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SO 01a - Bourací práce si..." sheetId="2" r:id="rId2"/>
    <sheet name="SO 01b - Bourací práce a ..." sheetId="3" r:id="rId3"/>
    <sheet name="SO 02a - Modernizace siln..." sheetId="4" r:id="rId4"/>
    <sheet name="SO 02b - MK, chodníky, sj..." sheetId="5" r:id="rId5"/>
    <sheet name="01 - Opěrná gravitační ze..." sheetId="6" r:id="rId6"/>
    <sheet name="02 - Podezdívka plotu - p..." sheetId="7" r:id="rId7"/>
    <sheet name="03 - Nové oplocení p.p.č...." sheetId="8" r:id="rId8"/>
    <sheet name="04 - Posun oplocení do 2m..." sheetId="9" r:id="rId9"/>
    <sheet name="05 - Posun oplocení do 2m..." sheetId="10" r:id="rId10"/>
    <sheet name="06 - Nové oplocení p.p.č...." sheetId="11" r:id="rId11"/>
    <sheet name="07 - Přeložení oplocení p..." sheetId="12" r:id="rId12"/>
    <sheet name="08 - Přeložení oplocení a..." sheetId="13" r:id="rId13"/>
    <sheet name="09 - Přeložení schodiště ..." sheetId="14" r:id="rId14"/>
    <sheet name="10 - Nová podezdívka a op..." sheetId="15" r:id="rId15"/>
    <sheet name="11 - Nová podezdívka a op..." sheetId="16" r:id="rId16"/>
    <sheet name="12 - Nová podezdívka a op..." sheetId="17" r:id="rId17"/>
    <sheet name="13 - Nová podezdívka a op..." sheetId="18" r:id="rId18"/>
    <sheet name="14 - Nová podezdívka a op..." sheetId="19" r:id="rId19"/>
    <sheet name="15 - Nová podezdívka a op..." sheetId="20" r:id="rId20"/>
    <sheet name="SO 03a - Dešťová kanaliza..." sheetId="21" r:id="rId21"/>
    <sheet name="SO 03b - Dešťová kanaliza..." sheetId="22" r:id="rId22"/>
    <sheet name="SO 04 - Veřejné osvětlení..." sheetId="23" r:id="rId23"/>
    <sheet name="SO 05 - Konečné terénní a..." sheetId="24" r:id="rId24"/>
    <sheet name="SO 06 - Propustek pod sil..." sheetId="25" r:id="rId25"/>
    <sheet name="SO 07 - Opěrné zdi a oplo..." sheetId="26" r:id="rId26"/>
    <sheet name="SO 09 - Přeložka plynovod..." sheetId="27" r:id="rId27"/>
    <sheet name="SO 14 - Splašková kanaliz..." sheetId="28" r:id="rId28"/>
    <sheet name="SO 15 - Vodovodní řad (CH..." sheetId="29" r:id="rId29"/>
    <sheet name="VRN - VRN Vedlejší rozpoč..." sheetId="30" r:id="rId30"/>
    <sheet name="Pokyny pro vyplnění" sheetId="31" r:id="rId31"/>
  </sheets>
  <definedNames>
    <definedName name="_xlnm.Print_Area" localSheetId="0">'Rekapitulace stavby'!$D$4:$AO$36,'Rekapitulace stavby'!$C$42:$AQ$85</definedName>
    <definedName name="_xlnm.Print_Titles" localSheetId="0">'Rekapitulace stavby'!$52:$52</definedName>
    <definedName name="_xlnm._FilterDatabase" localSheetId="1" hidden="1">'SO 01a - Bourací práce si...'!$C$84:$K$126</definedName>
    <definedName name="_xlnm.Print_Area" localSheetId="1">'SO 01a - Bourací práce si...'!$C$4:$J$39,'SO 01a - Bourací práce si...'!$C$45:$J$66,'SO 01a - Bourací práce si...'!$C$72:$K$126</definedName>
    <definedName name="_xlnm.Print_Titles" localSheetId="1">'SO 01a - Bourací práce si...'!$84:$84</definedName>
    <definedName name="_xlnm._FilterDatabase" localSheetId="2" hidden="1">'SO 01b - Bourací práce a ...'!$C$83:$K$443</definedName>
    <definedName name="_xlnm.Print_Area" localSheetId="2">'SO 01b - Bourací práce a ...'!$C$4:$J$39,'SO 01b - Bourací práce a ...'!$C$45:$J$65,'SO 01b - Bourací práce a ...'!$C$71:$K$443</definedName>
    <definedName name="_xlnm.Print_Titles" localSheetId="2">'SO 01b - Bourací práce a ...'!$83:$83</definedName>
    <definedName name="_xlnm._FilterDatabase" localSheetId="3" hidden="1">'SO 02a - Modernizace siln...'!$C$81:$K$99</definedName>
    <definedName name="_xlnm.Print_Area" localSheetId="3">'SO 02a - Modernizace siln...'!$C$4:$J$39,'SO 02a - Modernizace siln...'!$C$45:$J$63,'SO 02a - Modernizace siln...'!$C$69:$K$99</definedName>
    <definedName name="_xlnm.Print_Titles" localSheetId="3">'SO 02a - Modernizace siln...'!$81:$81</definedName>
    <definedName name="_xlnm._FilterDatabase" localSheetId="4" hidden="1">'SO 02b - MK, chodníky, sj...'!$C$87:$K$276</definedName>
    <definedName name="_xlnm.Print_Area" localSheetId="4">'SO 02b - MK, chodníky, sj...'!$C$4:$J$39,'SO 02b - MK, chodníky, sj...'!$C$45:$J$69,'SO 02b - MK, chodníky, sj...'!$C$75:$K$276</definedName>
    <definedName name="_xlnm.Print_Titles" localSheetId="4">'SO 02b - MK, chodníky, sj...'!$87:$87</definedName>
    <definedName name="_xlnm._FilterDatabase" localSheetId="5" hidden="1">'01 - Opěrná gravitační ze...'!$C$88:$K$127</definedName>
    <definedName name="_xlnm.Print_Area" localSheetId="5">'01 - Opěrná gravitační ze...'!$C$4:$J$41,'01 - Opěrná gravitační ze...'!$C$47:$J$68,'01 - Opěrná gravitační ze...'!$C$74:$K$127</definedName>
    <definedName name="_xlnm.Print_Titles" localSheetId="5">'01 - Opěrná gravitační ze...'!$88:$88</definedName>
    <definedName name="_xlnm._FilterDatabase" localSheetId="6" hidden="1">'02 - Podezdívka plotu - p...'!$C$88:$K$134</definedName>
    <definedName name="_xlnm.Print_Area" localSheetId="6">'02 - Podezdívka plotu - p...'!$C$4:$J$41,'02 - Podezdívka plotu - p...'!$C$47:$J$68,'02 - Podezdívka plotu - p...'!$C$74:$K$134</definedName>
    <definedName name="_xlnm.Print_Titles" localSheetId="6">'02 - Podezdívka plotu - p...'!$88:$88</definedName>
    <definedName name="_xlnm._FilterDatabase" localSheetId="7" hidden="1">'03 - Nové oplocení p.p.č....'!$C$87:$K$104</definedName>
    <definedName name="_xlnm.Print_Area" localSheetId="7">'03 - Nové oplocení p.p.č....'!$C$4:$J$41,'03 - Nové oplocení p.p.č....'!$C$47:$J$67,'03 - Nové oplocení p.p.č....'!$C$73:$K$104</definedName>
    <definedName name="_xlnm.Print_Titles" localSheetId="7">'03 - Nové oplocení p.p.č....'!$87:$87</definedName>
    <definedName name="_xlnm._FilterDatabase" localSheetId="8" hidden="1">'04 - Posun oplocení do 2m...'!$C$87:$K$104</definedName>
    <definedName name="_xlnm.Print_Area" localSheetId="8">'04 - Posun oplocení do 2m...'!$C$4:$J$41,'04 - Posun oplocení do 2m...'!$C$47:$J$67,'04 - Posun oplocení do 2m...'!$C$73:$K$104</definedName>
    <definedName name="_xlnm.Print_Titles" localSheetId="8">'04 - Posun oplocení do 2m...'!$87:$87</definedName>
    <definedName name="_xlnm._FilterDatabase" localSheetId="9" hidden="1">'05 - Posun oplocení do 2m...'!$C$88:$K$113</definedName>
    <definedName name="_xlnm.Print_Area" localSheetId="9">'05 - Posun oplocení do 2m...'!$C$4:$J$41,'05 - Posun oplocení do 2m...'!$C$47:$J$68,'05 - Posun oplocení do 2m...'!$C$74:$K$113</definedName>
    <definedName name="_xlnm.Print_Titles" localSheetId="9">'05 - Posun oplocení do 2m...'!$88:$88</definedName>
    <definedName name="_xlnm._FilterDatabase" localSheetId="10" hidden="1">'06 - Nové oplocení p.p.č....'!$C$88:$K$121</definedName>
    <definedName name="_xlnm.Print_Area" localSheetId="10">'06 - Nové oplocení p.p.č....'!$C$4:$J$41,'06 - Nové oplocení p.p.č....'!$C$47:$J$68,'06 - Nové oplocení p.p.č....'!$C$74:$K$121</definedName>
    <definedName name="_xlnm.Print_Titles" localSheetId="10">'06 - Nové oplocení p.p.č....'!$88:$88</definedName>
    <definedName name="_xlnm._FilterDatabase" localSheetId="11" hidden="1">'07 - Přeložení oplocení p...'!$C$88:$K$129</definedName>
    <definedName name="_xlnm.Print_Area" localSheetId="11">'07 - Přeložení oplocení p...'!$C$4:$J$41,'07 - Přeložení oplocení p...'!$C$47:$J$68,'07 - Přeložení oplocení p...'!$C$74:$K$129</definedName>
    <definedName name="_xlnm.Print_Titles" localSheetId="11">'07 - Přeložení oplocení p...'!$88:$88</definedName>
    <definedName name="_xlnm._FilterDatabase" localSheetId="12" hidden="1">'08 - Přeložení oplocení a...'!$C$89:$K$129</definedName>
    <definedName name="_xlnm.Print_Area" localSheetId="12">'08 - Přeložení oplocení a...'!$C$4:$J$41,'08 - Přeložení oplocení a...'!$C$47:$J$69,'08 - Přeložení oplocení a...'!$C$75:$K$129</definedName>
    <definedName name="_xlnm.Print_Titles" localSheetId="12">'08 - Přeložení oplocení a...'!$89:$89</definedName>
    <definedName name="_xlnm._FilterDatabase" localSheetId="13" hidden="1">'09 - Přeložení schodiště ...'!$C$88:$K$102</definedName>
    <definedName name="_xlnm.Print_Area" localSheetId="13">'09 - Přeložení schodiště ...'!$C$4:$J$41,'09 - Přeložení schodiště ...'!$C$47:$J$68,'09 - Přeložení schodiště ...'!$C$74:$K$102</definedName>
    <definedName name="_xlnm.Print_Titles" localSheetId="13">'09 - Přeložení schodiště ...'!$88:$88</definedName>
    <definedName name="_xlnm._FilterDatabase" localSheetId="14" hidden="1">'10 - Nová podezdívka a op...'!$C$88:$K$121</definedName>
    <definedName name="_xlnm.Print_Area" localSheetId="14">'10 - Nová podezdívka a op...'!$C$4:$J$41,'10 - Nová podezdívka a op...'!$C$47:$J$68,'10 - Nová podezdívka a op...'!$C$74:$K$121</definedName>
    <definedName name="_xlnm.Print_Titles" localSheetId="14">'10 - Nová podezdívka a op...'!$88:$88</definedName>
    <definedName name="_xlnm._FilterDatabase" localSheetId="15" hidden="1">'11 - Nová podezdívka a op...'!$C$89:$K$136</definedName>
    <definedName name="_xlnm.Print_Area" localSheetId="15">'11 - Nová podezdívka a op...'!$C$4:$J$41,'11 - Nová podezdívka a op...'!$C$47:$J$69,'11 - Nová podezdívka a op...'!$C$75:$K$136</definedName>
    <definedName name="_xlnm.Print_Titles" localSheetId="15">'11 - Nová podezdívka a op...'!$89:$89</definedName>
    <definedName name="_xlnm._FilterDatabase" localSheetId="16" hidden="1">'12 - Nová podezdívka a op...'!$C$88:$K$121</definedName>
    <definedName name="_xlnm.Print_Area" localSheetId="16">'12 - Nová podezdívka a op...'!$C$4:$J$41,'12 - Nová podezdívka a op...'!$C$47:$J$68,'12 - Nová podezdívka a op...'!$C$74:$K$121</definedName>
    <definedName name="_xlnm.Print_Titles" localSheetId="16">'12 - Nová podezdívka a op...'!$88:$88</definedName>
    <definedName name="_xlnm._FilterDatabase" localSheetId="17" hidden="1">'13 - Nová podezdívka a op...'!$C$89:$K$136</definedName>
    <definedName name="_xlnm.Print_Area" localSheetId="17">'13 - Nová podezdívka a op...'!$C$4:$J$41,'13 - Nová podezdívka a op...'!$C$47:$J$69,'13 - Nová podezdívka a op...'!$C$75:$K$136</definedName>
    <definedName name="_xlnm.Print_Titles" localSheetId="17">'13 - Nová podezdívka a op...'!$89:$89</definedName>
    <definedName name="_xlnm._FilterDatabase" localSheetId="18" hidden="1">'14 - Nová podezdívka a op...'!$C$88:$K$126</definedName>
    <definedName name="_xlnm.Print_Area" localSheetId="18">'14 - Nová podezdívka a op...'!$C$4:$J$41,'14 - Nová podezdívka a op...'!$C$47:$J$68,'14 - Nová podezdívka a op...'!$C$74:$K$126</definedName>
    <definedName name="_xlnm.Print_Titles" localSheetId="18">'14 - Nová podezdívka a op...'!$88:$88</definedName>
    <definedName name="_xlnm._FilterDatabase" localSheetId="19" hidden="1">'15 - Nová podezdívka a op...'!$C$88:$K$126</definedName>
    <definedName name="_xlnm.Print_Area" localSheetId="19">'15 - Nová podezdívka a op...'!$C$4:$J$41,'15 - Nová podezdívka a op...'!$C$47:$J$68,'15 - Nová podezdívka a op...'!$C$74:$K$126</definedName>
    <definedName name="_xlnm.Print_Titles" localSheetId="19">'15 - Nová podezdívka a op...'!$88:$88</definedName>
    <definedName name="_xlnm._FilterDatabase" localSheetId="20" hidden="1">'SO 03a - Dešťová kanaliza...'!$C$86:$K$265</definedName>
    <definedName name="_xlnm.Print_Area" localSheetId="20">'SO 03a - Dešťová kanaliza...'!$C$4:$J$39,'SO 03a - Dešťová kanaliza...'!$C$45:$J$68,'SO 03a - Dešťová kanaliza...'!$C$74:$K$265</definedName>
    <definedName name="_xlnm.Print_Titles" localSheetId="20">'SO 03a - Dešťová kanaliza...'!$86:$86</definedName>
    <definedName name="_xlnm._FilterDatabase" localSheetId="21" hidden="1">'SO 03b - Dešťová kanaliza...'!$C$87:$K$458</definedName>
    <definedName name="_xlnm.Print_Area" localSheetId="21">'SO 03b - Dešťová kanaliza...'!$C$4:$J$39,'SO 03b - Dešťová kanaliza...'!$C$45:$J$69,'SO 03b - Dešťová kanaliza...'!$C$75:$K$458</definedName>
    <definedName name="_xlnm.Print_Titles" localSheetId="21">'SO 03b - Dešťová kanaliza...'!$87:$87</definedName>
    <definedName name="_xlnm._FilterDatabase" localSheetId="22" hidden="1">'SO 04 - Veřejné osvětlení...'!$C$78:$K$396</definedName>
    <definedName name="_xlnm.Print_Area" localSheetId="22">'SO 04 - Veřejné osvětlení...'!$C$4:$J$39,'SO 04 - Veřejné osvětlení...'!$C$45:$J$60,'SO 04 - Veřejné osvětlení...'!$C$66:$K$396</definedName>
    <definedName name="_xlnm.Print_Titles" localSheetId="22">'SO 04 - Veřejné osvětlení...'!$78:$78</definedName>
    <definedName name="_xlnm._FilterDatabase" localSheetId="23" hidden="1">'SO 05 - Konečné terénní a...'!$C$80:$K$179</definedName>
    <definedName name="_xlnm.Print_Area" localSheetId="23">'SO 05 - Konečné terénní a...'!$C$4:$J$39,'SO 05 - Konečné terénní a...'!$C$45:$J$62,'SO 05 - Konečné terénní a...'!$C$68:$K$179</definedName>
    <definedName name="_xlnm.Print_Titles" localSheetId="23">'SO 05 - Konečné terénní a...'!$80:$80</definedName>
    <definedName name="_xlnm._FilterDatabase" localSheetId="24" hidden="1">'SO 06 - Propustek pod sil...'!$C$87:$K$238</definedName>
    <definedName name="_xlnm.Print_Area" localSheetId="24">'SO 06 - Propustek pod sil...'!$C$4:$J$39,'SO 06 - Propustek pod sil...'!$C$45:$J$69,'SO 06 - Propustek pod sil...'!$C$75:$K$238</definedName>
    <definedName name="_xlnm.Print_Titles" localSheetId="24">'SO 06 - Propustek pod sil...'!$87:$87</definedName>
    <definedName name="_xlnm._FilterDatabase" localSheetId="25" hidden="1">'SO 07 - Opěrné zdi a oplo...'!$C$85:$K$151</definedName>
    <definedName name="_xlnm.Print_Area" localSheetId="25">'SO 07 - Opěrné zdi a oplo...'!$C$4:$J$39,'SO 07 - Opěrné zdi a oplo...'!$C$45:$J$67,'SO 07 - Opěrné zdi a oplo...'!$C$73:$K$151</definedName>
    <definedName name="_xlnm.Print_Titles" localSheetId="25">'SO 07 - Opěrné zdi a oplo...'!$85:$85</definedName>
    <definedName name="_xlnm._FilterDatabase" localSheetId="26" hidden="1">'SO 09 - Přeložka plynovod...'!$C$87:$K$261</definedName>
    <definedName name="_xlnm.Print_Area" localSheetId="26">'SO 09 - Přeložka plynovod...'!$C$4:$J$39,'SO 09 - Přeložka plynovod...'!$C$45:$J$69,'SO 09 - Přeložka plynovod...'!$C$75:$K$261</definedName>
    <definedName name="_xlnm.Print_Titles" localSheetId="26">'SO 09 - Přeložka plynovod...'!$87:$87</definedName>
    <definedName name="_xlnm._FilterDatabase" localSheetId="27" hidden="1">'SO 14 - Splašková kanaliz...'!$C$97:$K$767</definedName>
    <definedName name="_xlnm.Print_Area" localSheetId="27">'SO 14 - Splašková kanaliz...'!$C$4:$J$39,'SO 14 - Splašková kanaliz...'!$C$45:$J$79,'SO 14 - Splašková kanaliz...'!$C$85:$K$767</definedName>
    <definedName name="_xlnm.Print_Titles" localSheetId="27">'SO 14 - Splašková kanaliz...'!$97:$97</definedName>
    <definedName name="_xlnm._FilterDatabase" localSheetId="28" hidden="1">'SO 15 - Vodovodní řad (CH...'!$C$87:$K$445</definedName>
    <definedName name="_xlnm.Print_Area" localSheetId="28">'SO 15 - Vodovodní řad (CH...'!$C$4:$J$39,'SO 15 - Vodovodní řad (CH...'!$C$45:$J$69,'SO 15 - Vodovodní řad (CH...'!$C$75:$K$445</definedName>
    <definedName name="_xlnm.Print_Titles" localSheetId="28">'SO 15 - Vodovodní řad (CH...'!$87:$87</definedName>
    <definedName name="_xlnm._FilterDatabase" localSheetId="29" hidden="1">'VRN - VRN Vedlejší rozpoč...'!$C$79:$K$107</definedName>
    <definedName name="_xlnm.Print_Area" localSheetId="29">'VRN - VRN Vedlejší rozpoč...'!$C$4:$J$39,'VRN - VRN Vedlejší rozpoč...'!$C$45:$J$61,'VRN - VRN Vedlejší rozpoč...'!$C$67:$K$107</definedName>
    <definedName name="_xlnm.Print_Titles" localSheetId="29">'VRN - VRN Vedlejší rozpoč...'!$79:$79</definedName>
    <definedName name="_xlnm.Print_Area" localSheetId="30">'Pokyny pro vyplnění'!$B$2:$K$71,'Pokyny pro vyplnění'!$B$74:$K$118,'Pokyny pro vyplnění'!$B$121:$K$190,'Pokyny pro vyplnění'!$B$198:$K$218</definedName>
  </definedNames>
  <calcPr/>
</workbook>
</file>

<file path=xl/calcChain.xml><?xml version="1.0" encoding="utf-8"?>
<calcChain xmlns="http://schemas.openxmlformats.org/spreadsheetml/2006/main">
  <c i="30" r="J37"/>
  <c r="J36"/>
  <c i="1" r="AY84"/>
  <c i="30" r="J35"/>
  <c i="1" r="AX84"/>
  <c i="30" r="BI106"/>
  <c r="BH106"/>
  <c r="BG106"/>
  <c r="BF106"/>
  <c r="T106"/>
  <c r="R106"/>
  <c r="P106"/>
  <c r="BK106"/>
  <c r="J106"/>
  <c r="BE106"/>
  <c r="BI104"/>
  <c r="BH104"/>
  <c r="BG104"/>
  <c r="BF104"/>
  <c r="T104"/>
  <c r="R104"/>
  <c r="P104"/>
  <c r="BK104"/>
  <c r="J104"/>
  <c r="BE104"/>
  <c r="BI102"/>
  <c r="BH102"/>
  <c r="BG102"/>
  <c r="BF102"/>
  <c r="T102"/>
  <c r="R102"/>
  <c r="P102"/>
  <c r="BK102"/>
  <c r="J102"/>
  <c r="BE102"/>
  <c r="BI100"/>
  <c r="BH100"/>
  <c r="BG100"/>
  <c r="BF100"/>
  <c r="T100"/>
  <c r="R100"/>
  <c r="P100"/>
  <c r="BK100"/>
  <c r="J100"/>
  <c r="BE100"/>
  <c r="BI99"/>
  <c r="BH99"/>
  <c r="BG99"/>
  <c r="BF99"/>
  <c r="T99"/>
  <c r="R99"/>
  <c r="P99"/>
  <c r="BK99"/>
  <c r="J99"/>
  <c r="BE99"/>
  <c r="BI97"/>
  <c r="BH97"/>
  <c r="BG97"/>
  <c r="BF97"/>
  <c r="T97"/>
  <c r="R97"/>
  <c r="P97"/>
  <c r="BK97"/>
  <c r="J97"/>
  <c r="BE97"/>
  <c r="BI95"/>
  <c r="BH95"/>
  <c r="BG95"/>
  <c r="BF95"/>
  <c r="T95"/>
  <c r="R95"/>
  <c r="P95"/>
  <c r="BK95"/>
  <c r="J95"/>
  <c r="BE95"/>
  <c r="BI94"/>
  <c r="BH94"/>
  <c r="BG94"/>
  <c r="BF94"/>
  <c r="T94"/>
  <c r="R94"/>
  <c r="P94"/>
  <c r="BK94"/>
  <c r="J94"/>
  <c r="BE94"/>
  <c r="BI92"/>
  <c r="BH92"/>
  <c r="BG92"/>
  <c r="BF92"/>
  <c r="T92"/>
  <c r="R92"/>
  <c r="P92"/>
  <c r="BK92"/>
  <c r="J92"/>
  <c r="BE92"/>
  <c r="BI90"/>
  <c r="BH90"/>
  <c r="BG90"/>
  <c r="BF90"/>
  <c r="T90"/>
  <c r="R90"/>
  <c r="P90"/>
  <c r="BK90"/>
  <c r="J90"/>
  <c r="BE90"/>
  <c r="BI89"/>
  <c r="BH89"/>
  <c r="BG89"/>
  <c r="BF89"/>
  <c r="T89"/>
  <c r="R89"/>
  <c r="P89"/>
  <c r="BK89"/>
  <c r="J89"/>
  <c r="BE89"/>
  <c r="BI88"/>
  <c r="BH88"/>
  <c r="BG88"/>
  <c r="BF88"/>
  <c r="T88"/>
  <c r="R88"/>
  <c r="P88"/>
  <c r="BK88"/>
  <c r="J88"/>
  <c r="BE88"/>
  <c r="BI86"/>
  <c r="BH86"/>
  <c r="BG86"/>
  <c r="BF86"/>
  <c r="T86"/>
  <c r="R86"/>
  <c r="P86"/>
  <c r="BK86"/>
  <c r="J86"/>
  <c r="BE86"/>
  <c r="BI84"/>
  <c r="BH84"/>
  <c r="BG84"/>
  <c r="BF84"/>
  <c r="T84"/>
  <c r="R84"/>
  <c r="P84"/>
  <c r="BK84"/>
  <c r="J84"/>
  <c r="BE84"/>
  <c r="BI82"/>
  <c r="F37"/>
  <c i="1" r="BD84"/>
  <c i="30" r="BH82"/>
  <c r="F36"/>
  <c i="1" r="BC84"/>
  <c i="30" r="BG82"/>
  <c r="F35"/>
  <c i="1" r="BB84"/>
  <c i="30" r="BF82"/>
  <c r="J34"/>
  <c i="1" r="AW84"/>
  <c i="30" r="F34"/>
  <c i="1" r="BA84"/>
  <c i="30" r="T82"/>
  <c r="T81"/>
  <c r="T80"/>
  <c r="R82"/>
  <c r="R81"/>
  <c r="R80"/>
  <c r="P82"/>
  <c r="P81"/>
  <c r="P80"/>
  <c i="1" r="AU84"/>
  <c i="30" r="BK82"/>
  <c r="BK81"/>
  <c r="J81"/>
  <c r="BK80"/>
  <c r="J80"/>
  <c r="J59"/>
  <c r="J30"/>
  <c i="1" r="AG84"/>
  <c i="30" r="J82"/>
  <c r="BE82"/>
  <c r="J33"/>
  <c i="1" r="AV84"/>
  <c i="30" r="F33"/>
  <c i="1" r="AZ84"/>
  <c i="30" r="J60"/>
  <c r="J77"/>
  <c r="J76"/>
  <c r="F76"/>
  <c r="F74"/>
  <c r="E72"/>
  <c r="J55"/>
  <c r="J54"/>
  <c r="F54"/>
  <c r="F52"/>
  <c r="E50"/>
  <c r="J39"/>
  <c r="J18"/>
  <c r="E18"/>
  <c r="F77"/>
  <c r="F55"/>
  <c r="J17"/>
  <c r="J12"/>
  <c r="J74"/>
  <c r="J52"/>
  <c r="E7"/>
  <c r="E70"/>
  <c r="E48"/>
  <c i="29" r="J37"/>
  <c r="J36"/>
  <c i="1" r="AY83"/>
  <c i="29" r="J35"/>
  <c i="1" r="AX83"/>
  <c i="29" r="BI443"/>
  <c r="BH443"/>
  <c r="BG443"/>
  <c r="BF443"/>
  <c r="T443"/>
  <c r="T442"/>
  <c r="R443"/>
  <c r="R442"/>
  <c r="P443"/>
  <c r="P442"/>
  <c r="BK443"/>
  <c r="BK442"/>
  <c r="J442"/>
  <c r="J443"/>
  <c r="BE443"/>
  <c r="J68"/>
  <c r="BI439"/>
  <c r="BH439"/>
  <c r="BG439"/>
  <c r="BF439"/>
  <c r="T439"/>
  <c r="T438"/>
  <c r="R439"/>
  <c r="R438"/>
  <c r="P439"/>
  <c r="P438"/>
  <c r="BK439"/>
  <c r="BK438"/>
  <c r="J438"/>
  <c r="J439"/>
  <c r="BE439"/>
  <c r="J67"/>
  <c r="BI435"/>
  <c r="BH435"/>
  <c r="BG435"/>
  <c r="BF435"/>
  <c r="T435"/>
  <c r="R435"/>
  <c r="P435"/>
  <c r="BK435"/>
  <c r="J435"/>
  <c r="BE435"/>
  <c r="BI430"/>
  <c r="BH430"/>
  <c r="BG430"/>
  <c r="BF430"/>
  <c r="T430"/>
  <c r="R430"/>
  <c r="P430"/>
  <c r="BK430"/>
  <c r="J430"/>
  <c r="BE430"/>
  <c r="BI426"/>
  <c r="BH426"/>
  <c r="BG426"/>
  <c r="BF426"/>
  <c r="T426"/>
  <c r="R426"/>
  <c r="P426"/>
  <c r="BK426"/>
  <c r="J426"/>
  <c r="BE426"/>
  <c r="BI423"/>
  <c r="BH423"/>
  <c r="BG423"/>
  <c r="BF423"/>
  <c r="T423"/>
  <c r="R423"/>
  <c r="P423"/>
  <c r="BK423"/>
  <c r="J423"/>
  <c r="BE423"/>
  <c r="BI420"/>
  <c r="BH420"/>
  <c r="BG420"/>
  <c r="BF420"/>
  <c r="T420"/>
  <c r="R420"/>
  <c r="P420"/>
  <c r="BK420"/>
  <c r="J420"/>
  <c r="BE420"/>
  <c r="BI417"/>
  <c r="BH417"/>
  <c r="BG417"/>
  <c r="BF417"/>
  <c r="T417"/>
  <c r="T416"/>
  <c r="R417"/>
  <c r="R416"/>
  <c r="P417"/>
  <c r="P416"/>
  <c r="BK417"/>
  <c r="BK416"/>
  <c r="J416"/>
  <c r="J417"/>
  <c r="BE417"/>
  <c r="J66"/>
  <c r="BI414"/>
  <c r="BH414"/>
  <c r="BG414"/>
  <c r="BF414"/>
  <c r="T414"/>
  <c r="R414"/>
  <c r="P414"/>
  <c r="BK414"/>
  <c r="J414"/>
  <c r="BE414"/>
  <c r="BI410"/>
  <c r="BH410"/>
  <c r="BG410"/>
  <c r="BF410"/>
  <c r="T410"/>
  <c r="R410"/>
  <c r="P410"/>
  <c r="BK410"/>
  <c r="J410"/>
  <c r="BE410"/>
  <c r="BI406"/>
  <c r="BH406"/>
  <c r="BG406"/>
  <c r="BF406"/>
  <c r="T406"/>
  <c r="T405"/>
  <c r="R406"/>
  <c r="R405"/>
  <c r="P406"/>
  <c r="P405"/>
  <c r="BK406"/>
  <c r="BK405"/>
  <c r="J405"/>
  <c r="J406"/>
  <c r="BE406"/>
  <c r="J65"/>
  <c r="BI402"/>
  <c r="BH402"/>
  <c r="BG402"/>
  <c r="BF402"/>
  <c r="T402"/>
  <c r="R402"/>
  <c r="P402"/>
  <c r="BK402"/>
  <c r="J402"/>
  <c r="BE402"/>
  <c r="BI399"/>
  <c r="BH399"/>
  <c r="BG399"/>
  <c r="BF399"/>
  <c r="T399"/>
  <c r="R399"/>
  <c r="P399"/>
  <c r="BK399"/>
  <c r="J399"/>
  <c r="BE399"/>
  <c r="BI397"/>
  <c r="BH397"/>
  <c r="BG397"/>
  <c r="BF397"/>
  <c r="T397"/>
  <c r="R397"/>
  <c r="P397"/>
  <c r="BK397"/>
  <c r="J397"/>
  <c r="BE397"/>
  <c r="BI395"/>
  <c r="BH395"/>
  <c r="BG395"/>
  <c r="BF395"/>
  <c r="T395"/>
  <c r="R395"/>
  <c r="P395"/>
  <c r="BK395"/>
  <c r="J395"/>
  <c r="BE395"/>
  <c r="BI393"/>
  <c r="BH393"/>
  <c r="BG393"/>
  <c r="BF393"/>
  <c r="T393"/>
  <c r="R393"/>
  <c r="P393"/>
  <c r="BK393"/>
  <c r="J393"/>
  <c r="BE393"/>
  <c r="BI391"/>
  <c r="BH391"/>
  <c r="BG391"/>
  <c r="BF391"/>
  <c r="T391"/>
  <c r="R391"/>
  <c r="P391"/>
  <c r="BK391"/>
  <c r="J391"/>
  <c r="BE391"/>
  <c r="BI388"/>
  <c r="BH388"/>
  <c r="BG388"/>
  <c r="BF388"/>
  <c r="T388"/>
  <c r="R388"/>
  <c r="P388"/>
  <c r="BK388"/>
  <c r="J388"/>
  <c r="BE388"/>
  <c r="BI386"/>
  <c r="BH386"/>
  <c r="BG386"/>
  <c r="BF386"/>
  <c r="T386"/>
  <c r="R386"/>
  <c r="P386"/>
  <c r="BK386"/>
  <c r="J386"/>
  <c r="BE386"/>
  <c r="BI383"/>
  <c r="BH383"/>
  <c r="BG383"/>
  <c r="BF383"/>
  <c r="T383"/>
  <c r="R383"/>
  <c r="P383"/>
  <c r="BK383"/>
  <c r="J383"/>
  <c r="BE383"/>
  <c r="BI381"/>
  <c r="BH381"/>
  <c r="BG381"/>
  <c r="BF381"/>
  <c r="T381"/>
  <c r="R381"/>
  <c r="P381"/>
  <c r="BK381"/>
  <c r="J381"/>
  <c r="BE381"/>
  <c r="BI378"/>
  <c r="BH378"/>
  <c r="BG378"/>
  <c r="BF378"/>
  <c r="T378"/>
  <c r="R378"/>
  <c r="P378"/>
  <c r="BK378"/>
  <c r="J378"/>
  <c r="BE378"/>
  <c r="BI376"/>
  <c r="BH376"/>
  <c r="BG376"/>
  <c r="BF376"/>
  <c r="T376"/>
  <c r="R376"/>
  <c r="P376"/>
  <c r="BK376"/>
  <c r="J376"/>
  <c r="BE376"/>
  <c r="BI373"/>
  <c r="BH373"/>
  <c r="BG373"/>
  <c r="BF373"/>
  <c r="T373"/>
  <c r="R373"/>
  <c r="P373"/>
  <c r="BK373"/>
  <c r="J373"/>
  <c r="BE373"/>
  <c r="BI370"/>
  <c r="BH370"/>
  <c r="BG370"/>
  <c r="BF370"/>
  <c r="T370"/>
  <c r="R370"/>
  <c r="P370"/>
  <c r="BK370"/>
  <c r="J370"/>
  <c r="BE370"/>
  <c r="BI367"/>
  <c r="BH367"/>
  <c r="BG367"/>
  <c r="BF367"/>
  <c r="T367"/>
  <c r="R367"/>
  <c r="P367"/>
  <c r="BK367"/>
  <c r="J367"/>
  <c r="BE367"/>
  <c r="BI364"/>
  <c r="BH364"/>
  <c r="BG364"/>
  <c r="BF364"/>
  <c r="T364"/>
  <c r="R364"/>
  <c r="P364"/>
  <c r="BK364"/>
  <c r="J364"/>
  <c r="BE364"/>
  <c r="BI361"/>
  <c r="BH361"/>
  <c r="BG361"/>
  <c r="BF361"/>
  <c r="T361"/>
  <c r="R361"/>
  <c r="P361"/>
  <c r="BK361"/>
  <c r="J361"/>
  <c r="BE361"/>
  <c r="BI358"/>
  <c r="BH358"/>
  <c r="BG358"/>
  <c r="BF358"/>
  <c r="T358"/>
  <c r="R358"/>
  <c r="P358"/>
  <c r="BK358"/>
  <c r="J358"/>
  <c r="BE358"/>
  <c r="BI355"/>
  <c r="BH355"/>
  <c r="BG355"/>
  <c r="BF355"/>
  <c r="T355"/>
  <c r="R355"/>
  <c r="P355"/>
  <c r="BK355"/>
  <c r="J355"/>
  <c r="BE355"/>
  <c r="BI352"/>
  <c r="BH352"/>
  <c r="BG352"/>
  <c r="BF352"/>
  <c r="T352"/>
  <c r="R352"/>
  <c r="P352"/>
  <c r="BK352"/>
  <c r="J352"/>
  <c r="BE352"/>
  <c r="BI350"/>
  <c r="BH350"/>
  <c r="BG350"/>
  <c r="BF350"/>
  <c r="T350"/>
  <c r="R350"/>
  <c r="P350"/>
  <c r="BK350"/>
  <c r="J350"/>
  <c r="BE350"/>
  <c r="BI347"/>
  <c r="BH347"/>
  <c r="BG347"/>
  <c r="BF347"/>
  <c r="T347"/>
  <c r="R347"/>
  <c r="P347"/>
  <c r="BK347"/>
  <c r="J347"/>
  <c r="BE347"/>
  <c r="BI346"/>
  <c r="BH346"/>
  <c r="BG346"/>
  <c r="BF346"/>
  <c r="T346"/>
  <c r="R346"/>
  <c r="P346"/>
  <c r="BK346"/>
  <c r="J346"/>
  <c r="BE346"/>
  <c r="BI343"/>
  <c r="BH343"/>
  <c r="BG343"/>
  <c r="BF343"/>
  <c r="T343"/>
  <c r="R343"/>
  <c r="P343"/>
  <c r="BK343"/>
  <c r="J343"/>
  <c r="BE343"/>
  <c r="BI341"/>
  <c r="BH341"/>
  <c r="BG341"/>
  <c r="BF341"/>
  <c r="T341"/>
  <c r="R341"/>
  <c r="P341"/>
  <c r="BK341"/>
  <c r="J341"/>
  <c r="BE341"/>
  <c r="BI339"/>
  <c r="BH339"/>
  <c r="BG339"/>
  <c r="BF339"/>
  <c r="T339"/>
  <c r="R339"/>
  <c r="P339"/>
  <c r="BK339"/>
  <c r="J339"/>
  <c r="BE339"/>
  <c r="BI336"/>
  <c r="BH336"/>
  <c r="BG336"/>
  <c r="BF336"/>
  <c r="T336"/>
  <c r="R336"/>
  <c r="P336"/>
  <c r="BK336"/>
  <c r="J336"/>
  <c r="BE336"/>
  <c r="BI334"/>
  <c r="BH334"/>
  <c r="BG334"/>
  <c r="BF334"/>
  <c r="T334"/>
  <c r="R334"/>
  <c r="P334"/>
  <c r="BK334"/>
  <c r="J334"/>
  <c r="BE334"/>
  <c r="BI331"/>
  <c r="BH331"/>
  <c r="BG331"/>
  <c r="BF331"/>
  <c r="T331"/>
  <c r="R331"/>
  <c r="P331"/>
  <c r="BK331"/>
  <c r="J331"/>
  <c r="BE331"/>
  <c r="BI329"/>
  <c r="BH329"/>
  <c r="BG329"/>
  <c r="BF329"/>
  <c r="T329"/>
  <c r="R329"/>
  <c r="P329"/>
  <c r="BK329"/>
  <c r="J329"/>
  <c r="BE329"/>
  <c r="BI327"/>
  <c r="BH327"/>
  <c r="BG327"/>
  <c r="BF327"/>
  <c r="T327"/>
  <c r="R327"/>
  <c r="P327"/>
  <c r="BK327"/>
  <c r="J327"/>
  <c r="BE327"/>
  <c r="BI324"/>
  <c r="BH324"/>
  <c r="BG324"/>
  <c r="BF324"/>
  <c r="T324"/>
  <c r="R324"/>
  <c r="P324"/>
  <c r="BK324"/>
  <c r="J324"/>
  <c r="BE324"/>
  <c r="BI322"/>
  <c r="BH322"/>
  <c r="BG322"/>
  <c r="BF322"/>
  <c r="T322"/>
  <c r="R322"/>
  <c r="P322"/>
  <c r="BK322"/>
  <c r="J322"/>
  <c r="BE322"/>
  <c r="BI319"/>
  <c r="BH319"/>
  <c r="BG319"/>
  <c r="BF319"/>
  <c r="T319"/>
  <c r="R319"/>
  <c r="P319"/>
  <c r="BK319"/>
  <c r="J319"/>
  <c r="BE319"/>
  <c r="BI318"/>
  <c r="BH318"/>
  <c r="BG318"/>
  <c r="BF318"/>
  <c r="T318"/>
  <c r="R318"/>
  <c r="P318"/>
  <c r="BK318"/>
  <c r="J318"/>
  <c r="BE318"/>
  <c r="BI315"/>
  <c r="BH315"/>
  <c r="BG315"/>
  <c r="BF315"/>
  <c r="T315"/>
  <c r="R315"/>
  <c r="P315"/>
  <c r="BK315"/>
  <c r="J315"/>
  <c r="BE315"/>
  <c r="BI313"/>
  <c r="BH313"/>
  <c r="BG313"/>
  <c r="BF313"/>
  <c r="T313"/>
  <c r="R313"/>
  <c r="P313"/>
  <c r="BK313"/>
  <c r="J313"/>
  <c r="BE313"/>
  <c r="BI311"/>
  <c r="BH311"/>
  <c r="BG311"/>
  <c r="BF311"/>
  <c r="T311"/>
  <c r="R311"/>
  <c r="P311"/>
  <c r="BK311"/>
  <c r="J311"/>
  <c r="BE311"/>
  <c r="BI309"/>
  <c r="BH309"/>
  <c r="BG309"/>
  <c r="BF309"/>
  <c r="T309"/>
  <c r="R309"/>
  <c r="P309"/>
  <c r="BK309"/>
  <c r="J309"/>
  <c r="BE309"/>
  <c r="BI306"/>
  <c r="BH306"/>
  <c r="BG306"/>
  <c r="BF306"/>
  <c r="T306"/>
  <c r="R306"/>
  <c r="P306"/>
  <c r="BK306"/>
  <c r="J306"/>
  <c r="BE306"/>
  <c r="BI304"/>
  <c r="BH304"/>
  <c r="BG304"/>
  <c r="BF304"/>
  <c r="T304"/>
  <c r="R304"/>
  <c r="P304"/>
  <c r="BK304"/>
  <c r="J304"/>
  <c r="BE304"/>
  <c r="BI301"/>
  <c r="BH301"/>
  <c r="BG301"/>
  <c r="BF301"/>
  <c r="T301"/>
  <c r="R301"/>
  <c r="P301"/>
  <c r="BK301"/>
  <c r="J301"/>
  <c r="BE301"/>
  <c r="BI299"/>
  <c r="BH299"/>
  <c r="BG299"/>
  <c r="BF299"/>
  <c r="T299"/>
  <c r="R299"/>
  <c r="P299"/>
  <c r="BK299"/>
  <c r="J299"/>
  <c r="BE299"/>
  <c r="BI296"/>
  <c r="BH296"/>
  <c r="BG296"/>
  <c r="BF296"/>
  <c r="T296"/>
  <c r="R296"/>
  <c r="P296"/>
  <c r="BK296"/>
  <c r="J296"/>
  <c r="BE296"/>
  <c r="BI294"/>
  <c r="BH294"/>
  <c r="BG294"/>
  <c r="BF294"/>
  <c r="T294"/>
  <c r="R294"/>
  <c r="P294"/>
  <c r="BK294"/>
  <c r="J294"/>
  <c r="BE294"/>
  <c r="BI291"/>
  <c r="BH291"/>
  <c r="BG291"/>
  <c r="BF291"/>
  <c r="T291"/>
  <c r="R291"/>
  <c r="P291"/>
  <c r="BK291"/>
  <c r="J291"/>
  <c r="BE291"/>
  <c r="BI289"/>
  <c r="BH289"/>
  <c r="BG289"/>
  <c r="BF289"/>
  <c r="T289"/>
  <c r="R289"/>
  <c r="P289"/>
  <c r="BK289"/>
  <c r="J289"/>
  <c r="BE289"/>
  <c r="BI286"/>
  <c r="BH286"/>
  <c r="BG286"/>
  <c r="BF286"/>
  <c r="T286"/>
  <c r="R286"/>
  <c r="P286"/>
  <c r="BK286"/>
  <c r="J286"/>
  <c r="BE286"/>
  <c r="BI284"/>
  <c r="BH284"/>
  <c r="BG284"/>
  <c r="BF284"/>
  <c r="T284"/>
  <c r="R284"/>
  <c r="P284"/>
  <c r="BK284"/>
  <c r="J284"/>
  <c r="BE284"/>
  <c r="BI281"/>
  <c r="BH281"/>
  <c r="BG281"/>
  <c r="BF281"/>
  <c r="T281"/>
  <c r="R281"/>
  <c r="P281"/>
  <c r="BK281"/>
  <c r="J281"/>
  <c r="BE281"/>
  <c r="BI279"/>
  <c r="BH279"/>
  <c r="BG279"/>
  <c r="BF279"/>
  <c r="T279"/>
  <c r="R279"/>
  <c r="P279"/>
  <c r="BK279"/>
  <c r="J279"/>
  <c r="BE279"/>
  <c r="BI276"/>
  <c r="BH276"/>
  <c r="BG276"/>
  <c r="BF276"/>
  <c r="T276"/>
  <c r="R276"/>
  <c r="P276"/>
  <c r="BK276"/>
  <c r="J276"/>
  <c r="BE276"/>
  <c r="BI274"/>
  <c r="BH274"/>
  <c r="BG274"/>
  <c r="BF274"/>
  <c r="T274"/>
  <c r="R274"/>
  <c r="P274"/>
  <c r="BK274"/>
  <c r="J274"/>
  <c r="BE274"/>
  <c r="BI272"/>
  <c r="BH272"/>
  <c r="BG272"/>
  <c r="BF272"/>
  <c r="T272"/>
  <c r="R272"/>
  <c r="P272"/>
  <c r="BK272"/>
  <c r="J272"/>
  <c r="BE272"/>
  <c r="BI269"/>
  <c r="BH269"/>
  <c r="BG269"/>
  <c r="BF269"/>
  <c r="T269"/>
  <c r="R269"/>
  <c r="P269"/>
  <c r="BK269"/>
  <c r="J269"/>
  <c r="BE269"/>
  <c r="BI268"/>
  <c r="BH268"/>
  <c r="BG268"/>
  <c r="BF268"/>
  <c r="T268"/>
  <c r="R268"/>
  <c r="P268"/>
  <c r="BK268"/>
  <c r="J268"/>
  <c r="BE268"/>
  <c r="BI266"/>
  <c r="BH266"/>
  <c r="BG266"/>
  <c r="BF266"/>
  <c r="T266"/>
  <c r="R266"/>
  <c r="P266"/>
  <c r="BK266"/>
  <c r="J266"/>
  <c r="BE266"/>
  <c r="BI263"/>
  <c r="BH263"/>
  <c r="BG263"/>
  <c r="BF263"/>
  <c r="T263"/>
  <c r="R263"/>
  <c r="P263"/>
  <c r="BK263"/>
  <c r="J263"/>
  <c r="BE263"/>
  <c r="BI261"/>
  <c r="BH261"/>
  <c r="BG261"/>
  <c r="BF261"/>
  <c r="T261"/>
  <c r="R261"/>
  <c r="P261"/>
  <c r="BK261"/>
  <c r="J261"/>
  <c r="BE261"/>
  <c r="BI259"/>
  <c r="BH259"/>
  <c r="BG259"/>
  <c r="BF259"/>
  <c r="T259"/>
  <c r="R259"/>
  <c r="P259"/>
  <c r="BK259"/>
  <c r="J259"/>
  <c r="BE259"/>
  <c r="BI256"/>
  <c r="BH256"/>
  <c r="BG256"/>
  <c r="BF256"/>
  <c r="T256"/>
  <c r="R256"/>
  <c r="P256"/>
  <c r="BK256"/>
  <c r="J256"/>
  <c r="BE256"/>
  <c r="BI255"/>
  <c r="BH255"/>
  <c r="BG255"/>
  <c r="BF255"/>
  <c r="T255"/>
  <c r="R255"/>
  <c r="P255"/>
  <c r="BK255"/>
  <c r="J255"/>
  <c r="BE255"/>
  <c r="BI254"/>
  <c r="BH254"/>
  <c r="BG254"/>
  <c r="BF254"/>
  <c r="T254"/>
  <c r="R254"/>
  <c r="P254"/>
  <c r="BK254"/>
  <c r="J254"/>
  <c r="BE254"/>
  <c r="BI252"/>
  <c r="BH252"/>
  <c r="BG252"/>
  <c r="BF252"/>
  <c r="T252"/>
  <c r="R252"/>
  <c r="P252"/>
  <c r="BK252"/>
  <c r="J252"/>
  <c r="BE252"/>
  <c r="BI249"/>
  <c r="BH249"/>
  <c r="BG249"/>
  <c r="BF249"/>
  <c r="T249"/>
  <c r="R249"/>
  <c r="P249"/>
  <c r="BK249"/>
  <c r="J249"/>
  <c r="BE249"/>
  <c r="BI248"/>
  <c r="BH248"/>
  <c r="BG248"/>
  <c r="BF248"/>
  <c r="T248"/>
  <c r="R248"/>
  <c r="P248"/>
  <c r="BK248"/>
  <c r="J248"/>
  <c r="BE248"/>
  <c r="BI246"/>
  <c r="BH246"/>
  <c r="BG246"/>
  <c r="BF246"/>
  <c r="T246"/>
  <c r="R246"/>
  <c r="P246"/>
  <c r="BK246"/>
  <c r="J246"/>
  <c r="BE246"/>
  <c r="BI243"/>
  <c r="BH243"/>
  <c r="BG243"/>
  <c r="BF243"/>
  <c r="T243"/>
  <c r="R243"/>
  <c r="P243"/>
  <c r="BK243"/>
  <c r="J243"/>
  <c r="BE243"/>
  <c r="BI240"/>
  <c r="BH240"/>
  <c r="BG240"/>
  <c r="BF240"/>
  <c r="T240"/>
  <c r="T239"/>
  <c r="R240"/>
  <c r="R239"/>
  <c r="P240"/>
  <c r="P239"/>
  <c r="BK240"/>
  <c r="BK239"/>
  <c r="J239"/>
  <c r="J240"/>
  <c r="BE240"/>
  <c r="J64"/>
  <c r="BI235"/>
  <c r="BH235"/>
  <c r="BG235"/>
  <c r="BF235"/>
  <c r="T235"/>
  <c r="R235"/>
  <c r="P235"/>
  <c r="BK235"/>
  <c r="J235"/>
  <c r="BE235"/>
  <c r="BI232"/>
  <c r="BH232"/>
  <c r="BG232"/>
  <c r="BF232"/>
  <c r="T232"/>
  <c r="R232"/>
  <c r="P232"/>
  <c r="BK232"/>
  <c r="J232"/>
  <c r="BE232"/>
  <c r="BI228"/>
  <c r="BH228"/>
  <c r="BG228"/>
  <c r="BF228"/>
  <c r="T228"/>
  <c r="R228"/>
  <c r="P228"/>
  <c r="BK228"/>
  <c r="J228"/>
  <c r="BE228"/>
  <c r="BI225"/>
  <c r="BH225"/>
  <c r="BG225"/>
  <c r="BF225"/>
  <c r="T225"/>
  <c r="R225"/>
  <c r="P225"/>
  <c r="BK225"/>
  <c r="J225"/>
  <c r="BE225"/>
  <c r="BI222"/>
  <c r="BH222"/>
  <c r="BG222"/>
  <c r="BF222"/>
  <c r="T222"/>
  <c r="T221"/>
  <c r="R222"/>
  <c r="R221"/>
  <c r="P222"/>
  <c r="P221"/>
  <c r="BK222"/>
  <c r="BK221"/>
  <c r="J221"/>
  <c r="J222"/>
  <c r="BE222"/>
  <c r="J63"/>
  <c r="BI218"/>
  <c r="BH218"/>
  <c r="BG218"/>
  <c r="BF218"/>
  <c r="T218"/>
  <c r="R218"/>
  <c r="P218"/>
  <c r="BK218"/>
  <c r="J218"/>
  <c r="BE218"/>
  <c r="BI214"/>
  <c r="BH214"/>
  <c r="BG214"/>
  <c r="BF214"/>
  <c r="T214"/>
  <c r="R214"/>
  <c r="P214"/>
  <c r="BK214"/>
  <c r="J214"/>
  <c r="BE214"/>
  <c r="BI212"/>
  <c r="BH212"/>
  <c r="BG212"/>
  <c r="BF212"/>
  <c r="T212"/>
  <c r="R212"/>
  <c r="P212"/>
  <c r="BK212"/>
  <c r="J212"/>
  <c r="BE212"/>
  <c r="BI210"/>
  <c r="BH210"/>
  <c r="BG210"/>
  <c r="BF210"/>
  <c r="T210"/>
  <c r="R210"/>
  <c r="P210"/>
  <c r="BK210"/>
  <c r="J210"/>
  <c r="BE210"/>
  <c r="BI207"/>
  <c r="BH207"/>
  <c r="BG207"/>
  <c r="BF207"/>
  <c r="T207"/>
  <c r="R207"/>
  <c r="P207"/>
  <c r="BK207"/>
  <c r="J207"/>
  <c r="BE207"/>
  <c r="BI203"/>
  <c r="BH203"/>
  <c r="BG203"/>
  <c r="BF203"/>
  <c r="T203"/>
  <c r="T202"/>
  <c r="R203"/>
  <c r="R202"/>
  <c r="P203"/>
  <c r="P202"/>
  <c r="BK203"/>
  <c r="BK202"/>
  <c r="J202"/>
  <c r="J203"/>
  <c r="BE203"/>
  <c r="J62"/>
  <c r="BI198"/>
  <c r="BH198"/>
  <c r="BG198"/>
  <c r="BF198"/>
  <c r="T198"/>
  <c r="R198"/>
  <c r="P198"/>
  <c r="BK198"/>
  <c r="J198"/>
  <c r="BE198"/>
  <c r="BI194"/>
  <c r="BH194"/>
  <c r="BG194"/>
  <c r="BF194"/>
  <c r="T194"/>
  <c r="R194"/>
  <c r="P194"/>
  <c r="BK194"/>
  <c r="J194"/>
  <c r="BE194"/>
  <c r="BI192"/>
  <c r="BH192"/>
  <c r="BG192"/>
  <c r="BF192"/>
  <c r="T192"/>
  <c r="R192"/>
  <c r="P192"/>
  <c r="BK192"/>
  <c r="J192"/>
  <c r="BE192"/>
  <c r="BI188"/>
  <c r="BH188"/>
  <c r="BG188"/>
  <c r="BF188"/>
  <c r="T188"/>
  <c r="R188"/>
  <c r="P188"/>
  <c r="BK188"/>
  <c r="J188"/>
  <c r="BE188"/>
  <c r="BI184"/>
  <c r="BH184"/>
  <c r="BG184"/>
  <c r="BF184"/>
  <c r="T184"/>
  <c r="R184"/>
  <c r="P184"/>
  <c r="BK184"/>
  <c r="J184"/>
  <c r="BE184"/>
  <c r="BI182"/>
  <c r="BH182"/>
  <c r="BG182"/>
  <c r="BF182"/>
  <c r="T182"/>
  <c r="R182"/>
  <c r="P182"/>
  <c r="BK182"/>
  <c r="J182"/>
  <c r="BE182"/>
  <c r="BI178"/>
  <c r="BH178"/>
  <c r="BG178"/>
  <c r="BF178"/>
  <c r="T178"/>
  <c r="R178"/>
  <c r="P178"/>
  <c r="BK178"/>
  <c r="J178"/>
  <c r="BE178"/>
  <c r="BI171"/>
  <c r="BH171"/>
  <c r="BG171"/>
  <c r="BF171"/>
  <c r="T171"/>
  <c r="R171"/>
  <c r="P171"/>
  <c r="BK171"/>
  <c r="J171"/>
  <c r="BE171"/>
  <c r="BI168"/>
  <c r="BH168"/>
  <c r="BG168"/>
  <c r="BF168"/>
  <c r="T168"/>
  <c r="R168"/>
  <c r="P168"/>
  <c r="BK168"/>
  <c r="J168"/>
  <c r="BE168"/>
  <c r="BI162"/>
  <c r="BH162"/>
  <c r="BG162"/>
  <c r="BF162"/>
  <c r="T162"/>
  <c r="R162"/>
  <c r="P162"/>
  <c r="BK162"/>
  <c r="J162"/>
  <c r="BE162"/>
  <c r="BI156"/>
  <c r="BH156"/>
  <c r="BG156"/>
  <c r="BF156"/>
  <c r="T156"/>
  <c r="R156"/>
  <c r="P156"/>
  <c r="BK156"/>
  <c r="J156"/>
  <c r="BE156"/>
  <c r="BI153"/>
  <c r="BH153"/>
  <c r="BG153"/>
  <c r="BF153"/>
  <c r="T153"/>
  <c r="R153"/>
  <c r="P153"/>
  <c r="BK153"/>
  <c r="J153"/>
  <c r="BE153"/>
  <c r="BI147"/>
  <c r="BH147"/>
  <c r="BG147"/>
  <c r="BF147"/>
  <c r="T147"/>
  <c r="R147"/>
  <c r="P147"/>
  <c r="BK147"/>
  <c r="J147"/>
  <c r="BE147"/>
  <c r="BI144"/>
  <c r="BH144"/>
  <c r="BG144"/>
  <c r="BF144"/>
  <c r="T144"/>
  <c r="R144"/>
  <c r="P144"/>
  <c r="BK144"/>
  <c r="J144"/>
  <c r="BE144"/>
  <c r="BI141"/>
  <c r="BH141"/>
  <c r="BG141"/>
  <c r="BF141"/>
  <c r="T141"/>
  <c r="R141"/>
  <c r="P141"/>
  <c r="BK141"/>
  <c r="J141"/>
  <c r="BE141"/>
  <c r="BI137"/>
  <c r="BH137"/>
  <c r="BG137"/>
  <c r="BF137"/>
  <c r="T137"/>
  <c r="R137"/>
  <c r="P137"/>
  <c r="BK137"/>
  <c r="J137"/>
  <c r="BE137"/>
  <c r="BI134"/>
  <c r="BH134"/>
  <c r="BG134"/>
  <c r="BF134"/>
  <c r="T134"/>
  <c r="R134"/>
  <c r="P134"/>
  <c r="BK134"/>
  <c r="J134"/>
  <c r="BE134"/>
  <c r="BI130"/>
  <c r="BH130"/>
  <c r="BG130"/>
  <c r="BF130"/>
  <c r="T130"/>
  <c r="R130"/>
  <c r="P130"/>
  <c r="BK130"/>
  <c r="J130"/>
  <c r="BE130"/>
  <c r="BI127"/>
  <c r="BH127"/>
  <c r="BG127"/>
  <c r="BF127"/>
  <c r="T127"/>
  <c r="R127"/>
  <c r="P127"/>
  <c r="BK127"/>
  <c r="J127"/>
  <c r="BE127"/>
  <c r="BI123"/>
  <c r="BH123"/>
  <c r="BG123"/>
  <c r="BF123"/>
  <c r="T123"/>
  <c r="R123"/>
  <c r="P123"/>
  <c r="BK123"/>
  <c r="J123"/>
  <c r="BE123"/>
  <c r="BI119"/>
  <c r="BH119"/>
  <c r="BG119"/>
  <c r="BF119"/>
  <c r="T119"/>
  <c r="R119"/>
  <c r="P119"/>
  <c r="BK119"/>
  <c r="J119"/>
  <c r="BE119"/>
  <c r="BI115"/>
  <c r="BH115"/>
  <c r="BG115"/>
  <c r="BF115"/>
  <c r="T115"/>
  <c r="R115"/>
  <c r="P115"/>
  <c r="BK115"/>
  <c r="J115"/>
  <c r="BE115"/>
  <c r="BI112"/>
  <c r="BH112"/>
  <c r="BG112"/>
  <c r="BF112"/>
  <c r="T112"/>
  <c r="R112"/>
  <c r="P112"/>
  <c r="BK112"/>
  <c r="J112"/>
  <c r="BE112"/>
  <c r="BI109"/>
  <c r="BH109"/>
  <c r="BG109"/>
  <c r="BF109"/>
  <c r="T109"/>
  <c r="R109"/>
  <c r="P109"/>
  <c r="BK109"/>
  <c r="J109"/>
  <c r="BE109"/>
  <c r="BI106"/>
  <c r="BH106"/>
  <c r="BG106"/>
  <c r="BF106"/>
  <c r="T106"/>
  <c r="R106"/>
  <c r="P106"/>
  <c r="BK106"/>
  <c r="J106"/>
  <c r="BE106"/>
  <c r="BI103"/>
  <c r="BH103"/>
  <c r="BG103"/>
  <c r="BF103"/>
  <c r="T103"/>
  <c r="R103"/>
  <c r="P103"/>
  <c r="BK103"/>
  <c r="J103"/>
  <c r="BE103"/>
  <c r="BI99"/>
  <c r="BH99"/>
  <c r="BG99"/>
  <c r="BF99"/>
  <c r="T99"/>
  <c r="R99"/>
  <c r="P99"/>
  <c r="BK99"/>
  <c r="J99"/>
  <c r="BE99"/>
  <c r="BI95"/>
  <c r="BH95"/>
  <c r="BG95"/>
  <c r="BF95"/>
  <c r="T95"/>
  <c r="R95"/>
  <c r="P95"/>
  <c r="BK95"/>
  <c r="J95"/>
  <c r="BE95"/>
  <c r="BI91"/>
  <c r="F37"/>
  <c i="1" r="BD83"/>
  <c i="29" r="BH91"/>
  <c r="F36"/>
  <c i="1" r="BC83"/>
  <c i="29" r="BG91"/>
  <c r="F35"/>
  <c i="1" r="BB83"/>
  <c i="29" r="BF91"/>
  <c r="J34"/>
  <c i="1" r="AW83"/>
  <c i="29" r="F34"/>
  <c i="1" r="BA83"/>
  <c i="29" r="T91"/>
  <c r="T90"/>
  <c r="T89"/>
  <c r="T88"/>
  <c r="R91"/>
  <c r="R90"/>
  <c r="R89"/>
  <c r="R88"/>
  <c r="P91"/>
  <c r="P90"/>
  <c r="P89"/>
  <c r="P88"/>
  <c i="1" r="AU83"/>
  <c i="29" r="BK91"/>
  <c r="BK90"/>
  <c r="J90"/>
  <c r="BK89"/>
  <c r="J89"/>
  <c r="BK88"/>
  <c r="J88"/>
  <c r="J59"/>
  <c r="J30"/>
  <c i="1" r="AG83"/>
  <c i="29" r="J91"/>
  <c r="BE91"/>
  <c r="J33"/>
  <c i="1" r="AV83"/>
  <c i="29" r="F33"/>
  <c i="1" r="AZ83"/>
  <c i="29" r="J61"/>
  <c r="J60"/>
  <c r="J85"/>
  <c r="J84"/>
  <c r="F84"/>
  <c r="F82"/>
  <c r="E80"/>
  <c r="J55"/>
  <c r="J54"/>
  <c r="F54"/>
  <c r="F52"/>
  <c r="E50"/>
  <c r="J39"/>
  <c r="J18"/>
  <c r="E18"/>
  <c r="F85"/>
  <c r="F55"/>
  <c r="J17"/>
  <c r="J12"/>
  <c r="J82"/>
  <c r="J52"/>
  <c r="E7"/>
  <c r="E78"/>
  <c r="E48"/>
  <c i="28" r="J37"/>
  <c r="J36"/>
  <c i="1" r="AY82"/>
  <c i="28" r="J35"/>
  <c i="1" r="AX82"/>
  <c i="28" r="BI765"/>
  <c r="BH765"/>
  <c r="BG765"/>
  <c r="BF765"/>
  <c r="T765"/>
  <c r="R765"/>
  <c r="P765"/>
  <c r="BK765"/>
  <c r="J765"/>
  <c r="BE765"/>
  <c r="BI762"/>
  <c r="BH762"/>
  <c r="BG762"/>
  <c r="BF762"/>
  <c r="T762"/>
  <c r="R762"/>
  <c r="P762"/>
  <c r="BK762"/>
  <c r="J762"/>
  <c r="BE762"/>
  <c r="BI760"/>
  <c r="BH760"/>
  <c r="BG760"/>
  <c r="BF760"/>
  <c r="T760"/>
  <c r="R760"/>
  <c r="P760"/>
  <c r="BK760"/>
  <c r="J760"/>
  <c r="BE760"/>
  <c r="BI758"/>
  <c r="BH758"/>
  <c r="BG758"/>
  <c r="BF758"/>
  <c r="T758"/>
  <c r="R758"/>
  <c r="P758"/>
  <c r="BK758"/>
  <c r="J758"/>
  <c r="BE758"/>
  <c r="BI755"/>
  <c r="BH755"/>
  <c r="BG755"/>
  <c r="BF755"/>
  <c r="T755"/>
  <c r="R755"/>
  <c r="P755"/>
  <c r="BK755"/>
  <c r="J755"/>
  <c r="BE755"/>
  <c r="BI752"/>
  <c r="BH752"/>
  <c r="BG752"/>
  <c r="BF752"/>
  <c r="T752"/>
  <c r="R752"/>
  <c r="P752"/>
  <c r="BK752"/>
  <c r="J752"/>
  <c r="BE752"/>
  <c r="BI749"/>
  <c r="BH749"/>
  <c r="BG749"/>
  <c r="BF749"/>
  <c r="T749"/>
  <c r="R749"/>
  <c r="P749"/>
  <c r="BK749"/>
  <c r="J749"/>
  <c r="BE749"/>
  <c r="BI747"/>
  <c r="BH747"/>
  <c r="BG747"/>
  <c r="BF747"/>
  <c r="T747"/>
  <c r="R747"/>
  <c r="P747"/>
  <c r="BK747"/>
  <c r="J747"/>
  <c r="BE747"/>
  <c r="BI744"/>
  <c r="BH744"/>
  <c r="BG744"/>
  <c r="BF744"/>
  <c r="T744"/>
  <c r="R744"/>
  <c r="P744"/>
  <c r="BK744"/>
  <c r="J744"/>
  <c r="BE744"/>
  <c r="BI741"/>
  <c r="BH741"/>
  <c r="BG741"/>
  <c r="BF741"/>
  <c r="T741"/>
  <c r="T740"/>
  <c r="R741"/>
  <c r="R740"/>
  <c r="P741"/>
  <c r="P740"/>
  <c r="BK741"/>
  <c r="BK740"/>
  <c r="J740"/>
  <c r="J741"/>
  <c r="BE741"/>
  <c r="J78"/>
  <c r="BI739"/>
  <c r="BH739"/>
  <c r="BG739"/>
  <c r="BF739"/>
  <c r="T739"/>
  <c r="R739"/>
  <c r="P739"/>
  <c r="BK739"/>
  <c r="J739"/>
  <c r="BE739"/>
  <c r="BI737"/>
  <c r="BH737"/>
  <c r="BG737"/>
  <c r="BF737"/>
  <c r="T737"/>
  <c r="T736"/>
  <c r="R737"/>
  <c r="R736"/>
  <c r="P737"/>
  <c r="P736"/>
  <c r="BK737"/>
  <c r="BK736"/>
  <c r="J736"/>
  <c r="J737"/>
  <c r="BE737"/>
  <c r="J77"/>
  <c r="BI735"/>
  <c r="BH735"/>
  <c r="BG735"/>
  <c r="BF735"/>
  <c r="T735"/>
  <c r="R735"/>
  <c r="P735"/>
  <c r="BK735"/>
  <c r="J735"/>
  <c r="BE735"/>
  <c r="BI734"/>
  <c r="BH734"/>
  <c r="BG734"/>
  <c r="BF734"/>
  <c r="T734"/>
  <c r="T733"/>
  <c r="R734"/>
  <c r="R733"/>
  <c r="P734"/>
  <c r="P733"/>
  <c r="BK734"/>
  <c r="BK733"/>
  <c r="J733"/>
  <c r="J734"/>
  <c r="BE734"/>
  <c r="J76"/>
  <c r="BI731"/>
  <c r="BH731"/>
  <c r="BG731"/>
  <c r="BF731"/>
  <c r="T731"/>
  <c r="R731"/>
  <c r="P731"/>
  <c r="BK731"/>
  <c r="J731"/>
  <c r="BE731"/>
  <c r="BI729"/>
  <c r="BH729"/>
  <c r="BG729"/>
  <c r="BF729"/>
  <c r="T729"/>
  <c r="R729"/>
  <c r="P729"/>
  <c r="BK729"/>
  <c r="J729"/>
  <c r="BE729"/>
  <c r="BI726"/>
  <c r="BH726"/>
  <c r="BG726"/>
  <c r="BF726"/>
  <c r="T726"/>
  <c r="R726"/>
  <c r="P726"/>
  <c r="BK726"/>
  <c r="J726"/>
  <c r="BE726"/>
  <c r="BI724"/>
  <c r="BH724"/>
  <c r="BG724"/>
  <c r="BF724"/>
  <c r="T724"/>
  <c r="R724"/>
  <c r="P724"/>
  <c r="BK724"/>
  <c r="J724"/>
  <c r="BE724"/>
  <c r="BI722"/>
  <c r="BH722"/>
  <c r="BG722"/>
  <c r="BF722"/>
  <c r="T722"/>
  <c r="R722"/>
  <c r="P722"/>
  <c r="BK722"/>
  <c r="J722"/>
  <c r="BE722"/>
  <c r="BI719"/>
  <c r="BH719"/>
  <c r="BG719"/>
  <c r="BF719"/>
  <c r="T719"/>
  <c r="R719"/>
  <c r="P719"/>
  <c r="BK719"/>
  <c r="J719"/>
  <c r="BE719"/>
  <c r="BI717"/>
  <c r="BH717"/>
  <c r="BG717"/>
  <c r="BF717"/>
  <c r="T717"/>
  <c r="R717"/>
  <c r="P717"/>
  <c r="BK717"/>
  <c r="J717"/>
  <c r="BE717"/>
  <c r="BI714"/>
  <c r="BH714"/>
  <c r="BG714"/>
  <c r="BF714"/>
  <c r="T714"/>
  <c r="R714"/>
  <c r="P714"/>
  <c r="BK714"/>
  <c r="J714"/>
  <c r="BE714"/>
  <c r="BI712"/>
  <c r="BH712"/>
  <c r="BG712"/>
  <c r="BF712"/>
  <c r="T712"/>
  <c r="R712"/>
  <c r="P712"/>
  <c r="BK712"/>
  <c r="J712"/>
  <c r="BE712"/>
  <c r="BI711"/>
  <c r="BH711"/>
  <c r="BG711"/>
  <c r="BF711"/>
  <c r="T711"/>
  <c r="R711"/>
  <c r="P711"/>
  <c r="BK711"/>
  <c r="J711"/>
  <c r="BE711"/>
  <c r="BI709"/>
  <c r="BH709"/>
  <c r="BG709"/>
  <c r="BF709"/>
  <c r="T709"/>
  <c r="R709"/>
  <c r="P709"/>
  <c r="BK709"/>
  <c r="J709"/>
  <c r="BE709"/>
  <c r="BI708"/>
  <c r="BH708"/>
  <c r="BG708"/>
  <c r="BF708"/>
  <c r="T708"/>
  <c r="R708"/>
  <c r="P708"/>
  <c r="BK708"/>
  <c r="J708"/>
  <c r="BE708"/>
  <c r="BI706"/>
  <c r="BH706"/>
  <c r="BG706"/>
  <c r="BF706"/>
  <c r="T706"/>
  <c r="R706"/>
  <c r="P706"/>
  <c r="BK706"/>
  <c r="J706"/>
  <c r="BE706"/>
  <c r="BI704"/>
  <c r="BH704"/>
  <c r="BG704"/>
  <c r="BF704"/>
  <c r="T704"/>
  <c r="R704"/>
  <c r="P704"/>
  <c r="BK704"/>
  <c r="J704"/>
  <c r="BE704"/>
  <c r="BI702"/>
  <c r="BH702"/>
  <c r="BG702"/>
  <c r="BF702"/>
  <c r="T702"/>
  <c r="T701"/>
  <c r="T700"/>
  <c r="R702"/>
  <c r="R701"/>
  <c r="R700"/>
  <c r="P702"/>
  <c r="P701"/>
  <c r="P700"/>
  <c r="BK702"/>
  <c r="BK701"/>
  <c r="J701"/>
  <c r="BK700"/>
  <c r="J700"/>
  <c r="J702"/>
  <c r="BE702"/>
  <c r="J75"/>
  <c r="J74"/>
  <c r="BI697"/>
  <c r="BH697"/>
  <c r="BG697"/>
  <c r="BF697"/>
  <c r="T697"/>
  <c r="R697"/>
  <c r="P697"/>
  <c r="BK697"/>
  <c r="J697"/>
  <c r="BE697"/>
  <c r="BI695"/>
  <c r="BH695"/>
  <c r="BG695"/>
  <c r="BF695"/>
  <c r="T695"/>
  <c r="R695"/>
  <c r="P695"/>
  <c r="BK695"/>
  <c r="J695"/>
  <c r="BE695"/>
  <c r="BI693"/>
  <c r="BH693"/>
  <c r="BG693"/>
  <c r="BF693"/>
  <c r="T693"/>
  <c r="R693"/>
  <c r="P693"/>
  <c r="BK693"/>
  <c r="J693"/>
  <c r="BE693"/>
  <c r="BI689"/>
  <c r="BH689"/>
  <c r="BG689"/>
  <c r="BF689"/>
  <c r="T689"/>
  <c r="R689"/>
  <c r="P689"/>
  <c r="BK689"/>
  <c r="J689"/>
  <c r="BE689"/>
  <c r="BI687"/>
  <c r="BH687"/>
  <c r="BG687"/>
  <c r="BF687"/>
  <c r="T687"/>
  <c r="R687"/>
  <c r="P687"/>
  <c r="BK687"/>
  <c r="J687"/>
  <c r="BE687"/>
  <c r="BI685"/>
  <c r="BH685"/>
  <c r="BG685"/>
  <c r="BF685"/>
  <c r="T685"/>
  <c r="R685"/>
  <c r="P685"/>
  <c r="BK685"/>
  <c r="J685"/>
  <c r="BE685"/>
  <c r="BI683"/>
  <c r="BH683"/>
  <c r="BG683"/>
  <c r="BF683"/>
  <c r="T683"/>
  <c r="R683"/>
  <c r="P683"/>
  <c r="BK683"/>
  <c r="J683"/>
  <c r="BE683"/>
  <c r="BI681"/>
  <c r="BH681"/>
  <c r="BG681"/>
  <c r="BF681"/>
  <c r="T681"/>
  <c r="R681"/>
  <c r="P681"/>
  <c r="BK681"/>
  <c r="J681"/>
  <c r="BE681"/>
  <c r="BI678"/>
  <c r="BH678"/>
  <c r="BG678"/>
  <c r="BF678"/>
  <c r="T678"/>
  <c r="R678"/>
  <c r="P678"/>
  <c r="BK678"/>
  <c r="J678"/>
  <c r="BE678"/>
  <c r="BI676"/>
  <c r="BH676"/>
  <c r="BG676"/>
  <c r="BF676"/>
  <c r="T676"/>
  <c r="R676"/>
  <c r="P676"/>
  <c r="BK676"/>
  <c r="J676"/>
  <c r="BE676"/>
  <c r="BI673"/>
  <c r="BH673"/>
  <c r="BG673"/>
  <c r="BF673"/>
  <c r="T673"/>
  <c r="R673"/>
  <c r="P673"/>
  <c r="BK673"/>
  <c r="J673"/>
  <c r="BE673"/>
  <c r="BI670"/>
  <c r="BH670"/>
  <c r="BG670"/>
  <c r="BF670"/>
  <c r="T670"/>
  <c r="R670"/>
  <c r="P670"/>
  <c r="BK670"/>
  <c r="J670"/>
  <c r="BE670"/>
  <c r="BI667"/>
  <c r="BH667"/>
  <c r="BG667"/>
  <c r="BF667"/>
  <c r="T667"/>
  <c r="T666"/>
  <c r="R667"/>
  <c r="R666"/>
  <c r="P667"/>
  <c r="P666"/>
  <c r="BK667"/>
  <c r="BK666"/>
  <c r="J666"/>
  <c r="J667"/>
  <c r="BE667"/>
  <c r="J73"/>
  <c r="BI663"/>
  <c r="BH663"/>
  <c r="BG663"/>
  <c r="BF663"/>
  <c r="T663"/>
  <c r="R663"/>
  <c r="P663"/>
  <c r="BK663"/>
  <c r="J663"/>
  <c r="BE663"/>
  <c r="BI657"/>
  <c r="BH657"/>
  <c r="BG657"/>
  <c r="BF657"/>
  <c r="T657"/>
  <c r="R657"/>
  <c r="P657"/>
  <c r="BK657"/>
  <c r="J657"/>
  <c r="BE657"/>
  <c r="BI654"/>
  <c r="BH654"/>
  <c r="BG654"/>
  <c r="BF654"/>
  <c r="T654"/>
  <c r="R654"/>
  <c r="P654"/>
  <c r="BK654"/>
  <c r="J654"/>
  <c r="BE654"/>
  <c r="BI653"/>
  <c r="BH653"/>
  <c r="BG653"/>
  <c r="BF653"/>
  <c r="T653"/>
  <c r="R653"/>
  <c r="P653"/>
  <c r="BK653"/>
  <c r="J653"/>
  <c r="BE653"/>
  <c r="BI652"/>
  <c r="BH652"/>
  <c r="BG652"/>
  <c r="BF652"/>
  <c r="T652"/>
  <c r="R652"/>
  <c r="P652"/>
  <c r="BK652"/>
  <c r="J652"/>
  <c r="BE652"/>
  <c r="BI651"/>
  <c r="BH651"/>
  <c r="BG651"/>
  <c r="BF651"/>
  <c r="T651"/>
  <c r="R651"/>
  <c r="P651"/>
  <c r="BK651"/>
  <c r="J651"/>
  <c r="BE651"/>
  <c r="BI650"/>
  <c r="BH650"/>
  <c r="BG650"/>
  <c r="BF650"/>
  <c r="T650"/>
  <c r="R650"/>
  <c r="P650"/>
  <c r="BK650"/>
  <c r="J650"/>
  <c r="BE650"/>
  <c r="BI645"/>
  <c r="BH645"/>
  <c r="BG645"/>
  <c r="BF645"/>
  <c r="T645"/>
  <c r="R645"/>
  <c r="P645"/>
  <c r="BK645"/>
  <c r="J645"/>
  <c r="BE645"/>
  <c r="BI644"/>
  <c r="BH644"/>
  <c r="BG644"/>
  <c r="BF644"/>
  <c r="T644"/>
  <c r="R644"/>
  <c r="P644"/>
  <c r="BK644"/>
  <c r="J644"/>
  <c r="BE644"/>
  <c r="BI641"/>
  <c r="BH641"/>
  <c r="BG641"/>
  <c r="BF641"/>
  <c r="T641"/>
  <c r="R641"/>
  <c r="P641"/>
  <c r="BK641"/>
  <c r="J641"/>
  <c r="BE641"/>
  <c r="BI640"/>
  <c r="BH640"/>
  <c r="BG640"/>
  <c r="BF640"/>
  <c r="T640"/>
  <c r="R640"/>
  <c r="P640"/>
  <c r="BK640"/>
  <c r="J640"/>
  <c r="BE640"/>
  <c r="BI638"/>
  <c r="BH638"/>
  <c r="BG638"/>
  <c r="BF638"/>
  <c r="T638"/>
  <c r="R638"/>
  <c r="P638"/>
  <c r="BK638"/>
  <c r="J638"/>
  <c r="BE638"/>
  <c r="BI637"/>
  <c r="BH637"/>
  <c r="BG637"/>
  <c r="BF637"/>
  <c r="T637"/>
  <c r="R637"/>
  <c r="P637"/>
  <c r="BK637"/>
  <c r="J637"/>
  <c r="BE637"/>
  <c r="BI636"/>
  <c r="BH636"/>
  <c r="BG636"/>
  <c r="BF636"/>
  <c r="T636"/>
  <c r="R636"/>
  <c r="P636"/>
  <c r="BK636"/>
  <c r="J636"/>
  <c r="BE636"/>
  <c r="BI634"/>
  <c r="BH634"/>
  <c r="BG634"/>
  <c r="BF634"/>
  <c r="T634"/>
  <c r="R634"/>
  <c r="P634"/>
  <c r="BK634"/>
  <c r="J634"/>
  <c r="BE634"/>
  <c r="BI632"/>
  <c r="BH632"/>
  <c r="BG632"/>
  <c r="BF632"/>
  <c r="T632"/>
  <c r="R632"/>
  <c r="P632"/>
  <c r="BK632"/>
  <c r="J632"/>
  <c r="BE632"/>
  <c r="BI630"/>
  <c r="BH630"/>
  <c r="BG630"/>
  <c r="BF630"/>
  <c r="T630"/>
  <c r="R630"/>
  <c r="P630"/>
  <c r="BK630"/>
  <c r="J630"/>
  <c r="BE630"/>
  <c r="BI628"/>
  <c r="BH628"/>
  <c r="BG628"/>
  <c r="BF628"/>
  <c r="T628"/>
  <c r="R628"/>
  <c r="P628"/>
  <c r="BK628"/>
  <c r="J628"/>
  <c r="BE628"/>
  <c r="BI626"/>
  <c r="BH626"/>
  <c r="BG626"/>
  <c r="BF626"/>
  <c r="T626"/>
  <c r="R626"/>
  <c r="P626"/>
  <c r="BK626"/>
  <c r="J626"/>
  <c r="BE626"/>
  <c r="BI625"/>
  <c r="BH625"/>
  <c r="BG625"/>
  <c r="BF625"/>
  <c r="T625"/>
  <c r="R625"/>
  <c r="P625"/>
  <c r="BK625"/>
  <c r="J625"/>
  <c r="BE625"/>
  <c r="BI623"/>
  <c r="BH623"/>
  <c r="BG623"/>
  <c r="BF623"/>
  <c r="T623"/>
  <c r="R623"/>
  <c r="P623"/>
  <c r="BK623"/>
  <c r="J623"/>
  <c r="BE623"/>
  <c r="BI621"/>
  <c r="BH621"/>
  <c r="BG621"/>
  <c r="BF621"/>
  <c r="T621"/>
  <c r="R621"/>
  <c r="P621"/>
  <c r="BK621"/>
  <c r="J621"/>
  <c r="BE621"/>
  <c r="BI619"/>
  <c r="BH619"/>
  <c r="BG619"/>
  <c r="BF619"/>
  <c r="T619"/>
  <c r="R619"/>
  <c r="P619"/>
  <c r="BK619"/>
  <c r="J619"/>
  <c r="BE619"/>
  <c r="BI617"/>
  <c r="BH617"/>
  <c r="BG617"/>
  <c r="BF617"/>
  <c r="T617"/>
  <c r="R617"/>
  <c r="P617"/>
  <c r="BK617"/>
  <c r="J617"/>
  <c r="BE617"/>
  <c r="BI615"/>
  <c r="BH615"/>
  <c r="BG615"/>
  <c r="BF615"/>
  <c r="T615"/>
  <c r="R615"/>
  <c r="P615"/>
  <c r="BK615"/>
  <c r="J615"/>
  <c r="BE615"/>
  <c r="BI613"/>
  <c r="BH613"/>
  <c r="BG613"/>
  <c r="BF613"/>
  <c r="T613"/>
  <c r="R613"/>
  <c r="P613"/>
  <c r="BK613"/>
  <c r="J613"/>
  <c r="BE613"/>
  <c r="BI612"/>
  <c r="BH612"/>
  <c r="BG612"/>
  <c r="BF612"/>
  <c r="T612"/>
  <c r="R612"/>
  <c r="P612"/>
  <c r="BK612"/>
  <c r="J612"/>
  <c r="BE612"/>
  <c r="BI610"/>
  <c r="BH610"/>
  <c r="BG610"/>
  <c r="BF610"/>
  <c r="T610"/>
  <c r="R610"/>
  <c r="P610"/>
  <c r="BK610"/>
  <c r="J610"/>
  <c r="BE610"/>
  <c r="BI608"/>
  <c r="BH608"/>
  <c r="BG608"/>
  <c r="BF608"/>
  <c r="T608"/>
  <c r="R608"/>
  <c r="P608"/>
  <c r="BK608"/>
  <c r="J608"/>
  <c r="BE608"/>
  <c r="BI606"/>
  <c r="BH606"/>
  <c r="BG606"/>
  <c r="BF606"/>
  <c r="T606"/>
  <c r="R606"/>
  <c r="P606"/>
  <c r="BK606"/>
  <c r="J606"/>
  <c r="BE606"/>
  <c r="BI605"/>
  <c r="BH605"/>
  <c r="BG605"/>
  <c r="BF605"/>
  <c r="T605"/>
  <c r="R605"/>
  <c r="P605"/>
  <c r="BK605"/>
  <c r="J605"/>
  <c r="BE605"/>
  <c r="BI603"/>
  <c r="BH603"/>
  <c r="BG603"/>
  <c r="BF603"/>
  <c r="T603"/>
  <c r="T602"/>
  <c r="T601"/>
  <c r="R603"/>
  <c r="R602"/>
  <c r="R601"/>
  <c r="P603"/>
  <c r="P602"/>
  <c r="P601"/>
  <c r="BK603"/>
  <c r="BK602"/>
  <c r="J602"/>
  <c r="BK601"/>
  <c r="J601"/>
  <c r="J603"/>
  <c r="BE603"/>
  <c r="J72"/>
  <c r="J71"/>
  <c r="BI598"/>
  <c r="BH598"/>
  <c r="BG598"/>
  <c r="BF598"/>
  <c r="T598"/>
  <c r="T597"/>
  <c r="R598"/>
  <c r="R597"/>
  <c r="P598"/>
  <c r="P597"/>
  <c r="BK598"/>
  <c r="BK597"/>
  <c r="J597"/>
  <c r="J598"/>
  <c r="BE598"/>
  <c r="J70"/>
  <c r="BI591"/>
  <c r="BH591"/>
  <c r="BG591"/>
  <c r="BF591"/>
  <c r="T591"/>
  <c r="R591"/>
  <c r="P591"/>
  <c r="BK591"/>
  <c r="J591"/>
  <c r="BE591"/>
  <c r="BI585"/>
  <c r="BH585"/>
  <c r="BG585"/>
  <c r="BF585"/>
  <c r="T585"/>
  <c r="R585"/>
  <c r="P585"/>
  <c r="BK585"/>
  <c r="J585"/>
  <c r="BE585"/>
  <c r="BI582"/>
  <c r="BH582"/>
  <c r="BG582"/>
  <c r="BF582"/>
  <c r="T582"/>
  <c r="R582"/>
  <c r="P582"/>
  <c r="BK582"/>
  <c r="J582"/>
  <c r="BE582"/>
  <c r="BI579"/>
  <c r="BH579"/>
  <c r="BG579"/>
  <c r="BF579"/>
  <c r="T579"/>
  <c r="R579"/>
  <c r="P579"/>
  <c r="BK579"/>
  <c r="J579"/>
  <c r="BE579"/>
  <c r="BI576"/>
  <c r="BH576"/>
  <c r="BG576"/>
  <c r="BF576"/>
  <c r="T576"/>
  <c r="T575"/>
  <c r="R576"/>
  <c r="R575"/>
  <c r="P576"/>
  <c r="P575"/>
  <c r="BK576"/>
  <c r="BK575"/>
  <c r="J575"/>
  <c r="J576"/>
  <c r="BE576"/>
  <c r="J69"/>
  <c r="BI571"/>
  <c r="BH571"/>
  <c r="BG571"/>
  <c r="BF571"/>
  <c r="T571"/>
  <c r="R571"/>
  <c r="P571"/>
  <c r="BK571"/>
  <c r="J571"/>
  <c r="BE571"/>
  <c r="BI568"/>
  <c r="BH568"/>
  <c r="BG568"/>
  <c r="BF568"/>
  <c r="T568"/>
  <c r="R568"/>
  <c r="P568"/>
  <c r="BK568"/>
  <c r="J568"/>
  <c r="BE568"/>
  <c r="BI564"/>
  <c r="BH564"/>
  <c r="BG564"/>
  <c r="BF564"/>
  <c r="T564"/>
  <c r="R564"/>
  <c r="P564"/>
  <c r="BK564"/>
  <c r="J564"/>
  <c r="BE564"/>
  <c r="BI560"/>
  <c r="BH560"/>
  <c r="BG560"/>
  <c r="BF560"/>
  <c r="T560"/>
  <c r="R560"/>
  <c r="P560"/>
  <c r="BK560"/>
  <c r="J560"/>
  <c r="BE560"/>
  <c r="BI556"/>
  <c r="BH556"/>
  <c r="BG556"/>
  <c r="BF556"/>
  <c r="T556"/>
  <c r="R556"/>
  <c r="P556"/>
  <c r="BK556"/>
  <c r="J556"/>
  <c r="BE556"/>
  <c r="BI554"/>
  <c r="BH554"/>
  <c r="BG554"/>
  <c r="BF554"/>
  <c r="T554"/>
  <c r="R554"/>
  <c r="P554"/>
  <c r="BK554"/>
  <c r="J554"/>
  <c r="BE554"/>
  <c r="BI551"/>
  <c r="BH551"/>
  <c r="BG551"/>
  <c r="BF551"/>
  <c r="T551"/>
  <c r="R551"/>
  <c r="P551"/>
  <c r="BK551"/>
  <c r="J551"/>
  <c r="BE551"/>
  <c r="BI549"/>
  <c r="BH549"/>
  <c r="BG549"/>
  <c r="BF549"/>
  <c r="T549"/>
  <c r="R549"/>
  <c r="P549"/>
  <c r="BK549"/>
  <c r="J549"/>
  <c r="BE549"/>
  <c r="BI547"/>
  <c r="BH547"/>
  <c r="BG547"/>
  <c r="BF547"/>
  <c r="T547"/>
  <c r="R547"/>
  <c r="P547"/>
  <c r="BK547"/>
  <c r="J547"/>
  <c r="BE547"/>
  <c r="BI544"/>
  <c r="BH544"/>
  <c r="BG544"/>
  <c r="BF544"/>
  <c r="T544"/>
  <c r="T543"/>
  <c r="R544"/>
  <c r="R543"/>
  <c r="P544"/>
  <c r="P543"/>
  <c r="BK544"/>
  <c r="BK543"/>
  <c r="J543"/>
  <c r="J544"/>
  <c r="BE544"/>
  <c r="J68"/>
  <c r="BI541"/>
  <c r="BH541"/>
  <c r="BG541"/>
  <c r="BF541"/>
  <c r="T541"/>
  <c r="R541"/>
  <c r="P541"/>
  <c r="BK541"/>
  <c r="J541"/>
  <c r="BE541"/>
  <c r="BI539"/>
  <c r="BH539"/>
  <c r="BG539"/>
  <c r="BF539"/>
  <c r="T539"/>
  <c r="R539"/>
  <c r="P539"/>
  <c r="BK539"/>
  <c r="J539"/>
  <c r="BE539"/>
  <c r="BI536"/>
  <c r="BH536"/>
  <c r="BG536"/>
  <c r="BF536"/>
  <c r="T536"/>
  <c r="R536"/>
  <c r="P536"/>
  <c r="BK536"/>
  <c r="J536"/>
  <c r="BE536"/>
  <c r="BI533"/>
  <c r="BH533"/>
  <c r="BG533"/>
  <c r="BF533"/>
  <c r="T533"/>
  <c r="R533"/>
  <c r="P533"/>
  <c r="BK533"/>
  <c r="J533"/>
  <c r="BE533"/>
  <c r="BI530"/>
  <c r="BH530"/>
  <c r="BG530"/>
  <c r="BF530"/>
  <c r="T530"/>
  <c r="R530"/>
  <c r="P530"/>
  <c r="BK530"/>
  <c r="J530"/>
  <c r="BE530"/>
  <c r="BI527"/>
  <c r="BH527"/>
  <c r="BG527"/>
  <c r="BF527"/>
  <c r="T527"/>
  <c r="R527"/>
  <c r="P527"/>
  <c r="BK527"/>
  <c r="J527"/>
  <c r="BE527"/>
  <c r="BI524"/>
  <c r="BH524"/>
  <c r="BG524"/>
  <c r="BF524"/>
  <c r="T524"/>
  <c r="R524"/>
  <c r="P524"/>
  <c r="BK524"/>
  <c r="J524"/>
  <c r="BE524"/>
  <c r="BI522"/>
  <c r="BH522"/>
  <c r="BG522"/>
  <c r="BF522"/>
  <c r="T522"/>
  <c r="R522"/>
  <c r="P522"/>
  <c r="BK522"/>
  <c r="J522"/>
  <c r="BE522"/>
  <c r="BI519"/>
  <c r="BH519"/>
  <c r="BG519"/>
  <c r="BF519"/>
  <c r="T519"/>
  <c r="R519"/>
  <c r="P519"/>
  <c r="BK519"/>
  <c r="J519"/>
  <c r="BE519"/>
  <c r="BI517"/>
  <c r="BH517"/>
  <c r="BG517"/>
  <c r="BF517"/>
  <c r="T517"/>
  <c r="R517"/>
  <c r="P517"/>
  <c r="BK517"/>
  <c r="J517"/>
  <c r="BE517"/>
  <c r="BI515"/>
  <c r="BH515"/>
  <c r="BG515"/>
  <c r="BF515"/>
  <c r="T515"/>
  <c r="R515"/>
  <c r="P515"/>
  <c r="BK515"/>
  <c r="J515"/>
  <c r="BE515"/>
  <c r="BI513"/>
  <c r="BH513"/>
  <c r="BG513"/>
  <c r="BF513"/>
  <c r="T513"/>
  <c r="R513"/>
  <c r="P513"/>
  <c r="BK513"/>
  <c r="J513"/>
  <c r="BE513"/>
  <c r="BI511"/>
  <c r="BH511"/>
  <c r="BG511"/>
  <c r="BF511"/>
  <c r="T511"/>
  <c r="R511"/>
  <c r="P511"/>
  <c r="BK511"/>
  <c r="J511"/>
  <c r="BE511"/>
  <c r="BI508"/>
  <c r="BH508"/>
  <c r="BG508"/>
  <c r="BF508"/>
  <c r="T508"/>
  <c r="R508"/>
  <c r="P508"/>
  <c r="BK508"/>
  <c r="J508"/>
  <c r="BE508"/>
  <c r="BI505"/>
  <c r="BH505"/>
  <c r="BG505"/>
  <c r="BF505"/>
  <c r="T505"/>
  <c r="R505"/>
  <c r="P505"/>
  <c r="BK505"/>
  <c r="J505"/>
  <c r="BE505"/>
  <c r="BI502"/>
  <c r="BH502"/>
  <c r="BG502"/>
  <c r="BF502"/>
  <c r="T502"/>
  <c r="R502"/>
  <c r="P502"/>
  <c r="BK502"/>
  <c r="J502"/>
  <c r="BE502"/>
  <c r="BI499"/>
  <c r="BH499"/>
  <c r="BG499"/>
  <c r="BF499"/>
  <c r="T499"/>
  <c r="R499"/>
  <c r="P499"/>
  <c r="BK499"/>
  <c r="J499"/>
  <c r="BE499"/>
  <c r="BI496"/>
  <c r="BH496"/>
  <c r="BG496"/>
  <c r="BF496"/>
  <c r="T496"/>
  <c r="R496"/>
  <c r="P496"/>
  <c r="BK496"/>
  <c r="J496"/>
  <c r="BE496"/>
  <c r="BI493"/>
  <c r="BH493"/>
  <c r="BG493"/>
  <c r="BF493"/>
  <c r="T493"/>
  <c r="R493"/>
  <c r="P493"/>
  <c r="BK493"/>
  <c r="J493"/>
  <c r="BE493"/>
  <c r="BI491"/>
  <c r="BH491"/>
  <c r="BG491"/>
  <c r="BF491"/>
  <c r="T491"/>
  <c r="R491"/>
  <c r="P491"/>
  <c r="BK491"/>
  <c r="J491"/>
  <c r="BE491"/>
  <c r="BI490"/>
  <c r="BH490"/>
  <c r="BG490"/>
  <c r="BF490"/>
  <c r="T490"/>
  <c r="R490"/>
  <c r="P490"/>
  <c r="BK490"/>
  <c r="J490"/>
  <c r="BE490"/>
  <c r="BI488"/>
  <c r="BH488"/>
  <c r="BG488"/>
  <c r="BF488"/>
  <c r="T488"/>
  <c r="R488"/>
  <c r="P488"/>
  <c r="BK488"/>
  <c r="J488"/>
  <c r="BE488"/>
  <c r="BI485"/>
  <c r="BH485"/>
  <c r="BG485"/>
  <c r="BF485"/>
  <c r="T485"/>
  <c r="R485"/>
  <c r="P485"/>
  <c r="BK485"/>
  <c r="J485"/>
  <c r="BE485"/>
  <c r="BI483"/>
  <c r="BH483"/>
  <c r="BG483"/>
  <c r="BF483"/>
  <c r="T483"/>
  <c r="R483"/>
  <c r="P483"/>
  <c r="BK483"/>
  <c r="J483"/>
  <c r="BE483"/>
  <c r="BI481"/>
  <c r="BH481"/>
  <c r="BG481"/>
  <c r="BF481"/>
  <c r="T481"/>
  <c r="R481"/>
  <c r="P481"/>
  <c r="BK481"/>
  <c r="J481"/>
  <c r="BE481"/>
  <c r="BI477"/>
  <c r="BH477"/>
  <c r="BG477"/>
  <c r="BF477"/>
  <c r="T477"/>
  <c r="R477"/>
  <c r="P477"/>
  <c r="BK477"/>
  <c r="J477"/>
  <c r="BE477"/>
  <c r="BI475"/>
  <c r="BH475"/>
  <c r="BG475"/>
  <c r="BF475"/>
  <c r="T475"/>
  <c r="R475"/>
  <c r="P475"/>
  <c r="BK475"/>
  <c r="J475"/>
  <c r="BE475"/>
  <c r="BI473"/>
  <c r="BH473"/>
  <c r="BG473"/>
  <c r="BF473"/>
  <c r="T473"/>
  <c r="R473"/>
  <c r="P473"/>
  <c r="BK473"/>
  <c r="J473"/>
  <c r="BE473"/>
  <c r="BI471"/>
  <c r="BH471"/>
  <c r="BG471"/>
  <c r="BF471"/>
  <c r="T471"/>
  <c r="R471"/>
  <c r="P471"/>
  <c r="BK471"/>
  <c r="J471"/>
  <c r="BE471"/>
  <c r="BI469"/>
  <c r="BH469"/>
  <c r="BG469"/>
  <c r="BF469"/>
  <c r="T469"/>
  <c r="R469"/>
  <c r="P469"/>
  <c r="BK469"/>
  <c r="J469"/>
  <c r="BE469"/>
  <c r="BI467"/>
  <c r="BH467"/>
  <c r="BG467"/>
  <c r="BF467"/>
  <c r="T467"/>
  <c r="R467"/>
  <c r="P467"/>
  <c r="BK467"/>
  <c r="J467"/>
  <c r="BE467"/>
  <c r="BI465"/>
  <c r="BH465"/>
  <c r="BG465"/>
  <c r="BF465"/>
  <c r="T465"/>
  <c r="R465"/>
  <c r="P465"/>
  <c r="BK465"/>
  <c r="J465"/>
  <c r="BE465"/>
  <c r="BI461"/>
  <c r="BH461"/>
  <c r="BG461"/>
  <c r="BF461"/>
  <c r="T461"/>
  <c r="R461"/>
  <c r="P461"/>
  <c r="BK461"/>
  <c r="J461"/>
  <c r="BE461"/>
  <c r="BI458"/>
  <c r="BH458"/>
  <c r="BG458"/>
  <c r="BF458"/>
  <c r="T458"/>
  <c r="R458"/>
  <c r="P458"/>
  <c r="BK458"/>
  <c r="J458"/>
  <c r="BE458"/>
  <c r="BI454"/>
  <c r="BH454"/>
  <c r="BG454"/>
  <c r="BF454"/>
  <c r="T454"/>
  <c r="R454"/>
  <c r="P454"/>
  <c r="BK454"/>
  <c r="J454"/>
  <c r="BE454"/>
  <c r="BI451"/>
  <c r="BH451"/>
  <c r="BG451"/>
  <c r="BF451"/>
  <c r="T451"/>
  <c r="R451"/>
  <c r="P451"/>
  <c r="BK451"/>
  <c r="J451"/>
  <c r="BE451"/>
  <c r="BI448"/>
  <c r="BH448"/>
  <c r="BG448"/>
  <c r="BF448"/>
  <c r="T448"/>
  <c r="R448"/>
  <c r="P448"/>
  <c r="BK448"/>
  <c r="J448"/>
  <c r="BE448"/>
  <c r="BI446"/>
  <c r="BH446"/>
  <c r="BG446"/>
  <c r="BF446"/>
  <c r="T446"/>
  <c r="R446"/>
  <c r="P446"/>
  <c r="BK446"/>
  <c r="J446"/>
  <c r="BE446"/>
  <c r="BI444"/>
  <c r="BH444"/>
  <c r="BG444"/>
  <c r="BF444"/>
  <c r="T444"/>
  <c r="R444"/>
  <c r="P444"/>
  <c r="BK444"/>
  <c r="J444"/>
  <c r="BE444"/>
  <c r="BI441"/>
  <c r="BH441"/>
  <c r="BG441"/>
  <c r="BF441"/>
  <c r="T441"/>
  <c r="R441"/>
  <c r="P441"/>
  <c r="BK441"/>
  <c r="J441"/>
  <c r="BE441"/>
  <c r="BI439"/>
  <c r="BH439"/>
  <c r="BG439"/>
  <c r="BF439"/>
  <c r="T439"/>
  <c r="R439"/>
  <c r="P439"/>
  <c r="BK439"/>
  <c r="J439"/>
  <c r="BE439"/>
  <c r="BI437"/>
  <c r="BH437"/>
  <c r="BG437"/>
  <c r="BF437"/>
  <c r="T437"/>
  <c r="R437"/>
  <c r="P437"/>
  <c r="BK437"/>
  <c r="J437"/>
  <c r="BE437"/>
  <c r="BI434"/>
  <c r="BH434"/>
  <c r="BG434"/>
  <c r="BF434"/>
  <c r="T434"/>
  <c r="R434"/>
  <c r="P434"/>
  <c r="BK434"/>
  <c r="J434"/>
  <c r="BE434"/>
  <c r="BI432"/>
  <c r="BH432"/>
  <c r="BG432"/>
  <c r="BF432"/>
  <c r="T432"/>
  <c r="R432"/>
  <c r="P432"/>
  <c r="BK432"/>
  <c r="J432"/>
  <c r="BE432"/>
  <c r="BI430"/>
  <c r="BH430"/>
  <c r="BG430"/>
  <c r="BF430"/>
  <c r="T430"/>
  <c r="R430"/>
  <c r="P430"/>
  <c r="BK430"/>
  <c r="J430"/>
  <c r="BE430"/>
  <c r="BI427"/>
  <c r="BH427"/>
  <c r="BG427"/>
  <c r="BF427"/>
  <c r="T427"/>
  <c r="R427"/>
  <c r="P427"/>
  <c r="BK427"/>
  <c r="J427"/>
  <c r="BE427"/>
  <c r="BI426"/>
  <c r="BH426"/>
  <c r="BG426"/>
  <c r="BF426"/>
  <c r="T426"/>
  <c r="R426"/>
  <c r="P426"/>
  <c r="BK426"/>
  <c r="J426"/>
  <c r="BE426"/>
  <c r="BI423"/>
  <c r="BH423"/>
  <c r="BG423"/>
  <c r="BF423"/>
  <c r="T423"/>
  <c r="R423"/>
  <c r="P423"/>
  <c r="BK423"/>
  <c r="J423"/>
  <c r="BE423"/>
  <c r="BI421"/>
  <c r="BH421"/>
  <c r="BG421"/>
  <c r="BF421"/>
  <c r="T421"/>
  <c r="R421"/>
  <c r="P421"/>
  <c r="BK421"/>
  <c r="J421"/>
  <c r="BE421"/>
  <c r="BI418"/>
  <c r="BH418"/>
  <c r="BG418"/>
  <c r="BF418"/>
  <c r="T418"/>
  <c r="R418"/>
  <c r="P418"/>
  <c r="BK418"/>
  <c r="J418"/>
  <c r="BE418"/>
  <c r="BI416"/>
  <c r="BH416"/>
  <c r="BG416"/>
  <c r="BF416"/>
  <c r="T416"/>
  <c r="R416"/>
  <c r="P416"/>
  <c r="BK416"/>
  <c r="J416"/>
  <c r="BE416"/>
  <c r="BI412"/>
  <c r="BH412"/>
  <c r="BG412"/>
  <c r="BF412"/>
  <c r="T412"/>
  <c r="R412"/>
  <c r="P412"/>
  <c r="BK412"/>
  <c r="J412"/>
  <c r="BE412"/>
  <c r="BI410"/>
  <c r="BH410"/>
  <c r="BG410"/>
  <c r="BF410"/>
  <c r="T410"/>
  <c r="R410"/>
  <c r="P410"/>
  <c r="BK410"/>
  <c r="J410"/>
  <c r="BE410"/>
  <c r="BI407"/>
  <c r="BH407"/>
  <c r="BG407"/>
  <c r="BF407"/>
  <c r="T407"/>
  <c r="R407"/>
  <c r="P407"/>
  <c r="BK407"/>
  <c r="J407"/>
  <c r="BE407"/>
  <c r="BI405"/>
  <c r="BH405"/>
  <c r="BG405"/>
  <c r="BF405"/>
  <c r="T405"/>
  <c r="R405"/>
  <c r="P405"/>
  <c r="BK405"/>
  <c r="J405"/>
  <c r="BE405"/>
  <c r="BI402"/>
  <c r="BH402"/>
  <c r="BG402"/>
  <c r="BF402"/>
  <c r="T402"/>
  <c r="R402"/>
  <c r="P402"/>
  <c r="BK402"/>
  <c r="J402"/>
  <c r="BE402"/>
  <c r="BI400"/>
  <c r="BH400"/>
  <c r="BG400"/>
  <c r="BF400"/>
  <c r="T400"/>
  <c r="R400"/>
  <c r="P400"/>
  <c r="BK400"/>
  <c r="J400"/>
  <c r="BE400"/>
  <c r="BI397"/>
  <c r="BH397"/>
  <c r="BG397"/>
  <c r="BF397"/>
  <c r="T397"/>
  <c r="R397"/>
  <c r="P397"/>
  <c r="BK397"/>
  <c r="J397"/>
  <c r="BE397"/>
  <c r="BI395"/>
  <c r="BH395"/>
  <c r="BG395"/>
  <c r="BF395"/>
  <c r="T395"/>
  <c r="R395"/>
  <c r="P395"/>
  <c r="BK395"/>
  <c r="J395"/>
  <c r="BE395"/>
  <c r="BI392"/>
  <c r="BH392"/>
  <c r="BG392"/>
  <c r="BF392"/>
  <c r="T392"/>
  <c r="R392"/>
  <c r="P392"/>
  <c r="BK392"/>
  <c r="J392"/>
  <c r="BE392"/>
  <c r="BI390"/>
  <c r="BH390"/>
  <c r="BG390"/>
  <c r="BF390"/>
  <c r="T390"/>
  <c r="R390"/>
  <c r="P390"/>
  <c r="BK390"/>
  <c r="J390"/>
  <c r="BE390"/>
  <c r="BI387"/>
  <c r="BH387"/>
  <c r="BG387"/>
  <c r="BF387"/>
  <c r="T387"/>
  <c r="R387"/>
  <c r="P387"/>
  <c r="BK387"/>
  <c r="J387"/>
  <c r="BE387"/>
  <c r="BI385"/>
  <c r="BH385"/>
  <c r="BG385"/>
  <c r="BF385"/>
  <c r="T385"/>
  <c r="R385"/>
  <c r="P385"/>
  <c r="BK385"/>
  <c r="J385"/>
  <c r="BE385"/>
  <c r="BI381"/>
  <c r="BH381"/>
  <c r="BG381"/>
  <c r="BF381"/>
  <c r="T381"/>
  <c r="R381"/>
  <c r="P381"/>
  <c r="BK381"/>
  <c r="J381"/>
  <c r="BE381"/>
  <c r="BI379"/>
  <c r="BH379"/>
  <c r="BG379"/>
  <c r="BF379"/>
  <c r="T379"/>
  <c r="R379"/>
  <c r="P379"/>
  <c r="BK379"/>
  <c r="J379"/>
  <c r="BE379"/>
  <c r="BI376"/>
  <c r="BH376"/>
  <c r="BG376"/>
  <c r="BF376"/>
  <c r="T376"/>
  <c r="T375"/>
  <c r="R376"/>
  <c r="R375"/>
  <c r="P376"/>
  <c r="P375"/>
  <c r="BK376"/>
  <c r="BK375"/>
  <c r="J375"/>
  <c r="J376"/>
  <c r="BE376"/>
  <c r="J67"/>
  <c r="BI371"/>
  <c r="BH371"/>
  <c r="BG371"/>
  <c r="BF371"/>
  <c r="T371"/>
  <c r="R371"/>
  <c r="P371"/>
  <c r="BK371"/>
  <c r="J371"/>
  <c r="BE371"/>
  <c r="BI366"/>
  <c r="BH366"/>
  <c r="BG366"/>
  <c r="BF366"/>
  <c r="T366"/>
  <c r="T365"/>
  <c r="R366"/>
  <c r="R365"/>
  <c r="P366"/>
  <c r="P365"/>
  <c r="BK366"/>
  <c r="BK365"/>
  <c r="J365"/>
  <c r="J366"/>
  <c r="BE366"/>
  <c r="J66"/>
  <c r="BI363"/>
  <c r="BH363"/>
  <c r="BG363"/>
  <c r="BF363"/>
  <c r="T363"/>
  <c r="R363"/>
  <c r="P363"/>
  <c r="BK363"/>
  <c r="J363"/>
  <c r="BE363"/>
  <c r="BI360"/>
  <c r="BH360"/>
  <c r="BG360"/>
  <c r="BF360"/>
  <c r="T360"/>
  <c r="R360"/>
  <c r="P360"/>
  <c r="BK360"/>
  <c r="J360"/>
  <c r="BE360"/>
  <c r="BI356"/>
  <c r="BH356"/>
  <c r="BG356"/>
  <c r="BF356"/>
  <c r="T356"/>
  <c r="R356"/>
  <c r="P356"/>
  <c r="BK356"/>
  <c r="J356"/>
  <c r="BE356"/>
  <c r="BI353"/>
  <c r="BH353"/>
  <c r="BG353"/>
  <c r="BF353"/>
  <c r="T353"/>
  <c r="R353"/>
  <c r="P353"/>
  <c r="BK353"/>
  <c r="J353"/>
  <c r="BE353"/>
  <c r="BI349"/>
  <c r="BH349"/>
  <c r="BG349"/>
  <c r="BF349"/>
  <c r="T349"/>
  <c r="R349"/>
  <c r="P349"/>
  <c r="BK349"/>
  <c r="J349"/>
  <c r="BE349"/>
  <c r="BI346"/>
  <c r="BH346"/>
  <c r="BG346"/>
  <c r="BF346"/>
  <c r="T346"/>
  <c r="R346"/>
  <c r="P346"/>
  <c r="BK346"/>
  <c r="J346"/>
  <c r="BE346"/>
  <c r="BI344"/>
  <c r="BH344"/>
  <c r="BG344"/>
  <c r="BF344"/>
  <c r="T344"/>
  <c r="R344"/>
  <c r="P344"/>
  <c r="BK344"/>
  <c r="J344"/>
  <c r="BE344"/>
  <c r="BI341"/>
  <c r="BH341"/>
  <c r="BG341"/>
  <c r="BF341"/>
  <c r="T341"/>
  <c r="T340"/>
  <c r="R341"/>
  <c r="R340"/>
  <c r="P341"/>
  <c r="P340"/>
  <c r="BK341"/>
  <c r="BK340"/>
  <c r="J340"/>
  <c r="J341"/>
  <c r="BE341"/>
  <c r="J65"/>
  <c r="BI337"/>
  <c r="BH337"/>
  <c r="BG337"/>
  <c r="BF337"/>
  <c r="T337"/>
  <c r="R337"/>
  <c r="P337"/>
  <c r="BK337"/>
  <c r="J337"/>
  <c r="BE337"/>
  <c r="BI334"/>
  <c r="BH334"/>
  <c r="BG334"/>
  <c r="BF334"/>
  <c r="T334"/>
  <c r="R334"/>
  <c r="P334"/>
  <c r="BK334"/>
  <c r="J334"/>
  <c r="BE334"/>
  <c r="BI330"/>
  <c r="BH330"/>
  <c r="BG330"/>
  <c r="BF330"/>
  <c r="T330"/>
  <c r="R330"/>
  <c r="P330"/>
  <c r="BK330"/>
  <c r="J330"/>
  <c r="BE330"/>
  <c r="BI326"/>
  <c r="BH326"/>
  <c r="BG326"/>
  <c r="BF326"/>
  <c r="T326"/>
  <c r="R326"/>
  <c r="P326"/>
  <c r="BK326"/>
  <c r="J326"/>
  <c r="BE326"/>
  <c r="BI324"/>
  <c r="BH324"/>
  <c r="BG324"/>
  <c r="BF324"/>
  <c r="T324"/>
  <c r="R324"/>
  <c r="P324"/>
  <c r="BK324"/>
  <c r="J324"/>
  <c r="BE324"/>
  <c r="BI321"/>
  <c r="BH321"/>
  <c r="BG321"/>
  <c r="BF321"/>
  <c r="T321"/>
  <c r="R321"/>
  <c r="P321"/>
  <c r="BK321"/>
  <c r="J321"/>
  <c r="BE321"/>
  <c r="BI319"/>
  <c r="BH319"/>
  <c r="BG319"/>
  <c r="BF319"/>
  <c r="T319"/>
  <c r="R319"/>
  <c r="P319"/>
  <c r="BK319"/>
  <c r="J319"/>
  <c r="BE319"/>
  <c r="BI317"/>
  <c r="BH317"/>
  <c r="BG317"/>
  <c r="BF317"/>
  <c r="T317"/>
  <c r="R317"/>
  <c r="P317"/>
  <c r="BK317"/>
  <c r="J317"/>
  <c r="BE317"/>
  <c r="BI315"/>
  <c r="BH315"/>
  <c r="BG315"/>
  <c r="BF315"/>
  <c r="T315"/>
  <c r="R315"/>
  <c r="P315"/>
  <c r="BK315"/>
  <c r="J315"/>
  <c r="BE315"/>
  <c r="BI313"/>
  <c r="BH313"/>
  <c r="BG313"/>
  <c r="BF313"/>
  <c r="T313"/>
  <c r="R313"/>
  <c r="P313"/>
  <c r="BK313"/>
  <c r="J313"/>
  <c r="BE313"/>
  <c r="BI309"/>
  <c r="BH309"/>
  <c r="BG309"/>
  <c r="BF309"/>
  <c r="T309"/>
  <c r="R309"/>
  <c r="P309"/>
  <c r="BK309"/>
  <c r="J309"/>
  <c r="BE309"/>
  <c r="BI305"/>
  <c r="BH305"/>
  <c r="BG305"/>
  <c r="BF305"/>
  <c r="T305"/>
  <c r="T304"/>
  <c r="R305"/>
  <c r="R304"/>
  <c r="P305"/>
  <c r="P304"/>
  <c r="BK305"/>
  <c r="BK304"/>
  <c r="J304"/>
  <c r="J305"/>
  <c r="BE305"/>
  <c r="J64"/>
  <c r="BI303"/>
  <c r="BH303"/>
  <c r="BG303"/>
  <c r="BF303"/>
  <c r="T303"/>
  <c r="R303"/>
  <c r="P303"/>
  <c r="BK303"/>
  <c r="J303"/>
  <c r="BE303"/>
  <c r="BI302"/>
  <c r="BH302"/>
  <c r="BG302"/>
  <c r="BF302"/>
  <c r="T302"/>
  <c r="R302"/>
  <c r="P302"/>
  <c r="BK302"/>
  <c r="J302"/>
  <c r="BE302"/>
  <c r="BI301"/>
  <c r="BH301"/>
  <c r="BG301"/>
  <c r="BF301"/>
  <c r="T301"/>
  <c r="R301"/>
  <c r="P301"/>
  <c r="BK301"/>
  <c r="J301"/>
  <c r="BE301"/>
  <c r="BI300"/>
  <c r="BH300"/>
  <c r="BG300"/>
  <c r="BF300"/>
  <c r="T300"/>
  <c r="R300"/>
  <c r="P300"/>
  <c r="BK300"/>
  <c r="J300"/>
  <c r="BE300"/>
  <c r="BI298"/>
  <c r="BH298"/>
  <c r="BG298"/>
  <c r="BF298"/>
  <c r="T298"/>
  <c r="R298"/>
  <c r="P298"/>
  <c r="BK298"/>
  <c r="J298"/>
  <c r="BE298"/>
  <c r="BI295"/>
  <c r="BH295"/>
  <c r="BG295"/>
  <c r="BF295"/>
  <c r="T295"/>
  <c r="R295"/>
  <c r="P295"/>
  <c r="BK295"/>
  <c r="J295"/>
  <c r="BE295"/>
  <c r="BI292"/>
  <c r="BH292"/>
  <c r="BG292"/>
  <c r="BF292"/>
  <c r="T292"/>
  <c r="R292"/>
  <c r="P292"/>
  <c r="BK292"/>
  <c r="J292"/>
  <c r="BE292"/>
  <c r="BI289"/>
  <c r="BH289"/>
  <c r="BG289"/>
  <c r="BF289"/>
  <c r="T289"/>
  <c r="R289"/>
  <c r="P289"/>
  <c r="BK289"/>
  <c r="J289"/>
  <c r="BE289"/>
  <c r="BI285"/>
  <c r="BH285"/>
  <c r="BG285"/>
  <c r="BF285"/>
  <c r="T285"/>
  <c r="R285"/>
  <c r="P285"/>
  <c r="BK285"/>
  <c r="J285"/>
  <c r="BE285"/>
  <c r="BI283"/>
  <c r="BH283"/>
  <c r="BG283"/>
  <c r="BF283"/>
  <c r="T283"/>
  <c r="R283"/>
  <c r="P283"/>
  <c r="BK283"/>
  <c r="J283"/>
  <c r="BE283"/>
  <c r="BI280"/>
  <c r="BH280"/>
  <c r="BG280"/>
  <c r="BF280"/>
  <c r="T280"/>
  <c r="T279"/>
  <c r="R280"/>
  <c r="R279"/>
  <c r="P280"/>
  <c r="P279"/>
  <c r="BK280"/>
  <c r="BK279"/>
  <c r="J279"/>
  <c r="J280"/>
  <c r="BE280"/>
  <c r="J63"/>
  <c r="BI276"/>
  <c r="BH276"/>
  <c r="BG276"/>
  <c r="BF276"/>
  <c r="T276"/>
  <c r="R276"/>
  <c r="P276"/>
  <c r="BK276"/>
  <c r="J276"/>
  <c r="BE276"/>
  <c r="BI272"/>
  <c r="BH272"/>
  <c r="BG272"/>
  <c r="BF272"/>
  <c r="T272"/>
  <c r="R272"/>
  <c r="P272"/>
  <c r="BK272"/>
  <c r="J272"/>
  <c r="BE272"/>
  <c r="BI269"/>
  <c r="BH269"/>
  <c r="BG269"/>
  <c r="BF269"/>
  <c r="T269"/>
  <c r="T268"/>
  <c r="R269"/>
  <c r="R268"/>
  <c r="P269"/>
  <c r="P268"/>
  <c r="BK269"/>
  <c r="BK268"/>
  <c r="J268"/>
  <c r="J269"/>
  <c r="BE269"/>
  <c r="J62"/>
  <c r="BI264"/>
  <c r="BH264"/>
  <c r="BG264"/>
  <c r="BF264"/>
  <c r="T264"/>
  <c r="R264"/>
  <c r="P264"/>
  <c r="BK264"/>
  <c r="J264"/>
  <c r="BE264"/>
  <c r="BI260"/>
  <c r="BH260"/>
  <c r="BG260"/>
  <c r="BF260"/>
  <c r="T260"/>
  <c r="R260"/>
  <c r="P260"/>
  <c r="BK260"/>
  <c r="J260"/>
  <c r="BE260"/>
  <c r="BI258"/>
  <c r="BH258"/>
  <c r="BG258"/>
  <c r="BF258"/>
  <c r="T258"/>
  <c r="R258"/>
  <c r="P258"/>
  <c r="BK258"/>
  <c r="J258"/>
  <c r="BE258"/>
  <c r="BI254"/>
  <c r="BH254"/>
  <c r="BG254"/>
  <c r="BF254"/>
  <c r="T254"/>
  <c r="R254"/>
  <c r="P254"/>
  <c r="BK254"/>
  <c r="J254"/>
  <c r="BE254"/>
  <c r="BI250"/>
  <c r="BH250"/>
  <c r="BG250"/>
  <c r="BF250"/>
  <c r="T250"/>
  <c r="R250"/>
  <c r="P250"/>
  <c r="BK250"/>
  <c r="J250"/>
  <c r="BE250"/>
  <c r="BI248"/>
  <c r="BH248"/>
  <c r="BG248"/>
  <c r="BF248"/>
  <c r="T248"/>
  <c r="R248"/>
  <c r="P248"/>
  <c r="BK248"/>
  <c r="J248"/>
  <c r="BE248"/>
  <c r="BI244"/>
  <c r="BH244"/>
  <c r="BG244"/>
  <c r="BF244"/>
  <c r="T244"/>
  <c r="R244"/>
  <c r="P244"/>
  <c r="BK244"/>
  <c r="J244"/>
  <c r="BE244"/>
  <c r="BI229"/>
  <c r="BH229"/>
  <c r="BG229"/>
  <c r="BF229"/>
  <c r="T229"/>
  <c r="R229"/>
  <c r="P229"/>
  <c r="BK229"/>
  <c r="J229"/>
  <c r="BE229"/>
  <c r="BI226"/>
  <c r="BH226"/>
  <c r="BG226"/>
  <c r="BF226"/>
  <c r="T226"/>
  <c r="R226"/>
  <c r="P226"/>
  <c r="BK226"/>
  <c r="J226"/>
  <c r="BE226"/>
  <c r="BI215"/>
  <c r="BH215"/>
  <c r="BG215"/>
  <c r="BF215"/>
  <c r="T215"/>
  <c r="R215"/>
  <c r="P215"/>
  <c r="BK215"/>
  <c r="J215"/>
  <c r="BE215"/>
  <c r="BI204"/>
  <c r="BH204"/>
  <c r="BG204"/>
  <c r="BF204"/>
  <c r="T204"/>
  <c r="R204"/>
  <c r="P204"/>
  <c r="BK204"/>
  <c r="J204"/>
  <c r="BE204"/>
  <c r="BI201"/>
  <c r="BH201"/>
  <c r="BG201"/>
  <c r="BF201"/>
  <c r="T201"/>
  <c r="R201"/>
  <c r="P201"/>
  <c r="BK201"/>
  <c r="J201"/>
  <c r="BE201"/>
  <c r="BI190"/>
  <c r="BH190"/>
  <c r="BG190"/>
  <c r="BF190"/>
  <c r="T190"/>
  <c r="R190"/>
  <c r="P190"/>
  <c r="BK190"/>
  <c r="J190"/>
  <c r="BE190"/>
  <c r="BI187"/>
  <c r="BH187"/>
  <c r="BG187"/>
  <c r="BF187"/>
  <c r="T187"/>
  <c r="R187"/>
  <c r="P187"/>
  <c r="BK187"/>
  <c r="J187"/>
  <c r="BE187"/>
  <c r="BI184"/>
  <c r="BH184"/>
  <c r="BG184"/>
  <c r="BF184"/>
  <c r="T184"/>
  <c r="R184"/>
  <c r="P184"/>
  <c r="BK184"/>
  <c r="J184"/>
  <c r="BE184"/>
  <c r="BI180"/>
  <c r="BH180"/>
  <c r="BG180"/>
  <c r="BF180"/>
  <c r="T180"/>
  <c r="R180"/>
  <c r="P180"/>
  <c r="BK180"/>
  <c r="J180"/>
  <c r="BE180"/>
  <c r="BI176"/>
  <c r="BH176"/>
  <c r="BG176"/>
  <c r="BF176"/>
  <c r="T176"/>
  <c r="R176"/>
  <c r="P176"/>
  <c r="BK176"/>
  <c r="J176"/>
  <c r="BE176"/>
  <c r="BI173"/>
  <c r="BH173"/>
  <c r="BG173"/>
  <c r="BF173"/>
  <c r="T173"/>
  <c r="R173"/>
  <c r="P173"/>
  <c r="BK173"/>
  <c r="J173"/>
  <c r="BE173"/>
  <c r="BI169"/>
  <c r="BH169"/>
  <c r="BG169"/>
  <c r="BF169"/>
  <c r="T169"/>
  <c r="R169"/>
  <c r="P169"/>
  <c r="BK169"/>
  <c r="J169"/>
  <c r="BE169"/>
  <c r="BI166"/>
  <c r="BH166"/>
  <c r="BG166"/>
  <c r="BF166"/>
  <c r="T166"/>
  <c r="R166"/>
  <c r="P166"/>
  <c r="BK166"/>
  <c r="J166"/>
  <c r="BE166"/>
  <c r="BI162"/>
  <c r="BH162"/>
  <c r="BG162"/>
  <c r="BF162"/>
  <c r="T162"/>
  <c r="R162"/>
  <c r="P162"/>
  <c r="BK162"/>
  <c r="J162"/>
  <c r="BE162"/>
  <c r="BI159"/>
  <c r="BH159"/>
  <c r="BG159"/>
  <c r="BF159"/>
  <c r="T159"/>
  <c r="R159"/>
  <c r="P159"/>
  <c r="BK159"/>
  <c r="J159"/>
  <c r="BE159"/>
  <c r="BI152"/>
  <c r="BH152"/>
  <c r="BG152"/>
  <c r="BF152"/>
  <c r="T152"/>
  <c r="R152"/>
  <c r="P152"/>
  <c r="BK152"/>
  <c r="J152"/>
  <c r="BE152"/>
  <c r="BI149"/>
  <c r="BH149"/>
  <c r="BG149"/>
  <c r="BF149"/>
  <c r="T149"/>
  <c r="R149"/>
  <c r="P149"/>
  <c r="BK149"/>
  <c r="J149"/>
  <c r="BE149"/>
  <c r="BI145"/>
  <c r="BH145"/>
  <c r="BG145"/>
  <c r="BF145"/>
  <c r="T145"/>
  <c r="R145"/>
  <c r="P145"/>
  <c r="BK145"/>
  <c r="J145"/>
  <c r="BE145"/>
  <c r="BI142"/>
  <c r="BH142"/>
  <c r="BG142"/>
  <c r="BF142"/>
  <c r="T142"/>
  <c r="R142"/>
  <c r="P142"/>
  <c r="BK142"/>
  <c r="J142"/>
  <c r="BE142"/>
  <c r="BI138"/>
  <c r="BH138"/>
  <c r="BG138"/>
  <c r="BF138"/>
  <c r="T138"/>
  <c r="R138"/>
  <c r="P138"/>
  <c r="BK138"/>
  <c r="J138"/>
  <c r="BE138"/>
  <c r="BI134"/>
  <c r="BH134"/>
  <c r="BG134"/>
  <c r="BF134"/>
  <c r="T134"/>
  <c r="R134"/>
  <c r="P134"/>
  <c r="BK134"/>
  <c r="J134"/>
  <c r="BE134"/>
  <c r="BI130"/>
  <c r="BH130"/>
  <c r="BG130"/>
  <c r="BF130"/>
  <c r="T130"/>
  <c r="R130"/>
  <c r="P130"/>
  <c r="BK130"/>
  <c r="J130"/>
  <c r="BE130"/>
  <c r="BI127"/>
  <c r="BH127"/>
  <c r="BG127"/>
  <c r="BF127"/>
  <c r="T127"/>
  <c r="R127"/>
  <c r="P127"/>
  <c r="BK127"/>
  <c r="J127"/>
  <c r="BE127"/>
  <c r="BI124"/>
  <c r="BH124"/>
  <c r="BG124"/>
  <c r="BF124"/>
  <c r="T124"/>
  <c r="R124"/>
  <c r="P124"/>
  <c r="BK124"/>
  <c r="J124"/>
  <c r="BE124"/>
  <c r="BI121"/>
  <c r="BH121"/>
  <c r="BG121"/>
  <c r="BF121"/>
  <c r="T121"/>
  <c r="R121"/>
  <c r="P121"/>
  <c r="BK121"/>
  <c r="J121"/>
  <c r="BE121"/>
  <c r="BI117"/>
  <c r="BH117"/>
  <c r="BG117"/>
  <c r="BF117"/>
  <c r="T117"/>
  <c r="R117"/>
  <c r="P117"/>
  <c r="BK117"/>
  <c r="J117"/>
  <c r="BE117"/>
  <c r="BI113"/>
  <c r="BH113"/>
  <c r="BG113"/>
  <c r="BF113"/>
  <c r="T113"/>
  <c r="R113"/>
  <c r="P113"/>
  <c r="BK113"/>
  <c r="J113"/>
  <c r="BE113"/>
  <c r="BI109"/>
  <c r="BH109"/>
  <c r="BG109"/>
  <c r="BF109"/>
  <c r="T109"/>
  <c r="R109"/>
  <c r="P109"/>
  <c r="BK109"/>
  <c r="J109"/>
  <c r="BE109"/>
  <c r="BI105"/>
  <c r="BH105"/>
  <c r="BG105"/>
  <c r="BF105"/>
  <c r="T105"/>
  <c r="R105"/>
  <c r="P105"/>
  <c r="BK105"/>
  <c r="J105"/>
  <c r="BE105"/>
  <c r="BI101"/>
  <c r="F37"/>
  <c i="1" r="BD82"/>
  <c i="28" r="BH101"/>
  <c r="F36"/>
  <c i="1" r="BC82"/>
  <c i="28" r="BG101"/>
  <c r="F35"/>
  <c i="1" r="BB82"/>
  <c i="28" r="BF101"/>
  <c r="J34"/>
  <c i="1" r="AW82"/>
  <c i="28" r="F34"/>
  <c i="1" r="BA82"/>
  <c i="28" r="T101"/>
  <c r="T100"/>
  <c r="T99"/>
  <c r="T98"/>
  <c r="R101"/>
  <c r="R100"/>
  <c r="R99"/>
  <c r="R98"/>
  <c r="P101"/>
  <c r="P100"/>
  <c r="P99"/>
  <c r="P98"/>
  <c i="1" r="AU82"/>
  <c i="28" r="BK101"/>
  <c r="BK100"/>
  <c r="J100"/>
  <c r="BK99"/>
  <c r="J99"/>
  <c r="BK98"/>
  <c r="J98"/>
  <c r="J59"/>
  <c r="J30"/>
  <c i="1" r="AG82"/>
  <c i="28" r="J101"/>
  <c r="BE101"/>
  <c r="J33"/>
  <c i="1" r="AV82"/>
  <c i="28" r="F33"/>
  <c i="1" r="AZ82"/>
  <c i="28" r="J61"/>
  <c r="J60"/>
  <c r="J95"/>
  <c r="J94"/>
  <c r="F94"/>
  <c r="F92"/>
  <c r="E90"/>
  <c r="J55"/>
  <c r="J54"/>
  <c r="F54"/>
  <c r="F52"/>
  <c r="E50"/>
  <c r="J39"/>
  <c r="J18"/>
  <c r="E18"/>
  <c r="F95"/>
  <c r="F55"/>
  <c r="J17"/>
  <c r="J12"/>
  <c r="J92"/>
  <c r="J52"/>
  <c r="E7"/>
  <c r="E88"/>
  <c r="E48"/>
  <c i="27" r="J37"/>
  <c r="J36"/>
  <c i="1" r="AY81"/>
  <c i="27" r="J35"/>
  <c i="1" r="AX81"/>
  <c i="27" r="BI260"/>
  <c r="BH260"/>
  <c r="BG260"/>
  <c r="BF260"/>
  <c r="T260"/>
  <c r="R260"/>
  <c r="P260"/>
  <c r="BK260"/>
  <c r="J260"/>
  <c r="BE260"/>
  <c r="BI258"/>
  <c r="BH258"/>
  <c r="BG258"/>
  <c r="BF258"/>
  <c r="T258"/>
  <c r="R258"/>
  <c r="P258"/>
  <c r="BK258"/>
  <c r="J258"/>
  <c r="BE258"/>
  <c r="BI256"/>
  <c r="BH256"/>
  <c r="BG256"/>
  <c r="BF256"/>
  <c r="T256"/>
  <c r="R256"/>
  <c r="P256"/>
  <c r="BK256"/>
  <c r="J256"/>
  <c r="BE256"/>
  <c r="BI253"/>
  <c r="BH253"/>
  <c r="BG253"/>
  <c r="BF253"/>
  <c r="T253"/>
  <c r="R253"/>
  <c r="P253"/>
  <c r="BK253"/>
  <c r="J253"/>
  <c r="BE253"/>
  <c r="BI250"/>
  <c r="BH250"/>
  <c r="BG250"/>
  <c r="BF250"/>
  <c r="T250"/>
  <c r="R250"/>
  <c r="P250"/>
  <c r="BK250"/>
  <c r="J250"/>
  <c r="BE250"/>
  <c r="BI247"/>
  <c r="BH247"/>
  <c r="BG247"/>
  <c r="BF247"/>
  <c r="T247"/>
  <c r="R247"/>
  <c r="P247"/>
  <c r="BK247"/>
  <c r="J247"/>
  <c r="BE247"/>
  <c r="BI244"/>
  <c r="BH244"/>
  <c r="BG244"/>
  <c r="BF244"/>
  <c r="T244"/>
  <c r="R244"/>
  <c r="P244"/>
  <c r="BK244"/>
  <c r="J244"/>
  <c r="BE244"/>
  <c r="BI241"/>
  <c r="BH241"/>
  <c r="BG241"/>
  <c r="BF241"/>
  <c r="T241"/>
  <c r="R241"/>
  <c r="P241"/>
  <c r="BK241"/>
  <c r="J241"/>
  <c r="BE241"/>
  <c r="BI238"/>
  <c r="BH238"/>
  <c r="BG238"/>
  <c r="BF238"/>
  <c r="T238"/>
  <c r="R238"/>
  <c r="P238"/>
  <c r="BK238"/>
  <c r="J238"/>
  <c r="BE238"/>
  <c r="BI234"/>
  <c r="BH234"/>
  <c r="BG234"/>
  <c r="BF234"/>
  <c r="T234"/>
  <c r="R234"/>
  <c r="P234"/>
  <c r="BK234"/>
  <c r="J234"/>
  <c r="BE234"/>
  <c r="BI231"/>
  <c r="BH231"/>
  <c r="BG231"/>
  <c r="BF231"/>
  <c r="T231"/>
  <c r="R231"/>
  <c r="P231"/>
  <c r="BK231"/>
  <c r="J231"/>
  <c r="BE231"/>
  <c r="BI228"/>
  <c r="BH228"/>
  <c r="BG228"/>
  <c r="BF228"/>
  <c r="T228"/>
  <c r="R228"/>
  <c r="P228"/>
  <c r="BK228"/>
  <c r="J228"/>
  <c r="BE228"/>
  <c r="BI224"/>
  <c r="BH224"/>
  <c r="BG224"/>
  <c r="BF224"/>
  <c r="T224"/>
  <c r="R224"/>
  <c r="P224"/>
  <c r="BK224"/>
  <c r="J224"/>
  <c r="BE224"/>
  <c r="BI221"/>
  <c r="BH221"/>
  <c r="BG221"/>
  <c r="BF221"/>
  <c r="T221"/>
  <c r="R221"/>
  <c r="P221"/>
  <c r="BK221"/>
  <c r="J221"/>
  <c r="BE221"/>
  <c r="BI217"/>
  <c r="BH217"/>
  <c r="BG217"/>
  <c r="BF217"/>
  <c r="T217"/>
  <c r="R217"/>
  <c r="P217"/>
  <c r="BK217"/>
  <c r="J217"/>
  <c r="BE217"/>
  <c r="BI214"/>
  <c r="BH214"/>
  <c r="BG214"/>
  <c r="BF214"/>
  <c r="T214"/>
  <c r="R214"/>
  <c r="P214"/>
  <c r="BK214"/>
  <c r="J214"/>
  <c r="BE214"/>
  <c r="BI210"/>
  <c r="BH210"/>
  <c r="BG210"/>
  <c r="BF210"/>
  <c r="T210"/>
  <c r="R210"/>
  <c r="P210"/>
  <c r="BK210"/>
  <c r="J210"/>
  <c r="BE210"/>
  <c r="BI207"/>
  <c r="BH207"/>
  <c r="BG207"/>
  <c r="BF207"/>
  <c r="T207"/>
  <c r="R207"/>
  <c r="P207"/>
  <c r="BK207"/>
  <c r="J207"/>
  <c r="BE207"/>
  <c r="BI204"/>
  <c r="BH204"/>
  <c r="BG204"/>
  <c r="BF204"/>
  <c r="T204"/>
  <c r="R204"/>
  <c r="P204"/>
  <c r="BK204"/>
  <c r="J204"/>
  <c r="BE204"/>
  <c r="BI201"/>
  <c r="BH201"/>
  <c r="BG201"/>
  <c r="BF201"/>
  <c r="T201"/>
  <c r="R201"/>
  <c r="P201"/>
  <c r="BK201"/>
  <c r="J201"/>
  <c r="BE201"/>
  <c r="BI198"/>
  <c r="BH198"/>
  <c r="BG198"/>
  <c r="BF198"/>
  <c r="T198"/>
  <c r="R198"/>
  <c r="P198"/>
  <c r="BK198"/>
  <c r="J198"/>
  <c r="BE198"/>
  <c r="BI195"/>
  <c r="BH195"/>
  <c r="BG195"/>
  <c r="BF195"/>
  <c r="T195"/>
  <c r="R195"/>
  <c r="P195"/>
  <c r="BK195"/>
  <c r="J195"/>
  <c r="BE195"/>
  <c r="BI192"/>
  <c r="BH192"/>
  <c r="BG192"/>
  <c r="BF192"/>
  <c r="T192"/>
  <c r="R192"/>
  <c r="P192"/>
  <c r="BK192"/>
  <c r="J192"/>
  <c r="BE192"/>
  <c r="BI189"/>
  <c r="BH189"/>
  <c r="BG189"/>
  <c r="BF189"/>
  <c r="T189"/>
  <c r="R189"/>
  <c r="P189"/>
  <c r="BK189"/>
  <c r="J189"/>
  <c r="BE189"/>
  <c r="BI185"/>
  <c r="BH185"/>
  <c r="BG185"/>
  <c r="BF185"/>
  <c r="T185"/>
  <c r="R185"/>
  <c r="P185"/>
  <c r="BK185"/>
  <c r="J185"/>
  <c r="BE185"/>
  <c r="BI182"/>
  <c r="BH182"/>
  <c r="BG182"/>
  <c r="BF182"/>
  <c r="T182"/>
  <c r="R182"/>
  <c r="P182"/>
  <c r="BK182"/>
  <c r="J182"/>
  <c r="BE182"/>
  <c r="BI178"/>
  <c r="BH178"/>
  <c r="BG178"/>
  <c r="BF178"/>
  <c r="T178"/>
  <c r="R178"/>
  <c r="P178"/>
  <c r="BK178"/>
  <c r="J178"/>
  <c r="BE178"/>
  <c r="BI174"/>
  <c r="BH174"/>
  <c r="BG174"/>
  <c r="BF174"/>
  <c r="T174"/>
  <c r="R174"/>
  <c r="P174"/>
  <c r="BK174"/>
  <c r="J174"/>
  <c r="BE174"/>
  <c r="BI172"/>
  <c r="BH172"/>
  <c r="BG172"/>
  <c r="BF172"/>
  <c r="T172"/>
  <c r="T171"/>
  <c r="R172"/>
  <c r="R171"/>
  <c r="P172"/>
  <c r="P171"/>
  <c r="BK172"/>
  <c r="BK171"/>
  <c r="J171"/>
  <c r="J172"/>
  <c r="BE172"/>
  <c r="J68"/>
  <c r="BI168"/>
  <c r="BH168"/>
  <c r="BG168"/>
  <c r="BF168"/>
  <c r="T168"/>
  <c r="R168"/>
  <c r="P168"/>
  <c r="BK168"/>
  <c r="J168"/>
  <c r="BE168"/>
  <c r="BI165"/>
  <c r="BH165"/>
  <c r="BG165"/>
  <c r="BF165"/>
  <c r="T165"/>
  <c r="T164"/>
  <c r="T163"/>
  <c r="R165"/>
  <c r="R164"/>
  <c r="R163"/>
  <c r="P165"/>
  <c r="P164"/>
  <c r="P163"/>
  <c r="BK165"/>
  <c r="BK164"/>
  <c r="J164"/>
  <c r="BK163"/>
  <c r="J163"/>
  <c r="J165"/>
  <c r="BE165"/>
  <c r="J67"/>
  <c r="J66"/>
  <c r="BI160"/>
  <c r="BH160"/>
  <c r="BG160"/>
  <c r="BF160"/>
  <c r="T160"/>
  <c r="T159"/>
  <c r="R160"/>
  <c r="R159"/>
  <c r="P160"/>
  <c r="P159"/>
  <c r="BK160"/>
  <c r="BK159"/>
  <c r="J159"/>
  <c r="J160"/>
  <c r="BE160"/>
  <c r="J65"/>
  <c r="BI155"/>
  <c r="BH155"/>
  <c r="BG155"/>
  <c r="BF155"/>
  <c r="T155"/>
  <c r="R155"/>
  <c r="P155"/>
  <c r="BK155"/>
  <c r="J155"/>
  <c r="BE155"/>
  <c r="BI151"/>
  <c r="BH151"/>
  <c r="BG151"/>
  <c r="BF151"/>
  <c r="T151"/>
  <c r="R151"/>
  <c r="P151"/>
  <c r="BK151"/>
  <c r="J151"/>
  <c r="BE151"/>
  <c r="BI147"/>
  <c r="BH147"/>
  <c r="BG147"/>
  <c r="BF147"/>
  <c r="T147"/>
  <c r="R147"/>
  <c r="P147"/>
  <c r="BK147"/>
  <c r="J147"/>
  <c r="BE147"/>
  <c r="BI143"/>
  <c r="BH143"/>
  <c r="BG143"/>
  <c r="BF143"/>
  <c r="T143"/>
  <c r="T142"/>
  <c r="R143"/>
  <c r="R142"/>
  <c r="P143"/>
  <c r="P142"/>
  <c r="BK143"/>
  <c r="BK142"/>
  <c r="J142"/>
  <c r="J143"/>
  <c r="BE143"/>
  <c r="J64"/>
  <c r="BI139"/>
  <c r="BH139"/>
  <c r="BG139"/>
  <c r="BF139"/>
  <c r="T139"/>
  <c r="T138"/>
  <c r="R139"/>
  <c r="R138"/>
  <c r="P139"/>
  <c r="P138"/>
  <c r="BK139"/>
  <c r="BK138"/>
  <c r="J138"/>
  <c r="J139"/>
  <c r="BE139"/>
  <c r="J63"/>
  <c r="BI134"/>
  <c r="BH134"/>
  <c r="BG134"/>
  <c r="BF134"/>
  <c r="T134"/>
  <c r="T133"/>
  <c r="R134"/>
  <c r="R133"/>
  <c r="P134"/>
  <c r="P133"/>
  <c r="BK134"/>
  <c r="BK133"/>
  <c r="J133"/>
  <c r="J134"/>
  <c r="BE134"/>
  <c r="J62"/>
  <c r="BI129"/>
  <c r="BH129"/>
  <c r="BG129"/>
  <c r="BF129"/>
  <c r="T129"/>
  <c r="R129"/>
  <c r="P129"/>
  <c r="BK129"/>
  <c r="J129"/>
  <c r="BE129"/>
  <c r="BI125"/>
  <c r="BH125"/>
  <c r="BG125"/>
  <c r="BF125"/>
  <c r="T125"/>
  <c r="R125"/>
  <c r="P125"/>
  <c r="BK125"/>
  <c r="J125"/>
  <c r="BE125"/>
  <c r="BI119"/>
  <c r="BH119"/>
  <c r="BG119"/>
  <c r="BF119"/>
  <c r="T119"/>
  <c r="R119"/>
  <c r="P119"/>
  <c r="BK119"/>
  <c r="J119"/>
  <c r="BE119"/>
  <c r="BI117"/>
  <c r="BH117"/>
  <c r="BG117"/>
  <c r="BF117"/>
  <c r="T117"/>
  <c r="R117"/>
  <c r="P117"/>
  <c r="BK117"/>
  <c r="J117"/>
  <c r="BE117"/>
  <c r="BI113"/>
  <c r="BH113"/>
  <c r="BG113"/>
  <c r="BF113"/>
  <c r="T113"/>
  <c r="R113"/>
  <c r="P113"/>
  <c r="BK113"/>
  <c r="J113"/>
  <c r="BE113"/>
  <c r="BI106"/>
  <c r="BH106"/>
  <c r="BG106"/>
  <c r="BF106"/>
  <c r="T106"/>
  <c r="R106"/>
  <c r="P106"/>
  <c r="BK106"/>
  <c r="J106"/>
  <c r="BE106"/>
  <c r="BI99"/>
  <c r="BH99"/>
  <c r="BG99"/>
  <c r="BF99"/>
  <c r="T99"/>
  <c r="R99"/>
  <c r="P99"/>
  <c r="BK99"/>
  <c r="J99"/>
  <c r="BE99"/>
  <c r="BI95"/>
  <c r="BH95"/>
  <c r="BG95"/>
  <c r="BF95"/>
  <c r="T95"/>
  <c r="R95"/>
  <c r="P95"/>
  <c r="BK95"/>
  <c r="J95"/>
  <c r="BE95"/>
  <c r="BI91"/>
  <c r="F37"/>
  <c i="1" r="BD81"/>
  <c i="27" r="BH91"/>
  <c r="F36"/>
  <c i="1" r="BC81"/>
  <c i="27" r="BG91"/>
  <c r="F35"/>
  <c i="1" r="BB81"/>
  <c i="27" r="BF91"/>
  <c r="J34"/>
  <c i="1" r="AW81"/>
  <c i="27" r="F34"/>
  <c i="1" r="BA81"/>
  <c i="27" r="T91"/>
  <c r="T90"/>
  <c r="T89"/>
  <c r="T88"/>
  <c r="R91"/>
  <c r="R90"/>
  <c r="R89"/>
  <c r="R88"/>
  <c r="P91"/>
  <c r="P90"/>
  <c r="P89"/>
  <c r="P88"/>
  <c i="1" r="AU81"/>
  <c i="27" r="BK91"/>
  <c r="BK90"/>
  <c r="J90"/>
  <c r="BK89"/>
  <c r="J89"/>
  <c r="BK88"/>
  <c r="J88"/>
  <c r="J59"/>
  <c r="J30"/>
  <c i="1" r="AG81"/>
  <c i="27" r="J91"/>
  <c r="BE91"/>
  <c r="J33"/>
  <c i="1" r="AV81"/>
  <c i="27" r="F33"/>
  <c i="1" r="AZ81"/>
  <c i="27" r="J61"/>
  <c r="J60"/>
  <c r="J85"/>
  <c r="J84"/>
  <c r="F84"/>
  <c r="F82"/>
  <c r="E80"/>
  <c r="J55"/>
  <c r="J54"/>
  <c r="F54"/>
  <c r="F52"/>
  <c r="E50"/>
  <c r="J39"/>
  <c r="J18"/>
  <c r="E18"/>
  <c r="F85"/>
  <c r="F55"/>
  <c r="J17"/>
  <c r="J12"/>
  <c r="J82"/>
  <c r="J52"/>
  <c r="E7"/>
  <c r="E78"/>
  <c r="E48"/>
  <c i="26" r="J37"/>
  <c r="J36"/>
  <c i="1" r="AY80"/>
  <c i="26" r="J35"/>
  <c i="1" r="AX80"/>
  <c i="26" r="BI151"/>
  <c r="BH151"/>
  <c r="BG151"/>
  <c r="BF151"/>
  <c r="T151"/>
  <c r="T150"/>
  <c r="R151"/>
  <c r="R150"/>
  <c r="P151"/>
  <c r="P150"/>
  <c r="BK151"/>
  <c r="BK150"/>
  <c r="J150"/>
  <c r="J151"/>
  <c r="BE151"/>
  <c r="J66"/>
  <c r="BI146"/>
  <c r="BH146"/>
  <c r="BG146"/>
  <c r="BF146"/>
  <c r="T146"/>
  <c r="T145"/>
  <c r="R146"/>
  <c r="R145"/>
  <c r="P146"/>
  <c r="P145"/>
  <c r="BK146"/>
  <c r="BK145"/>
  <c r="J145"/>
  <c r="J146"/>
  <c r="BE146"/>
  <c r="J65"/>
  <c r="BI141"/>
  <c r="BH141"/>
  <c r="BG141"/>
  <c r="BF141"/>
  <c r="T141"/>
  <c r="T140"/>
  <c r="R141"/>
  <c r="R140"/>
  <c r="P141"/>
  <c r="P140"/>
  <c r="BK141"/>
  <c r="BK140"/>
  <c r="J140"/>
  <c r="J141"/>
  <c r="BE141"/>
  <c r="J64"/>
  <c r="BI136"/>
  <c r="BH136"/>
  <c r="BG136"/>
  <c r="BF136"/>
  <c r="T136"/>
  <c r="R136"/>
  <c r="P136"/>
  <c r="BK136"/>
  <c r="J136"/>
  <c r="BE136"/>
  <c r="BI132"/>
  <c r="BH132"/>
  <c r="BG132"/>
  <c r="BF132"/>
  <c r="T132"/>
  <c r="T131"/>
  <c r="R132"/>
  <c r="R131"/>
  <c r="P132"/>
  <c r="P131"/>
  <c r="BK132"/>
  <c r="BK131"/>
  <c r="J131"/>
  <c r="J132"/>
  <c r="BE132"/>
  <c r="J63"/>
  <c r="BI128"/>
  <c r="BH128"/>
  <c r="BG128"/>
  <c r="BF128"/>
  <c r="T128"/>
  <c r="R128"/>
  <c r="P128"/>
  <c r="BK128"/>
  <c r="J128"/>
  <c r="BE128"/>
  <c r="BI126"/>
  <c r="BH126"/>
  <c r="BG126"/>
  <c r="BF126"/>
  <c r="T126"/>
  <c r="R126"/>
  <c r="P126"/>
  <c r="BK126"/>
  <c r="J126"/>
  <c r="BE126"/>
  <c r="BI123"/>
  <c r="BH123"/>
  <c r="BG123"/>
  <c r="BF123"/>
  <c r="T123"/>
  <c r="R123"/>
  <c r="P123"/>
  <c r="BK123"/>
  <c r="J123"/>
  <c r="BE123"/>
  <c r="BI119"/>
  <c r="BH119"/>
  <c r="BG119"/>
  <c r="BF119"/>
  <c r="T119"/>
  <c r="R119"/>
  <c r="P119"/>
  <c r="BK119"/>
  <c r="J119"/>
  <c r="BE119"/>
  <c r="BI113"/>
  <c r="BH113"/>
  <c r="BG113"/>
  <c r="BF113"/>
  <c r="T113"/>
  <c r="R113"/>
  <c r="P113"/>
  <c r="BK113"/>
  <c r="J113"/>
  <c r="BE113"/>
  <c r="BI107"/>
  <c r="BH107"/>
  <c r="BG107"/>
  <c r="BF107"/>
  <c r="T107"/>
  <c r="T106"/>
  <c r="R107"/>
  <c r="R106"/>
  <c r="P107"/>
  <c r="P106"/>
  <c r="BK107"/>
  <c r="BK106"/>
  <c r="J106"/>
  <c r="J107"/>
  <c r="BE107"/>
  <c r="J62"/>
  <c r="BI101"/>
  <c r="BH101"/>
  <c r="BG101"/>
  <c r="BF101"/>
  <c r="T101"/>
  <c r="R101"/>
  <c r="P101"/>
  <c r="BK101"/>
  <c r="J101"/>
  <c r="BE101"/>
  <c r="BI99"/>
  <c r="BH99"/>
  <c r="BG99"/>
  <c r="BF99"/>
  <c r="T99"/>
  <c r="R99"/>
  <c r="P99"/>
  <c r="BK99"/>
  <c r="J99"/>
  <c r="BE99"/>
  <c r="BI95"/>
  <c r="BH95"/>
  <c r="BG95"/>
  <c r="BF95"/>
  <c r="T95"/>
  <c r="R95"/>
  <c r="P95"/>
  <c r="BK95"/>
  <c r="J95"/>
  <c r="BE95"/>
  <c r="BI89"/>
  <c r="F37"/>
  <c i="1" r="BD80"/>
  <c i="26" r="BH89"/>
  <c r="F36"/>
  <c i="1" r="BC80"/>
  <c i="26" r="BG89"/>
  <c r="F35"/>
  <c i="1" r="BB80"/>
  <c i="26" r="BF89"/>
  <c r="J34"/>
  <c i="1" r="AW80"/>
  <c i="26" r="F34"/>
  <c i="1" r="BA80"/>
  <c i="26" r="T89"/>
  <c r="T88"/>
  <c r="T87"/>
  <c r="T86"/>
  <c r="R89"/>
  <c r="R88"/>
  <c r="R87"/>
  <c r="R86"/>
  <c r="P89"/>
  <c r="P88"/>
  <c r="P87"/>
  <c r="P86"/>
  <c i="1" r="AU80"/>
  <c i="26" r="BK89"/>
  <c r="BK88"/>
  <c r="J88"/>
  <c r="BK87"/>
  <c r="J87"/>
  <c r="BK86"/>
  <c r="J86"/>
  <c r="J59"/>
  <c r="J30"/>
  <c i="1" r="AG80"/>
  <c i="26" r="J89"/>
  <c r="BE89"/>
  <c r="J33"/>
  <c i="1" r="AV80"/>
  <c i="26" r="F33"/>
  <c i="1" r="AZ80"/>
  <c i="26" r="J61"/>
  <c r="J60"/>
  <c r="J83"/>
  <c r="J82"/>
  <c r="F82"/>
  <c r="F80"/>
  <c r="E78"/>
  <c r="J55"/>
  <c r="J54"/>
  <c r="F54"/>
  <c r="F52"/>
  <c r="E50"/>
  <c r="J39"/>
  <c r="J18"/>
  <c r="E18"/>
  <c r="F83"/>
  <c r="F55"/>
  <c r="J17"/>
  <c r="J12"/>
  <c r="J80"/>
  <c r="J52"/>
  <c r="E7"/>
  <c r="E76"/>
  <c r="E48"/>
  <c i="25" r="J37"/>
  <c r="J36"/>
  <c i="1" r="AY79"/>
  <c i="25" r="J35"/>
  <c i="1" r="AX79"/>
  <c i="25" r="BI237"/>
  <c r="BH237"/>
  <c r="BG237"/>
  <c r="BF237"/>
  <c r="T237"/>
  <c r="R237"/>
  <c r="P237"/>
  <c r="BK237"/>
  <c r="J237"/>
  <c r="BE237"/>
  <c r="BI232"/>
  <c r="BH232"/>
  <c r="BG232"/>
  <c r="BF232"/>
  <c r="T232"/>
  <c r="R232"/>
  <c r="P232"/>
  <c r="BK232"/>
  <c r="J232"/>
  <c r="BE232"/>
  <c r="BI227"/>
  <c r="BH227"/>
  <c r="BG227"/>
  <c r="BF227"/>
  <c r="T227"/>
  <c r="T226"/>
  <c r="R227"/>
  <c r="R226"/>
  <c r="P227"/>
  <c r="P226"/>
  <c r="BK227"/>
  <c r="BK226"/>
  <c r="J226"/>
  <c r="J227"/>
  <c r="BE227"/>
  <c r="J68"/>
  <c r="BI223"/>
  <c r="BH223"/>
  <c r="BG223"/>
  <c r="BF223"/>
  <c r="T223"/>
  <c r="R223"/>
  <c r="P223"/>
  <c r="BK223"/>
  <c r="J223"/>
  <c r="BE223"/>
  <c r="BI219"/>
  <c r="BH219"/>
  <c r="BG219"/>
  <c r="BF219"/>
  <c r="T219"/>
  <c r="R219"/>
  <c r="P219"/>
  <c r="BK219"/>
  <c r="J219"/>
  <c r="BE219"/>
  <c r="BI212"/>
  <c r="BH212"/>
  <c r="BG212"/>
  <c r="BF212"/>
  <c r="T212"/>
  <c r="R212"/>
  <c r="P212"/>
  <c r="BK212"/>
  <c r="J212"/>
  <c r="BE212"/>
  <c r="BI207"/>
  <c r="BH207"/>
  <c r="BG207"/>
  <c r="BF207"/>
  <c r="T207"/>
  <c r="R207"/>
  <c r="P207"/>
  <c r="BK207"/>
  <c r="J207"/>
  <c r="BE207"/>
  <c r="BI203"/>
  <c r="BH203"/>
  <c r="BG203"/>
  <c r="BF203"/>
  <c r="T203"/>
  <c r="R203"/>
  <c r="P203"/>
  <c r="BK203"/>
  <c r="J203"/>
  <c r="BE203"/>
  <c r="BI199"/>
  <c r="BH199"/>
  <c r="BG199"/>
  <c r="BF199"/>
  <c r="T199"/>
  <c r="R199"/>
  <c r="P199"/>
  <c r="BK199"/>
  <c r="J199"/>
  <c r="BE199"/>
  <c r="BI196"/>
  <c r="BH196"/>
  <c r="BG196"/>
  <c r="BF196"/>
  <c r="T196"/>
  <c r="T195"/>
  <c r="R196"/>
  <c r="R195"/>
  <c r="P196"/>
  <c r="P195"/>
  <c r="BK196"/>
  <c r="BK195"/>
  <c r="J195"/>
  <c r="J196"/>
  <c r="BE196"/>
  <c r="J67"/>
  <c r="BI190"/>
  <c r="BH190"/>
  <c r="BG190"/>
  <c r="BF190"/>
  <c r="T190"/>
  <c r="R190"/>
  <c r="P190"/>
  <c r="BK190"/>
  <c r="J190"/>
  <c r="BE190"/>
  <c r="BI187"/>
  <c r="BH187"/>
  <c r="BG187"/>
  <c r="BF187"/>
  <c r="T187"/>
  <c r="R187"/>
  <c r="P187"/>
  <c r="BK187"/>
  <c r="J187"/>
  <c r="BE187"/>
  <c r="BI185"/>
  <c r="BH185"/>
  <c r="BG185"/>
  <c r="BF185"/>
  <c r="T185"/>
  <c r="R185"/>
  <c r="P185"/>
  <c r="BK185"/>
  <c r="J185"/>
  <c r="BE185"/>
  <c r="BI182"/>
  <c r="BH182"/>
  <c r="BG182"/>
  <c r="BF182"/>
  <c r="T182"/>
  <c r="T181"/>
  <c r="R182"/>
  <c r="R181"/>
  <c r="P182"/>
  <c r="P181"/>
  <c r="BK182"/>
  <c r="BK181"/>
  <c r="J181"/>
  <c r="J182"/>
  <c r="BE182"/>
  <c r="J66"/>
  <c r="BI179"/>
  <c r="BH179"/>
  <c r="BG179"/>
  <c r="BF179"/>
  <c r="T179"/>
  <c r="T178"/>
  <c r="R179"/>
  <c r="R178"/>
  <c r="P179"/>
  <c r="P178"/>
  <c r="BK179"/>
  <c r="BK178"/>
  <c r="J178"/>
  <c r="J179"/>
  <c r="BE179"/>
  <c r="J65"/>
  <c r="BI176"/>
  <c r="BH176"/>
  <c r="BG176"/>
  <c r="BF176"/>
  <c r="T176"/>
  <c r="R176"/>
  <c r="P176"/>
  <c r="BK176"/>
  <c r="J176"/>
  <c r="BE176"/>
  <c r="BI173"/>
  <c r="BH173"/>
  <c r="BG173"/>
  <c r="BF173"/>
  <c r="T173"/>
  <c r="R173"/>
  <c r="P173"/>
  <c r="BK173"/>
  <c r="J173"/>
  <c r="BE173"/>
  <c r="BI172"/>
  <c r="BH172"/>
  <c r="BG172"/>
  <c r="BF172"/>
  <c r="T172"/>
  <c r="R172"/>
  <c r="P172"/>
  <c r="BK172"/>
  <c r="J172"/>
  <c r="BE172"/>
  <c r="BI170"/>
  <c r="BH170"/>
  <c r="BG170"/>
  <c r="BF170"/>
  <c r="T170"/>
  <c r="T169"/>
  <c r="R170"/>
  <c r="R169"/>
  <c r="P170"/>
  <c r="P169"/>
  <c r="BK170"/>
  <c r="BK169"/>
  <c r="J169"/>
  <c r="J170"/>
  <c r="BE170"/>
  <c r="J64"/>
  <c r="BI166"/>
  <c r="BH166"/>
  <c r="BG166"/>
  <c r="BF166"/>
  <c r="T166"/>
  <c r="R166"/>
  <c r="P166"/>
  <c r="BK166"/>
  <c r="J166"/>
  <c r="BE166"/>
  <c r="BI163"/>
  <c r="BH163"/>
  <c r="BG163"/>
  <c r="BF163"/>
  <c r="T163"/>
  <c r="R163"/>
  <c r="P163"/>
  <c r="BK163"/>
  <c r="J163"/>
  <c r="BE163"/>
  <c r="BI160"/>
  <c r="BH160"/>
  <c r="BG160"/>
  <c r="BF160"/>
  <c r="T160"/>
  <c r="R160"/>
  <c r="P160"/>
  <c r="BK160"/>
  <c r="J160"/>
  <c r="BE160"/>
  <c r="BI157"/>
  <c r="BH157"/>
  <c r="BG157"/>
  <c r="BF157"/>
  <c r="T157"/>
  <c r="T156"/>
  <c r="R157"/>
  <c r="R156"/>
  <c r="P157"/>
  <c r="P156"/>
  <c r="BK157"/>
  <c r="BK156"/>
  <c r="J156"/>
  <c r="J157"/>
  <c r="BE157"/>
  <c r="J63"/>
  <c r="BI151"/>
  <c r="BH151"/>
  <c r="BG151"/>
  <c r="BF151"/>
  <c r="T151"/>
  <c r="R151"/>
  <c r="P151"/>
  <c r="BK151"/>
  <c r="J151"/>
  <c r="BE151"/>
  <c r="BI146"/>
  <c r="BH146"/>
  <c r="BG146"/>
  <c r="BF146"/>
  <c r="T146"/>
  <c r="R146"/>
  <c r="P146"/>
  <c r="BK146"/>
  <c r="J146"/>
  <c r="BE146"/>
  <c r="BI143"/>
  <c r="BH143"/>
  <c r="BG143"/>
  <c r="BF143"/>
  <c r="T143"/>
  <c r="R143"/>
  <c r="P143"/>
  <c r="BK143"/>
  <c r="J143"/>
  <c r="BE143"/>
  <c r="BI138"/>
  <c r="BH138"/>
  <c r="BG138"/>
  <c r="BF138"/>
  <c r="T138"/>
  <c r="R138"/>
  <c r="P138"/>
  <c r="BK138"/>
  <c r="J138"/>
  <c r="BE138"/>
  <c r="BI135"/>
  <c r="BH135"/>
  <c r="BG135"/>
  <c r="BF135"/>
  <c r="T135"/>
  <c r="R135"/>
  <c r="P135"/>
  <c r="BK135"/>
  <c r="J135"/>
  <c r="BE135"/>
  <c r="BI130"/>
  <c r="BH130"/>
  <c r="BG130"/>
  <c r="BF130"/>
  <c r="T130"/>
  <c r="T129"/>
  <c r="R130"/>
  <c r="R129"/>
  <c r="P130"/>
  <c r="P129"/>
  <c r="BK130"/>
  <c r="BK129"/>
  <c r="J129"/>
  <c r="J130"/>
  <c r="BE130"/>
  <c r="J62"/>
  <c r="BI126"/>
  <c r="BH126"/>
  <c r="BG126"/>
  <c r="BF126"/>
  <c r="T126"/>
  <c r="R126"/>
  <c r="P126"/>
  <c r="BK126"/>
  <c r="J126"/>
  <c r="BE126"/>
  <c r="BI123"/>
  <c r="BH123"/>
  <c r="BG123"/>
  <c r="BF123"/>
  <c r="T123"/>
  <c r="R123"/>
  <c r="P123"/>
  <c r="BK123"/>
  <c r="J123"/>
  <c r="BE123"/>
  <c r="BI121"/>
  <c r="BH121"/>
  <c r="BG121"/>
  <c r="BF121"/>
  <c r="T121"/>
  <c r="R121"/>
  <c r="P121"/>
  <c r="BK121"/>
  <c r="J121"/>
  <c r="BE121"/>
  <c r="BI116"/>
  <c r="BH116"/>
  <c r="BG116"/>
  <c r="BF116"/>
  <c r="T116"/>
  <c r="R116"/>
  <c r="P116"/>
  <c r="BK116"/>
  <c r="J116"/>
  <c r="BE116"/>
  <c r="BI111"/>
  <c r="BH111"/>
  <c r="BG111"/>
  <c r="BF111"/>
  <c r="T111"/>
  <c r="R111"/>
  <c r="P111"/>
  <c r="BK111"/>
  <c r="J111"/>
  <c r="BE111"/>
  <c r="BI108"/>
  <c r="BH108"/>
  <c r="BG108"/>
  <c r="BF108"/>
  <c r="T108"/>
  <c r="R108"/>
  <c r="P108"/>
  <c r="BK108"/>
  <c r="J108"/>
  <c r="BE108"/>
  <c r="BI105"/>
  <c r="BH105"/>
  <c r="BG105"/>
  <c r="BF105"/>
  <c r="T105"/>
  <c r="R105"/>
  <c r="P105"/>
  <c r="BK105"/>
  <c r="J105"/>
  <c r="BE105"/>
  <c r="BI98"/>
  <c r="BH98"/>
  <c r="BG98"/>
  <c r="BF98"/>
  <c r="T98"/>
  <c r="R98"/>
  <c r="P98"/>
  <c r="BK98"/>
  <c r="J98"/>
  <c r="BE98"/>
  <c r="BI95"/>
  <c r="BH95"/>
  <c r="BG95"/>
  <c r="BF95"/>
  <c r="T95"/>
  <c r="R95"/>
  <c r="P95"/>
  <c r="BK95"/>
  <c r="J95"/>
  <c r="BE95"/>
  <c r="BI91"/>
  <c r="F37"/>
  <c i="1" r="BD79"/>
  <c i="25" r="BH91"/>
  <c r="F36"/>
  <c i="1" r="BC79"/>
  <c i="25" r="BG91"/>
  <c r="F35"/>
  <c i="1" r="BB79"/>
  <c i="25" r="BF91"/>
  <c r="J34"/>
  <c i="1" r="AW79"/>
  <c i="25" r="F34"/>
  <c i="1" r="BA79"/>
  <c i="25" r="T91"/>
  <c r="T90"/>
  <c r="T89"/>
  <c r="T88"/>
  <c r="R91"/>
  <c r="R90"/>
  <c r="R89"/>
  <c r="R88"/>
  <c r="P91"/>
  <c r="P90"/>
  <c r="P89"/>
  <c r="P88"/>
  <c i="1" r="AU79"/>
  <c i="25" r="BK91"/>
  <c r="BK90"/>
  <c r="J90"/>
  <c r="BK89"/>
  <c r="J89"/>
  <c r="BK88"/>
  <c r="J88"/>
  <c r="J59"/>
  <c r="J30"/>
  <c i="1" r="AG79"/>
  <c i="25" r="J91"/>
  <c r="BE91"/>
  <c r="J33"/>
  <c i="1" r="AV79"/>
  <c i="25" r="F33"/>
  <c i="1" r="AZ79"/>
  <c i="25" r="J61"/>
  <c r="J60"/>
  <c r="J85"/>
  <c r="J84"/>
  <c r="F84"/>
  <c r="F82"/>
  <c r="E80"/>
  <c r="J55"/>
  <c r="J54"/>
  <c r="F54"/>
  <c r="F52"/>
  <c r="E50"/>
  <c r="J39"/>
  <c r="J18"/>
  <c r="E18"/>
  <c r="F85"/>
  <c r="F55"/>
  <c r="J17"/>
  <c r="J12"/>
  <c r="J82"/>
  <c r="J52"/>
  <c r="E7"/>
  <c r="E78"/>
  <c r="E48"/>
  <c i="24" r="J37"/>
  <c r="J36"/>
  <c i="1" r="AY78"/>
  <c i="24" r="J35"/>
  <c i="1" r="AX78"/>
  <c i="24" r="BI173"/>
  <c r="BH173"/>
  <c r="BG173"/>
  <c r="BF173"/>
  <c r="T173"/>
  <c r="R173"/>
  <c r="P173"/>
  <c r="BK173"/>
  <c r="J173"/>
  <c r="BE173"/>
  <c r="BI167"/>
  <c r="BH167"/>
  <c r="BG167"/>
  <c r="BF167"/>
  <c r="T167"/>
  <c r="R167"/>
  <c r="P167"/>
  <c r="BK167"/>
  <c r="J167"/>
  <c r="BE167"/>
  <c r="BI162"/>
  <c r="BH162"/>
  <c r="BG162"/>
  <c r="BF162"/>
  <c r="T162"/>
  <c r="R162"/>
  <c r="P162"/>
  <c r="BK162"/>
  <c r="J162"/>
  <c r="BE162"/>
  <c r="BI159"/>
  <c r="BH159"/>
  <c r="BG159"/>
  <c r="BF159"/>
  <c r="T159"/>
  <c r="R159"/>
  <c r="P159"/>
  <c r="BK159"/>
  <c r="J159"/>
  <c r="BE159"/>
  <c r="BI156"/>
  <c r="BH156"/>
  <c r="BG156"/>
  <c r="BF156"/>
  <c r="T156"/>
  <c r="R156"/>
  <c r="P156"/>
  <c r="BK156"/>
  <c r="J156"/>
  <c r="BE156"/>
  <c r="BI153"/>
  <c r="BH153"/>
  <c r="BG153"/>
  <c r="BF153"/>
  <c r="T153"/>
  <c r="R153"/>
  <c r="P153"/>
  <c r="BK153"/>
  <c r="J153"/>
  <c r="BE153"/>
  <c r="BI151"/>
  <c r="BH151"/>
  <c r="BG151"/>
  <c r="BF151"/>
  <c r="T151"/>
  <c r="R151"/>
  <c r="P151"/>
  <c r="BK151"/>
  <c r="J151"/>
  <c r="BE151"/>
  <c r="BI147"/>
  <c r="BH147"/>
  <c r="BG147"/>
  <c r="BF147"/>
  <c r="T147"/>
  <c r="R147"/>
  <c r="P147"/>
  <c r="BK147"/>
  <c r="J147"/>
  <c r="BE147"/>
  <c r="BI143"/>
  <c r="BH143"/>
  <c r="BG143"/>
  <c r="BF143"/>
  <c r="T143"/>
  <c r="R143"/>
  <c r="P143"/>
  <c r="BK143"/>
  <c r="J143"/>
  <c r="BE143"/>
  <c r="BI138"/>
  <c r="BH138"/>
  <c r="BG138"/>
  <c r="BF138"/>
  <c r="T138"/>
  <c r="R138"/>
  <c r="P138"/>
  <c r="BK138"/>
  <c r="J138"/>
  <c r="BE138"/>
  <c r="BI133"/>
  <c r="BH133"/>
  <c r="BG133"/>
  <c r="BF133"/>
  <c r="T133"/>
  <c r="R133"/>
  <c r="P133"/>
  <c r="BK133"/>
  <c r="J133"/>
  <c r="BE133"/>
  <c r="BI128"/>
  <c r="BH128"/>
  <c r="BG128"/>
  <c r="BF128"/>
  <c r="T128"/>
  <c r="R128"/>
  <c r="P128"/>
  <c r="BK128"/>
  <c r="J128"/>
  <c r="BE128"/>
  <c r="BI125"/>
  <c r="BH125"/>
  <c r="BG125"/>
  <c r="BF125"/>
  <c r="T125"/>
  <c r="R125"/>
  <c r="P125"/>
  <c r="BK125"/>
  <c r="J125"/>
  <c r="BE125"/>
  <c r="BI122"/>
  <c r="BH122"/>
  <c r="BG122"/>
  <c r="BF122"/>
  <c r="T122"/>
  <c r="R122"/>
  <c r="P122"/>
  <c r="BK122"/>
  <c r="J122"/>
  <c r="BE122"/>
  <c r="BI118"/>
  <c r="BH118"/>
  <c r="BG118"/>
  <c r="BF118"/>
  <c r="T118"/>
  <c r="R118"/>
  <c r="P118"/>
  <c r="BK118"/>
  <c r="J118"/>
  <c r="BE118"/>
  <c r="BI114"/>
  <c r="BH114"/>
  <c r="BG114"/>
  <c r="BF114"/>
  <c r="T114"/>
  <c r="R114"/>
  <c r="P114"/>
  <c r="BK114"/>
  <c r="J114"/>
  <c r="BE114"/>
  <c r="BI109"/>
  <c r="BH109"/>
  <c r="BG109"/>
  <c r="BF109"/>
  <c r="T109"/>
  <c r="R109"/>
  <c r="P109"/>
  <c r="BK109"/>
  <c r="J109"/>
  <c r="BE109"/>
  <c r="BI104"/>
  <c r="BH104"/>
  <c r="BG104"/>
  <c r="BF104"/>
  <c r="T104"/>
  <c r="R104"/>
  <c r="P104"/>
  <c r="BK104"/>
  <c r="J104"/>
  <c r="BE104"/>
  <c r="BI99"/>
  <c r="BH99"/>
  <c r="BG99"/>
  <c r="BF99"/>
  <c r="T99"/>
  <c r="R99"/>
  <c r="P99"/>
  <c r="BK99"/>
  <c r="J99"/>
  <c r="BE99"/>
  <c r="BI94"/>
  <c r="BH94"/>
  <c r="BG94"/>
  <c r="BF94"/>
  <c r="T94"/>
  <c r="R94"/>
  <c r="P94"/>
  <c r="BK94"/>
  <c r="J94"/>
  <c r="BE94"/>
  <c r="BI89"/>
  <c r="BH89"/>
  <c r="BG89"/>
  <c r="BF89"/>
  <c r="T89"/>
  <c r="R89"/>
  <c r="P89"/>
  <c r="BK89"/>
  <c r="J89"/>
  <c r="BE89"/>
  <c r="BI84"/>
  <c r="F37"/>
  <c i="1" r="BD78"/>
  <c i="24" r="BH84"/>
  <c r="F36"/>
  <c i="1" r="BC78"/>
  <c i="24" r="BG84"/>
  <c r="F35"/>
  <c i="1" r="BB78"/>
  <c i="24" r="BF84"/>
  <c r="J34"/>
  <c i="1" r="AW78"/>
  <c i="24" r="F34"/>
  <c i="1" r="BA78"/>
  <c i="24" r="T84"/>
  <c r="T83"/>
  <c r="T82"/>
  <c r="T81"/>
  <c r="R84"/>
  <c r="R83"/>
  <c r="R82"/>
  <c r="R81"/>
  <c r="P84"/>
  <c r="P83"/>
  <c r="P82"/>
  <c r="P81"/>
  <c i="1" r="AU78"/>
  <c i="24" r="BK84"/>
  <c r="BK83"/>
  <c r="J83"/>
  <c r="BK82"/>
  <c r="J82"/>
  <c r="BK81"/>
  <c r="J81"/>
  <c r="J59"/>
  <c r="J30"/>
  <c i="1" r="AG78"/>
  <c i="24" r="J84"/>
  <c r="BE84"/>
  <c r="J33"/>
  <c i="1" r="AV78"/>
  <c i="24" r="F33"/>
  <c i="1" r="AZ78"/>
  <c i="24" r="J61"/>
  <c r="J60"/>
  <c r="J78"/>
  <c r="J77"/>
  <c r="F77"/>
  <c r="F75"/>
  <c r="E73"/>
  <c r="J55"/>
  <c r="J54"/>
  <c r="F54"/>
  <c r="F52"/>
  <c r="E50"/>
  <c r="J39"/>
  <c r="J18"/>
  <c r="E18"/>
  <c r="F78"/>
  <c r="F55"/>
  <c r="J17"/>
  <c r="J12"/>
  <c r="J75"/>
  <c r="J52"/>
  <c r="E7"/>
  <c r="E71"/>
  <c r="E48"/>
  <c i="23" r="J37"/>
  <c r="J36"/>
  <c i="1" r="AY77"/>
  <c i="23" r="J35"/>
  <c i="1" r="AX77"/>
  <c i="23" r="BI394"/>
  <c r="BH394"/>
  <c r="BG394"/>
  <c r="BF394"/>
  <c r="T394"/>
  <c r="R394"/>
  <c r="P394"/>
  <c r="BK394"/>
  <c r="J394"/>
  <c r="BE394"/>
  <c r="BI391"/>
  <c r="BH391"/>
  <c r="BG391"/>
  <c r="BF391"/>
  <c r="T391"/>
  <c r="R391"/>
  <c r="P391"/>
  <c r="BK391"/>
  <c r="J391"/>
  <c r="BE391"/>
  <c r="BI389"/>
  <c r="BH389"/>
  <c r="BG389"/>
  <c r="BF389"/>
  <c r="T389"/>
  <c r="R389"/>
  <c r="P389"/>
  <c r="BK389"/>
  <c r="J389"/>
  <c r="BE389"/>
  <c r="BI387"/>
  <c r="BH387"/>
  <c r="BG387"/>
  <c r="BF387"/>
  <c r="T387"/>
  <c r="R387"/>
  <c r="P387"/>
  <c r="BK387"/>
  <c r="J387"/>
  <c r="BE387"/>
  <c r="BI384"/>
  <c r="BH384"/>
  <c r="BG384"/>
  <c r="BF384"/>
  <c r="T384"/>
  <c r="R384"/>
  <c r="P384"/>
  <c r="BK384"/>
  <c r="J384"/>
  <c r="BE384"/>
  <c r="BI382"/>
  <c r="BH382"/>
  <c r="BG382"/>
  <c r="BF382"/>
  <c r="T382"/>
  <c r="R382"/>
  <c r="P382"/>
  <c r="BK382"/>
  <c r="J382"/>
  <c r="BE382"/>
  <c r="BI380"/>
  <c r="BH380"/>
  <c r="BG380"/>
  <c r="BF380"/>
  <c r="T380"/>
  <c r="R380"/>
  <c r="P380"/>
  <c r="BK380"/>
  <c r="J380"/>
  <c r="BE380"/>
  <c r="BI378"/>
  <c r="BH378"/>
  <c r="BG378"/>
  <c r="BF378"/>
  <c r="T378"/>
  <c r="R378"/>
  <c r="P378"/>
  <c r="BK378"/>
  <c r="J378"/>
  <c r="BE378"/>
  <c r="BI376"/>
  <c r="BH376"/>
  <c r="BG376"/>
  <c r="BF376"/>
  <c r="T376"/>
  <c r="R376"/>
  <c r="P376"/>
  <c r="BK376"/>
  <c r="J376"/>
  <c r="BE376"/>
  <c r="BI374"/>
  <c r="BH374"/>
  <c r="BG374"/>
  <c r="BF374"/>
  <c r="T374"/>
  <c r="R374"/>
  <c r="P374"/>
  <c r="BK374"/>
  <c r="J374"/>
  <c r="BE374"/>
  <c r="BI371"/>
  <c r="BH371"/>
  <c r="BG371"/>
  <c r="BF371"/>
  <c r="T371"/>
  <c r="R371"/>
  <c r="P371"/>
  <c r="BK371"/>
  <c r="J371"/>
  <c r="BE371"/>
  <c r="BI369"/>
  <c r="BH369"/>
  <c r="BG369"/>
  <c r="BF369"/>
  <c r="T369"/>
  <c r="R369"/>
  <c r="P369"/>
  <c r="BK369"/>
  <c r="J369"/>
  <c r="BE369"/>
  <c r="BI367"/>
  <c r="BH367"/>
  <c r="BG367"/>
  <c r="BF367"/>
  <c r="T367"/>
  <c r="R367"/>
  <c r="P367"/>
  <c r="BK367"/>
  <c r="J367"/>
  <c r="BE367"/>
  <c r="BI365"/>
  <c r="BH365"/>
  <c r="BG365"/>
  <c r="BF365"/>
  <c r="T365"/>
  <c r="R365"/>
  <c r="P365"/>
  <c r="BK365"/>
  <c r="J365"/>
  <c r="BE365"/>
  <c r="BI363"/>
  <c r="BH363"/>
  <c r="BG363"/>
  <c r="BF363"/>
  <c r="T363"/>
  <c r="R363"/>
  <c r="P363"/>
  <c r="BK363"/>
  <c r="J363"/>
  <c r="BE363"/>
  <c r="BI361"/>
  <c r="BH361"/>
  <c r="BG361"/>
  <c r="BF361"/>
  <c r="T361"/>
  <c r="R361"/>
  <c r="P361"/>
  <c r="BK361"/>
  <c r="J361"/>
  <c r="BE361"/>
  <c r="BI358"/>
  <c r="BH358"/>
  <c r="BG358"/>
  <c r="BF358"/>
  <c r="T358"/>
  <c r="R358"/>
  <c r="P358"/>
  <c r="BK358"/>
  <c r="J358"/>
  <c r="BE358"/>
  <c r="BI356"/>
  <c r="BH356"/>
  <c r="BG356"/>
  <c r="BF356"/>
  <c r="T356"/>
  <c r="R356"/>
  <c r="P356"/>
  <c r="BK356"/>
  <c r="J356"/>
  <c r="BE356"/>
  <c r="BI354"/>
  <c r="BH354"/>
  <c r="BG354"/>
  <c r="BF354"/>
  <c r="T354"/>
  <c r="R354"/>
  <c r="P354"/>
  <c r="BK354"/>
  <c r="J354"/>
  <c r="BE354"/>
  <c r="BI352"/>
  <c r="BH352"/>
  <c r="BG352"/>
  <c r="BF352"/>
  <c r="T352"/>
  <c r="R352"/>
  <c r="P352"/>
  <c r="BK352"/>
  <c r="J352"/>
  <c r="BE352"/>
  <c r="BI350"/>
  <c r="BH350"/>
  <c r="BG350"/>
  <c r="BF350"/>
  <c r="T350"/>
  <c r="R350"/>
  <c r="P350"/>
  <c r="BK350"/>
  <c r="J350"/>
  <c r="BE350"/>
  <c r="BI348"/>
  <c r="BH348"/>
  <c r="BG348"/>
  <c r="BF348"/>
  <c r="T348"/>
  <c r="R348"/>
  <c r="P348"/>
  <c r="BK348"/>
  <c r="J348"/>
  <c r="BE348"/>
  <c r="BI347"/>
  <c r="BH347"/>
  <c r="BG347"/>
  <c r="BF347"/>
  <c r="T347"/>
  <c r="R347"/>
  <c r="P347"/>
  <c r="BK347"/>
  <c r="J347"/>
  <c r="BE347"/>
  <c r="BI345"/>
  <c r="BH345"/>
  <c r="BG345"/>
  <c r="BF345"/>
  <c r="T345"/>
  <c r="R345"/>
  <c r="P345"/>
  <c r="BK345"/>
  <c r="J345"/>
  <c r="BE345"/>
  <c r="BI343"/>
  <c r="BH343"/>
  <c r="BG343"/>
  <c r="BF343"/>
  <c r="T343"/>
  <c r="R343"/>
  <c r="P343"/>
  <c r="BK343"/>
  <c r="J343"/>
  <c r="BE343"/>
  <c r="BI341"/>
  <c r="BH341"/>
  <c r="BG341"/>
  <c r="BF341"/>
  <c r="T341"/>
  <c r="R341"/>
  <c r="P341"/>
  <c r="BK341"/>
  <c r="J341"/>
  <c r="BE341"/>
  <c r="BI339"/>
  <c r="BH339"/>
  <c r="BG339"/>
  <c r="BF339"/>
  <c r="T339"/>
  <c r="R339"/>
  <c r="P339"/>
  <c r="BK339"/>
  <c r="J339"/>
  <c r="BE339"/>
  <c r="BI337"/>
  <c r="BH337"/>
  <c r="BG337"/>
  <c r="BF337"/>
  <c r="T337"/>
  <c r="R337"/>
  <c r="P337"/>
  <c r="BK337"/>
  <c r="J337"/>
  <c r="BE337"/>
  <c r="BI335"/>
  <c r="BH335"/>
  <c r="BG335"/>
  <c r="BF335"/>
  <c r="T335"/>
  <c r="R335"/>
  <c r="P335"/>
  <c r="BK335"/>
  <c r="J335"/>
  <c r="BE335"/>
  <c r="BI333"/>
  <c r="BH333"/>
  <c r="BG333"/>
  <c r="BF333"/>
  <c r="T333"/>
  <c r="R333"/>
  <c r="P333"/>
  <c r="BK333"/>
  <c r="J333"/>
  <c r="BE333"/>
  <c r="BI331"/>
  <c r="BH331"/>
  <c r="BG331"/>
  <c r="BF331"/>
  <c r="T331"/>
  <c r="R331"/>
  <c r="P331"/>
  <c r="BK331"/>
  <c r="J331"/>
  <c r="BE331"/>
  <c r="BI329"/>
  <c r="BH329"/>
  <c r="BG329"/>
  <c r="BF329"/>
  <c r="T329"/>
  <c r="R329"/>
  <c r="P329"/>
  <c r="BK329"/>
  <c r="J329"/>
  <c r="BE329"/>
  <c r="BI326"/>
  <c r="BH326"/>
  <c r="BG326"/>
  <c r="BF326"/>
  <c r="T326"/>
  <c r="R326"/>
  <c r="P326"/>
  <c r="BK326"/>
  <c r="J326"/>
  <c r="BE326"/>
  <c r="BI324"/>
  <c r="BH324"/>
  <c r="BG324"/>
  <c r="BF324"/>
  <c r="T324"/>
  <c r="R324"/>
  <c r="P324"/>
  <c r="BK324"/>
  <c r="J324"/>
  <c r="BE324"/>
  <c r="BI322"/>
  <c r="BH322"/>
  <c r="BG322"/>
  <c r="BF322"/>
  <c r="T322"/>
  <c r="R322"/>
  <c r="P322"/>
  <c r="BK322"/>
  <c r="J322"/>
  <c r="BE322"/>
  <c r="BI320"/>
  <c r="BH320"/>
  <c r="BG320"/>
  <c r="BF320"/>
  <c r="T320"/>
  <c r="R320"/>
  <c r="P320"/>
  <c r="BK320"/>
  <c r="J320"/>
  <c r="BE320"/>
  <c r="BI318"/>
  <c r="BH318"/>
  <c r="BG318"/>
  <c r="BF318"/>
  <c r="T318"/>
  <c r="R318"/>
  <c r="P318"/>
  <c r="BK318"/>
  <c r="J318"/>
  <c r="BE318"/>
  <c r="BI316"/>
  <c r="BH316"/>
  <c r="BG316"/>
  <c r="BF316"/>
  <c r="T316"/>
  <c r="R316"/>
  <c r="P316"/>
  <c r="BK316"/>
  <c r="J316"/>
  <c r="BE316"/>
  <c r="BI313"/>
  <c r="BH313"/>
  <c r="BG313"/>
  <c r="BF313"/>
  <c r="T313"/>
  <c r="R313"/>
  <c r="P313"/>
  <c r="BK313"/>
  <c r="J313"/>
  <c r="BE313"/>
  <c r="BI311"/>
  <c r="BH311"/>
  <c r="BG311"/>
  <c r="BF311"/>
  <c r="T311"/>
  <c r="R311"/>
  <c r="P311"/>
  <c r="BK311"/>
  <c r="J311"/>
  <c r="BE311"/>
  <c r="BI309"/>
  <c r="BH309"/>
  <c r="BG309"/>
  <c r="BF309"/>
  <c r="T309"/>
  <c r="R309"/>
  <c r="P309"/>
  <c r="BK309"/>
  <c r="J309"/>
  <c r="BE309"/>
  <c r="BI306"/>
  <c r="BH306"/>
  <c r="BG306"/>
  <c r="BF306"/>
  <c r="T306"/>
  <c r="R306"/>
  <c r="P306"/>
  <c r="BK306"/>
  <c r="J306"/>
  <c r="BE306"/>
  <c r="BI304"/>
  <c r="BH304"/>
  <c r="BG304"/>
  <c r="BF304"/>
  <c r="T304"/>
  <c r="R304"/>
  <c r="P304"/>
  <c r="BK304"/>
  <c r="J304"/>
  <c r="BE304"/>
  <c r="BI302"/>
  <c r="BH302"/>
  <c r="BG302"/>
  <c r="BF302"/>
  <c r="T302"/>
  <c r="R302"/>
  <c r="P302"/>
  <c r="BK302"/>
  <c r="J302"/>
  <c r="BE302"/>
  <c r="BI300"/>
  <c r="BH300"/>
  <c r="BG300"/>
  <c r="BF300"/>
  <c r="T300"/>
  <c r="R300"/>
  <c r="P300"/>
  <c r="BK300"/>
  <c r="J300"/>
  <c r="BE300"/>
  <c r="BI298"/>
  <c r="BH298"/>
  <c r="BG298"/>
  <c r="BF298"/>
  <c r="T298"/>
  <c r="R298"/>
  <c r="P298"/>
  <c r="BK298"/>
  <c r="J298"/>
  <c r="BE298"/>
  <c r="BI296"/>
  <c r="BH296"/>
  <c r="BG296"/>
  <c r="BF296"/>
  <c r="T296"/>
  <c r="R296"/>
  <c r="P296"/>
  <c r="BK296"/>
  <c r="J296"/>
  <c r="BE296"/>
  <c r="BI294"/>
  <c r="BH294"/>
  <c r="BG294"/>
  <c r="BF294"/>
  <c r="T294"/>
  <c r="R294"/>
  <c r="P294"/>
  <c r="BK294"/>
  <c r="J294"/>
  <c r="BE294"/>
  <c r="BI292"/>
  <c r="BH292"/>
  <c r="BG292"/>
  <c r="BF292"/>
  <c r="T292"/>
  <c r="R292"/>
  <c r="P292"/>
  <c r="BK292"/>
  <c r="J292"/>
  <c r="BE292"/>
  <c r="BI290"/>
  <c r="BH290"/>
  <c r="BG290"/>
  <c r="BF290"/>
  <c r="T290"/>
  <c r="R290"/>
  <c r="P290"/>
  <c r="BK290"/>
  <c r="J290"/>
  <c r="BE290"/>
  <c r="BI289"/>
  <c r="BH289"/>
  <c r="BG289"/>
  <c r="BF289"/>
  <c r="T289"/>
  <c r="R289"/>
  <c r="P289"/>
  <c r="BK289"/>
  <c r="J289"/>
  <c r="BE289"/>
  <c r="BI288"/>
  <c r="BH288"/>
  <c r="BG288"/>
  <c r="BF288"/>
  <c r="T288"/>
  <c r="R288"/>
  <c r="P288"/>
  <c r="BK288"/>
  <c r="J288"/>
  <c r="BE288"/>
  <c r="BI286"/>
  <c r="BH286"/>
  <c r="BG286"/>
  <c r="BF286"/>
  <c r="T286"/>
  <c r="R286"/>
  <c r="P286"/>
  <c r="BK286"/>
  <c r="J286"/>
  <c r="BE286"/>
  <c r="BI284"/>
  <c r="BH284"/>
  <c r="BG284"/>
  <c r="BF284"/>
  <c r="T284"/>
  <c r="R284"/>
  <c r="P284"/>
  <c r="BK284"/>
  <c r="J284"/>
  <c r="BE284"/>
  <c r="BI282"/>
  <c r="BH282"/>
  <c r="BG282"/>
  <c r="BF282"/>
  <c r="T282"/>
  <c r="R282"/>
  <c r="P282"/>
  <c r="BK282"/>
  <c r="J282"/>
  <c r="BE282"/>
  <c r="BI280"/>
  <c r="BH280"/>
  <c r="BG280"/>
  <c r="BF280"/>
  <c r="T280"/>
  <c r="R280"/>
  <c r="P280"/>
  <c r="BK280"/>
  <c r="J280"/>
  <c r="BE280"/>
  <c r="BI278"/>
  <c r="BH278"/>
  <c r="BG278"/>
  <c r="BF278"/>
  <c r="T278"/>
  <c r="R278"/>
  <c r="P278"/>
  <c r="BK278"/>
  <c r="J278"/>
  <c r="BE278"/>
  <c r="BI276"/>
  <c r="BH276"/>
  <c r="BG276"/>
  <c r="BF276"/>
  <c r="T276"/>
  <c r="R276"/>
  <c r="P276"/>
  <c r="BK276"/>
  <c r="J276"/>
  <c r="BE276"/>
  <c r="BI273"/>
  <c r="BH273"/>
  <c r="BG273"/>
  <c r="BF273"/>
  <c r="T273"/>
  <c r="R273"/>
  <c r="P273"/>
  <c r="BK273"/>
  <c r="J273"/>
  <c r="BE273"/>
  <c r="BI271"/>
  <c r="BH271"/>
  <c r="BG271"/>
  <c r="BF271"/>
  <c r="T271"/>
  <c r="R271"/>
  <c r="P271"/>
  <c r="BK271"/>
  <c r="J271"/>
  <c r="BE271"/>
  <c r="BI269"/>
  <c r="BH269"/>
  <c r="BG269"/>
  <c r="BF269"/>
  <c r="T269"/>
  <c r="R269"/>
  <c r="P269"/>
  <c r="BK269"/>
  <c r="J269"/>
  <c r="BE269"/>
  <c r="BI267"/>
  <c r="BH267"/>
  <c r="BG267"/>
  <c r="BF267"/>
  <c r="T267"/>
  <c r="R267"/>
  <c r="P267"/>
  <c r="BK267"/>
  <c r="J267"/>
  <c r="BE267"/>
  <c r="BI265"/>
  <c r="BH265"/>
  <c r="BG265"/>
  <c r="BF265"/>
  <c r="T265"/>
  <c r="R265"/>
  <c r="P265"/>
  <c r="BK265"/>
  <c r="J265"/>
  <c r="BE265"/>
  <c r="BI263"/>
  <c r="BH263"/>
  <c r="BG263"/>
  <c r="BF263"/>
  <c r="T263"/>
  <c r="R263"/>
  <c r="P263"/>
  <c r="BK263"/>
  <c r="J263"/>
  <c r="BE263"/>
  <c r="BI262"/>
  <c r="BH262"/>
  <c r="BG262"/>
  <c r="BF262"/>
  <c r="T262"/>
  <c r="R262"/>
  <c r="P262"/>
  <c r="BK262"/>
  <c r="J262"/>
  <c r="BE262"/>
  <c r="BI260"/>
  <c r="BH260"/>
  <c r="BG260"/>
  <c r="BF260"/>
  <c r="T260"/>
  <c r="R260"/>
  <c r="P260"/>
  <c r="BK260"/>
  <c r="J260"/>
  <c r="BE260"/>
  <c r="BI258"/>
  <c r="BH258"/>
  <c r="BG258"/>
  <c r="BF258"/>
  <c r="T258"/>
  <c r="R258"/>
  <c r="P258"/>
  <c r="BK258"/>
  <c r="J258"/>
  <c r="BE258"/>
  <c r="BI256"/>
  <c r="BH256"/>
  <c r="BG256"/>
  <c r="BF256"/>
  <c r="T256"/>
  <c r="R256"/>
  <c r="P256"/>
  <c r="BK256"/>
  <c r="J256"/>
  <c r="BE256"/>
  <c r="BI254"/>
  <c r="BH254"/>
  <c r="BG254"/>
  <c r="BF254"/>
  <c r="T254"/>
  <c r="R254"/>
  <c r="P254"/>
  <c r="BK254"/>
  <c r="J254"/>
  <c r="BE254"/>
  <c r="BI252"/>
  <c r="BH252"/>
  <c r="BG252"/>
  <c r="BF252"/>
  <c r="T252"/>
  <c r="R252"/>
  <c r="P252"/>
  <c r="BK252"/>
  <c r="J252"/>
  <c r="BE252"/>
  <c r="BI250"/>
  <c r="BH250"/>
  <c r="BG250"/>
  <c r="BF250"/>
  <c r="T250"/>
  <c r="R250"/>
  <c r="P250"/>
  <c r="BK250"/>
  <c r="J250"/>
  <c r="BE250"/>
  <c r="BI248"/>
  <c r="BH248"/>
  <c r="BG248"/>
  <c r="BF248"/>
  <c r="T248"/>
  <c r="R248"/>
  <c r="P248"/>
  <c r="BK248"/>
  <c r="J248"/>
  <c r="BE248"/>
  <c r="BI246"/>
  <c r="BH246"/>
  <c r="BG246"/>
  <c r="BF246"/>
  <c r="T246"/>
  <c r="R246"/>
  <c r="P246"/>
  <c r="BK246"/>
  <c r="J246"/>
  <c r="BE246"/>
  <c r="BI245"/>
  <c r="BH245"/>
  <c r="BG245"/>
  <c r="BF245"/>
  <c r="T245"/>
  <c r="R245"/>
  <c r="P245"/>
  <c r="BK245"/>
  <c r="J245"/>
  <c r="BE245"/>
  <c r="BI243"/>
  <c r="BH243"/>
  <c r="BG243"/>
  <c r="BF243"/>
  <c r="T243"/>
  <c r="R243"/>
  <c r="P243"/>
  <c r="BK243"/>
  <c r="J243"/>
  <c r="BE243"/>
  <c r="BI241"/>
  <c r="BH241"/>
  <c r="BG241"/>
  <c r="BF241"/>
  <c r="T241"/>
  <c r="R241"/>
  <c r="P241"/>
  <c r="BK241"/>
  <c r="J241"/>
  <c r="BE241"/>
  <c r="BI239"/>
  <c r="BH239"/>
  <c r="BG239"/>
  <c r="BF239"/>
  <c r="T239"/>
  <c r="R239"/>
  <c r="P239"/>
  <c r="BK239"/>
  <c r="J239"/>
  <c r="BE239"/>
  <c r="BI237"/>
  <c r="BH237"/>
  <c r="BG237"/>
  <c r="BF237"/>
  <c r="T237"/>
  <c r="R237"/>
  <c r="P237"/>
  <c r="BK237"/>
  <c r="J237"/>
  <c r="BE237"/>
  <c r="BI235"/>
  <c r="BH235"/>
  <c r="BG235"/>
  <c r="BF235"/>
  <c r="T235"/>
  <c r="R235"/>
  <c r="P235"/>
  <c r="BK235"/>
  <c r="J235"/>
  <c r="BE235"/>
  <c r="BI232"/>
  <c r="BH232"/>
  <c r="BG232"/>
  <c r="BF232"/>
  <c r="T232"/>
  <c r="R232"/>
  <c r="P232"/>
  <c r="BK232"/>
  <c r="J232"/>
  <c r="BE232"/>
  <c r="BI230"/>
  <c r="BH230"/>
  <c r="BG230"/>
  <c r="BF230"/>
  <c r="T230"/>
  <c r="R230"/>
  <c r="P230"/>
  <c r="BK230"/>
  <c r="J230"/>
  <c r="BE230"/>
  <c r="BI228"/>
  <c r="BH228"/>
  <c r="BG228"/>
  <c r="BF228"/>
  <c r="T228"/>
  <c r="R228"/>
  <c r="P228"/>
  <c r="BK228"/>
  <c r="J228"/>
  <c r="BE228"/>
  <c r="BI226"/>
  <c r="BH226"/>
  <c r="BG226"/>
  <c r="BF226"/>
  <c r="T226"/>
  <c r="R226"/>
  <c r="P226"/>
  <c r="BK226"/>
  <c r="J226"/>
  <c r="BE226"/>
  <c r="BI224"/>
  <c r="BH224"/>
  <c r="BG224"/>
  <c r="BF224"/>
  <c r="T224"/>
  <c r="R224"/>
  <c r="P224"/>
  <c r="BK224"/>
  <c r="J224"/>
  <c r="BE224"/>
  <c r="BI222"/>
  <c r="BH222"/>
  <c r="BG222"/>
  <c r="BF222"/>
  <c r="T222"/>
  <c r="R222"/>
  <c r="P222"/>
  <c r="BK222"/>
  <c r="J222"/>
  <c r="BE222"/>
  <c r="BI220"/>
  <c r="BH220"/>
  <c r="BG220"/>
  <c r="BF220"/>
  <c r="T220"/>
  <c r="R220"/>
  <c r="P220"/>
  <c r="BK220"/>
  <c r="J220"/>
  <c r="BE220"/>
  <c r="BI218"/>
  <c r="BH218"/>
  <c r="BG218"/>
  <c r="BF218"/>
  <c r="T218"/>
  <c r="R218"/>
  <c r="P218"/>
  <c r="BK218"/>
  <c r="J218"/>
  <c r="BE218"/>
  <c r="BI216"/>
  <c r="BH216"/>
  <c r="BG216"/>
  <c r="BF216"/>
  <c r="T216"/>
  <c r="R216"/>
  <c r="P216"/>
  <c r="BK216"/>
  <c r="J216"/>
  <c r="BE216"/>
  <c r="BI214"/>
  <c r="BH214"/>
  <c r="BG214"/>
  <c r="BF214"/>
  <c r="T214"/>
  <c r="R214"/>
  <c r="P214"/>
  <c r="BK214"/>
  <c r="J214"/>
  <c r="BE214"/>
  <c r="BI212"/>
  <c r="BH212"/>
  <c r="BG212"/>
  <c r="BF212"/>
  <c r="T212"/>
  <c r="R212"/>
  <c r="P212"/>
  <c r="BK212"/>
  <c r="J212"/>
  <c r="BE212"/>
  <c r="BI210"/>
  <c r="BH210"/>
  <c r="BG210"/>
  <c r="BF210"/>
  <c r="T210"/>
  <c r="R210"/>
  <c r="P210"/>
  <c r="BK210"/>
  <c r="J210"/>
  <c r="BE210"/>
  <c r="BI208"/>
  <c r="BH208"/>
  <c r="BG208"/>
  <c r="BF208"/>
  <c r="T208"/>
  <c r="R208"/>
  <c r="P208"/>
  <c r="BK208"/>
  <c r="J208"/>
  <c r="BE208"/>
  <c r="BI205"/>
  <c r="BH205"/>
  <c r="BG205"/>
  <c r="BF205"/>
  <c r="T205"/>
  <c r="R205"/>
  <c r="P205"/>
  <c r="BK205"/>
  <c r="J205"/>
  <c r="BE205"/>
  <c r="BI203"/>
  <c r="BH203"/>
  <c r="BG203"/>
  <c r="BF203"/>
  <c r="T203"/>
  <c r="R203"/>
  <c r="P203"/>
  <c r="BK203"/>
  <c r="J203"/>
  <c r="BE203"/>
  <c r="BI201"/>
  <c r="BH201"/>
  <c r="BG201"/>
  <c r="BF201"/>
  <c r="T201"/>
  <c r="R201"/>
  <c r="P201"/>
  <c r="BK201"/>
  <c r="J201"/>
  <c r="BE201"/>
  <c r="BI199"/>
  <c r="BH199"/>
  <c r="BG199"/>
  <c r="BF199"/>
  <c r="T199"/>
  <c r="R199"/>
  <c r="P199"/>
  <c r="BK199"/>
  <c r="J199"/>
  <c r="BE199"/>
  <c r="BI197"/>
  <c r="BH197"/>
  <c r="BG197"/>
  <c r="BF197"/>
  <c r="T197"/>
  <c r="R197"/>
  <c r="P197"/>
  <c r="BK197"/>
  <c r="J197"/>
  <c r="BE197"/>
  <c r="BI194"/>
  <c r="BH194"/>
  <c r="BG194"/>
  <c r="BF194"/>
  <c r="T194"/>
  <c r="R194"/>
  <c r="P194"/>
  <c r="BK194"/>
  <c r="J194"/>
  <c r="BE194"/>
  <c r="BI191"/>
  <c r="BH191"/>
  <c r="BG191"/>
  <c r="BF191"/>
  <c r="T191"/>
  <c r="R191"/>
  <c r="P191"/>
  <c r="BK191"/>
  <c r="J191"/>
  <c r="BE191"/>
  <c r="BI188"/>
  <c r="BH188"/>
  <c r="BG188"/>
  <c r="BF188"/>
  <c r="T188"/>
  <c r="R188"/>
  <c r="P188"/>
  <c r="BK188"/>
  <c r="J188"/>
  <c r="BE188"/>
  <c r="BI186"/>
  <c r="BH186"/>
  <c r="BG186"/>
  <c r="BF186"/>
  <c r="T186"/>
  <c r="R186"/>
  <c r="P186"/>
  <c r="BK186"/>
  <c r="J186"/>
  <c r="BE186"/>
  <c r="BI184"/>
  <c r="BH184"/>
  <c r="BG184"/>
  <c r="BF184"/>
  <c r="T184"/>
  <c r="R184"/>
  <c r="P184"/>
  <c r="BK184"/>
  <c r="J184"/>
  <c r="BE184"/>
  <c r="BI182"/>
  <c r="BH182"/>
  <c r="BG182"/>
  <c r="BF182"/>
  <c r="T182"/>
  <c r="R182"/>
  <c r="P182"/>
  <c r="BK182"/>
  <c r="J182"/>
  <c r="BE182"/>
  <c r="BI180"/>
  <c r="BH180"/>
  <c r="BG180"/>
  <c r="BF180"/>
  <c r="T180"/>
  <c r="R180"/>
  <c r="P180"/>
  <c r="BK180"/>
  <c r="J180"/>
  <c r="BE180"/>
  <c r="BI177"/>
  <c r="BH177"/>
  <c r="BG177"/>
  <c r="BF177"/>
  <c r="T177"/>
  <c r="R177"/>
  <c r="P177"/>
  <c r="BK177"/>
  <c r="J177"/>
  <c r="BE177"/>
  <c r="BI174"/>
  <c r="BH174"/>
  <c r="BG174"/>
  <c r="BF174"/>
  <c r="T174"/>
  <c r="R174"/>
  <c r="P174"/>
  <c r="BK174"/>
  <c r="J174"/>
  <c r="BE174"/>
  <c r="BI172"/>
  <c r="BH172"/>
  <c r="BG172"/>
  <c r="BF172"/>
  <c r="T172"/>
  <c r="R172"/>
  <c r="P172"/>
  <c r="BK172"/>
  <c r="J172"/>
  <c r="BE172"/>
  <c r="BI169"/>
  <c r="BH169"/>
  <c r="BG169"/>
  <c r="BF169"/>
  <c r="T169"/>
  <c r="R169"/>
  <c r="P169"/>
  <c r="BK169"/>
  <c r="J169"/>
  <c r="BE169"/>
  <c r="BI166"/>
  <c r="BH166"/>
  <c r="BG166"/>
  <c r="BF166"/>
  <c r="T166"/>
  <c r="R166"/>
  <c r="P166"/>
  <c r="BK166"/>
  <c r="J166"/>
  <c r="BE166"/>
  <c r="BI164"/>
  <c r="BH164"/>
  <c r="BG164"/>
  <c r="BF164"/>
  <c r="T164"/>
  <c r="R164"/>
  <c r="P164"/>
  <c r="BK164"/>
  <c r="J164"/>
  <c r="BE164"/>
  <c r="BI162"/>
  <c r="BH162"/>
  <c r="BG162"/>
  <c r="BF162"/>
  <c r="T162"/>
  <c r="R162"/>
  <c r="P162"/>
  <c r="BK162"/>
  <c r="J162"/>
  <c r="BE162"/>
  <c r="BI160"/>
  <c r="BH160"/>
  <c r="BG160"/>
  <c r="BF160"/>
  <c r="T160"/>
  <c r="R160"/>
  <c r="P160"/>
  <c r="BK160"/>
  <c r="J160"/>
  <c r="BE160"/>
  <c r="BI158"/>
  <c r="BH158"/>
  <c r="BG158"/>
  <c r="BF158"/>
  <c r="T158"/>
  <c r="R158"/>
  <c r="P158"/>
  <c r="BK158"/>
  <c r="J158"/>
  <c r="BE158"/>
  <c r="BI155"/>
  <c r="BH155"/>
  <c r="BG155"/>
  <c r="BF155"/>
  <c r="T155"/>
  <c r="R155"/>
  <c r="P155"/>
  <c r="BK155"/>
  <c r="J155"/>
  <c r="BE155"/>
  <c r="BI152"/>
  <c r="BH152"/>
  <c r="BG152"/>
  <c r="BF152"/>
  <c r="T152"/>
  <c r="R152"/>
  <c r="P152"/>
  <c r="BK152"/>
  <c r="J152"/>
  <c r="BE152"/>
  <c r="BI149"/>
  <c r="BH149"/>
  <c r="BG149"/>
  <c r="BF149"/>
  <c r="T149"/>
  <c r="R149"/>
  <c r="P149"/>
  <c r="BK149"/>
  <c r="J149"/>
  <c r="BE149"/>
  <c r="BI147"/>
  <c r="BH147"/>
  <c r="BG147"/>
  <c r="BF147"/>
  <c r="T147"/>
  <c r="R147"/>
  <c r="P147"/>
  <c r="BK147"/>
  <c r="J147"/>
  <c r="BE147"/>
  <c r="BI144"/>
  <c r="BH144"/>
  <c r="BG144"/>
  <c r="BF144"/>
  <c r="T144"/>
  <c r="R144"/>
  <c r="P144"/>
  <c r="BK144"/>
  <c r="J144"/>
  <c r="BE144"/>
  <c r="BI141"/>
  <c r="BH141"/>
  <c r="BG141"/>
  <c r="BF141"/>
  <c r="T141"/>
  <c r="R141"/>
  <c r="P141"/>
  <c r="BK141"/>
  <c r="J141"/>
  <c r="BE141"/>
  <c r="BI139"/>
  <c r="BH139"/>
  <c r="BG139"/>
  <c r="BF139"/>
  <c r="T139"/>
  <c r="R139"/>
  <c r="P139"/>
  <c r="BK139"/>
  <c r="J139"/>
  <c r="BE139"/>
  <c r="BI137"/>
  <c r="BH137"/>
  <c r="BG137"/>
  <c r="BF137"/>
  <c r="T137"/>
  <c r="R137"/>
  <c r="P137"/>
  <c r="BK137"/>
  <c r="J137"/>
  <c r="BE137"/>
  <c r="BI135"/>
  <c r="BH135"/>
  <c r="BG135"/>
  <c r="BF135"/>
  <c r="T135"/>
  <c r="R135"/>
  <c r="P135"/>
  <c r="BK135"/>
  <c r="J135"/>
  <c r="BE135"/>
  <c r="BI133"/>
  <c r="BH133"/>
  <c r="BG133"/>
  <c r="BF133"/>
  <c r="T133"/>
  <c r="R133"/>
  <c r="P133"/>
  <c r="BK133"/>
  <c r="J133"/>
  <c r="BE133"/>
  <c r="BI131"/>
  <c r="BH131"/>
  <c r="BG131"/>
  <c r="BF131"/>
  <c r="T131"/>
  <c r="R131"/>
  <c r="P131"/>
  <c r="BK131"/>
  <c r="J131"/>
  <c r="BE131"/>
  <c r="BI129"/>
  <c r="BH129"/>
  <c r="BG129"/>
  <c r="BF129"/>
  <c r="T129"/>
  <c r="R129"/>
  <c r="P129"/>
  <c r="BK129"/>
  <c r="J129"/>
  <c r="BE129"/>
  <c r="BI126"/>
  <c r="BH126"/>
  <c r="BG126"/>
  <c r="BF126"/>
  <c r="T126"/>
  <c r="R126"/>
  <c r="P126"/>
  <c r="BK126"/>
  <c r="J126"/>
  <c r="BE126"/>
  <c r="BI123"/>
  <c r="BH123"/>
  <c r="BG123"/>
  <c r="BF123"/>
  <c r="T123"/>
  <c r="R123"/>
  <c r="P123"/>
  <c r="BK123"/>
  <c r="J123"/>
  <c r="BE123"/>
  <c r="BI121"/>
  <c r="BH121"/>
  <c r="BG121"/>
  <c r="BF121"/>
  <c r="T121"/>
  <c r="R121"/>
  <c r="P121"/>
  <c r="BK121"/>
  <c r="J121"/>
  <c r="BE121"/>
  <c r="BI118"/>
  <c r="BH118"/>
  <c r="BG118"/>
  <c r="BF118"/>
  <c r="T118"/>
  <c r="R118"/>
  <c r="P118"/>
  <c r="BK118"/>
  <c r="J118"/>
  <c r="BE118"/>
  <c r="BI116"/>
  <c r="BH116"/>
  <c r="BG116"/>
  <c r="BF116"/>
  <c r="T116"/>
  <c r="R116"/>
  <c r="P116"/>
  <c r="BK116"/>
  <c r="J116"/>
  <c r="BE116"/>
  <c r="BI114"/>
  <c r="BH114"/>
  <c r="BG114"/>
  <c r="BF114"/>
  <c r="T114"/>
  <c r="R114"/>
  <c r="P114"/>
  <c r="BK114"/>
  <c r="J114"/>
  <c r="BE114"/>
  <c r="BI111"/>
  <c r="BH111"/>
  <c r="BG111"/>
  <c r="BF111"/>
  <c r="T111"/>
  <c r="R111"/>
  <c r="P111"/>
  <c r="BK111"/>
  <c r="J111"/>
  <c r="BE111"/>
  <c r="BI109"/>
  <c r="BH109"/>
  <c r="BG109"/>
  <c r="BF109"/>
  <c r="T109"/>
  <c r="R109"/>
  <c r="P109"/>
  <c r="BK109"/>
  <c r="J109"/>
  <c r="BE109"/>
  <c r="BI106"/>
  <c r="BH106"/>
  <c r="BG106"/>
  <c r="BF106"/>
  <c r="T106"/>
  <c r="R106"/>
  <c r="P106"/>
  <c r="BK106"/>
  <c r="J106"/>
  <c r="BE106"/>
  <c r="BI103"/>
  <c r="BH103"/>
  <c r="BG103"/>
  <c r="BF103"/>
  <c r="T103"/>
  <c r="R103"/>
  <c r="P103"/>
  <c r="BK103"/>
  <c r="J103"/>
  <c r="BE103"/>
  <c r="BI101"/>
  <c r="BH101"/>
  <c r="BG101"/>
  <c r="BF101"/>
  <c r="T101"/>
  <c r="R101"/>
  <c r="P101"/>
  <c r="BK101"/>
  <c r="J101"/>
  <c r="BE101"/>
  <c r="BI99"/>
  <c r="BH99"/>
  <c r="BG99"/>
  <c r="BF99"/>
  <c r="T99"/>
  <c r="R99"/>
  <c r="P99"/>
  <c r="BK99"/>
  <c r="J99"/>
  <c r="BE99"/>
  <c r="BI97"/>
  <c r="BH97"/>
  <c r="BG97"/>
  <c r="BF97"/>
  <c r="T97"/>
  <c r="R97"/>
  <c r="P97"/>
  <c r="BK97"/>
  <c r="J97"/>
  <c r="BE97"/>
  <c r="BI95"/>
  <c r="BH95"/>
  <c r="BG95"/>
  <c r="BF95"/>
  <c r="T95"/>
  <c r="R95"/>
  <c r="P95"/>
  <c r="BK95"/>
  <c r="J95"/>
  <c r="BE95"/>
  <c r="BI92"/>
  <c r="BH92"/>
  <c r="BG92"/>
  <c r="BF92"/>
  <c r="T92"/>
  <c r="R92"/>
  <c r="P92"/>
  <c r="BK92"/>
  <c r="J92"/>
  <c r="BE92"/>
  <c r="BI89"/>
  <c r="BH89"/>
  <c r="BG89"/>
  <c r="BF89"/>
  <c r="T89"/>
  <c r="R89"/>
  <c r="P89"/>
  <c r="BK89"/>
  <c r="J89"/>
  <c r="BE89"/>
  <c r="BI86"/>
  <c r="BH86"/>
  <c r="BG86"/>
  <c r="BF86"/>
  <c r="T86"/>
  <c r="R86"/>
  <c r="P86"/>
  <c r="BK86"/>
  <c r="J86"/>
  <c r="BE86"/>
  <c r="BI83"/>
  <c r="BH83"/>
  <c r="BG83"/>
  <c r="BF83"/>
  <c r="T83"/>
  <c r="R83"/>
  <c r="P83"/>
  <c r="BK83"/>
  <c r="J83"/>
  <c r="BE83"/>
  <c r="BI80"/>
  <c r="F37"/>
  <c i="1" r="BD77"/>
  <c i="23" r="BH80"/>
  <c r="F36"/>
  <c i="1" r="BC77"/>
  <c i="23" r="BG80"/>
  <c r="F35"/>
  <c i="1" r="BB77"/>
  <c i="23" r="BF80"/>
  <c r="J34"/>
  <c i="1" r="AW77"/>
  <c i="23" r="F34"/>
  <c i="1" r="BA77"/>
  <c i="23" r="T80"/>
  <c r="T79"/>
  <c r="R80"/>
  <c r="R79"/>
  <c r="P80"/>
  <c r="P79"/>
  <c i="1" r="AU77"/>
  <c i="23" r="BK80"/>
  <c r="BK79"/>
  <c r="J79"/>
  <c r="J59"/>
  <c r="J30"/>
  <c i="1" r="AG77"/>
  <c i="23" r="J80"/>
  <c r="BE80"/>
  <c r="J33"/>
  <c i="1" r="AV77"/>
  <c i="23" r="F33"/>
  <c i="1" r="AZ77"/>
  <c i="23" r="J76"/>
  <c r="J75"/>
  <c r="F75"/>
  <c r="F73"/>
  <c r="E71"/>
  <c r="J55"/>
  <c r="J54"/>
  <c r="F54"/>
  <c r="F52"/>
  <c r="E50"/>
  <c r="J39"/>
  <c r="J18"/>
  <c r="E18"/>
  <c r="F76"/>
  <c r="F55"/>
  <c r="J17"/>
  <c r="J12"/>
  <c r="J73"/>
  <c r="J52"/>
  <c r="E7"/>
  <c r="E69"/>
  <c r="E48"/>
  <c i="22" r="J37"/>
  <c r="J36"/>
  <c i="1" r="AY76"/>
  <c i="22" r="J35"/>
  <c i="1" r="AX76"/>
  <c i="22" r="BI456"/>
  <c r="BH456"/>
  <c r="BG456"/>
  <c r="BF456"/>
  <c r="T456"/>
  <c r="T455"/>
  <c r="R456"/>
  <c r="R455"/>
  <c r="P456"/>
  <c r="P455"/>
  <c r="BK456"/>
  <c r="BK455"/>
  <c r="J455"/>
  <c r="J456"/>
  <c r="BE456"/>
  <c r="J68"/>
  <c r="BI450"/>
  <c r="BH450"/>
  <c r="BG450"/>
  <c r="BF450"/>
  <c r="T450"/>
  <c r="R450"/>
  <c r="P450"/>
  <c r="BK450"/>
  <c r="J450"/>
  <c r="BE450"/>
  <c r="BI445"/>
  <c r="BH445"/>
  <c r="BG445"/>
  <c r="BF445"/>
  <c r="T445"/>
  <c r="R445"/>
  <c r="P445"/>
  <c r="BK445"/>
  <c r="J445"/>
  <c r="BE445"/>
  <c r="BI442"/>
  <c r="BH442"/>
  <c r="BG442"/>
  <c r="BF442"/>
  <c r="T442"/>
  <c r="R442"/>
  <c r="P442"/>
  <c r="BK442"/>
  <c r="J442"/>
  <c r="BE442"/>
  <c r="BI439"/>
  <c r="BH439"/>
  <c r="BG439"/>
  <c r="BF439"/>
  <c r="T439"/>
  <c r="R439"/>
  <c r="P439"/>
  <c r="BK439"/>
  <c r="J439"/>
  <c r="BE439"/>
  <c r="BI436"/>
  <c r="BH436"/>
  <c r="BG436"/>
  <c r="BF436"/>
  <c r="T436"/>
  <c r="T435"/>
  <c r="R436"/>
  <c r="R435"/>
  <c r="P436"/>
  <c r="P435"/>
  <c r="BK436"/>
  <c r="BK435"/>
  <c r="J435"/>
  <c r="J436"/>
  <c r="BE436"/>
  <c r="J67"/>
  <c r="BI431"/>
  <c r="BH431"/>
  <c r="BG431"/>
  <c r="BF431"/>
  <c r="T431"/>
  <c r="R431"/>
  <c r="P431"/>
  <c r="BK431"/>
  <c r="J431"/>
  <c r="BE431"/>
  <c r="BI427"/>
  <c r="BH427"/>
  <c r="BG427"/>
  <c r="BF427"/>
  <c r="T427"/>
  <c r="R427"/>
  <c r="P427"/>
  <c r="BK427"/>
  <c r="J427"/>
  <c r="BE427"/>
  <c r="BI423"/>
  <c r="BH423"/>
  <c r="BG423"/>
  <c r="BF423"/>
  <c r="T423"/>
  <c r="R423"/>
  <c r="P423"/>
  <c r="BK423"/>
  <c r="J423"/>
  <c r="BE423"/>
  <c r="BI421"/>
  <c r="BH421"/>
  <c r="BG421"/>
  <c r="BF421"/>
  <c r="T421"/>
  <c r="R421"/>
  <c r="P421"/>
  <c r="BK421"/>
  <c r="J421"/>
  <c r="BE421"/>
  <c r="BI418"/>
  <c r="BH418"/>
  <c r="BG418"/>
  <c r="BF418"/>
  <c r="T418"/>
  <c r="R418"/>
  <c r="P418"/>
  <c r="BK418"/>
  <c r="J418"/>
  <c r="BE418"/>
  <c r="BI415"/>
  <c r="BH415"/>
  <c r="BG415"/>
  <c r="BF415"/>
  <c r="T415"/>
  <c r="R415"/>
  <c r="P415"/>
  <c r="BK415"/>
  <c r="J415"/>
  <c r="BE415"/>
  <c r="BI413"/>
  <c r="BH413"/>
  <c r="BG413"/>
  <c r="BF413"/>
  <c r="T413"/>
  <c r="R413"/>
  <c r="P413"/>
  <c r="BK413"/>
  <c r="J413"/>
  <c r="BE413"/>
  <c r="BI410"/>
  <c r="BH410"/>
  <c r="BG410"/>
  <c r="BF410"/>
  <c r="T410"/>
  <c r="T409"/>
  <c r="R410"/>
  <c r="R409"/>
  <c r="P410"/>
  <c r="P409"/>
  <c r="BK410"/>
  <c r="BK409"/>
  <c r="J409"/>
  <c r="J410"/>
  <c r="BE410"/>
  <c r="J66"/>
  <c r="BI407"/>
  <c r="BH407"/>
  <c r="BG407"/>
  <c r="BF407"/>
  <c r="T407"/>
  <c r="R407"/>
  <c r="P407"/>
  <c r="BK407"/>
  <c r="J407"/>
  <c r="BE407"/>
  <c r="BI404"/>
  <c r="BH404"/>
  <c r="BG404"/>
  <c r="BF404"/>
  <c r="T404"/>
  <c r="R404"/>
  <c r="P404"/>
  <c r="BK404"/>
  <c r="J404"/>
  <c r="BE404"/>
  <c r="BI402"/>
  <c r="BH402"/>
  <c r="BG402"/>
  <c r="BF402"/>
  <c r="T402"/>
  <c r="R402"/>
  <c r="P402"/>
  <c r="BK402"/>
  <c r="J402"/>
  <c r="BE402"/>
  <c r="BI400"/>
  <c r="BH400"/>
  <c r="BG400"/>
  <c r="BF400"/>
  <c r="T400"/>
  <c r="R400"/>
  <c r="P400"/>
  <c r="BK400"/>
  <c r="J400"/>
  <c r="BE400"/>
  <c r="BI398"/>
  <c r="BH398"/>
  <c r="BG398"/>
  <c r="BF398"/>
  <c r="T398"/>
  <c r="R398"/>
  <c r="P398"/>
  <c r="BK398"/>
  <c r="J398"/>
  <c r="BE398"/>
  <c r="BI396"/>
  <c r="BH396"/>
  <c r="BG396"/>
  <c r="BF396"/>
  <c r="T396"/>
  <c r="R396"/>
  <c r="P396"/>
  <c r="BK396"/>
  <c r="J396"/>
  <c r="BE396"/>
  <c r="BI393"/>
  <c r="BH393"/>
  <c r="BG393"/>
  <c r="BF393"/>
  <c r="T393"/>
  <c r="R393"/>
  <c r="P393"/>
  <c r="BK393"/>
  <c r="J393"/>
  <c r="BE393"/>
  <c r="BI391"/>
  <c r="BH391"/>
  <c r="BG391"/>
  <c r="BF391"/>
  <c r="T391"/>
  <c r="R391"/>
  <c r="P391"/>
  <c r="BK391"/>
  <c r="J391"/>
  <c r="BE391"/>
  <c r="BI389"/>
  <c r="BH389"/>
  <c r="BG389"/>
  <c r="BF389"/>
  <c r="T389"/>
  <c r="R389"/>
  <c r="P389"/>
  <c r="BK389"/>
  <c r="J389"/>
  <c r="BE389"/>
  <c r="BI385"/>
  <c r="BH385"/>
  <c r="BG385"/>
  <c r="BF385"/>
  <c r="T385"/>
  <c r="R385"/>
  <c r="P385"/>
  <c r="BK385"/>
  <c r="J385"/>
  <c r="BE385"/>
  <c r="BI383"/>
  <c r="BH383"/>
  <c r="BG383"/>
  <c r="BF383"/>
  <c r="T383"/>
  <c r="R383"/>
  <c r="P383"/>
  <c r="BK383"/>
  <c r="J383"/>
  <c r="BE383"/>
  <c r="BI381"/>
  <c r="BH381"/>
  <c r="BG381"/>
  <c r="BF381"/>
  <c r="T381"/>
  <c r="R381"/>
  <c r="P381"/>
  <c r="BK381"/>
  <c r="J381"/>
  <c r="BE381"/>
  <c r="BI377"/>
  <c r="BH377"/>
  <c r="BG377"/>
  <c r="BF377"/>
  <c r="T377"/>
  <c r="R377"/>
  <c r="P377"/>
  <c r="BK377"/>
  <c r="J377"/>
  <c r="BE377"/>
  <c r="BI374"/>
  <c r="BH374"/>
  <c r="BG374"/>
  <c r="BF374"/>
  <c r="T374"/>
  <c r="R374"/>
  <c r="P374"/>
  <c r="BK374"/>
  <c r="J374"/>
  <c r="BE374"/>
  <c r="BI371"/>
  <c r="BH371"/>
  <c r="BG371"/>
  <c r="BF371"/>
  <c r="T371"/>
  <c r="R371"/>
  <c r="P371"/>
  <c r="BK371"/>
  <c r="J371"/>
  <c r="BE371"/>
  <c r="BI367"/>
  <c r="BH367"/>
  <c r="BG367"/>
  <c r="BF367"/>
  <c r="T367"/>
  <c r="R367"/>
  <c r="P367"/>
  <c r="BK367"/>
  <c r="J367"/>
  <c r="BE367"/>
  <c r="BI364"/>
  <c r="BH364"/>
  <c r="BG364"/>
  <c r="BF364"/>
  <c r="T364"/>
  <c r="R364"/>
  <c r="P364"/>
  <c r="BK364"/>
  <c r="J364"/>
  <c r="BE364"/>
  <c r="BI360"/>
  <c r="BH360"/>
  <c r="BG360"/>
  <c r="BF360"/>
  <c r="T360"/>
  <c r="R360"/>
  <c r="P360"/>
  <c r="BK360"/>
  <c r="J360"/>
  <c r="BE360"/>
  <c r="BI359"/>
  <c r="BH359"/>
  <c r="BG359"/>
  <c r="BF359"/>
  <c r="T359"/>
  <c r="R359"/>
  <c r="P359"/>
  <c r="BK359"/>
  <c r="J359"/>
  <c r="BE359"/>
  <c r="BI356"/>
  <c r="BH356"/>
  <c r="BG356"/>
  <c r="BF356"/>
  <c r="T356"/>
  <c r="R356"/>
  <c r="P356"/>
  <c r="BK356"/>
  <c r="J356"/>
  <c r="BE356"/>
  <c r="BI354"/>
  <c r="BH354"/>
  <c r="BG354"/>
  <c r="BF354"/>
  <c r="T354"/>
  <c r="R354"/>
  <c r="P354"/>
  <c r="BK354"/>
  <c r="J354"/>
  <c r="BE354"/>
  <c r="BI351"/>
  <c r="BH351"/>
  <c r="BG351"/>
  <c r="BF351"/>
  <c r="T351"/>
  <c r="R351"/>
  <c r="P351"/>
  <c r="BK351"/>
  <c r="J351"/>
  <c r="BE351"/>
  <c r="BI350"/>
  <c r="BH350"/>
  <c r="BG350"/>
  <c r="BF350"/>
  <c r="T350"/>
  <c r="R350"/>
  <c r="P350"/>
  <c r="BK350"/>
  <c r="J350"/>
  <c r="BE350"/>
  <c r="BI347"/>
  <c r="BH347"/>
  <c r="BG347"/>
  <c r="BF347"/>
  <c r="T347"/>
  <c r="R347"/>
  <c r="P347"/>
  <c r="BK347"/>
  <c r="J347"/>
  <c r="BE347"/>
  <c r="BI343"/>
  <c r="BH343"/>
  <c r="BG343"/>
  <c r="BF343"/>
  <c r="T343"/>
  <c r="R343"/>
  <c r="P343"/>
  <c r="BK343"/>
  <c r="J343"/>
  <c r="BE343"/>
  <c r="BI341"/>
  <c r="BH341"/>
  <c r="BG341"/>
  <c r="BF341"/>
  <c r="T341"/>
  <c r="R341"/>
  <c r="P341"/>
  <c r="BK341"/>
  <c r="J341"/>
  <c r="BE341"/>
  <c r="BI338"/>
  <c r="BH338"/>
  <c r="BG338"/>
  <c r="BF338"/>
  <c r="T338"/>
  <c r="R338"/>
  <c r="P338"/>
  <c r="BK338"/>
  <c r="J338"/>
  <c r="BE338"/>
  <c r="BI336"/>
  <c r="BH336"/>
  <c r="BG336"/>
  <c r="BF336"/>
  <c r="T336"/>
  <c r="R336"/>
  <c r="P336"/>
  <c r="BK336"/>
  <c r="J336"/>
  <c r="BE336"/>
  <c r="BI333"/>
  <c r="BH333"/>
  <c r="BG333"/>
  <c r="BF333"/>
  <c r="T333"/>
  <c r="R333"/>
  <c r="P333"/>
  <c r="BK333"/>
  <c r="J333"/>
  <c r="BE333"/>
  <c r="BI332"/>
  <c r="BH332"/>
  <c r="BG332"/>
  <c r="BF332"/>
  <c r="T332"/>
  <c r="R332"/>
  <c r="P332"/>
  <c r="BK332"/>
  <c r="J332"/>
  <c r="BE332"/>
  <c r="BI329"/>
  <c r="BH329"/>
  <c r="BG329"/>
  <c r="BF329"/>
  <c r="T329"/>
  <c r="R329"/>
  <c r="P329"/>
  <c r="BK329"/>
  <c r="J329"/>
  <c r="BE329"/>
  <c r="BI327"/>
  <c r="BH327"/>
  <c r="BG327"/>
  <c r="BF327"/>
  <c r="T327"/>
  <c r="R327"/>
  <c r="P327"/>
  <c r="BK327"/>
  <c r="J327"/>
  <c r="BE327"/>
  <c r="BI324"/>
  <c r="BH324"/>
  <c r="BG324"/>
  <c r="BF324"/>
  <c r="T324"/>
  <c r="R324"/>
  <c r="P324"/>
  <c r="BK324"/>
  <c r="J324"/>
  <c r="BE324"/>
  <c r="BI322"/>
  <c r="BH322"/>
  <c r="BG322"/>
  <c r="BF322"/>
  <c r="T322"/>
  <c r="R322"/>
  <c r="P322"/>
  <c r="BK322"/>
  <c r="J322"/>
  <c r="BE322"/>
  <c r="BI319"/>
  <c r="BH319"/>
  <c r="BG319"/>
  <c r="BF319"/>
  <c r="T319"/>
  <c r="R319"/>
  <c r="P319"/>
  <c r="BK319"/>
  <c r="J319"/>
  <c r="BE319"/>
  <c r="BI317"/>
  <c r="BH317"/>
  <c r="BG317"/>
  <c r="BF317"/>
  <c r="T317"/>
  <c r="R317"/>
  <c r="P317"/>
  <c r="BK317"/>
  <c r="J317"/>
  <c r="BE317"/>
  <c r="BI314"/>
  <c r="BH314"/>
  <c r="BG314"/>
  <c r="BF314"/>
  <c r="T314"/>
  <c r="R314"/>
  <c r="P314"/>
  <c r="BK314"/>
  <c r="J314"/>
  <c r="BE314"/>
  <c r="BI312"/>
  <c r="BH312"/>
  <c r="BG312"/>
  <c r="BF312"/>
  <c r="T312"/>
  <c r="R312"/>
  <c r="P312"/>
  <c r="BK312"/>
  <c r="J312"/>
  <c r="BE312"/>
  <c r="BI309"/>
  <c r="BH309"/>
  <c r="BG309"/>
  <c r="BF309"/>
  <c r="T309"/>
  <c r="R309"/>
  <c r="P309"/>
  <c r="BK309"/>
  <c r="J309"/>
  <c r="BE309"/>
  <c r="BI308"/>
  <c r="BH308"/>
  <c r="BG308"/>
  <c r="BF308"/>
  <c r="T308"/>
  <c r="R308"/>
  <c r="P308"/>
  <c r="BK308"/>
  <c r="J308"/>
  <c r="BE308"/>
  <c r="BI305"/>
  <c r="BH305"/>
  <c r="BG305"/>
  <c r="BF305"/>
  <c r="T305"/>
  <c r="R305"/>
  <c r="P305"/>
  <c r="BK305"/>
  <c r="J305"/>
  <c r="BE305"/>
  <c r="BI304"/>
  <c r="BH304"/>
  <c r="BG304"/>
  <c r="BF304"/>
  <c r="T304"/>
  <c r="R304"/>
  <c r="P304"/>
  <c r="BK304"/>
  <c r="J304"/>
  <c r="BE304"/>
  <c r="BI301"/>
  <c r="BH301"/>
  <c r="BG301"/>
  <c r="BF301"/>
  <c r="T301"/>
  <c r="R301"/>
  <c r="P301"/>
  <c r="BK301"/>
  <c r="J301"/>
  <c r="BE301"/>
  <c r="BI300"/>
  <c r="BH300"/>
  <c r="BG300"/>
  <c r="BF300"/>
  <c r="T300"/>
  <c r="R300"/>
  <c r="P300"/>
  <c r="BK300"/>
  <c r="J300"/>
  <c r="BE300"/>
  <c r="BI296"/>
  <c r="BH296"/>
  <c r="BG296"/>
  <c r="BF296"/>
  <c r="T296"/>
  <c r="R296"/>
  <c r="P296"/>
  <c r="BK296"/>
  <c r="J296"/>
  <c r="BE296"/>
  <c r="BI295"/>
  <c r="BH295"/>
  <c r="BG295"/>
  <c r="BF295"/>
  <c r="T295"/>
  <c r="R295"/>
  <c r="P295"/>
  <c r="BK295"/>
  <c r="J295"/>
  <c r="BE295"/>
  <c r="BI292"/>
  <c r="BH292"/>
  <c r="BG292"/>
  <c r="BF292"/>
  <c r="T292"/>
  <c r="R292"/>
  <c r="P292"/>
  <c r="BK292"/>
  <c r="J292"/>
  <c r="BE292"/>
  <c r="BI291"/>
  <c r="BH291"/>
  <c r="BG291"/>
  <c r="BF291"/>
  <c r="T291"/>
  <c r="R291"/>
  <c r="P291"/>
  <c r="BK291"/>
  <c r="J291"/>
  <c r="BE291"/>
  <c r="BI290"/>
  <c r="BH290"/>
  <c r="BG290"/>
  <c r="BF290"/>
  <c r="T290"/>
  <c r="R290"/>
  <c r="P290"/>
  <c r="BK290"/>
  <c r="J290"/>
  <c r="BE290"/>
  <c r="BI286"/>
  <c r="BH286"/>
  <c r="BG286"/>
  <c r="BF286"/>
  <c r="T286"/>
  <c r="T285"/>
  <c r="R286"/>
  <c r="R285"/>
  <c r="P286"/>
  <c r="P285"/>
  <c r="BK286"/>
  <c r="BK285"/>
  <c r="J285"/>
  <c r="J286"/>
  <c r="BE286"/>
  <c r="J65"/>
  <c r="BI280"/>
  <c r="BH280"/>
  <c r="BG280"/>
  <c r="BF280"/>
  <c r="T280"/>
  <c r="T279"/>
  <c r="R280"/>
  <c r="R279"/>
  <c r="P280"/>
  <c r="P279"/>
  <c r="BK280"/>
  <c r="BK279"/>
  <c r="J279"/>
  <c r="J280"/>
  <c r="BE280"/>
  <c r="J64"/>
  <c r="BI275"/>
  <c r="BH275"/>
  <c r="BG275"/>
  <c r="BF275"/>
  <c r="T275"/>
  <c r="R275"/>
  <c r="P275"/>
  <c r="BK275"/>
  <c r="J275"/>
  <c r="BE275"/>
  <c r="BI272"/>
  <c r="BH272"/>
  <c r="BG272"/>
  <c r="BF272"/>
  <c r="T272"/>
  <c r="R272"/>
  <c r="P272"/>
  <c r="BK272"/>
  <c r="J272"/>
  <c r="BE272"/>
  <c r="BI268"/>
  <c r="BH268"/>
  <c r="BG268"/>
  <c r="BF268"/>
  <c r="T268"/>
  <c r="R268"/>
  <c r="P268"/>
  <c r="BK268"/>
  <c r="J268"/>
  <c r="BE268"/>
  <c r="BI265"/>
  <c r="BH265"/>
  <c r="BG265"/>
  <c r="BF265"/>
  <c r="T265"/>
  <c r="R265"/>
  <c r="P265"/>
  <c r="BK265"/>
  <c r="J265"/>
  <c r="BE265"/>
  <c r="BI262"/>
  <c r="BH262"/>
  <c r="BG262"/>
  <c r="BF262"/>
  <c r="T262"/>
  <c r="T261"/>
  <c r="R262"/>
  <c r="R261"/>
  <c r="P262"/>
  <c r="P261"/>
  <c r="BK262"/>
  <c r="BK261"/>
  <c r="J261"/>
  <c r="J262"/>
  <c r="BE262"/>
  <c r="J63"/>
  <c r="BI257"/>
  <c r="BH257"/>
  <c r="BG257"/>
  <c r="BF257"/>
  <c r="T257"/>
  <c r="R257"/>
  <c r="P257"/>
  <c r="BK257"/>
  <c r="J257"/>
  <c r="BE257"/>
  <c r="BI255"/>
  <c r="BH255"/>
  <c r="BG255"/>
  <c r="BF255"/>
  <c r="T255"/>
  <c r="R255"/>
  <c r="P255"/>
  <c r="BK255"/>
  <c r="J255"/>
  <c r="BE255"/>
  <c r="BI252"/>
  <c r="BH252"/>
  <c r="BG252"/>
  <c r="BF252"/>
  <c r="T252"/>
  <c r="R252"/>
  <c r="P252"/>
  <c r="BK252"/>
  <c r="J252"/>
  <c r="BE252"/>
  <c r="BI250"/>
  <c r="BH250"/>
  <c r="BG250"/>
  <c r="BF250"/>
  <c r="T250"/>
  <c r="R250"/>
  <c r="P250"/>
  <c r="BK250"/>
  <c r="J250"/>
  <c r="BE250"/>
  <c r="BI248"/>
  <c r="BH248"/>
  <c r="BG248"/>
  <c r="BF248"/>
  <c r="T248"/>
  <c r="R248"/>
  <c r="P248"/>
  <c r="BK248"/>
  <c r="J248"/>
  <c r="BE248"/>
  <c r="BI246"/>
  <c r="BH246"/>
  <c r="BG246"/>
  <c r="BF246"/>
  <c r="T246"/>
  <c r="R246"/>
  <c r="P246"/>
  <c r="BK246"/>
  <c r="J246"/>
  <c r="BE246"/>
  <c r="BI244"/>
  <c r="BH244"/>
  <c r="BG244"/>
  <c r="BF244"/>
  <c r="T244"/>
  <c r="R244"/>
  <c r="P244"/>
  <c r="BK244"/>
  <c r="J244"/>
  <c r="BE244"/>
  <c r="BI240"/>
  <c r="BH240"/>
  <c r="BG240"/>
  <c r="BF240"/>
  <c r="T240"/>
  <c r="R240"/>
  <c r="P240"/>
  <c r="BK240"/>
  <c r="J240"/>
  <c r="BE240"/>
  <c r="BI237"/>
  <c r="BH237"/>
  <c r="BG237"/>
  <c r="BF237"/>
  <c r="T237"/>
  <c r="R237"/>
  <c r="P237"/>
  <c r="BK237"/>
  <c r="J237"/>
  <c r="BE237"/>
  <c r="BI234"/>
  <c r="BH234"/>
  <c r="BG234"/>
  <c r="BF234"/>
  <c r="T234"/>
  <c r="R234"/>
  <c r="P234"/>
  <c r="BK234"/>
  <c r="J234"/>
  <c r="BE234"/>
  <c r="BI230"/>
  <c r="BH230"/>
  <c r="BG230"/>
  <c r="BF230"/>
  <c r="T230"/>
  <c r="T229"/>
  <c r="R230"/>
  <c r="R229"/>
  <c r="P230"/>
  <c r="P229"/>
  <c r="BK230"/>
  <c r="BK229"/>
  <c r="J229"/>
  <c r="J230"/>
  <c r="BE230"/>
  <c r="J62"/>
  <c r="BI225"/>
  <c r="BH225"/>
  <c r="BG225"/>
  <c r="BF225"/>
  <c r="T225"/>
  <c r="R225"/>
  <c r="P225"/>
  <c r="BK225"/>
  <c r="J225"/>
  <c r="BE225"/>
  <c r="BI221"/>
  <c r="BH221"/>
  <c r="BG221"/>
  <c r="BF221"/>
  <c r="T221"/>
  <c r="R221"/>
  <c r="P221"/>
  <c r="BK221"/>
  <c r="J221"/>
  <c r="BE221"/>
  <c r="BI219"/>
  <c r="BH219"/>
  <c r="BG219"/>
  <c r="BF219"/>
  <c r="T219"/>
  <c r="R219"/>
  <c r="P219"/>
  <c r="BK219"/>
  <c r="J219"/>
  <c r="BE219"/>
  <c r="BI215"/>
  <c r="BH215"/>
  <c r="BG215"/>
  <c r="BF215"/>
  <c r="T215"/>
  <c r="R215"/>
  <c r="P215"/>
  <c r="BK215"/>
  <c r="J215"/>
  <c r="BE215"/>
  <c r="BI211"/>
  <c r="BH211"/>
  <c r="BG211"/>
  <c r="BF211"/>
  <c r="T211"/>
  <c r="R211"/>
  <c r="P211"/>
  <c r="BK211"/>
  <c r="J211"/>
  <c r="BE211"/>
  <c r="BI209"/>
  <c r="BH209"/>
  <c r="BG209"/>
  <c r="BF209"/>
  <c r="T209"/>
  <c r="R209"/>
  <c r="P209"/>
  <c r="BK209"/>
  <c r="J209"/>
  <c r="BE209"/>
  <c r="BI205"/>
  <c r="BH205"/>
  <c r="BG205"/>
  <c r="BF205"/>
  <c r="T205"/>
  <c r="R205"/>
  <c r="P205"/>
  <c r="BK205"/>
  <c r="J205"/>
  <c r="BE205"/>
  <c r="BI193"/>
  <c r="BH193"/>
  <c r="BG193"/>
  <c r="BF193"/>
  <c r="T193"/>
  <c r="R193"/>
  <c r="P193"/>
  <c r="BK193"/>
  <c r="J193"/>
  <c r="BE193"/>
  <c r="BI190"/>
  <c r="BH190"/>
  <c r="BG190"/>
  <c r="BF190"/>
  <c r="T190"/>
  <c r="R190"/>
  <c r="P190"/>
  <c r="BK190"/>
  <c r="J190"/>
  <c r="BE190"/>
  <c r="BI182"/>
  <c r="BH182"/>
  <c r="BG182"/>
  <c r="BF182"/>
  <c r="T182"/>
  <c r="R182"/>
  <c r="P182"/>
  <c r="BK182"/>
  <c r="J182"/>
  <c r="BE182"/>
  <c r="BI174"/>
  <c r="BH174"/>
  <c r="BG174"/>
  <c r="BF174"/>
  <c r="T174"/>
  <c r="R174"/>
  <c r="P174"/>
  <c r="BK174"/>
  <c r="J174"/>
  <c r="BE174"/>
  <c r="BI171"/>
  <c r="BH171"/>
  <c r="BG171"/>
  <c r="BF171"/>
  <c r="T171"/>
  <c r="R171"/>
  <c r="P171"/>
  <c r="BK171"/>
  <c r="J171"/>
  <c r="BE171"/>
  <c r="BI163"/>
  <c r="BH163"/>
  <c r="BG163"/>
  <c r="BF163"/>
  <c r="T163"/>
  <c r="R163"/>
  <c r="P163"/>
  <c r="BK163"/>
  <c r="J163"/>
  <c r="BE163"/>
  <c r="BI160"/>
  <c r="BH160"/>
  <c r="BG160"/>
  <c r="BF160"/>
  <c r="T160"/>
  <c r="R160"/>
  <c r="P160"/>
  <c r="BK160"/>
  <c r="J160"/>
  <c r="BE160"/>
  <c r="BI157"/>
  <c r="BH157"/>
  <c r="BG157"/>
  <c r="BF157"/>
  <c r="T157"/>
  <c r="R157"/>
  <c r="P157"/>
  <c r="BK157"/>
  <c r="J157"/>
  <c r="BE157"/>
  <c r="BI154"/>
  <c r="BH154"/>
  <c r="BG154"/>
  <c r="BF154"/>
  <c r="T154"/>
  <c r="R154"/>
  <c r="P154"/>
  <c r="BK154"/>
  <c r="J154"/>
  <c r="BE154"/>
  <c r="BI150"/>
  <c r="BH150"/>
  <c r="BG150"/>
  <c r="BF150"/>
  <c r="T150"/>
  <c r="R150"/>
  <c r="P150"/>
  <c r="BK150"/>
  <c r="J150"/>
  <c r="BE150"/>
  <c r="BI146"/>
  <c r="BH146"/>
  <c r="BG146"/>
  <c r="BF146"/>
  <c r="T146"/>
  <c r="R146"/>
  <c r="P146"/>
  <c r="BK146"/>
  <c r="J146"/>
  <c r="BE146"/>
  <c r="BI143"/>
  <c r="BH143"/>
  <c r="BG143"/>
  <c r="BF143"/>
  <c r="T143"/>
  <c r="R143"/>
  <c r="P143"/>
  <c r="BK143"/>
  <c r="J143"/>
  <c r="BE143"/>
  <c r="BI135"/>
  <c r="BH135"/>
  <c r="BG135"/>
  <c r="BF135"/>
  <c r="T135"/>
  <c r="R135"/>
  <c r="P135"/>
  <c r="BK135"/>
  <c r="J135"/>
  <c r="BE135"/>
  <c r="BI132"/>
  <c r="BH132"/>
  <c r="BG132"/>
  <c r="BF132"/>
  <c r="T132"/>
  <c r="R132"/>
  <c r="P132"/>
  <c r="BK132"/>
  <c r="J132"/>
  <c r="BE132"/>
  <c r="BI128"/>
  <c r="BH128"/>
  <c r="BG128"/>
  <c r="BF128"/>
  <c r="T128"/>
  <c r="R128"/>
  <c r="P128"/>
  <c r="BK128"/>
  <c r="J128"/>
  <c r="BE128"/>
  <c r="BI124"/>
  <c r="BH124"/>
  <c r="BG124"/>
  <c r="BF124"/>
  <c r="T124"/>
  <c r="R124"/>
  <c r="P124"/>
  <c r="BK124"/>
  <c r="J124"/>
  <c r="BE124"/>
  <c r="BI120"/>
  <c r="BH120"/>
  <c r="BG120"/>
  <c r="BF120"/>
  <c r="T120"/>
  <c r="R120"/>
  <c r="P120"/>
  <c r="BK120"/>
  <c r="J120"/>
  <c r="BE120"/>
  <c r="BI116"/>
  <c r="BH116"/>
  <c r="BG116"/>
  <c r="BF116"/>
  <c r="T116"/>
  <c r="R116"/>
  <c r="P116"/>
  <c r="BK116"/>
  <c r="J116"/>
  <c r="BE116"/>
  <c r="BI112"/>
  <c r="BH112"/>
  <c r="BG112"/>
  <c r="BF112"/>
  <c r="T112"/>
  <c r="R112"/>
  <c r="P112"/>
  <c r="BK112"/>
  <c r="J112"/>
  <c r="BE112"/>
  <c r="BI106"/>
  <c r="BH106"/>
  <c r="BG106"/>
  <c r="BF106"/>
  <c r="T106"/>
  <c r="R106"/>
  <c r="P106"/>
  <c r="BK106"/>
  <c r="J106"/>
  <c r="BE106"/>
  <c r="BI103"/>
  <c r="BH103"/>
  <c r="BG103"/>
  <c r="BF103"/>
  <c r="T103"/>
  <c r="R103"/>
  <c r="P103"/>
  <c r="BK103"/>
  <c r="J103"/>
  <c r="BE103"/>
  <c r="BI99"/>
  <c r="BH99"/>
  <c r="BG99"/>
  <c r="BF99"/>
  <c r="T99"/>
  <c r="R99"/>
  <c r="P99"/>
  <c r="BK99"/>
  <c r="J99"/>
  <c r="BE99"/>
  <c r="BI95"/>
  <c r="BH95"/>
  <c r="BG95"/>
  <c r="BF95"/>
  <c r="T95"/>
  <c r="R95"/>
  <c r="P95"/>
  <c r="BK95"/>
  <c r="J95"/>
  <c r="BE95"/>
  <c r="BI91"/>
  <c r="F37"/>
  <c i="1" r="BD76"/>
  <c i="22" r="BH91"/>
  <c r="F36"/>
  <c i="1" r="BC76"/>
  <c i="22" r="BG91"/>
  <c r="F35"/>
  <c i="1" r="BB76"/>
  <c i="22" r="BF91"/>
  <c r="J34"/>
  <c i="1" r="AW76"/>
  <c i="22" r="F34"/>
  <c i="1" r="BA76"/>
  <c i="22" r="T91"/>
  <c r="T90"/>
  <c r="T89"/>
  <c r="T88"/>
  <c r="R91"/>
  <c r="R90"/>
  <c r="R89"/>
  <c r="R88"/>
  <c r="P91"/>
  <c r="P90"/>
  <c r="P89"/>
  <c r="P88"/>
  <c i="1" r="AU76"/>
  <c i="22" r="BK91"/>
  <c r="BK90"/>
  <c r="J90"/>
  <c r="BK89"/>
  <c r="J89"/>
  <c r="BK88"/>
  <c r="J88"/>
  <c r="J59"/>
  <c r="J30"/>
  <c i="1" r="AG76"/>
  <c i="22" r="J91"/>
  <c r="BE91"/>
  <c r="J33"/>
  <c i="1" r="AV76"/>
  <c i="22" r="F33"/>
  <c i="1" r="AZ76"/>
  <c i="22" r="J61"/>
  <c r="J60"/>
  <c r="J85"/>
  <c r="J84"/>
  <c r="F84"/>
  <c r="F82"/>
  <c r="E80"/>
  <c r="J55"/>
  <c r="J54"/>
  <c r="F54"/>
  <c r="F52"/>
  <c r="E50"/>
  <c r="J39"/>
  <c r="J18"/>
  <c r="E18"/>
  <c r="F85"/>
  <c r="F55"/>
  <c r="J17"/>
  <c r="J12"/>
  <c r="J82"/>
  <c r="J52"/>
  <c r="E7"/>
  <c r="E78"/>
  <c r="E48"/>
  <c i="21" r="J37"/>
  <c r="J36"/>
  <c i="1" r="AY75"/>
  <c i="21" r="J35"/>
  <c i="1" r="AX75"/>
  <c i="21" r="BI263"/>
  <c r="BH263"/>
  <c r="BG263"/>
  <c r="BF263"/>
  <c r="T263"/>
  <c r="T262"/>
  <c r="R263"/>
  <c r="R262"/>
  <c r="P263"/>
  <c r="P262"/>
  <c r="BK263"/>
  <c r="BK262"/>
  <c r="J262"/>
  <c r="J263"/>
  <c r="BE263"/>
  <c r="J67"/>
  <c r="BI257"/>
  <c r="BH257"/>
  <c r="BG257"/>
  <c r="BF257"/>
  <c r="T257"/>
  <c r="R257"/>
  <c r="P257"/>
  <c r="BK257"/>
  <c r="J257"/>
  <c r="BE257"/>
  <c r="BI252"/>
  <c r="BH252"/>
  <c r="BG252"/>
  <c r="BF252"/>
  <c r="T252"/>
  <c r="R252"/>
  <c r="P252"/>
  <c r="BK252"/>
  <c r="J252"/>
  <c r="BE252"/>
  <c r="BI249"/>
  <c r="BH249"/>
  <c r="BG249"/>
  <c r="BF249"/>
  <c r="T249"/>
  <c r="R249"/>
  <c r="P249"/>
  <c r="BK249"/>
  <c r="J249"/>
  <c r="BE249"/>
  <c r="BI246"/>
  <c r="BH246"/>
  <c r="BG246"/>
  <c r="BF246"/>
  <c r="T246"/>
  <c r="R246"/>
  <c r="P246"/>
  <c r="BK246"/>
  <c r="J246"/>
  <c r="BE246"/>
  <c r="BI243"/>
  <c r="BH243"/>
  <c r="BG243"/>
  <c r="BF243"/>
  <c r="T243"/>
  <c r="T242"/>
  <c r="R243"/>
  <c r="R242"/>
  <c r="P243"/>
  <c r="P242"/>
  <c r="BK243"/>
  <c r="BK242"/>
  <c r="J242"/>
  <c r="J243"/>
  <c r="BE243"/>
  <c r="J66"/>
  <c r="BI238"/>
  <c r="BH238"/>
  <c r="BG238"/>
  <c r="BF238"/>
  <c r="T238"/>
  <c r="R238"/>
  <c r="P238"/>
  <c r="BK238"/>
  <c r="J238"/>
  <c r="BE238"/>
  <c r="BI234"/>
  <c r="BH234"/>
  <c r="BG234"/>
  <c r="BF234"/>
  <c r="T234"/>
  <c r="T233"/>
  <c r="R234"/>
  <c r="R233"/>
  <c r="P234"/>
  <c r="P233"/>
  <c r="BK234"/>
  <c r="BK233"/>
  <c r="J233"/>
  <c r="J234"/>
  <c r="BE234"/>
  <c r="J65"/>
  <c r="BI231"/>
  <c r="BH231"/>
  <c r="BG231"/>
  <c r="BF231"/>
  <c r="T231"/>
  <c r="R231"/>
  <c r="P231"/>
  <c r="BK231"/>
  <c r="J231"/>
  <c r="BE231"/>
  <c r="BI229"/>
  <c r="BH229"/>
  <c r="BG229"/>
  <c r="BF229"/>
  <c r="T229"/>
  <c r="R229"/>
  <c r="P229"/>
  <c r="BK229"/>
  <c r="J229"/>
  <c r="BE229"/>
  <c r="BI226"/>
  <c r="BH226"/>
  <c r="BG226"/>
  <c r="BF226"/>
  <c r="T226"/>
  <c r="R226"/>
  <c r="P226"/>
  <c r="BK226"/>
  <c r="J226"/>
  <c r="BE226"/>
  <c r="BI224"/>
  <c r="BH224"/>
  <c r="BG224"/>
  <c r="BF224"/>
  <c r="T224"/>
  <c r="R224"/>
  <c r="P224"/>
  <c r="BK224"/>
  <c r="J224"/>
  <c r="BE224"/>
  <c r="BI222"/>
  <c r="BH222"/>
  <c r="BG222"/>
  <c r="BF222"/>
  <c r="T222"/>
  <c r="R222"/>
  <c r="P222"/>
  <c r="BK222"/>
  <c r="J222"/>
  <c r="BE222"/>
  <c r="BI220"/>
  <c r="BH220"/>
  <c r="BG220"/>
  <c r="BF220"/>
  <c r="T220"/>
  <c r="R220"/>
  <c r="P220"/>
  <c r="BK220"/>
  <c r="J220"/>
  <c r="BE220"/>
  <c r="BI218"/>
  <c r="BH218"/>
  <c r="BG218"/>
  <c r="BF218"/>
  <c r="T218"/>
  <c r="R218"/>
  <c r="P218"/>
  <c r="BK218"/>
  <c r="J218"/>
  <c r="BE218"/>
  <c r="BI216"/>
  <c r="BH216"/>
  <c r="BG216"/>
  <c r="BF216"/>
  <c r="T216"/>
  <c r="R216"/>
  <c r="P216"/>
  <c r="BK216"/>
  <c r="J216"/>
  <c r="BE216"/>
  <c r="BI213"/>
  <c r="BH213"/>
  <c r="BG213"/>
  <c r="BF213"/>
  <c r="T213"/>
  <c r="R213"/>
  <c r="P213"/>
  <c r="BK213"/>
  <c r="J213"/>
  <c r="BE213"/>
  <c r="BI210"/>
  <c r="BH210"/>
  <c r="BG210"/>
  <c r="BF210"/>
  <c r="T210"/>
  <c r="R210"/>
  <c r="P210"/>
  <c r="BK210"/>
  <c r="J210"/>
  <c r="BE210"/>
  <c r="BI207"/>
  <c r="BH207"/>
  <c r="BG207"/>
  <c r="BF207"/>
  <c r="T207"/>
  <c r="R207"/>
  <c r="P207"/>
  <c r="BK207"/>
  <c r="J207"/>
  <c r="BE207"/>
  <c r="BI205"/>
  <c r="BH205"/>
  <c r="BG205"/>
  <c r="BF205"/>
  <c r="T205"/>
  <c r="R205"/>
  <c r="P205"/>
  <c r="BK205"/>
  <c r="J205"/>
  <c r="BE205"/>
  <c r="BI202"/>
  <c r="BH202"/>
  <c r="BG202"/>
  <c r="BF202"/>
  <c r="T202"/>
  <c r="R202"/>
  <c r="P202"/>
  <c r="BK202"/>
  <c r="J202"/>
  <c r="BE202"/>
  <c r="BI200"/>
  <c r="BH200"/>
  <c r="BG200"/>
  <c r="BF200"/>
  <c r="T200"/>
  <c r="R200"/>
  <c r="P200"/>
  <c r="BK200"/>
  <c r="J200"/>
  <c r="BE200"/>
  <c r="BI196"/>
  <c r="BH196"/>
  <c r="BG196"/>
  <c r="BF196"/>
  <c r="T196"/>
  <c r="R196"/>
  <c r="P196"/>
  <c r="BK196"/>
  <c r="J196"/>
  <c r="BE196"/>
  <c r="BI195"/>
  <c r="BH195"/>
  <c r="BG195"/>
  <c r="BF195"/>
  <c r="T195"/>
  <c r="R195"/>
  <c r="P195"/>
  <c r="BK195"/>
  <c r="J195"/>
  <c r="BE195"/>
  <c r="BI192"/>
  <c r="BH192"/>
  <c r="BG192"/>
  <c r="BF192"/>
  <c r="T192"/>
  <c r="T191"/>
  <c r="R192"/>
  <c r="R191"/>
  <c r="P192"/>
  <c r="P191"/>
  <c r="BK192"/>
  <c r="BK191"/>
  <c r="J191"/>
  <c r="J192"/>
  <c r="BE192"/>
  <c r="J64"/>
  <c r="BI187"/>
  <c r="BH187"/>
  <c r="BG187"/>
  <c r="BF187"/>
  <c r="T187"/>
  <c r="R187"/>
  <c r="P187"/>
  <c r="BK187"/>
  <c r="J187"/>
  <c r="BE187"/>
  <c r="BI184"/>
  <c r="BH184"/>
  <c r="BG184"/>
  <c r="BF184"/>
  <c r="T184"/>
  <c r="R184"/>
  <c r="P184"/>
  <c r="BK184"/>
  <c r="J184"/>
  <c r="BE184"/>
  <c r="BI180"/>
  <c r="BH180"/>
  <c r="BG180"/>
  <c r="BF180"/>
  <c r="T180"/>
  <c r="R180"/>
  <c r="P180"/>
  <c r="BK180"/>
  <c r="J180"/>
  <c r="BE180"/>
  <c r="BI177"/>
  <c r="BH177"/>
  <c r="BG177"/>
  <c r="BF177"/>
  <c r="T177"/>
  <c r="R177"/>
  <c r="P177"/>
  <c r="BK177"/>
  <c r="J177"/>
  <c r="BE177"/>
  <c r="BI174"/>
  <c r="BH174"/>
  <c r="BG174"/>
  <c r="BF174"/>
  <c r="T174"/>
  <c r="T173"/>
  <c r="R174"/>
  <c r="R173"/>
  <c r="P174"/>
  <c r="P173"/>
  <c r="BK174"/>
  <c r="BK173"/>
  <c r="J173"/>
  <c r="J174"/>
  <c r="BE174"/>
  <c r="J63"/>
  <c r="BI171"/>
  <c r="BH171"/>
  <c r="BG171"/>
  <c r="BF171"/>
  <c r="T171"/>
  <c r="R171"/>
  <c r="P171"/>
  <c r="BK171"/>
  <c r="J171"/>
  <c r="BE171"/>
  <c r="BI168"/>
  <c r="BH168"/>
  <c r="BG168"/>
  <c r="BF168"/>
  <c r="T168"/>
  <c r="R168"/>
  <c r="P168"/>
  <c r="BK168"/>
  <c r="J168"/>
  <c r="BE168"/>
  <c r="BI164"/>
  <c r="BH164"/>
  <c r="BG164"/>
  <c r="BF164"/>
  <c r="T164"/>
  <c r="T163"/>
  <c r="R164"/>
  <c r="R163"/>
  <c r="P164"/>
  <c r="P163"/>
  <c r="BK164"/>
  <c r="BK163"/>
  <c r="J163"/>
  <c r="J164"/>
  <c r="BE164"/>
  <c r="J62"/>
  <c r="BI159"/>
  <c r="BH159"/>
  <c r="BG159"/>
  <c r="BF159"/>
  <c r="T159"/>
  <c r="R159"/>
  <c r="P159"/>
  <c r="BK159"/>
  <c r="J159"/>
  <c r="BE159"/>
  <c r="BI157"/>
  <c r="BH157"/>
  <c r="BG157"/>
  <c r="BF157"/>
  <c r="T157"/>
  <c r="R157"/>
  <c r="P157"/>
  <c r="BK157"/>
  <c r="J157"/>
  <c r="BE157"/>
  <c r="BI153"/>
  <c r="BH153"/>
  <c r="BG153"/>
  <c r="BF153"/>
  <c r="T153"/>
  <c r="R153"/>
  <c r="P153"/>
  <c r="BK153"/>
  <c r="J153"/>
  <c r="BE153"/>
  <c r="BI147"/>
  <c r="BH147"/>
  <c r="BG147"/>
  <c r="BF147"/>
  <c r="T147"/>
  <c r="R147"/>
  <c r="P147"/>
  <c r="BK147"/>
  <c r="J147"/>
  <c r="BE147"/>
  <c r="BI144"/>
  <c r="BH144"/>
  <c r="BG144"/>
  <c r="BF144"/>
  <c r="T144"/>
  <c r="R144"/>
  <c r="P144"/>
  <c r="BK144"/>
  <c r="J144"/>
  <c r="BE144"/>
  <c r="BI140"/>
  <c r="BH140"/>
  <c r="BG140"/>
  <c r="BF140"/>
  <c r="T140"/>
  <c r="R140"/>
  <c r="P140"/>
  <c r="BK140"/>
  <c r="J140"/>
  <c r="BE140"/>
  <c r="BI136"/>
  <c r="BH136"/>
  <c r="BG136"/>
  <c r="BF136"/>
  <c r="T136"/>
  <c r="R136"/>
  <c r="P136"/>
  <c r="BK136"/>
  <c r="J136"/>
  <c r="BE136"/>
  <c r="BI133"/>
  <c r="BH133"/>
  <c r="BG133"/>
  <c r="BF133"/>
  <c r="T133"/>
  <c r="R133"/>
  <c r="P133"/>
  <c r="BK133"/>
  <c r="J133"/>
  <c r="BE133"/>
  <c r="BI129"/>
  <c r="BH129"/>
  <c r="BG129"/>
  <c r="BF129"/>
  <c r="T129"/>
  <c r="R129"/>
  <c r="P129"/>
  <c r="BK129"/>
  <c r="J129"/>
  <c r="BE129"/>
  <c r="BI125"/>
  <c r="BH125"/>
  <c r="BG125"/>
  <c r="BF125"/>
  <c r="T125"/>
  <c r="R125"/>
  <c r="P125"/>
  <c r="BK125"/>
  <c r="J125"/>
  <c r="BE125"/>
  <c r="BI122"/>
  <c r="BH122"/>
  <c r="BG122"/>
  <c r="BF122"/>
  <c r="T122"/>
  <c r="R122"/>
  <c r="P122"/>
  <c r="BK122"/>
  <c r="J122"/>
  <c r="BE122"/>
  <c r="BI118"/>
  <c r="BH118"/>
  <c r="BG118"/>
  <c r="BF118"/>
  <c r="T118"/>
  <c r="R118"/>
  <c r="P118"/>
  <c r="BK118"/>
  <c r="J118"/>
  <c r="BE118"/>
  <c r="BI115"/>
  <c r="BH115"/>
  <c r="BG115"/>
  <c r="BF115"/>
  <c r="T115"/>
  <c r="R115"/>
  <c r="P115"/>
  <c r="BK115"/>
  <c r="J115"/>
  <c r="BE115"/>
  <c r="BI112"/>
  <c r="BH112"/>
  <c r="BG112"/>
  <c r="BF112"/>
  <c r="T112"/>
  <c r="R112"/>
  <c r="P112"/>
  <c r="BK112"/>
  <c r="J112"/>
  <c r="BE112"/>
  <c r="BI108"/>
  <c r="BH108"/>
  <c r="BG108"/>
  <c r="BF108"/>
  <c r="T108"/>
  <c r="R108"/>
  <c r="P108"/>
  <c r="BK108"/>
  <c r="J108"/>
  <c r="BE108"/>
  <c r="BI105"/>
  <c r="BH105"/>
  <c r="BG105"/>
  <c r="BF105"/>
  <c r="T105"/>
  <c r="R105"/>
  <c r="P105"/>
  <c r="BK105"/>
  <c r="J105"/>
  <c r="BE105"/>
  <c r="BI102"/>
  <c r="BH102"/>
  <c r="BG102"/>
  <c r="BF102"/>
  <c r="T102"/>
  <c r="R102"/>
  <c r="P102"/>
  <c r="BK102"/>
  <c r="J102"/>
  <c r="BE102"/>
  <c r="BI98"/>
  <c r="BH98"/>
  <c r="BG98"/>
  <c r="BF98"/>
  <c r="T98"/>
  <c r="R98"/>
  <c r="P98"/>
  <c r="BK98"/>
  <c r="J98"/>
  <c r="BE98"/>
  <c r="BI94"/>
  <c r="BH94"/>
  <c r="BG94"/>
  <c r="BF94"/>
  <c r="T94"/>
  <c r="R94"/>
  <c r="P94"/>
  <c r="BK94"/>
  <c r="J94"/>
  <c r="BE94"/>
  <c r="BI90"/>
  <c r="F37"/>
  <c i="1" r="BD75"/>
  <c i="21" r="BH90"/>
  <c r="F36"/>
  <c i="1" r="BC75"/>
  <c i="21" r="BG90"/>
  <c r="F35"/>
  <c i="1" r="BB75"/>
  <c i="21" r="BF90"/>
  <c r="J34"/>
  <c i="1" r="AW75"/>
  <c i="21" r="F34"/>
  <c i="1" r="BA75"/>
  <c i="21" r="T90"/>
  <c r="T89"/>
  <c r="T88"/>
  <c r="T87"/>
  <c r="R90"/>
  <c r="R89"/>
  <c r="R88"/>
  <c r="R87"/>
  <c r="P90"/>
  <c r="P89"/>
  <c r="P88"/>
  <c r="P87"/>
  <c i="1" r="AU75"/>
  <c i="21" r="BK90"/>
  <c r="BK89"/>
  <c r="J89"/>
  <c r="BK88"/>
  <c r="J88"/>
  <c r="BK87"/>
  <c r="J87"/>
  <c r="J59"/>
  <c r="J30"/>
  <c i="1" r="AG75"/>
  <c i="21" r="J90"/>
  <c r="BE90"/>
  <c r="J33"/>
  <c i="1" r="AV75"/>
  <c i="21" r="F33"/>
  <c i="1" r="AZ75"/>
  <c i="21" r="J61"/>
  <c r="J60"/>
  <c r="J84"/>
  <c r="J83"/>
  <c r="F83"/>
  <c r="F81"/>
  <c r="E79"/>
  <c r="J55"/>
  <c r="J54"/>
  <c r="F54"/>
  <c r="F52"/>
  <c r="E50"/>
  <c r="J39"/>
  <c r="J18"/>
  <c r="E18"/>
  <c r="F84"/>
  <c r="F55"/>
  <c r="J17"/>
  <c r="J12"/>
  <c r="J81"/>
  <c r="J52"/>
  <c r="E7"/>
  <c r="E77"/>
  <c r="E48"/>
  <c i="20" r="J39"/>
  <c r="J38"/>
  <c i="1" r="AY74"/>
  <c i="20" r="J37"/>
  <c i="1" r="AX74"/>
  <c i="20" r="BI124"/>
  <c r="BH124"/>
  <c r="BG124"/>
  <c r="BF124"/>
  <c r="T124"/>
  <c r="T123"/>
  <c r="R124"/>
  <c r="R123"/>
  <c r="P124"/>
  <c r="P123"/>
  <c r="BK124"/>
  <c r="BK123"/>
  <c r="J123"/>
  <c r="J124"/>
  <c r="BE124"/>
  <c r="J67"/>
  <c r="BI121"/>
  <c r="BH121"/>
  <c r="BG121"/>
  <c r="BF121"/>
  <c r="T121"/>
  <c r="R121"/>
  <c r="P121"/>
  <c r="BK121"/>
  <c r="J121"/>
  <c r="BE121"/>
  <c r="BI118"/>
  <c r="BH118"/>
  <c r="BG118"/>
  <c r="BF118"/>
  <c r="T118"/>
  <c r="R118"/>
  <c r="P118"/>
  <c r="BK118"/>
  <c r="J118"/>
  <c r="BE118"/>
  <c r="BI115"/>
  <c r="BH115"/>
  <c r="BG115"/>
  <c r="BF115"/>
  <c r="T115"/>
  <c r="R115"/>
  <c r="P115"/>
  <c r="BK115"/>
  <c r="J115"/>
  <c r="BE115"/>
  <c r="BI112"/>
  <c r="BH112"/>
  <c r="BG112"/>
  <c r="BF112"/>
  <c r="T112"/>
  <c r="R112"/>
  <c r="P112"/>
  <c r="BK112"/>
  <c r="J112"/>
  <c r="BE112"/>
  <c r="BI109"/>
  <c r="BH109"/>
  <c r="BG109"/>
  <c r="BF109"/>
  <c r="T109"/>
  <c r="R109"/>
  <c r="P109"/>
  <c r="BK109"/>
  <c r="J109"/>
  <c r="BE109"/>
  <c r="BI107"/>
  <c r="BH107"/>
  <c r="BG107"/>
  <c r="BF107"/>
  <c r="T107"/>
  <c r="R107"/>
  <c r="P107"/>
  <c r="BK107"/>
  <c r="J107"/>
  <c r="BE107"/>
  <c r="BI104"/>
  <c r="BH104"/>
  <c r="BG104"/>
  <c r="BF104"/>
  <c r="T104"/>
  <c r="R104"/>
  <c r="P104"/>
  <c r="BK104"/>
  <c r="J104"/>
  <c r="BE104"/>
  <c r="BI102"/>
  <c r="BH102"/>
  <c r="BG102"/>
  <c r="BF102"/>
  <c r="T102"/>
  <c r="R102"/>
  <c r="P102"/>
  <c r="BK102"/>
  <c r="J102"/>
  <c r="BE102"/>
  <c r="BI99"/>
  <c r="BH99"/>
  <c r="BG99"/>
  <c r="BF99"/>
  <c r="T99"/>
  <c r="T98"/>
  <c r="R99"/>
  <c r="R98"/>
  <c r="P99"/>
  <c r="P98"/>
  <c r="BK99"/>
  <c r="BK98"/>
  <c r="J98"/>
  <c r="J99"/>
  <c r="BE99"/>
  <c r="J66"/>
  <c r="BI95"/>
  <c r="BH95"/>
  <c r="BG95"/>
  <c r="BF95"/>
  <c r="T95"/>
  <c r="R95"/>
  <c r="P95"/>
  <c r="BK95"/>
  <c r="J95"/>
  <c r="BE95"/>
  <c r="BI92"/>
  <c r="F39"/>
  <c i="1" r="BD74"/>
  <c i="20" r="BH92"/>
  <c r="F38"/>
  <c i="1" r="BC74"/>
  <c i="20" r="BG92"/>
  <c r="F37"/>
  <c i="1" r="BB74"/>
  <c i="20" r="BF92"/>
  <c r="J36"/>
  <c i="1" r="AW74"/>
  <c i="20" r="F36"/>
  <c i="1" r="BA74"/>
  <c i="20" r="T92"/>
  <c r="T91"/>
  <c r="T90"/>
  <c r="T89"/>
  <c r="R92"/>
  <c r="R91"/>
  <c r="R90"/>
  <c r="R89"/>
  <c r="P92"/>
  <c r="P91"/>
  <c r="P90"/>
  <c r="P89"/>
  <c i="1" r="AU74"/>
  <c i="20" r="BK92"/>
  <c r="BK91"/>
  <c r="J91"/>
  <c r="BK90"/>
  <c r="J90"/>
  <c r="BK89"/>
  <c r="J89"/>
  <c r="J63"/>
  <c r="J32"/>
  <c i="1" r="AG74"/>
  <c i="20" r="J92"/>
  <c r="BE92"/>
  <c r="J35"/>
  <c i="1" r="AV74"/>
  <c i="20" r="F35"/>
  <c i="1" r="AZ74"/>
  <c i="20" r="J65"/>
  <c r="J64"/>
  <c r="J86"/>
  <c r="J85"/>
  <c r="F85"/>
  <c r="F83"/>
  <c r="E81"/>
  <c r="J59"/>
  <c r="J58"/>
  <c r="F58"/>
  <c r="F56"/>
  <c r="E54"/>
  <c r="J41"/>
  <c r="J20"/>
  <c r="E20"/>
  <c r="F86"/>
  <c r="F59"/>
  <c r="J19"/>
  <c r="J14"/>
  <c r="J83"/>
  <c r="J56"/>
  <c r="E7"/>
  <c r="E77"/>
  <c r="E50"/>
  <c i="19" r="J39"/>
  <c r="J38"/>
  <c i="1" r="AY73"/>
  <c i="19" r="J37"/>
  <c i="1" r="AX73"/>
  <c i="19" r="BI124"/>
  <c r="BH124"/>
  <c r="BG124"/>
  <c r="BF124"/>
  <c r="T124"/>
  <c r="T123"/>
  <c r="R124"/>
  <c r="R123"/>
  <c r="P124"/>
  <c r="P123"/>
  <c r="BK124"/>
  <c r="BK123"/>
  <c r="J123"/>
  <c r="J124"/>
  <c r="BE124"/>
  <c r="J67"/>
  <c r="BI121"/>
  <c r="BH121"/>
  <c r="BG121"/>
  <c r="BF121"/>
  <c r="T121"/>
  <c r="R121"/>
  <c r="P121"/>
  <c r="BK121"/>
  <c r="J121"/>
  <c r="BE121"/>
  <c r="BI118"/>
  <c r="BH118"/>
  <c r="BG118"/>
  <c r="BF118"/>
  <c r="T118"/>
  <c r="R118"/>
  <c r="P118"/>
  <c r="BK118"/>
  <c r="J118"/>
  <c r="BE118"/>
  <c r="BI115"/>
  <c r="BH115"/>
  <c r="BG115"/>
  <c r="BF115"/>
  <c r="T115"/>
  <c r="R115"/>
  <c r="P115"/>
  <c r="BK115"/>
  <c r="J115"/>
  <c r="BE115"/>
  <c r="BI112"/>
  <c r="BH112"/>
  <c r="BG112"/>
  <c r="BF112"/>
  <c r="T112"/>
  <c r="R112"/>
  <c r="P112"/>
  <c r="BK112"/>
  <c r="J112"/>
  <c r="BE112"/>
  <c r="BI109"/>
  <c r="BH109"/>
  <c r="BG109"/>
  <c r="BF109"/>
  <c r="T109"/>
  <c r="R109"/>
  <c r="P109"/>
  <c r="BK109"/>
  <c r="J109"/>
  <c r="BE109"/>
  <c r="BI107"/>
  <c r="BH107"/>
  <c r="BG107"/>
  <c r="BF107"/>
  <c r="T107"/>
  <c r="R107"/>
  <c r="P107"/>
  <c r="BK107"/>
  <c r="J107"/>
  <c r="BE107"/>
  <c r="BI104"/>
  <c r="BH104"/>
  <c r="BG104"/>
  <c r="BF104"/>
  <c r="T104"/>
  <c r="R104"/>
  <c r="P104"/>
  <c r="BK104"/>
  <c r="J104"/>
  <c r="BE104"/>
  <c r="BI102"/>
  <c r="BH102"/>
  <c r="BG102"/>
  <c r="BF102"/>
  <c r="T102"/>
  <c r="R102"/>
  <c r="P102"/>
  <c r="BK102"/>
  <c r="J102"/>
  <c r="BE102"/>
  <c r="BI99"/>
  <c r="BH99"/>
  <c r="BG99"/>
  <c r="BF99"/>
  <c r="T99"/>
  <c r="T98"/>
  <c r="R99"/>
  <c r="R98"/>
  <c r="P99"/>
  <c r="P98"/>
  <c r="BK99"/>
  <c r="BK98"/>
  <c r="J98"/>
  <c r="J99"/>
  <c r="BE99"/>
  <c r="J66"/>
  <c r="BI95"/>
  <c r="BH95"/>
  <c r="BG95"/>
  <c r="BF95"/>
  <c r="T95"/>
  <c r="R95"/>
  <c r="P95"/>
  <c r="BK95"/>
  <c r="J95"/>
  <c r="BE95"/>
  <c r="BI92"/>
  <c r="F39"/>
  <c i="1" r="BD73"/>
  <c i="19" r="BH92"/>
  <c r="F38"/>
  <c i="1" r="BC73"/>
  <c i="19" r="BG92"/>
  <c r="F37"/>
  <c i="1" r="BB73"/>
  <c i="19" r="BF92"/>
  <c r="J36"/>
  <c i="1" r="AW73"/>
  <c i="19" r="F36"/>
  <c i="1" r="BA73"/>
  <c i="19" r="T92"/>
  <c r="T91"/>
  <c r="T90"/>
  <c r="T89"/>
  <c r="R92"/>
  <c r="R91"/>
  <c r="R90"/>
  <c r="R89"/>
  <c r="P92"/>
  <c r="P91"/>
  <c r="P90"/>
  <c r="P89"/>
  <c i="1" r="AU73"/>
  <c i="19" r="BK92"/>
  <c r="BK91"/>
  <c r="J91"/>
  <c r="BK90"/>
  <c r="J90"/>
  <c r="BK89"/>
  <c r="J89"/>
  <c r="J63"/>
  <c r="J32"/>
  <c i="1" r="AG73"/>
  <c i="19" r="J92"/>
  <c r="BE92"/>
  <c r="J35"/>
  <c i="1" r="AV73"/>
  <c i="19" r="F35"/>
  <c i="1" r="AZ73"/>
  <c i="19" r="J65"/>
  <c r="J64"/>
  <c r="J86"/>
  <c r="J85"/>
  <c r="F85"/>
  <c r="F83"/>
  <c r="E81"/>
  <c r="J59"/>
  <c r="J58"/>
  <c r="F58"/>
  <c r="F56"/>
  <c r="E54"/>
  <c r="J41"/>
  <c r="J20"/>
  <c r="E20"/>
  <c r="F86"/>
  <c r="F59"/>
  <c r="J19"/>
  <c r="J14"/>
  <c r="J83"/>
  <c r="J56"/>
  <c r="E7"/>
  <c r="E77"/>
  <c r="E50"/>
  <c i="18" r="J39"/>
  <c r="J38"/>
  <c i="1" r="AY72"/>
  <c i="18" r="J37"/>
  <c i="1" r="AX72"/>
  <c i="18" r="BI133"/>
  <c r="BH133"/>
  <c r="BG133"/>
  <c r="BF133"/>
  <c r="T133"/>
  <c r="T132"/>
  <c r="R133"/>
  <c r="R132"/>
  <c r="P133"/>
  <c r="P132"/>
  <c r="BK133"/>
  <c r="BK132"/>
  <c r="J132"/>
  <c r="J133"/>
  <c r="BE133"/>
  <c r="J68"/>
  <c r="BI129"/>
  <c r="BH129"/>
  <c r="BG129"/>
  <c r="BF129"/>
  <c r="T129"/>
  <c r="R129"/>
  <c r="P129"/>
  <c r="BK129"/>
  <c r="J129"/>
  <c r="BE129"/>
  <c r="BI126"/>
  <c r="BH126"/>
  <c r="BG126"/>
  <c r="BF126"/>
  <c r="T126"/>
  <c r="T125"/>
  <c r="R126"/>
  <c r="R125"/>
  <c r="P126"/>
  <c r="P125"/>
  <c r="BK126"/>
  <c r="BK125"/>
  <c r="J125"/>
  <c r="J126"/>
  <c r="BE126"/>
  <c r="J67"/>
  <c r="BI123"/>
  <c r="BH123"/>
  <c r="BG123"/>
  <c r="BF123"/>
  <c r="T123"/>
  <c r="R123"/>
  <c r="P123"/>
  <c r="BK123"/>
  <c r="J123"/>
  <c r="BE123"/>
  <c r="BI120"/>
  <c r="BH120"/>
  <c r="BG120"/>
  <c r="BF120"/>
  <c r="T120"/>
  <c r="R120"/>
  <c r="P120"/>
  <c r="BK120"/>
  <c r="J120"/>
  <c r="BE120"/>
  <c r="BI117"/>
  <c r="BH117"/>
  <c r="BG117"/>
  <c r="BF117"/>
  <c r="T117"/>
  <c r="R117"/>
  <c r="P117"/>
  <c r="BK117"/>
  <c r="J117"/>
  <c r="BE117"/>
  <c r="BI114"/>
  <c r="BH114"/>
  <c r="BG114"/>
  <c r="BF114"/>
  <c r="T114"/>
  <c r="R114"/>
  <c r="P114"/>
  <c r="BK114"/>
  <c r="J114"/>
  <c r="BE114"/>
  <c r="BI111"/>
  <c r="BH111"/>
  <c r="BG111"/>
  <c r="BF111"/>
  <c r="T111"/>
  <c r="R111"/>
  <c r="P111"/>
  <c r="BK111"/>
  <c r="J111"/>
  <c r="BE111"/>
  <c r="BI108"/>
  <c r="BH108"/>
  <c r="BG108"/>
  <c r="BF108"/>
  <c r="T108"/>
  <c r="R108"/>
  <c r="P108"/>
  <c r="BK108"/>
  <c r="J108"/>
  <c r="BE108"/>
  <c r="BI105"/>
  <c r="BH105"/>
  <c r="BG105"/>
  <c r="BF105"/>
  <c r="T105"/>
  <c r="R105"/>
  <c r="P105"/>
  <c r="BK105"/>
  <c r="J105"/>
  <c r="BE105"/>
  <c r="BI103"/>
  <c r="BH103"/>
  <c r="BG103"/>
  <c r="BF103"/>
  <c r="T103"/>
  <c r="R103"/>
  <c r="P103"/>
  <c r="BK103"/>
  <c r="J103"/>
  <c r="BE103"/>
  <c r="BI100"/>
  <c r="BH100"/>
  <c r="BG100"/>
  <c r="BF100"/>
  <c r="T100"/>
  <c r="T99"/>
  <c r="R100"/>
  <c r="R99"/>
  <c r="P100"/>
  <c r="P99"/>
  <c r="BK100"/>
  <c r="BK99"/>
  <c r="J99"/>
  <c r="J100"/>
  <c r="BE100"/>
  <c r="J66"/>
  <c r="BI96"/>
  <c r="BH96"/>
  <c r="BG96"/>
  <c r="BF96"/>
  <c r="T96"/>
  <c r="R96"/>
  <c r="P96"/>
  <c r="BK96"/>
  <c r="J96"/>
  <c r="BE96"/>
  <c r="BI93"/>
  <c r="F39"/>
  <c i="1" r="BD72"/>
  <c i="18" r="BH93"/>
  <c r="F38"/>
  <c i="1" r="BC72"/>
  <c i="18" r="BG93"/>
  <c r="F37"/>
  <c i="1" r="BB72"/>
  <c i="18" r="BF93"/>
  <c r="J36"/>
  <c i="1" r="AW72"/>
  <c i="18" r="F36"/>
  <c i="1" r="BA72"/>
  <c i="18" r="T93"/>
  <c r="T92"/>
  <c r="T91"/>
  <c r="T90"/>
  <c r="R93"/>
  <c r="R92"/>
  <c r="R91"/>
  <c r="R90"/>
  <c r="P93"/>
  <c r="P92"/>
  <c r="P91"/>
  <c r="P90"/>
  <c i="1" r="AU72"/>
  <c i="18" r="BK93"/>
  <c r="BK92"/>
  <c r="J92"/>
  <c r="BK91"/>
  <c r="J91"/>
  <c r="BK90"/>
  <c r="J90"/>
  <c r="J63"/>
  <c r="J32"/>
  <c i="1" r="AG72"/>
  <c i="18" r="J93"/>
  <c r="BE93"/>
  <c r="J35"/>
  <c i="1" r="AV72"/>
  <c i="18" r="F35"/>
  <c i="1" r="AZ72"/>
  <c i="18" r="J65"/>
  <c r="J64"/>
  <c r="J87"/>
  <c r="J86"/>
  <c r="F86"/>
  <c r="F84"/>
  <c r="E82"/>
  <c r="J59"/>
  <c r="J58"/>
  <c r="F58"/>
  <c r="F56"/>
  <c r="E54"/>
  <c r="J41"/>
  <c r="J20"/>
  <c r="E20"/>
  <c r="F87"/>
  <c r="F59"/>
  <c r="J19"/>
  <c r="J14"/>
  <c r="J84"/>
  <c r="J56"/>
  <c r="E7"/>
  <c r="E78"/>
  <c r="E50"/>
  <c i="17" r="J39"/>
  <c r="J38"/>
  <c i="1" r="AY71"/>
  <c i="17" r="J37"/>
  <c i="1" r="AX71"/>
  <c i="17" r="BI119"/>
  <c r="BH119"/>
  <c r="BG119"/>
  <c r="BF119"/>
  <c r="T119"/>
  <c r="T118"/>
  <c r="R119"/>
  <c r="R118"/>
  <c r="P119"/>
  <c r="P118"/>
  <c r="BK119"/>
  <c r="BK118"/>
  <c r="J118"/>
  <c r="J119"/>
  <c r="BE119"/>
  <c r="J67"/>
  <c r="BI116"/>
  <c r="BH116"/>
  <c r="BG116"/>
  <c r="BF116"/>
  <c r="T116"/>
  <c r="R116"/>
  <c r="P116"/>
  <c r="BK116"/>
  <c r="J116"/>
  <c r="BE116"/>
  <c r="BI113"/>
  <c r="BH113"/>
  <c r="BG113"/>
  <c r="BF113"/>
  <c r="T113"/>
  <c r="R113"/>
  <c r="P113"/>
  <c r="BK113"/>
  <c r="J113"/>
  <c r="BE113"/>
  <c r="BI110"/>
  <c r="BH110"/>
  <c r="BG110"/>
  <c r="BF110"/>
  <c r="T110"/>
  <c r="R110"/>
  <c r="P110"/>
  <c r="BK110"/>
  <c r="J110"/>
  <c r="BE110"/>
  <c r="BI107"/>
  <c r="BH107"/>
  <c r="BG107"/>
  <c r="BF107"/>
  <c r="T107"/>
  <c r="R107"/>
  <c r="P107"/>
  <c r="BK107"/>
  <c r="J107"/>
  <c r="BE107"/>
  <c r="BI104"/>
  <c r="BH104"/>
  <c r="BG104"/>
  <c r="BF104"/>
  <c r="T104"/>
  <c r="R104"/>
  <c r="P104"/>
  <c r="BK104"/>
  <c r="J104"/>
  <c r="BE104"/>
  <c r="BI102"/>
  <c r="BH102"/>
  <c r="BG102"/>
  <c r="BF102"/>
  <c r="T102"/>
  <c r="R102"/>
  <c r="P102"/>
  <c r="BK102"/>
  <c r="J102"/>
  <c r="BE102"/>
  <c r="BI99"/>
  <c r="BH99"/>
  <c r="BG99"/>
  <c r="BF99"/>
  <c r="T99"/>
  <c r="T98"/>
  <c r="R99"/>
  <c r="R98"/>
  <c r="P99"/>
  <c r="P98"/>
  <c r="BK99"/>
  <c r="BK98"/>
  <c r="J98"/>
  <c r="J99"/>
  <c r="BE99"/>
  <c r="J66"/>
  <c r="BI95"/>
  <c r="BH95"/>
  <c r="BG95"/>
  <c r="BF95"/>
  <c r="T95"/>
  <c r="R95"/>
  <c r="P95"/>
  <c r="BK95"/>
  <c r="J95"/>
  <c r="BE95"/>
  <c r="BI92"/>
  <c r="F39"/>
  <c i="1" r="BD71"/>
  <c i="17" r="BH92"/>
  <c r="F38"/>
  <c i="1" r="BC71"/>
  <c i="17" r="BG92"/>
  <c r="F37"/>
  <c i="1" r="BB71"/>
  <c i="17" r="BF92"/>
  <c r="J36"/>
  <c i="1" r="AW71"/>
  <c i="17" r="F36"/>
  <c i="1" r="BA71"/>
  <c i="17" r="T92"/>
  <c r="T91"/>
  <c r="T90"/>
  <c r="T89"/>
  <c r="R92"/>
  <c r="R91"/>
  <c r="R90"/>
  <c r="R89"/>
  <c r="P92"/>
  <c r="P91"/>
  <c r="P90"/>
  <c r="P89"/>
  <c i="1" r="AU71"/>
  <c i="17" r="BK92"/>
  <c r="BK91"/>
  <c r="J91"/>
  <c r="BK90"/>
  <c r="J90"/>
  <c r="BK89"/>
  <c r="J89"/>
  <c r="J63"/>
  <c r="J32"/>
  <c i="1" r="AG71"/>
  <c i="17" r="J92"/>
  <c r="BE92"/>
  <c r="J35"/>
  <c i="1" r="AV71"/>
  <c i="17" r="F35"/>
  <c i="1" r="AZ71"/>
  <c i="17" r="J65"/>
  <c r="J64"/>
  <c r="J86"/>
  <c r="J85"/>
  <c r="F85"/>
  <c r="F83"/>
  <c r="E81"/>
  <c r="J59"/>
  <c r="J58"/>
  <c r="F58"/>
  <c r="F56"/>
  <c r="E54"/>
  <c r="J41"/>
  <c r="J20"/>
  <c r="E20"/>
  <c r="F86"/>
  <c r="F59"/>
  <c r="J19"/>
  <c r="J14"/>
  <c r="J83"/>
  <c r="J56"/>
  <c r="E7"/>
  <c r="E77"/>
  <c r="E50"/>
  <c i="16" r="J39"/>
  <c r="J38"/>
  <c i="1" r="AY70"/>
  <c i="16" r="J37"/>
  <c i="1" r="AX70"/>
  <c i="16" r="BI133"/>
  <c r="BH133"/>
  <c r="BG133"/>
  <c r="BF133"/>
  <c r="T133"/>
  <c r="T132"/>
  <c r="R133"/>
  <c r="R132"/>
  <c r="P133"/>
  <c r="P132"/>
  <c r="BK133"/>
  <c r="BK132"/>
  <c r="J132"/>
  <c r="J133"/>
  <c r="BE133"/>
  <c r="J68"/>
  <c r="BI129"/>
  <c r="BH129"/>
  <c r="BG129"/>
  <c r="BF129"/>
  <c r="T129"/>
  <c r="R129"/>
  <c r="P129"/>
  <c r="BK129"/>
  <c r="J129"/>
  <c r="BE129"/>
  <c r="BI126"/>
  <c r="BH126"/>
  <c r="BG126"/>
  <c r="BF126"/>
  <c r="T126"/>
  <c r="T125"/>
  <c r="R126"/>
  <c r="R125"/>
  <c r="P126"/>
  <c r="P125"/>
  <c r="BK126"/>
  <c r="BK125"/>
  <c r="J125"/>
  <c r="J126"/>
  <c r="BE126"/>
  <c r="J67"/>
  <c r="BI123"/>
  <c r="BH123"/>
  <c r="BG123"/>
  <c r="BF123"/>
  <c r="T123"/>
  <c r="R123"/>
  <c r="P123"/>
  <c r="BK123"/>
  <c r="J123"/>
  <c r="BE123"/>
  <c r="BI120"/>
  <c r="BH120"/>
  <c r="BG120"/>
  <c r="BF120"/>
  <c r="T120"/>
  <c r="R120"/>
  <c r="P120"/>
  <c r="BK120"/>
  <c r="J120"/>
  <c r="BE120"/>
  <c r="BI117"/>
  <c r="BH117"/>
  <c r="BG117"/>
  <c r="BF117"/>
  <c r="T117"/>
  <c r="R117"/>
  <c r="P117"/>
  <c r="BK117"/>
  <c r="J117"/>
  <c r="BE117"/>
  <c r="BI114"/>
  <c r="BH114"/>
  <c r="BG114"/>
  <c r="BF114"/>
  <c r="T114"/>
  <c r="R114"/>
  <c r="P114"/>
  <c r="BK114"/>
  <c r="J114"/>
  <c r="BE114"/>
  <c r="BI111"/>
  <c r="BH111"/>
  <c r="BG111"/>
  <c r="BF111"/>
  <c r="T111"/>
  <c r="R111"/>
  <c r="P111"/>
  <c r="BK111"/>
  <c r="J111"/>
  <c r="BE111"/>
  <c r="BI108"/>
  <c r="BH108"/>
  <c r="BG108"/>
  <c r="BF108"/>
  <c r="T108"/>
  <c r="R108"/>
  <c r="P108"/>
  <c r="BK108"/>
  <c r="J108"/>
  <c r="BE108"/>
  <c r="BI105"/>
  <c r="BH105"/>
  <c r="BG105"/>
  <c r="BF105"/>
  <c r="T105"/>
  <c r="R105"/>
  <c r="P105"/>
  <c r="BK105"/>
  <c r="J105"/>
  <c r="BE105"/>
  <c r="BI103"/>
  <c r="BH103"/>
  <c r="BG103"/>
  <c r="BF103"/>
  <c r="T103"/>
  <c r="R103"/>
  <c r="P103"/>
  <c r="BK103"/>
  <c r="J103"/>
  <c r="BE103"/>
  <c r="BI100"/>
  <c r="BH100"/>
  <c r="BG100"/>
  <c r="BF100"/>
  <c r="T100"/>
  <c r="T99"/>
  <c r="R100"/>
  <c r="R99"/>
  <c r="P100"/>
  <c r="P99"/>
  <c r="BK100"/>
  <c r="BK99"/>
  <c r="J99"/>
  <c r="J100"/>
  <c r="BE100"/>
  <c r="J66"/>
  <c r="BI96"/>
  <c r="BH96"/>
  <c r="BG96"/>
  <c r="BF96"/>
  <c r="T96"/>
  <c r="R96"/>
  <c r="P96"/>
  <c r="BK96"/>
  <c r="J96"/>
  <c r="BE96"/>
  <c r="BI93"/>
  <c r="F39"/>
  <c i="1" r="BD70"/>
  <c i="16" r="BH93"/>
  <c r="F38"/>
  <c i="1" r="BC70"/>
  <c i="16" r="BG93"/>
  <c r="F37"/>
  <c i="1" r="BB70"/>
  <c i="16" r="BF93"/>
  <c r="J36"/>
  <c i="1" r="AW70"/>
  <c i="16" r="F36"/>
  <c i="1" r="BA70"/>
  <c i="16" r="T93"/>
  <c r="T92"/>
  <c r="T91"/>
  <c r="T90"/>
  <c r="R93"/>
  <c r="R92"/>
  <c r="R91"/>
  <c r="R90"/>
  <c r="P93"/>
  <c r="P92"/>
  <c r="P91"/>
  <c r="P90"/>
  <c i="1" r="AU70"/>
  <c i="16" r="BK93"/>
  <c r="BK92"/>
  <c r="J92"/>
  <c r="BK91"/>
  <c r="J91"/>
  <c r="BK90"/>
  <c r="J90"/>
  <c r="J63"/>
  <c r="J32"/>
  <c i="1" r="AG70"/>
  <c i="16" r="J93"/>
  <c r="BE93"/>
  <c r="J35"/>
  <c i="1" r="AV70"/>
  <c i="16" r="F35"/>
  <c i="1" r="AZ70"/>
  <c i="16" r="J65"/>
  <c r="J64"/>
  <c r="J87"/>
  <c r="J86"/>
  <c r="F86"/>
  <c r="F84"/>
  <c r="E82"/>
  <c r="J59"/>
  <c r="J58"/>
  <c r="F58"/>
  <c r="F56"/>
  <c r="E54"/>
  <c r="J41"/>
  <c r="J20"/>
  <c r="E20"/>
  <c r="F87"/>
  <c r="F59"/>
  <c r="J19"/>
  <c r="J14"/>
  <c r="J84"/>
  <c r="J56"/>
  <c r="E7"/>
  <c r="E78"/>
  <c r="E50"/>
  <c i="15" r="J39"/>
  <c r="J38"/>
  <c i="1" r="AY69"/>
  <c i="15" r="J37"/>
  <c i="1" r="AX69"/>
  <c i="15" r="BI119"/>
  <c r="BH119"/>
  <c r="BG119"/>
  <c r="BF119"/>
  <c r="T119"/>
  <c r="T118"/>
  <c r="R119"/>
  <c r="R118"/>
  <c r="P119"/>
  <c r="P118"/>
  <c r="BK119"/>
  <c r="BK118"/>
  <c r="J118"/>
  <c r="J119"/>
  <c r="BE119"/>
  <c r="J67"/>
  <c r="BI116"/>
  <c r="BH116"/>
  <c r="BG116"/>
  <c r="BF116"/>
  <c r="T116"/>
  <c r="R116"/>
  <c r="P116"/>
  <c r="BK116"/>
  <c r="J116"/>
  <c r="BE116"/>
  <c r="BI113"/>
  <c r="BH113"/>
  <c r="BG113"/>
  <c r="BF113"/>
  <c r="T113"/>
  <c r="R113"/>
  <c r="P113"/>
  <c r="BK113"/>
  <c r="J113"/>
  <c r="BE113"/>
  <c r="BI110"/>
  <c r="BH110"/>
  <c r="BG110"/>
  <c r="BF110"/>
  <c r="T110"/>
  <c r="R110"/>
  <c r="P110"/>
  <c r="BK110"/>
  <c r="J110"/>
  <c r="BE110"/>
  <c r="BI107"/>
  <c r="BH107"/>
  <c r="BG107"/>
  <c r="BF107"/>
  <c r="T107"/>
  <c r="R107"/>
  <c r="P107"/>
  <c r="BK107"/>
  <c r="J107"/>
  <c r="BE107"/>
  <c r="BI104"/>
  <c r="BH104"/>
  <c r="BG104"/>
  <c r="BF104"/>
  <c r="T104"/>
  <c r="R104"/>
  <c r="P104"/>
  <c r="BK104"/>
  <c r="J104"/>
  <c r="BE104"/>
  <c r="BI102"/>
  <c r="BH102"/>
  <c r="BG102"/>
  <c r="BF102"/>
  <c r="T102"/>
  <c r="R102"/>
  <c r="P102"/>
  <c r="BK102"/>
  <c r="J102"/>
  <c r="BE102"/>
  <c r="BI99"/>
  <c r="BH99"/>
  <c r="BG99"/>
  <c r="BF99"/>
  <c r="T99"/>
  <c r="T98"/>
  <c r="R99"/>
  <c r="R98"/>
  <c r="P99"/>
  <c r="P98"/>
  <c r="BK99"/>
  <c r="BK98"/>
  <c r="J98"/>
  <c r="J99"/>
  <c r="BE99"/>
  <c r="J66"/>
  <c r="BI95"/>
  <c r="BH95"/>
  <c r="BG95"/>
  <c r="BF95"/>
  <c r="T95"/>
  <c r="R95"/>
  <c r="P95"/>
  <c r="BK95"/>
  <c r="J95"/>
  <c r="BE95"/>
  <c r="BI92"/>
  <c r="F39"/>
  <c i="1" r="BD69"/>
  <c i="15" r="BH92"/>
  <c r="F38"/>
  <c i="1" r="BC69"/>
  <c i="15" r="BG92"/>
  <c r="F37"/>
  <c i="1" r="BB69"/>
  <c i="15" r="BF92"/>
  <c r="J36"/>
  <c i="1" r="AW69"/>
  <c i="15" r="F36"/>
  <c i="1" r="BA69"/>
  <c i="15" r="T92"/>
  <c r="T91"/>
  <c r="T90"/>
  <c r="T89"/>
  <c r="R92"/>
  <c r="R91"/>
  <c r="R90"/>
  <c r="R89"/>
  <c r="P92"/>
  <c r="P91"/>
  <c r="P90"/>
  <c r="P89"/>
  <c i="1" r="AU69"/>
  <c i="15" r="BK92"/>
  <c r="BK91"/>
  <c r="J91"/>
  <c r="BK90"/>
  <c r="J90"/>
  <c r="BK89"/>
  <c r="J89"/>
  <c r="J63"/>
  <c r="J32"/>
  <c i="1" r="AG69"/>
  <c i="15" r="J92"/>
  <c r="BE92"/>
  <c r="J35"/>
  <c i="1" r="AV69"/>
  <c i="15" r="F35"/>
  <c i="1" r="AZ69"/>
  <c i="15" r="J65"/>
  <c r="J64"/>
  <c r="J86"/>
  <c r="J85"/>
  <c r="F85"/>
  <c r="F83"/>
  <c r="E81"/>
  <c r="J59"/>
  <c r="J58"/>
  <c r="F58"/>
  <c r="F56"/>
  <c r="E54"/>
  <c r="J41"/>
  <c r="J20"/>
  <c r="E20"/>
  <c r="F86"/>
  <c r="F59"/>
  <c r="J19"/>
  <c r="J14"/>
  <c r="J83"/>
  <c r="J56"/>
  <c r="E7"/>
  <c r="E77"/>
  <c r="E50"/>
  <c i="14" r="J39"/>
  <c r="J38"/>
  <c i="1" r="AY68"/>
  <c i="14" r="J37"/>
  <c i="1" r="AX68"/>
  <c i="14" r="BI100"/>
  <c r="BH100"/>
  <c r="BG100"/>
  <c r="BF100"/>
  <c r="T100"/>
  <c r="T99"/>
  <c r="R100"/>
  <c r="R99"/>
  <c r="P100"/>
  <c r="P99"/>
  <c r="BK100"/>
  <c r="BK99"/>
  <c r="J99"/>
  <c r="J100"/>
  <c r="BE100"/>
  <c r="J67"/>
  <c r="BI97"/>
  <c r="BH97"/>
  <c r="BG97"/>
  <c r="BF97"/>
  <c r="T97"/>
  <c r="T96"/>
  <c r="R97"/>
  <c r="R96"/>
  <c r="P97"/>
  <c r="P96"/>
  <c r="BK97"/>
  <c r="BK96"/>
  <c r="J96"/>
  <c r="J97"/>
  <c r="BE97"/>
  <c r="J66"/>
  <c r="BI92"/>
  <c r="F39"/>
  <c i="1" r="BD68"/>
  <c i="14" r="BH92"/>
  <c r="F38"/>
  <c i="1" r="BC68"/>
  <c i="14" r="BG92"/>
  <c r="F37"/>
  <c i="1" r="BB68"/>
  <c i="14" r="BF92"/>
  <c r="J36"/>
  <c i="1" r="AW68"/>
  <c i="14" r="F36"/>
  <c i="1" r="BA68"/>
  <c i="14" r="T92"/>
  <c r="T91"/>
  <c r="T90"/>
  <c r="T89"/>
  <c r="R92"/>
  <c r="R91"/>
  <c r="R90"/>
  <c r="R89"/>
  <c r="P92"/>
  <c r="P91"/>
  <c r="P90"/>
  <c r="P89"/>
  <c i="1" r="AU68"/>
  <c i="14" r="BK92"/>
  <c r="BK91"/>
  <c r="J91"/>
  <c r="BK90"/>
  <c r="J90"/>
  <c r="BK89"/>
  <c r="J89"/>
  <c r="J63"/>
  <c r="J32"/>
  <c i="1" r="AG68"/>
  <c i="14" r="J92"/>
  <c r="BE92"/>
  <c r="J35"/>
  <c i="1" r="AV68"/>
  <c i="14" r="F35"/>
  <c i="1" r="AZ68"/>
  <c i="14" r="J65"/>
  <c r="J64"/>
  <c r="J86"/>
  <c r="J85"/>
  <c r="F85"/>
  <c r="F83"/>
  <c r="E81"/>
  <c r="J59"/>
  <c r="J58"/>
  <c r="F58"/>
  <c r="F56"/>
  <c r="E54"/>
  <c r="J41"/>
  <c r="J20"/>
  <c r="E20"/>
  <c r="F86"/>
  <c r="F59"/>
  <c r="J19"/>
  <c r="J14"/>
  <c r="J83"/>
  <c r="J56"/>
  <c r="E7"/>
  <c r="E77"/>
  <c r="E50"/>
  <c i="13" r="J39"/>
  <c r="J38"/>
  <c i="1" r="AY67"/>
  <c i="13" r="J37"/>
  <c i="1" r="AX67"/>
  <c i="13" r="BI126"/>
  <c r="BH126"/>
  <c r="BG126"/>
  <c r="BF126"/>
  <c r="T126"/>
  <c r="T125"/>
  <c r="R126"/>
  <c r="R125"/>
  <c r="P126"/>
  <c r="P125"/>
  <c r="BK126"/>
  <c r="BK125"/>
  <c r="J125"/>
  <c r="J126"/>
  <c r="BE126"/>
  <c r="J68"/>
  <c r="BI122"/>
  <c r="BH122"/>
  <c r="BG122"/>
  <c r="BF122"/>
  <c r="T122"/>
  <c r="R122"/>
  <c r="P122"/>
  <c r="BK122"/>
  <c r="J122"/>
  <c r="BE122"/>
  <c r="BI119"/>
  <c r="BH119"/>
  <c r="BG119"/>
  <c r="BF119"/>
  <c r="T119"/>
  <c r="T118"/>
  <c r="R119"/>
  <c r="R118"/>
  <c r="P119"/>
  <c r="P118"/>
  <c r="BK119"/>
  <c r="BK118"/>
  <c r="J118"/>
  <c r="J119"/>
  <c r="BE119"/>
  <c r="J67"/>
  <c r="BI117"/>
  <c r="BH117"/>
  <c r="BG117"/>
  <c r="BF117"/>
  <c r="T117"/>
  <c r="R117"/>
  <c r="P117"/>
  <c r="BK117"/>
  <c r="J117"/>
  <c r="BE117"/>
  <c r="BI114"/>
  <c r="BH114"/>
  <c r="BG114"/>
  <c r="BF114"/>
  <c r="T114"/>
  <c r="T113"/>
  <c r="R114"/>
  <c r="R113"/>
  <c r="P114"/>
  <c r="P113"/>
  <c r="BK114"/>
  <c r="BK113"/>
  <c r="J113"/>
  <c r="J114"/>
  <c r="BE114"/>
  <c r="J66"/>
  <c r="BI111"/>
  <c r="BH111"/>
  <c r="BG111"/>
  <c r="BF111"/>
  <c r="T111"/>
  <c r="R111"/>
  <c r="P111"/>
  <c r="BK111"/>
  <c r="J111"/>
  <c r="BE111"/>
  <c r="BI108"/>
  <c r="BH108"/>
  <c r="BG108"/>
  <c r="BF108"/>
  <c r="T108"/>
  <c r="R108"/>
  <c r="P108"/>
  <c r="BK108"/>
  <c r="J108"/>
  <c r="BE108"/>
  <c r="BI105"/>
  <c r="BH105"/>
  <c r="BG105"/>
  <c r="BF105"/>
  <c r="T105"/>
  <c r="R105"/>
  <c r="P105"/>
  <c r="BK105"/>
  <c r="J105"/>
  <c r="BE105"/>
  <c r="BI102"/>
  <c r="BH102"/>
  <c r="BG102"/>
  <c r="BF102"/>
  <c r="T102"/>
  <c r="R102"/>
  <c r="P102"/>
  <c r="BK102"/>
  <c r="J102"/>
  <c r="BE102"/>
  <c r="BI99"/>
  <c r="BH99"/>
  <c r="BG99"/>
  <c r="BF99"/>
  <c r="T99"/>
  <c r="R99"/>
  <c r="P99"/>
  <c r="BK99"/>
  <c r="J99"/>
  <c r="BE99"/>
  <c r="BI96"/>
  <c r="BH96"/>
  <c r="BG96"/>
  <c r="BF96"/>
  <c r="T96"/>
  <c r="R96"/>
  <c r="P96"/>
  <c r="BK96"/>
  <c r="J96"/>
  <c r="BE96"/>
  <c r="BI93"/>
  <c r="F39"/>
  <c i="1" r="BD67"/>
  <c i="13" r="BH93"/>
  <c r="F38"/>
  <c i="1" r="BC67"/>
  <c i="13" r="BG93"/>
  <c r="F37"/>
  <c i="1" r="BB67"/>
  <c i="13" r="BF93"/>
  <c r="J36"/>
  <c i="1" r="AW67"/>
  <c i="13" r="F36"/>
  <c i="1" r="BA67"/>
  <c i="13" r="T93"/>
  <c r="T92"/>
  <c r="T91"/>
  <c r="T90"/>
  <c r="R93"/>
  <c r="R92"/>
  <c r="R91"/>
  <c r="R90"/>
  <c r="P93"/>
  <c r="P92"/>
  <c r="P91"/>
  <c r="P90"/>
  <c i="1" r="AU67"/>
  <c i="13" r="BK93"/>
  <c r="BK92"/>
  <c r="J92"/>
  <c r="BK91"/>
  <c r="J91"/>
  <c r="BK90"/>
  <c r="J90"/>
  <c r="J63"/>
  <c r="J32"/>
  <c i="1" r="AG67"/>
  <c i="13" r="J93"/>
  <c r="BE93"/>
  <c r="J35"/>
  <c i="1" r="AV67"/>
  <c i="13" r="F35"/>
  <c i="1" r="AZ67"/>
  <c i="13" r="J65"/>
  <c r="J64"/>
  <c r="J87"/>
  <c r="J86"/>
  <c r="F86"/>
  <c r="F84"/>
  <c r="E82"/>
  <c r="J59"/>
  <c r="J58"/>
  <c r="F58"/>
  <c r="F56"/>
  <c r="E54"/>
  <c r="J41"/>
  <c r="J20"/>
  <c r="E20"/>
  <c r="F87"/>
  <c r="F59"/>
  <c r="J19"/>
  <c r="J14"/>
  <c r="J84"/>
  <c r="J56"/>
  <c r="E7"/>
  <c r="E78"/>
  <c r="E50"/>
  <c i="12" r="J39"/>
  <c r="J38"/>
  <c i="1" r="AY66"/>
  <c i="12" r="J37"/>
  <c i="1" r="AX66"/>
  <c i="12" r="BI126"/>
  <c r="BH126"/>
  <c r="BG126"/>
  <c r="BF126"/>
  <c r="T126"/>
  <c r="T125"/>
  <c r="R126"/>
  <c r="R125"/>
  <c r="P126"/>
  <c r="P125"/>
  <c r="BK126"/>
  <c r="BK125"/>
  <c r="J125"/>
  <c r="J126"/>
  <c r="BE126"/>
  <c r="J67"/>
  <c r="BI122"/>
  <c r="BH122"/>
  <c r="BG122"/>
  <c r="BF122"/>
  <c r="T122"/>
  <c r="R122"/>
  <c r="P122"/>
  <c r="BK122"/>
  <c r="J122"/>
  <c r="BE122"/>
  <c r="BI119"/>
  <c r="BH119"/>
  <c r="BG119"/>
  <c r="BF119"/>
  <c r="T119"/>
  <c r="R119"/>
  <c r="P119"/>
  <c r="BK119"/>
  <c r="J119"/>
  <c r="BE119"/>
  <c r="BI116"/>
  <c r="BH116"/>
  <c r="BG116"/>
  <c r="BF116"/>
  <c r="T116"/>
  <c r="T115"/>
  <c r="R116"/>
  <c r="R115"/>
  <c r="P116"/>
  <c r="P115"/>
  <c r="BK116"/>
  <c r="BK115"/>
  <c r="J115"/>
  <c r="J116"/>
  <c r="BE116"/>
  <c r="J66"/>
  <c r="BI112"/>
  <c r="BH112"/>
  <c r="BG112"/>
  <c r="BF112"/>
  <c r="T112"/>
  <c r="R112"/>
  <c r="P112"/>
  <c r="BK112"/>
  <c r="J112"/>
  <c r="BE112"/>
  <c r="BI109"/>
  <c r="BH109"/>
  <c r="BG109"/>
  <c r="BF109"/>
  <c r="T109"/>
  <c r="R109"/>
  <c r="P109"/>
  <c r="BK109"/>
  <c r="J109"/>
  <c r="BE109"/>
  <c r="BI106"/>
  <c r="BH106"/>
  <c r="BG106"/>
  <c r="BF106"/>
  <c r="T106"/>
  <c r="R106"/>
  <c r="P106"/>
  <c r="BK106"/>
  <c r="J106"/>
  <c r="BE106"/>
  <c r="BI103"/>
  <c r="BH103"/>
  <c r="BG103"/>
  <c r="BF103"/>
  <c r="T103"/>
  <c r="R103"/>
  <c r="P103"/>
  <c r="BK103"/>
  <c r="J103"/>
  <c r="BE103"/>
  <c r="BI100"/>
  <c r="BH100"/>
  <c r="BG100"/>
  <c r="BF100"/>
  <c r="T100"/>
  <c r="R100"/>
  <c r="P100"/>
  <c r="BK100"/>
  <c r="J100"/>
  <c r="BE100"/>
  <c r="BI97"/>
  <c r="BH97"/>
  <c r="BG97"/>
  <c r="BF97"/>
  <c r="T97"/>
  <c r="R97"/>
  <c r="P97"/>
  <c r="BK97"/>
  <c r="J97"/>
  <c r="BE97"/>
  <c r="BI95"/>
  <c r="BH95"/>
  <c r="BG95"/>
  <c r="BF95"/>
  <c r="T95"/>
  <c r="R95"/>
  <c r="P95"/>
  <c r="BK95"/>
  <c r="J95"/>
  <c r="BE95"/>
  <c r="BI92"/>
  <c r="F39"/>
  <c i="1" r="BD66"/>
  <c i="12" r="BH92"/>
  <c r="F38"/>
  <c i="1" r="BC66"/>
  <c i="12" r="BG92"/>
  <c r="F37"/>
  <c i="1" r="BB66"/>
  <c i="12" r="BF92"/>
  <c r="J36"/>
  <c i="1" r="AW66"/>
  <c i="12" r="F36"/>
  <c i="1" r="BA66"/>
  <c i="12" r="T92"/>
  <c r="T91"/>
  <c r="T90"/>
  <c r="T89"/>
  <c r="R92"/>
  <c r="R91"/>
  <c r="R90"/>
  <c r="R89"/>
  <c r="P92"/>
  <c r="P91"/>
  <c r="P90"/>
  <c r="P89"/>
  <c i="1" r="AU66"/>
  <c i="12" r="BK92"/>
  <c r="BK91"/>
  <c r="J91"/>
  <c r="BK90"/>
  <c r="J90"/>
  <c r="BK89"/>
  <c r="J89"/>
  <c r="J63"/>
  <c r="J32"/>
  <c i="1" r="AG66"/>
  <c i="12" r="J92"/>
  <c r="BE92"/>
  <c r="J35"/>
  <c i="1" r="AV66"/>
  <c i="12" r="F35"/>
  <c i="1" r="AZ66"/>
  <c i="12" r="J65"/>
  <c r="J64"/>
  <c r="J86"/>
  <c r="J85"/>
  <c r="F85"/>
  <c r="F83"/>
  <c r="E81"/>
  <c r="J59"/>
  <c r="J58"/>
  <c r="F58"/>
  <c r="F56"/>
  <c r="E54"/>
  <c r="J41"/>
  <c r="J20"/>
  <c r="E20"/>
  <c r="F86"/>
  <c r="F59"/>
  <c r="J19"/>
  <c r="J14"/>
  <c r="J83"/>
  <c r="J56"/>
  <c r="E7"/>
  <c r="E77"/>
  <c r="E50"/>
  <c i="11" r="J39"/>
  <c r="J38"/>
  <c i="1" r="AY65"/>
  <c i="11" r="J37"/>
  <c i="1" r="AX65"/>
  <c i="11" r="BI119"/>
  <c r="BH119"/>
  <c r="BG119"/>
  <c r="BF119"/>
  <c r="T119"/>
  <c r="T118"/>
  <c r="R119"/>
  <c r="R118"/>
  <c r="P119"/>
  <c r="P118"/>
  <c r="BK119"/>
  <c r="BK118"/>
  <c r="J118"/>
  <c r="J119"/>
  <c r="BE119"/>
  <c r="J67"/>
  <c r="BI116"/>
  <c r="BH116"/>
  <c r="BG116"/>
  <c r="BF116"/>
  <c r="T116"/>
  <c r="R116"/>
  <c r="P116"/>
  <c r="BK116"/>
  <c r="J116"/>
  <c r="BE116"/>
  <c r="BI113"/>
  <c r="BH113"/>
  <c r="BG113"/>
  <c r="BF113"/>
  <c r="T113"/>
  <c r="R113"/>
  <c r="P113"/>
  <c r="BK113"/>
  <c r="J113"/>
  <c r="BE113"/>
  <c r="BI110"/>
  <c r="BH110"/>
  <c r="BG110"/>
  <c r="BF110"/>
  <c r="T110"/>
  <c r="R110"/>
  <c r="P110"/>
  <c r="BK110"/>
  <c r="J110"/>
  <c r="BE110"/>
  <c r="BI107"/>
  <c r="BH107"/>
  <c r="BG107"/>
  <c r="BF107"/>
  <c r="T107"/>
  <c r="R107"/>
  <c r="P107"/>
  <c r="BK107"/>
  <c r="J107"/>
  <c r="BE107"/>
  <c r="BI104"/>
  <c r="BH104"/>
  <c r="BG104"/>
  <c r="BF104"/>
  <c r="T104"/>
  <c r="R104"/>
  <c r="P104"/>
  <c r="BK104"/>
  <c r="J104"/>
  <c r="BE104"/>
  <c r="BI102"/>
  <c r="BH102"/>
  <c r="BG102"/>
  <c r="BF102"/>
  <c r="T102"/>
  <c r="R102"/>
  <c r="P102"/>
  <c r="BK102"/>
  <c r="J102"/>
  <c r="BE102"/>
  <c r="BI99"/>
  <c r="BH99"/>
  <c r="BG99"/>
  <c r="BF99"/>
  <c r="T99"/>
  <c r="T98"/>
  <c r="R99"/>
  <c r="R98"/>
  <c r="P99"/>
  <c r="P98"/>
  <c r="BK99"/>
  <c r="BK98"/>
  <c r="J98"/>
  <c r="J99"/>
  <c r="BE99"/>
  <c r="J66"/>
  <c r="BI95"/>
  <c r="BH95"/>
  <c r="BG95"/>
  <c r="BF95"/>
  <c r="T95"/>
  <c r="R95"/>
  <c r="P95"/>
  <c r="BK95"/>
  <c r="J95"/>
  <c r="BE95"/>
  <c r="BI92"/>
  <c r="F39"/>
  <c i="1" r="BD65"/>
  <c i="11" r="BH92"/>
  <c r="F38"/>
  <c i="1" r="BC65"/>
  <c i="11" r="BG92"/>
  <c r="F37"/>
  <c i="1" r="BB65"/>
  <c i="11" r="BF92"/>
  <c r="J36"/>
  <c i="1" r="AW65"/>
  <c i="11" r="F36"/>
  <c i="1" r="BA65"/>
  <c i="11" r="T92"/>
  <c r="T91"/>
  <c r="T90"/>
  <c r="T89"/>
  <c r="R92"/>
  <c r="R91"/>
  <c r="R90"/>
  <c r="R89"/>
  <c r="P92"/>
  <c r="P91"/>
  <c r="P90"/>
  <c r="P89"/>
  <c i="1" r="AU65"/>
  <c i="11" r="BK92"/>
  <c r="BK91"/>
  <c r="J91"/>
  <c r="BK90"/>
  <c r="J90"/>
  <c r="BK89"/>
  <c r="J89"/>
  <c r="J63"/>
  <c r="J32"/>
  <c i="1" r="AG65"/>
  <c i="11" r="J92"/>
  <c r="BE92"/>
  <c r="J35"/>
  <c i="1" r="AV65"/>
  <c i="11" r="F35"/>
  <c i="1" r="AZ65"/>
  <c i="11" r="J65"/>
  <c r="J64"/>
  <c r="J86"/>
  <c r="J85"/>
  <c r="F85"/>
  <c r="F83"/>
  <c r="E81"/>
  <c r="J59"/>
  <c r="J58"/>
  <c r="F58"/>
  <c r="F56"/>
  <c r="E54"/>
  <c r="J41"/>
  <c r="J20"/>
  <c r="E20"/>
  <c r="F86"/>
  <c r="F59"/>
  <c r="J19"/>
  <c r="J14"/>
  <c r="J83"/>
  <c r="J56"/>
  <c r="E7"/>
  <c r="E77"/>
  <c r="E50"/>
  <c i="10" r="J39"/>
  <c r="J38"/>
  <c i="1" r="AY64"/>
  <c i="10" r="J37"/>
  <c i="1" r="AX64"/>
  <c i="10" r="BI110"/>
  <c r="BH110"/>
  <c r="BG110"/>
  <c r="BF110"/>
  <c r="T110"/>
  <c r="T109"/>
  <c r="R110"/>
  <c r="R109"/>
  <c r="P110"/>
  <c r="P109"/>
  <c r="BK110"/>
  <c r="BK109"/>
  <c r="J109"/>
  <c r="J110"/>
  <c r="BE110"/>
  <c r="J67"/>
  <c r="BI106"/>
  <c r="BH106"/>
  <c r="BG106"/>
  <c r="BF106"/>
  <c r="T106"/>
  <c r="T105"/>
  <c r="R106"/>
  <c r="R105"/>
  <c r="P106"/>
  <c r="P105"/>
  <c r="BK106"/>
  <c r="BK105"/>
  <c r="J105"/>
  <c r="J106"/>
  <c r="BE106"/>
  <c r="J66"/>
  <c r="BI103"/>
  <c r="BH103"/>
  <c r="BG103"/>
  <c r="BF103"/>
  <c r="T103"/>
  <c r="R103"/>
  <c r="P103"/>
  <c r="BK103"/>
  <c r="J103"/>
  <c r="BE103"/>
  <c r="BI100"/>
  <c r="BH100"/>
  <c r="BG100"/>
  <c r="BF100"/>
  <c r="T100"/>
  <c r="R100"/>
  <c r="P100"/>
  <c r="BK100"/>
  <c r="J100"/>
  <c r="BE100"/>
  <c r="BI97"/>
  <c r="BH97"/>
  <c r="BG97"/>
  <c r="BF97"/>
  <c r="T97"/>
  <c r="R97"/>
  <c r="P97"/>
  <c r="BK97"/>
  <c r="J97"/>
  <c r="BE97"/>
  <c r="BI95"/>
  <c r="BH95"/>
  <c r="BG95"/>
  <c r="BF95"/>
  <c r="T95"/>
  <c r="R95"/>
  <c r="P95"/>
  <c r="BK95"/>
  <c r="J95"/>
  <c r="BE95"/>
  <c r="BI92"/>
  <c r="F39"/>
  <c i="1" r="BD64"/>
  <c i="10" r="BH92"/>
  <c r="F38"/>
  <c i="1" r="BC64"/>
  <c i="10" r="BG92"/>
  <c r="F37"/>
  <c i="1" r="BB64"/>
  <c i="10" r="BF92"/>
  <c r="J36"/>
  <c i="1" r="AW64"/>
  <c i="10" r="F36"/>
  <c i="1" r="BA64"/>
  <c i="10" r="T92"/>
  <c r="T91"/>
  <c r="T90"/>
  <c r="T89"/>
  <c r="R92"/>
  <c r="R91"/>
  <c r="R90"/>
  <c r="R89"/>
  <c r="P92"/>
  <c r="P91"/>
  <c r="P90"/>
  <c r="P89"/>
  <c i="1" r="AU64"/>
  <c i="10" r="BK92"/>
  <c r="BK91"/>
  <c r="J91"/>
  <c r="BK90"/>
  <c r="J90"/>
  <c r="BK89"/>
  <c r="J89"/>
  <c r="J63"/>
  <c r="J32"/>
  <c i="1" r="AG64"/>
  <c i="10" r="J92"/>
  <c r="BE92"/>
  <c r="J35"/>
  <c i="1" r="AV64"/>
  <c i="10" r="F35"/>
  <c i="1" r="AZ64"/>
  <c i="10" r="J65"/>
  <c r="J64"/>
  <c r="J86"/>
  <c r="J85"/>
  <c r="F85"/>
  <c r="F83"/>
  <c r="E81"/>
  <c r="J59"/>
  <c r="J58"/>
  <c r="F58"/>
  <c r="F56"/>
  <c r="E54"/>
  <c r="J41"/>
  <c r="J20"/>
  <c r="E20"/>
  <c r="F86"/>
  <c r="F59"/>
  <c r="J19"/>
  <c r="J14"/>
  <c r="J83"/>
  <c r="J56"/>
  <c r="E7"/>
  <c r="E77"/>
  <c r="E50"/>
  <c i="9" r="J39"/>
  <c r="J38"/>
  <c i="1" r="AY63"/>
  <c i="9" r="J37"/>
  <c i="1" r="AX63"/>
  <c i="9" r="BI102"/>
  <c r="BH102"/>
  <c r="BG102"/>
  <c r="BF102"/>
  <c r="T102"/>
  <c r="T101"/>
  <c r="R102"/>
  <c r="R101"/>
  <c r="P102"/>
  <c r="P101"/>
  <c r="BK102"/>
  <c r="BK101"/>
  <c r="J101"/>
  <c r="J102"/>
  <c r="BE102"/>
  <c r="J66"/>
  <c r="BI99"/>
  <c r="BH99"/>
  <c r="BG99"/>
  <c r="BF99"/>
  <c r="T99"/>
  <c r="R99"/>
  <c r="P99"/>
  <c r="BK99"/>
  <c r="J99"/>
  <c r="BE99"/>
  <c r="BI96"/>
  <c r="BH96"/>
  <c r="BG96"/>
  <c r="BF96"/>
  <c r="T96"/>
  <c r="R96"/>
  <c r="P96"/>
  <c r="BK96"/>
  <c r="J96"/>
  <c r="BE96"/>
  <c r="BI94"/>
  <c r="BH94"/>
  <c r="BG94"/>
  <c r="BF94"/>
  <c r="T94"/>
  <c r="R94"/>
  <c r="P94"/>
  <c r="BK94"/>
  <c r="J94"/>
  <c r="BE94"/>
  <c r="BI91"/>
  <c r="F39"/>
  <c i="1" r="BD63"/>
  <c i="9" r="BH91"/>
  <c r="F38"/>
  <c i="1" r="BC63"/>
  <c i="9" r="BG91"/>
  <c r="F37"/>
  <c i="1" r="BB63"/>
  <c i="9" r="BF91"/>
  <c r="J36"/>
  <c i="1" r="AW63"/>
  <c i="9" r="F36"/>
  <c i="1" r="BA63"/>
  <c i="9" r="T91"/>
  <c r="T90"/>
  <c r="T89"/>
  <c r="T88"/>
  <c r="R91"/>
  <c r="R90"/>
  <c r="R89"/>
  <c r="R88"/>
  <c r="P91"/>
  <c r="P90"/>
  <c r="P89"/>
  <c r="P88"/>
  <c i="1" r="AU63"/>
  <c i="9" r="BK91"/>
  <c r="BK90"/>
  <c r="J90"/>
  <c r="BK89"/>
  <c r="J89"/>
  <c r="BK88"/>
  <c r="J88"/>
  <c r="J63"/>
  <c r="J32"/>
  <c i="1" r="AG63"/>
  <c i="9" r="J91"/>
  <c r="BE91"/>
  <c r="J35"/>
  <c i="1" r="AV63"/>
  <c i="9" r="F35"/>
  <c i="1" r="AZ63"/>
  <c i="9" r="J65"/>
  <c r="J64"/>
  <c r="J85"/>
  <c r="J84"/>
  <c r="F84"/>
  <c r="F82"/>
  <c r="E80"/>
  <c r="J59"/>
  <c r="J58"/>
  <c r="F58"/>
  <c r="F56"/>
  <c r="E54"/>
  <c r="J41"/>
  <c r="J20"/>
  <c r="E20"/>
  <c r="F85"/>
  <c r="F59"/>
  <c r="J19"/>
  <c r="J14"/>
  <c r="J82"/>
  <c r="J56"/>
  <c r="E7"/>
  <c r="E76"/>
  <c r="E50"/>
  <c i="8" r="J39"/>
  <c r="J38"/>
  <c i="1" r="AY62"/>
  <c i="8" r="J37"/>
  <c i="1" r="AX62"/>
  <c i="8" r="BI102"/>
  <c r="BH102"/>
  <c r="BG102"/>
  <c r="BF102"/>
  <c r="T102"/>
  <c r="T101"/>
  <c r="R102"/>
  <c r="R101"/>
  <c r="P102"/>
  <c r="P101"/>
  <c r="BK102"/>
  <c r="BK101"/>
  <c r="J101"/>
  <c r="J102"/>
  <c r="BE102"/>
  <c r="J66"/>
  <c r="BI99"/>
  <c r="BH99"/>
  <c r="BG99"/>
  <c r="BF99"/>
  <c r="T99"/>
  <c r="R99"/>
  <c r="P99"/>
  <c r="BK99"/>
  <c r="J99"/>
  <c r="BE99"/>
  <c r="BI96"/>
  <c r="BH96"/>
  <c r="BG96"/>
  <c r="BF96"/>
  <c r="T96"/>
  <c r="R96"/>
  <c r="P96"/>
  <c r="BK96"/>
  <c r="J96"/>
  <c r="BE96"/>
  <c r="BI94"/>
  <c r="BH94"/>
  <c r="BG94"/>
  <c r="BF94"/>
  <c r="T94"/>
  <c r="R94"/>
  <c r="P94"/>
  <c r="BK94"/>
  <c r="J94"/>
  <c r="BE94"/>
  <c r="BI91"/>
  <c r="F39"/>
  <c i="1" r="BD62"/>
  <c i="8" r="BH91"/>
  <c r="F38"/>
  <c i="1" r="BC62"/>
  <c i="8" r="BG91"/>
  <c r="F37"/>
  <c i="1" r="BB62"/>
  <c i="8" r="BF91"/>
  <c r="J36"/>
  <c i="1" r="AW62"/>
  <c i="8" r="F36"/>
  <c i="1" r="BA62"/>
  <c i="8" r="T91"/>
  <c r="T90"/>
  <c r="T89"/>
  <c r="T88"/>
  <c r="R91"/>
  <c r="R90"/>
  <c r="R89"/>
  <c r="R88"/>
  <c r="P91"/>
  <c r="P90"/>
  <c r="P89"/>
  <c r="P88"/>
  <c i="1" r="AU62"/>
  <c i="8" r="BK91"/>
  <c r="BK90"/>
  <c r="J90"/>
  <c r="BK89"/>
  <c r="J89"/>
  <c r="BK88"/>
  <c r="J88"/>
  <c r="J63"/>
  <c r="J32"/>
  <c i="1" r="AG62"/>
  <c i="8" r="J91"/>
  <c r="BE91"/>
  <c r="J35"/>
  <c i="1" r="AV62"/>
  <c i="8" r="F35"/>
  <c i="1" r="AZ62"/>
  <c i="8" r="J65"/>
  <c r="J64"/>
  <c r="J85"/>
  <c r="J84"/>
  <c r="F84"/>
  <c r="F82"/>
  <c r="E80"/>
  <c r="J59"/>
  <c r="J58"/>
  <c r="F58"/>
  <c r="F56"/>
  <c r="E54"/>
  <c r="J41"/>
  <c r="J20"/>
  <c r="E20"/>
  <c r="F85"/>
  <c r="F59"/>
  <c r="J19"/>
  <c r="J14"/>
  <c r="J82"/>
  <c r="J56"/>
  <c r="E7"/>
  <c r="E76"/>
  <c r="E50"/>
  <c i="7" r="J39"/>
  <c r="J38"/>
  <c i="1" r="AY61"/>
  <c i="7" r="J37"/>
  <c i="1" r="AX61"/>
  <c i="7" r="BI132"/>
  <c r="BH132"/>
  <c r="BG132"/>
  <c r="BF132"/>
  <c r="T132"/>
  <c r="T131"/>
  <c r="R132"/>
  <c r="R131"/>
  <c r="P132"/>
  <c r="P131"/>
  <c r="BK132"/>
  <c r="BK131"/>
  <c r="J131"/>
  <c r="J132"/>
  <c r="BE132"/>
  <c r="J67"/>
  <c r="BI129"/>
  <c r="BH129"/>
  <c r="BG129"/>
  <c r="BF129"/>
  <c r="T129"/>
  <c r="R129"/>
  <c r="P129"/>
  <c r="BK129"/>
  <c r="J129"/>
  <c r="BE129"/>
  <c r="BI126"/>
  <c r="BH126"/>
  <c r="BG126"/>
  <c r="BF126"/>
  <c r="T126"/>
  <c r="R126"/>
  <c r="P126"/>
  <c r="BK126"/>
  <c r="J126"/>
  <c r="BE126"/>
  <c r="BI122"/>
  <c r="BH122"/>
  <c r="BG122"/>
  <c r="BF122"/>
  <c r="T122"/>
  <c r="R122"/>
  <c r="P122"/>
  <c r="BK122"/>
  <c r="J122"/>
  <c r="BE122"/>
  <c r="BI118"/>
  <c r="BH118"/>
  <c r="BG118"/>
  <c r="BF118"/>
  <c r="T118"/>
  <c r="R118"/>
  <c r="P118"/>
  <c r="BK118"/>
  <c r="J118"/>
  <c r="BE118"/>
  <c r="BI115"/>
  <c r="BH115"/>
  <c r="BG115"/>
  <c r="BF115"/>
  <c r="T115"/>
  <c r="R115"/>
  <c r="P115"/>
  <c r="BK115"/>
  <c r="J115"/>
  <c r="BE115"/>
  <c r="BI112"/>
  <c r="BH112"/>
  <c r="BG112"/>
  <c r="BF112"/>
  <c r="T112"/>
  <c r="R112"/>
  <c r="P112"/>
  <c r="BK112"/>
  <c r="J112"/>
  <c r="BE112"/>
  <c r="BI108"/>
  <c r="BH108"/>
  <c r="BG108"/>
  <c r="BF108"/>
  <c r="T108"/>
  <c r="R108"/>
  <c r="P108"/>
  <c r="BK108"/>
  <c r="J108"/>
  <c r="BE108"/>
  <c r="BI104"/>
  <c r="BH104"/>
  <c r="BG104"/>
  <c r="BF104"/>
  <c r="T104"/>
  <c r="R104"/>
  <c r="P104"/>
  <c r="BK104"/>
  <c r="J104"/>
  <c r="BE104"/>
  <c r="BI102"/>
  <c r="BH102"/>
  <c r="BG102"/>
  <c r="BF102"/>
  <c r="T102"/>
  <c r="R102"/>
  <c r="P102"/>
  <c r="BK102"/>
  <c r="J102"/>
  <c r="BE102"/>
  <c r="BI99"/>
  <c r="BH99"/>
  <c r="BG99"/>
  <c r="BF99"/>
  <c r="T99"/>
  <c r="T98"/>
  <c r="R99"/>
  <c r="R98"/>
  <c r="P99"/>
  <c r="P98"/>
  <c r="BK99"/>
  <c r="BK98"/>
  <c r="J98"/>
  <c r="J99"/>
  <c r="BE99"/>
  <c r="J66"/>
  <c r="BI95"/>
  <c r="BH95"/>
  <c r="BG95"/>
  <c r="BF95"/>
  <c r="T95"/>
  <c r="R95"/>
  <c r="P95"/>
  <c r="BK95"/>
  <c r="J95"/>
  <c r="BE95"/>
  <c r="BI92"/>
  <c r="F39"/>
  <c i="1" r="BD61"/>
  <c i="7" r="BH92"/>
  <c r="F38"/>
  <c i="1" r="BC61"/>
  <c i="7" r="BG92"/>
  <c r="F37"/>
  <c i="1" r="BB61"/>
  <c i="7" r="BF92"/>
  <c r="J36"/>
  <c i="1" r="AW61"/>
  <c i="7" r="F36"/>
  <c i="1" r="BA61"/>
  <c i="7" r="T92"/>
  <c r="T91"/>
  <c r="T90"/>
  <c r="T89"/>
  <c r="R92"/>
  <c r="R91"/>
  <c r="R90"/>
  <c r="R89"/>
  <c r="P92"/>
  <c r="P91"/>
  <c r="P90"/>
  <c r="P89"/>
  <c i="1" r="AU61"/>
  <c i="7" r="BK92"/>
  <c r="BK91"/>
  <c r="J91"/>
  <c r="BK90"/>
  <c r="J90"/>
  <c r="BK89"/>
  <c r="J89"/>
  <c r="J63"/>
  <c r="J32"/>
  <c i="1" r="AG61"/>
  <c i="7" r="J92"/>
  <c r="BE92"/>
  <c r="J35"/>
  <c i="1" r="AV61"/>
  <c i="7" r="F35"/>
  <c i="1" r="AZ61"/>
  <c i="7" r="J65"/>
  <c r="J64"/>
  <c r="J86"/>
  <c r="J85"/>
  <c r="F85"/>
  <c r="F83"/>
  <c r="E81"/>
  <c r="J59"/>
  <c r="J58"/>
  <c r="F58"/>
  <c r="F56"/>
  <c r="E54"/>
  <c r="J41"/>
  <c r="J20"/>
  <c r="E20"/>
  <c r="F86"/>
  <c r="F59"/>
  <c r="J19"/>
  <c r="J14"/>
  <c r="J83"/>
  <c r="J56"/>
  <c r="E7"/>
  <c r="E77"/>
  <c r="E50"/>
  <c i="6" r="J39"/>
  <c r="J38"/>
  <c i="1" r="AY60"/>
  <c i="6" r="J37"/>
  <c i="1" r="AX60"/>
  <c i="6" r="BI125"/>
  <c r="BH125"/>
  <c r="BG125"/>
  <c r="BF125"/>
  <c r="T125"/>
  <c r="T124"/>
  <c r="R125"/>
  <c r="R124"/>
  <c r="P125"/>
  <c r="P124"/>
  <c r="BK125"/>
  <c r="BK124"/>
  <c r="J124"/>
  <c r="J125"/>
  <c r="BE125"/>
  <c r="J67"/>
  <c r="BI122"/>
  <c r="BH122"/>
  <c r="BG122"/>
  <c r="BF122"/>
  <c r="T122"/>
  <c r="R122"/>
  <c r="P122"/>
  <c r="BK122"/>
  <c r="J122"/>
  <c r="BE122"/>
  <c r="BI119"/>
  <c r="BH119"/>
  <c r="BG119"/>
  <c r="BF119"/>
  <c r="T119"/>
  <c r="R119"/>
  <c r="P119"/>
  <c r="BK119"/>
  <c r="J119"/>
  <c r="BE119"/>
  <c r="BI117"/>
  <c r="BH117"/>
  <c r="BG117"/>
  <c r="BF117"/>
  <c r="T117"/>
  <c r="R117"/>
  <c r="P117"/>
  <c r="BK117"/>
  <c r="J117"/>
  <c r="BE117"/>
  <c r="BI114"/>
  <c r="BH114"/>
  <c r="BG114"/>
  <c r="BF114"/>
  <c r="T114"/>
  <c r="R114"/>
  <c r="P114"/>
  <c r="BK114"/>
  <c r="J114"/>
  <c r="BE114"/>
  <c r="BI111"/>
  <c r="BH111"/>
  <c r="BG111"/>
  <c r="BF111"/>
  <c r="T111"/>
  <c r="R111"/>
  <c r="P111"/>
  <c r="BK111"/>
  <c r="J111"/>
  <c r="BE111"/>
  <c r="BI108"/>
  <c r="BH108"/>
  <c r="BG108"/>
  <c r="BF108"/>
  <c r="T108"/>
  <c r="R108"/>
  <c r="P108"/>
  <c r="BK108"/>
  <c r="J108"/>
  <c r="BE108"/>
  <c r="BI105"/>
  <c r="BH105"/>
  <c r="BG105"/>
  <c r="BF105"/>
  <c r="T105"/>
  <c r="T104"/>
  <c r="R105"/>
  <c r="R104"/>
  <c r="P105"/>
  <c r="P104"/>
  <c r="BK105"/>
  <c r="BK104"/>
  <c r="J104"/>
  <c r="J105"/>
  <c r="BE105"/>
  <c r="J66"/>
  <c r="BI101"/>
  <c r="BH101"/>
  <c r="BG101"/>
  <c r="BF101"/>
  <c r="T101"/>
  <c r="R101"/>
  <c r="P101"/>
  <c r="BK101"/>
  <c r="J101"/>
  <c r="BE101"/>
  <c r="BI99"/>
  <c r="BH99"/>
  <c r="BG99"/>
  <c r="BF99"/>
  <c r="T99"/>
  <c r="R99"/>
  <c r="P99"/>
  <c r="BK99"/>
  <c r="J99"/>
  <c r="BE99"/>
  <c r="BI96"/>
  <c r="BH96"/>
  <c r="BG96"/>
  <c r="BF96"/>
  <c r="T96"/>
  <c r="R96"/>
  <c r="P96"/>
  <c r="BK96"/>
  <c r="J96"/>
  <c r="BE96"/>
  <c r="BI92"/>
  <c r="F39"/>
  <c i="1" r="BD60"/>
  <c i="6" r="BH92"/>
  <c r="F38"/>
  <c i="1" r="BC60"/>
  <c i="6" r="BG92"/>
  <c r="F37"/>
  <c i="1" r="BB60"/>
  <c i="6" r="BF92"/>
  <c r="J36"/>
  <c i="1" r="AW60"/>
  <c i="6" r="F36"/>
  <c i="1" r="BA60"/>
  <c i="6" r="T92"/>
  <c r="T91"/>
  <c r="T90"/>
  <c r="T89"/>
  <c r="R92"/>
  <c r="R91"/>
  <c r="R90"/>
  <c r="R89"/>
  <c r="P92"/>
  <c r="P91"/>
  <c r="P90"/>
  <c r="P89"/>
  <c i="1" r="AU60"/>
  <c i="6" r="BK92"/>
  <c r="BK91"/>
  <c r="J91"/>
  <c r="BK90"/>
  <c r="J90"/>
  <c r="BK89"/>
  <c r="J89"/>
  <c r="J63"/>
  <c r="J32"/>
  <c i="1" r="AG60"/>
  <c i="6" r="J92"/>
  <c r="BE92"/>
  <c r="J35"/>
  <c i="1" r="AV60"/>
  <c i="6" r="F35"/>
  <c i="1" r="AZ60"/>
  <c i="6" r="J65"/>
  <c r="J64"/>
  <c r="J86"/>
  <c r="J85"/>
  <c r="F85"/>
  <c r="F83"/>
  <c r="E81"/>
  <c r="J59"/>
  <c r="J58"/>
  <c r="F58"/>
  <c r="F56"/>
  <c r="E54"/>
  <c r="J41"/>
  <c r="J20"/>
  <c r="E20"/>
  <c r="F86"/>
  <c r="F59"/>
  <c r="J19"/>
  <c r="J14"/>
  <c r="J83"/>
  <c r="J56"/>
  <c r="E7"/>
  <c r="E77"/>
  <c r="E50"/>
  <c i="5" r="J37"/>
  <c r="J36"/>
  <c i="1" r="AY59"/>
  <c i="5" r="J35"/>
  <c i="1" r="AX59"/>
  <c i="5" r="BI276"/>
  <c r="BH276"/>
  <c r="BG276"/>
  <c r="BF276"/>
  <c r="T276"/>
  <c r="T275"/>
  <c r="T274"/>
  <c r="R276"/>
  <c r="R275"/>
  <c r="R274"/>
  <c r="P276"/>
  <c r="P275"/>
  <c r="P274"/>
  <c r="BK276"/>
  <c r="BK275"/>
  <c r="J275"/>
  <c r="BK274"/>
  <c r="J274"/>
  <c r="J276"/>
  <c r="BE276"/>
  <c r="J68"/>
  <c r="J67"/>
  <c r="BI271"/>
  <c r="BH271"/>
  <c r="BG271"/>
  <c r="BF271"/>
  <c r="T271"/>
  <c r="T270"/>
  <c r="R271"/>
  <c r="R270"/>
  <c r="P271"/>
  <c r="P270"/>
  <c r="BK271"/>
  <c r="BK270"/>
  <c r="J270"/>
  <c r="J271"/>
  <c r="BE271"/>
  <c r="J66"/>
  <c r="BI267"/>
  <c r="BH267"/>
  <c r="BG267"/>
  <c r="BF267"/>
  <c r="T267"/>
  <c r="R267"/>
  <c r="P267"/>
  <c r="BK267"/>
  <c r="J267"/>
  <c r="BE267"/>
  <c r="BI264"/>
  <c r="BH264"/>
  <c r="BG264"/>
  <c r="BF264"/>
  <c r="T264"/>
  <c r="R264"/>
  <c r="P264"/>
  <c r="BK264"/>
  <c r="J264"/>
  <c r="BE264"/>
  <c r="BI261"/>
  <c r="BH261"/>
  <c r="BG261"/>
  <c r="BF261"/>
  <c r="T261"/>
  <c r="R261"/>
  <c r="P261"/>
  <c r="BK261"/>
  <c r="J261"/>
  <c r="BE261"/>
  <c r="BI260"/>
  <c r="BH260"/>
  <c r="BG260"/>
  <c r="BF260"/>
  <c r="T260"/>
  <c r="R260"/>
  <c r="P260"/>
  <c r="BK260"/>
  <c r="J260"/>
  <c r="BE260"/>
  <c r="BI258"/>
  <c r="BH258"/>
  <c r="BG258"/>
  <c r="BF258"/>
  <c r="T258"/>
  <c r="R258"/>
  <c r="P258"/>
  <c r="BK258"/>
  <c r="J258"/>
  <c r="BE258"/>
  <c r="BI256"/>
  <c r="BH256"/>
  <c r="BG256"/>
  <c r="BF256"/>
  <c r="T256"/>
  <c r="R256"/>
  <c r="P256"/>
  <c r="BK256"/>
  <c r="J256"/>
  <c r="BE256"/>
  <c r="BI254"/>
  <c r="BH254"/>
  <c r="BG254"/>
  <c r="BF254"/>
  <c r="T254"/>
  <c r="R254"/>
  <c r="P254"/>
  <c r="BK254"/>
  <c r="J254"/>
  <c r="BE254"/>
  <c r="BI251"/>
  <c r="BH251"/>
  <c r="BG251"/>
  <c r="BF251"/>
  <c r="T251"/>
  <c r="R251"/>
  <c r="P251"/>
  <c r="BK251"/>
  <c r="J251"/>
  <c r="BE251"/>
  <c r="BI247"/>
  <c r="BH247"/>
  <c r="BG247"/>
  <c r="BF247"/>
  <c r="T247"/>
  <c r="R247"/>
  <c r="P247"/>
  <c r="BK247"/>
  <c r="J247"/>
  <c r="BE247"/>
  <c r="BI243"/>
  <c r="BH243"/>
  <c r="BG243"/>
  <c r="BF243"/>
  <c r="T243"/>
  <c r="R243"/>
  <c r="P243"/>
  <c r="BK243"/>
  <c r="J243"/>
  <c r="BE243"/>
  <c r="BI241"/>
  <c r="BH241"/>
  <c r="BG241"/>
  <c r="BF241"/>
  <c r="T241"/>
  <c r="R241"/>
  <c r="P241"/>
  <c r="BK241"/>
  <c r="J241"/>
  <c r="BE241"/>
  <c r="BI239"/>
  <c r="BH239"/>
  <c r="BG239"/>
  <c r="BF239"/>
  <c r="T239"/>
  <c r="R239"/>
  <c r="P239"/>
  <c r="BK239"/>
  <c r="J239"/>
  <c r="BE239"/>
  <c r="BI235"/>
  <c r="BH235"/>
  <c r="BG235"/>
  <c r="BF235"/>
  <c r="T235"/>
  <c r="R235"/>
  <c r="P235"/>
  <c r="BK235"/>
  <c r="J235"/>
  <c r="BE235"/>
  <c r="BI233"/>
  <c r="BH233"/>
  <c r="BG233"/>
  <c r="BF233"/>
  <c r="T233"/>
  <c r="R233"/>
  <c r="P233"/>
  <c r="BK233"/>
  <c r="J233"/>
  <c r="BE233"/>
  <c r="BI231"/>
  <c r="BH231"/>
  <c r="BG231"/>
  <c r="BF231"/>
  <c r="T231"/>
  <c r="R231"/>
  <c r="P231"/>
  <c r="BK231"/>
  <c r="J231"/>
  <c r="BE231"/>
  <c r="BI227"/>
  <c r="BH227"/>
  <c r="BG227"/>
  <c r="BF227"/>
  <c r="T227"/>
  <c r="R227"/>
  <c r="P227"/>
  <c r="BK227"/>
  <c r="J227"/>
  <c r="BE227"/>
  <c r="BI223"/>
  <c r="BH223"/>
  <c r="BG223"/>
  <c r="BF223"/>
  <c r="T223"/>
  <c r="R223"/>
  <c r="P223"/>
  <c r="BK223"/>
  <c r="J223"/>
  <c r="BE223"/>
  <c r="BI220"/>
  <c r="BH220"/>
  <c r="BG220"/>
  <c r="BF220"/>
  <c r="T220"/>
  <c r="R220"/>
  <c r="P220"/>
  <c r="BK220"/>
  <c r="J220"/>
  <c r="BE220"/>
  <c r="BI216"/>
  <c r="BH216"/>
  <c r="BG216"/>
  <c r="BF216"/>
  <c r="T216"/>
  <c r="R216"/>
  <c r="P216"/>
  <c r="BK216"/>
  <c r="J216"/>
  <c r="BE216"/>
  <c r="BI213"/>
  <c r="BH213"/>
  <c r="BG213"/>
  <c r="BF213"/>
  <c r="T213"/>
  <c r="R213"/>
  <c r="P213"/>
  <c r="BK213"/>
  <c r="J213"/>
  <c r="BE213"/>
  <c r="BI211"/>
  <c r="BH211"/>
  <c r="BG211"/>
  <c r="BF211"/>
  <c r="T211"/>
  <c r="R211"/>
  <c r="P211"/>
  <c r="BK211"/>
  <c r="J211"/>
  <c r="BE211"/>
  <c r="BI208"/>
  <c r="BH208"/>
  <c r="BG208"/>
  <c r="BF208"/>
  <c r="T208"/>
  <c r="R208"/>
  <c r="P208"/>
  <c r="BK208"/>
  <c r="J208"/>
  <c r="BE208"/>
  <c r="BI205"/>
  <c r="BH205"/>
  <c r="BG205"/>
  <c r="BF205"/>
  <c r="T205"/>
  <c r="R205"/>
  <c r="P205"/>
  <c r="BK205"/>
  <c r="J205"/>
  <c r="BE205"/>
  <c r="BI203"/>
  <c r="BH203"/>
  <c r="BG203"/>
  <c r="BF203"/>
  <c r="T203"/>
  <c r="R203"/>
  <c r="P203"/>
  <c r="BK203"/>
  <c r="J203"/>
  <c r="BE203"/>
  <c r="BI201"/>
  <c r="BH201"/>
  <c r="BG201"/>
  <c r="BF201"/>
  <c r="T201"/>
  <c r="R201"/>
  <c r="P201"/>
  <c r="BK201"/>
  <c r="J201"/>
  <c r="BE201"/>
  <c r="BI199"/>
  <c r="BH199"/>
  <c r="BG199"/>
  <c r="BF199"/>
  <c r="T199"/>
  <c r="R199"/>
  <c r="P199"/>
  <c r="BK199"/>
  <c r="J199"/>
  <c r="BE199"/>
  <c r="BI196"/>
  <c r="BH196"/>
  <c r="BG196"/>
  <c r="BF196"/>
  <c r="T196"/>
  <c r="T195"/>
  <c r="R196"/>
  <c r="R195"/>
  <c r="P196"/>
  <c r="P195"/>
  <c r="BK196"/>
  <c r="BK195"/>
  <c r="J195"/>
  <c r="J196"/>
  <c r="BE196"/>
  <c r="J65"/>
  <c r="BI192"/>
  <c r="BH192"/>
  <c r="BG192"/>
  <c r="BF192"/>
  <c r="T192"/>
  <c r="R192"/>
  <c r="P192"/>
  <c r="BK192"/>
  <c r="J192"/>
  <c r="BE192"/>
  <c r="BI189"/>
  <c r="BH189"/>
  <c r="BG189"/>
  <c r="BF189"/>
  <c r="T189"/>
  <c r="R189"/>
  <c r="P189"/>
  <c r="BK189"/>
  <c r="J189"/>
  <c r="BE189"/>
  <c r="BI186"/>
  <c r="BH186"/>
  <c r="BG186"/>
  <c r="BF186"/>
  <c r="T186"/>
  <c r="R186"/>
  <c r="P186"/>
  <c r="BK186"/>
  <c r="J186"/>
  <c r="BE186"/>
  <c r="BI184"/>
  <c r="BH184"/>
  <c r="BG184"/>
  <c r="BF184"/>
  <c r="T184"/>
  <c r="R184"/>
  <c r="P184"/>
  <c r="BK184"/>
  <c r="J184"/>
  <c r="BE184"/>
  <c r="BI181"/>
  <c r="BH181"/>
  <c r="BG181"/>
  <c r="BF181"/>
  <c r="T181"/>
  <c r="R181"/>
  <c r="P181"/>
  <c r="BK181"/>
  <c r="J181"/>
  <c r="BE181"/>
  <c r="BI179"/>
  <c r="BH179"/>
  <c r="BG179"/>
  <c r="BF179"/>
  <c r="T179"/>
  <c r="R179"/>
  <c r="P179"/>
  <c r="BK179"/>
  <c r="J179"/>
  <c r="BE179"/>
  <c r="BI177"/>
  <c r="BH177"/>
  <c r="BG177"/>
  <c r="BF177"/>
  <c r="T177"/>
  <c r="R177"/>
  <c r="P177"/>
  <c r="BK177"/>
  <c r="J177"/>
  <c r="BE177"/>
  <c r="BI174"/>
  <c r="BH174"/>
  <c r="BG174"/>
  <c r="BF174"/>
  <c r="T174"/>
  <c r="R174"/>
  <c r="P174"/>
  <c r="BK174"/>
  <c r="J174"/>
  <c r="BE174"/>
  <c r="BI173"/>
  <c r="BH173"/>
  <c r="BG173"/>
  <c r="BF173"/>
  <c r="T173"/>
  <c r="R173"/>
  <c r="P173"/>
  <c r="BK173"/>
  <c r="J173"/>
  <c r="BE173"/>
  <c r="BI170"/>
  <c r="BH170"/>
  <c r="BG170"/>
  <c r="BF170"/>
  <c r="T170"/>
  <c r="T169"/>
  <c r="R170"/>
  <c r="R169"/>
  <c r="P170"/>
  <c r="P169"/>
  <c r="BK170"/>
  <c r="BK169"/>
  <c r="J169"/>
  <c r="J170"/>
  <c r="BE170"/>
  <c r="J64"/>
  <c r="BI168"/>
  <c r="BH168"/>
  <c r="BG168"/>
  <c r="BF168"/>
  <c r="T168"/>
  <c r="R168"/>
  <c r="P168"/>
  <c r="BK168"/>
  <c r="J168"/>
  <c r="BE168"/>
  <c r="BI166"/>
  <c r="BH166"/>
  <c r="BG166"/>
  <c r="BF166"/>
  <c r="T166"/>
  <c r="R166"/>
  <c r="P166"/>
  <c r="BK166"/>
  <c r="J166"/>
  <c r="BE166"/>
  <c r="BI162"/>
  <c r="BH162"/>
  <c r="BG162"/>
  <c r="BF162"/>
  <c r="T162"/>
  <c r="R162"/>
  <c r="P162"/>
  <c r="BK162"/>
  <c r="J162"/>
  <c r="BE162"/>
  <c r="BI160"/>
  <c r="BH160"/>
  <c r="BG160"/>
  <c r="BF160"/>
  <c r="T160"/>
  <c r="R160"/>
  <c r="P160"/>
  <c r="BK160"/>
  <c r="J160"/>
  <c r="BE160"/>
  <c r="BI158"/>
  <c r="BH158"/>
  <c r="BG158"/>
  <c r="BF158"/>
  <c r="T158"/>
  <c r="R158"/>
  <c r="P158"/>
  <c r="BK158"/>
  <c r="J158"/>
  <c r="BE158"/>
  <c r="BI154"/>
  <c r="BH154"/>
  <c r="BG154"/>
  <c r="BF154"/>
  <c r="T154"/>
  <c r="R154"/>
  <c r="P154"/>
  <c r="BK154"/>
  <c r="J154"/>
  <c r="BE154"/>
  <c r="BI152"/>
  <c r="BH152"/>
  <c r="BG152"/>
  <c r="BF152"/>
  <c r="T152"/>
  <c r="R152"/>
  <c r="P152"/>
  <c r="BK152"/>
  <c r="J152"/>
  <c r="BE152"/>
  <c r="BI148"/>
  <c r="BH148"/>
  <c r="BG148"/>
  <c r="BF148"/>
  <c r="T148"/>
  <c r="R148"/>
  <c r="P148"/>
  <c r="BK148"/>
  <c r="J148"/>
  <c r="BE148"/>
  <c r="BI145"/>
  <c r="BH145"/>
  <c r="BG145"/>
  <c r="BF145"/>
  <c r="T145"/>
  <c r="R145"/>
  <c r="P145"/>
  <c r="BK145"/>
  <c r="J145"/>
  <c r="BE145"/>
  <c r="BI141"/>
  <c r="BH141"/>
  <c r="BG141"/>
  <c r="BF141"/>
  <c r="T141"/>
  <c r="R141"/>
  <c r="P141"/>
  <c r="BK141"/>
  <c r="J141"/>
  <c r="BE141"/>
  <c r="BI138"/>
  <c r="BH138"/>
  <c r="BG138"/>
  <c r="BF138"/>
  <c r="T138"/>
  <c r="R138"/>
  <c r="P138"/>
  <c r="BK138"/>
  <c r="J138"/>
  <c r="BE138"/>
  <c r="BI136"/>
  <c r="BH136"/>
  <c r="BG136"/>
  <c r="BF136"/>
  <c r="T136"/>
  <c r="R136"/>
  <c r="P136"/>
  <c r="BK136"/>
  <c r="J136"/>
  <c r="BE136"/>
  <c r="BI133"/>
  <c r="BH133"/>
  <c r="BG133"/>
  <c r="BF133"/>
  <c r="T133"/>
  <c r="R133"/>
  <c r="P133"/>
  <c r="BK133"/>
  <c r="J133"/>
  <c r="BE133"/>
  <c r="BI130"/>
  <c r="BH130"/>
  <c r="BG130"/>
  <c r="BF130"/>
  <c r="T130"/>
  <c r="R130"/>
  <c r="P130"/>
  <c r="BK130"/>
  <c r="J130"/>
  <c r="BE130"/>
  <c r="BI127"/>
  <c r="BH127"/>
  <c r="BG127"/>
  <c r="BF127"/>
  <c r="T127"/>
  <c r="R127"/>
  <c r="P127"/>
  <c r="BK127"/>
  <c r="J127"/>
  <c r="BE127"/>
  <c r="BI124"/>
  <c r="BH124"/>
  <c r="BG124"/>
  <c r="BF124"/>
  <c r="T124"/>
  <c r="R124"/>
  <c r="P124"/>
  <c r="BK124"/>
  <c r="J124"/>
  <c r="BE124"/>
  <c r="BI121"/>
  <c r="BH121"/>
  <c r="BG121"/>
  <c r="BF121"/>
  <c r="T121"/>
  <c r="R121"/>
  <c r="P121"/>
  <c r="BK121"/>
  <c r="J121"/>
  <c r="BE121"/>
  <c r="BI118"/>
  <c r="BH118"/>
  <c r="BG118"/>
  <c r="BF118"/>
  <c r="T118"/>
  <c r="R118"/>
  <c r="P118"/>
  <c r="BK118"/>
  <c r="J118"/>
  <c r="BE118"/>
  <c r="BI115"/>
  <c r="BH115"/>
  <c r="BG115"/>
  <c r="BF115"/>
  <c r="T115"/>
  <c r="R115"/>
  <c r="P115"/>
  <c r="BK115"/>
  <c r="J115"/>
  <c r="BE115"/>
  <c r="BI112"/>
  <c r="BH112"/>
  <c r="BG112"/>
  <c r="BF112"/>
  <c r="T112"/>
  <c r="R112"/>
  <c r="P112"/>
  <c r="BK112"/>
  <c r="J112"/>
  <c r="BE112"/>
  <c r="BI110"/>
  <c r="BH110"/>
  <c r="BG110"/>
  <c r="BF110"/>
  <c r="T110"/>
  <c r="R110"/>
  <c r="P110"/>
  <c r="BK110"/>
  <c r="J110"/>
  <c r="BE110"/>
  <c r="BI107"/>
  <c r="BH107"/>
  <c r="BG107"/>
  <c r="BF107"/>
  <c r="T107"/>
  <c r="T106"/>
  <c r="R107"/>
  <c r="R106"/>
  <c r="P107"/>
  <c r="P106"/>
  <c r="BK107"/>
  <c r="BK106"/>
  <c r="J106"/>
  <c r="J107"/>
  <c r="BE107"/>
  <c r="J63"/>
  <c r="BI103"/>
  <c r="BH103"/>
  <c r="BG103"/>
  <c r="BF103"/>
  <c r="T103"/>
  <c r="R103"/>
  <c r="P103"/>
  <c r="BK103"/>
  <c r="J103"/>
  <c r="BE103"/>
  <c r="BI101"/>
  <c r="BH101"/>
  <c r="BG101"/>
  <c r="BF101"/>
  <c r="T101"/>
  <c r="R101"/>
  <c r="P101"/>
  <c r="BK101"/>
  <c r="J101"/>
  <c r="BE101"/>
  <c r="BI98"/>
  <c r="BH98"/>
  <c r="BG98"/>
  <c r="BF98"/>
  <c r="T98"/>
  <c r="R98"/>
  <c r="P98"/>
  <c r="BK98"/>
  <c r="J98"/>
  <c r="BE98"/>
  <c r="BI95"/>
  <c r="BH95"/>
  <c r="BG95"/>
  <c r="BF95"/>
  <c r="T95"/>
  <c r="T94"/>
  <c r="R95"/>
  <c r="R94"/>
  <c r="P95"/>
  <c r="P94"/>
  <c r="BK95"/>
  <c r="BK94"/>
  <c r="J94"/>
  <c r="J95"/>
  <c r="BE95"/>
  <c r="J62"/>
  <c r="BI91"/>
  <c r="F37"/>
  <c i="1" r="BD59"/>
  <c i="5" r="BH91"/>
  <c r="F36"/>
  <c i="1" r="BC59"/>
  <c i="5" r="BG91"/>
  <c r="F35"/>
  <c i="1" r="BB59"/>
  <c i="5" r="BF91"/>
  <c r="J34"/>
  <c i="1" r="AW59"/>
  <c i="5" r="F34"/>
  <c i="1" r="BA59"/>
  <c i="5" r="T91"/>
  <c r="T90"/>
  <c r="T89"/>
  <c r="T88"/>
  <c r="R91"/>
  <c r="R90"/>
  <c r="R89"/>
  <c r="R88"/>
  <c r="P91"/>
  <c r="P90"/>
  <c r="P89"/>
  <c r="P88"/>
  <c i="1" r="AU59"/>
  <c i="5" r="BK91"/>
  <c r="BK90"/>
  <c r="J90"/>
  <c r="BK89"/>
  <c r="J89"/>
  <c r="BK88"/>
  <c r="J88"/>
  <c r="J59"/>
  <c r="J30"/>
  <c i="1" r="AG59"/>
  <c i="5" r="J91"/>
  <c r="BE91"/>
  <c r="J33"/>
  <c i="1" r="AV59"/>
  <c i="5" r="F33"/>
  <c i="1" r="AZ59"/>
  <c i="5" r="J61"/>
  <c r="J60"/>
  <c r="J85"/>
  <c r="J84"/>
  <c r="F84"/>
  <c r="F82"/>
  <c r="E80"/>
  <c r="J55"/>
  <c r="J54"/>
  <c r="F54"/>
  <c r="F52"/>
  <c r="E50"/>
  <c r="J39"/>
  <c r="J18"/>
  <c r="E18"/>
  <c r="F85"/>
  <c r="F55"/>
  <c r="J17"/>
  <c r="J12"/>
  <c r="J82"/>
  <c r="J52"/>
  <c r="E7"/>
  <c r="E78"/>
  <c r="E48"/>
  <c i="4" r="J37"/>
  <c r="J36"/>
  <c i="1" r="AY57"/>
  <c i="4" r="J35"/>
  <c i="1" r="AX57"/>
  <c i="4" r="BI97"/>
  <c r="BH97"/>
  <c r="BG97"/>
  <c r="BF97"/>
  <c r="T97"/>
  <c r="T96"/>
  <c r="R97"/>
  <c r="R96"/>
  <c r="P97"/>
  <c r="P96"/>
  <c r="BK97"/>
  <c r="BK96"/>
  <c r="J96"/>
  <c r="J97"/>
  <c r="BE97"/>
  <c r="J62"/>
  <c r="BI93"/>
  <c r="BH93"/>
  <c r="BG93"/>
  <c r="BF93"/>
  <c r="T93"/>
  <c r="R93"/>
  <c r="P93"/>
  <c r="BK93"/>
  <c r="J93"/>
  <c r="BE93"/>
  <c r="BI91"/>
  <c r="BH91"/>
  <c r="BG91"/>
  <c r="BF91"/>
  <c r="T91"/>
  <c r="R91"/>
  <c r="P91"/>
  <c r="BK91"/>
  <c r="J91"/>
  <c r="BE91"/>
  <c r="BI88"/>
  <c r="BH88"/>
  <c r="BG88"/>
  <c r="BF88"/>
  <c r="T88"/>
  <c r="R88"/>
  <c r="P88"/>
  <c r="BK88"/>
  <c r="J88"/>
  <c r="BE88"/>
  <c r="BI85"/>
  <c r="F37"/>
  <c i="1" r="BD57"/>
  <c i="4" r="BH85"/>
  <c r="F36"/>
  <c i="1" r="BC57"/>
  <c i="4" r="BG85"/>
  <c r="F35"/>
  <c i="1" r="BB57"/>
  <c i="4" r="BF85"/>
  <c r="J34"/>
  <c i="1" r="AW57"/>
  <c i="4" r="F34"/>
  <c i="1" r="BA57"/>
  <c i="4" r="T85"/>
  <c r="T84"/>
  <c r="T83"/>
  <c r="T82"/>
  <c r="R85"/>
  <c r="R84"/>
  <c r="R83"/>
  <c r="R82"/>
  <c r="P85"/>
  <c r="P84"/>
  <c r="P83"/>
  <c r="P82"/>
  <c i="1" r="AU57"/>
  <c i="4" r="BK85"/>
  <c r="BK84"/>
  <c r="J84"/>
  <c r="BK83"/>
  <c r="J83"/>
  <c r="BK82"/>
  <c r="J82"/>
  <c r="J59"/>
  <c r="J30"/>
  <c i="1" r="AG57"/>
  <c i="4" r="J85"/>
  <c r="BE85"/>
  <c r="J33"/>
  <c i="1" r="AV57"/>
  <c i="4" r="F33"/>
  <c i="1" r="AZ57"/>
  <c i="4" r="J61"/>
  <c r="J60"/>
  <c r="J79"/>
  <c r="J78"/>
  <c r="F78"/>
  <c r="F76"/>
  <c r="E74"/>
  <c r="J55"/>
  <c r="J54"/>
  <c r="F54"/>
  <c r="F52"/>
  <c r="E50"/>
  <c r="J39"/>
  <c r="J18"/>
  <c r="E18"/>
  <c r="F79"/>
  <c r="F55"/>
  <c r="J17"/>
  <c r="J12"/>
  <c r="J76"/>
  <c r="J52"/>
  <c r="E7"/>
  <c r="E72"/>
  <c r="E48"/>
  <c i="3" r="J37"/>
  <c r="J36"/>
  <c i="1" r="AY56"/>
  <c i="3" r="J35"/>
  <c i="1" r="AX56"/>
  <c i="3" r="BI438"/>
  <c r="BH438"/>
  <c r="BG438"/>
  <c r="BF438"/>
  <c r="T438"/>
  <c r="R438"/>
  <c r="P438"/>
  <c r="BK438"/>
  <c r="J438"/>
  <c r="BE438"/>
  <c r="BI432"/>
  <c r="BH432"/>
  <c r="BG432"/>
  <c r="BF432"/>
  <c r="T432"/>
  <c r="R432"/>
  <c r="P432"/>
  <c r="BK432"/>
  <c r="J432"/>
  <c r="BE432"/>
  <c r="BI426"/>
  <c r="BH426"/>
  <c r="BG426"/>
  <c r="BF426"/>
  <c r="T426"/>
  <c r="R426"/>
  <c r="P426"/>
  <c r="BK426"/>
  <c r="J426"/>
  <c r="BE426"/>
  <c r="BI417"/>
  <c r="BH417"/>
  <c r="BG417"/>
  <c r="BF417"/>
  <c r="T417"/>
  <c r="R417"/>
  <c r="P417"/>
  <c r="BK417"/>
  <c r="J417"/>
  <c r="BE417"/>
  <c r="BI396"/>
  <c r="BH396"/>
  <c r="BG396"/>
  <c r="BF396"/>
  <c r="T396"/>
  <c r="R396"/>
  <c r="P396"/>
  <c r="BK396"/>
  <c r="J396"/>
  <c r="BE396"/>
  <c r="BI393"/>
  <c r="BH393"/>
  <c r="BG393"/>
  <c r="BF393"/>
  <c r="T393"/>
  <c r="R393"/>
  <c r="P393"/>
  <c r="BK393"/>
  <c r="J393"/>
  <c r="BE393"/>
  <c r="BI375"/>
  <c r="BH375"/>
  <c r="BG375"/>
  <c r="BF375"/>
  <c r="T375"/>
  <c r="R375"/>
  <c r="P375"/>
  <c r="BK375"/>
  <c r="J375"/>
  <c r="BE375"/>
  <c r="BI367"/>
  <c r="BH367"/>
  <c r="BG367"/>
  <c r="BF367"/>
  <c r="T367"/>
  <c r="R367"/>
  <c r="P367"/>
  <c r="BK367"/>
  <c r="J367"/>
  <c r="BE367"/>
  <c r="BI361"/>
  <c r="BH361"/>
  <c r="BG361"/>
  <c r="BF361"/>
  <c r="T361"/>
  <c r="R361"/>
  <c r="P361"/>
  <c r="BK361"/>
  <c r="J361"/>
  <c r="BE361"/>
  <c r="BI354"/>
  <c r="BH354"/>
  <c r="BG354"/>
  <c r="BF354"/>
  <c r="T354"/>
  <c r="R354"/>
  <c r="P354"/>
  <c r="BK354"/>
  <c r="J354"/>
  <c r="BE354"/>
  <c r="BI350"/>
  <c r="BH350"/>
  <c r="BG350"/>
  <c r="BF350"/>
  <c r="T350"/>
  <c r="R350"/>
  <c r="P350"/>
  <c r="BK350"/>
  <c r="J350"/>
  <c r="BE350"/>
  <c r="BI344"/>
  <c r="BH344"/>
  <c r="BG344"/>
  <c r="BF344"/>
  <c r="T344"/>
  <c r="R344"/>
  <c r="P344"/>
  <c r="BK344"/>
  <c r="J344"/>
  <c r="BE344"/>
  <c r="BI340"/>
  <c r="BH340"/>
  <c r="BG340"/>
  <c r="BF340"/>
  <c r="T340"/>
  <c r="T339"/>
  <c r="R340"/>
  <c r="R339"/>
  <c r="P340"/>
  <c r="P339"/>
  <c r="BK340"/>
  <c r="BK339"/>
  <c r="J339"/>
  <c r="J340"/>
  <c r="BE340"/>
  <c r="J64"/>
  <c r="BI336"/>
  <c r="BH336"/>
  <c r="BG336"/>
  <c r="BF336"/>
  <c r="T336"/>
  <c r="R336"/>
  <c r="P336"/>
  <c r="BK336"/>
  <c r="J336"/>
  <c r="BE336"/>
  <c r="BI333"/>
  <c r="BH333"/>
  <c r="BG333"/>
  <c r="BF333"/>
  <c r="T333"/>
  <c r="R333"/>
  <c r="P333"/>
  <c r="BK333"/>
  <c r="J333"/>
  <c r="BE333"/>
  <c r="BI330"/>
  <c r="BH330"/>
  <c r="BG330"/>
  <c r="BF330"/>
  <c r="T330"/>
  <c r="R330"/>
  <c r="P330"/>
  <c r="BK330"/>
  <c r="J330"/>
  <c r="BE330"/>
  <c r="BI327"/>
  <c r="BH327"/>
  <c r="BG327"/>
  <c r="BF327"/>
  <c r="T327"/>
  <c r="R327"/>
  <c r="P327"/>
  <c r="BK327"/>
  <c r="J327"/>
  <c r="BE327"/>
  <c r="BI324"/>
  <c r="BH324"/>
  <c r="BG324"/>
  <c r="BF324"/>
  <c r="T324"/>
  <c r="R324"/>
  <c r="P324"/>
  <c r="BK324"/>
  <c r="J324"/>
  <c r="BE324"/>
  <c r="BI321"/>
  <c r="BH321"/>
  <c r="BG321"/>
  <c r="BF321"/>
  <c r="T321"/>
  <c r="R321"/>
  <c r="P321"/>
  <c r="BK321"/>
  <c r="J321"/>
  <c r="BE321"/>
  <c r="BI318"/>
  <c r="BH318"/>
  <c r="BG318"/>
  <c r="BF318"/>
  <c r="T318"/>
  <c r="T317"/>
  <c r="R318"/>
  <c r="R317"/>
  <c r="P318"/>
  <c r="P317"/>
  <c r="BK318"/>
  <c r="BK317"/>
  <c r="J317"/>
  <c r="J318"/>
  <c r="BE318"/>
  <c r="J63"/>
  <c r="BI312"/>
  <c r="BH312"/>
  <c r="BG312"/>
  <c r="BF312"/>
  <c r="T312"/>
  <c r="R312"/>
  <c r="P312"/>
  <c r="BK312"/>
  <c r="J312"/>
  <c r="BE312"/>
  <c r="BI306"/>
  <c r="BH306"/>
  <c r="BG306"/>
  <c r="BF306"/>
  <c r="T306"/>
  <c r="R306"/>
  <c r="P306"/>
  <c r="BK306"/>
  <c r="J306"/>
  <c r="BE306"/>
  <c r="BI302"/>
  <c r="BH302"/>
  <c r="BG302"/>
  <c r="BF302"/>
  <c r="T302"/>
  <c r="T301"/>
  <c r="R302"/>
  <c r="R301"/>
  <c r="P302"/>
  <c r="P301"/>
  <c r="BK302"/>
  <c r="BK301"/>
  <c r="J301"/>
  <c r="J302"/>
  <c r="BE302"/>
  <c r="J62"/>
  <c r="BI298"/>
  <c r="BH298"/>
  <c r="BG298"/>
  <c r="BF298"/>
  <c r="T298"/>
  <c r="R298"/>
  <c r="P298"/>
  <c r="BK298"/>
  <c r="J298"/>
  <c r="BE298"/>
  <c r="BI295"/>
  <c r="BH295"/>
  <c r="BG295"/>
  <c r="BF295"/>
  <c r="T295"/>
  <c r="R295"/>
  <c r="P295"/>
  <c r="BK295"/>
  <c r="J295"/>
  <c r="BE295"/>
  <c r="BI291"/>
  <c r="BH291"/>
  <c r="BG291"/>
  <c r="BF291"/>
  <c r="T291"/>
  <c r="R291"/>
  <c r="P291"/>
  <c r="BK291"/>
  <c r="J291"/>
  <c r="BE291"/>
  <c r="BI287"/>
  <c r="BH287"/>
  <c r="BG287"/>
  <c r="BF287"/>
  <c r="T287"/>
  <c r="R287"/>
  <c r="P287"/>
  <c r="BK287"/>
  <c r="J287"/>
  <c r="BE287"/>
  <c r="BI284"/>
  <c r="BH284"/>
  <c r="BG284"/>
  <c r="BF284"/>
  <c r="T284"/>
  <c r="R284"/>
  <c r="P284"/>
  <c r="BK284"/>
  <c r="J284"/>
  <c r="BE284"/>
  <c r="BI280"/>
  <c r="BH280"/>
  <c r="BG280"/>
  <c r="BF280"/>
  <c r="T280"/>
  <c r="R280"/>
  <c r="P280"/>
  <c r="BK280"/>
  <c r="J280"/>
  <c r="BE280"/>
  <c r="BI277"/>
  <c r="BH277"/>
  <c r="BG277"/>
  <c r="BF277"/>
  <c r="T277"/>
  <c r="R277"/>
  <c r="P277"/>
  <c r="BK277"/>
  <c r="J277"/>
  <c r="BE277"/>
  <c r="BI274"/>
  <c r="BH274"/>
  <c r="BG274"/>
  <c r="BF274"/>
  <c r="T274"/>
  <c r="R274"/>
  <c r="P274"/>
  <c r="BK274"/>
  <c r="J274"/>
  <c r="BE274"/>
  <c r="BI271"/>
  <c r="BH271"/>
  <c r="BG271"/>
  <c r="BF271"/>
  <c r="T271"/>
  <c r="R271"/>
  <c r="P271"/>
  <c r="BK271"/>
  <c r="J271"/>
  <c r="BE271"/>
  <c r="BI268"/>
  <c r="BH268"/>
  <c r="BG268"/>
  <c r="BF268"/>
  <c r="T268"/>
  <c r="R268"/>
  <c r="P268"/>
  <c r="BK268"/>
  <c r="J268"/>
  <c r="BE268"/>
  <c r="BI265"/>
  <c r="BH265"/>
  <c r="BG265"/>
  <c r="BF265"/>
  <c r="T265"/>
  <c r="R265"/>
  <c r="P265"/>
  <c r="BK265"/>
  <c r="J265"/>
  <c r="BE265"/>
  <c r="BI262"/>
  <c r="BH262"/>
  <c r="BG262"/>
  <c r="BF262"/>
  <c r="T262"/>
  <c r="R262"/>
  <c r="P262"/>
  <c r="BK262"/>
  <c r="J262"/>
  <c r="BE262"/>
  <c r="BI259"/>
  <c r="BH259"/>
  <c r="BG259"/>
  <c r="BF259"/>
  <c r="T259"/>
  <c r="R259"/>
  <c r="P259"/>
  <c r="BK259"/>
  <c r="J259"/>
  <c r="BE259"/>
  <c r="BI256"/>
  <c r="BH256"/>
  <c r="BG256"/>
  <c r="BF256"/>
  <c r="T256"/>
  <c r="R256"/>
  <c r="P256"/>
  <c r="BK256"/>
  <c r="J256"/>
  <c r="BE256"/>
  <c r="BI253"/>
  <c r="BH253"/>
  <c r="BG253"/>
  <c r="BF253"/>
  <c r="T253"/>
  <c r="R253"/>
  <c r="P253"/>
  <c r="BK253"/>
  <c r="J253"/>
  <c r="BE253"/>
  <c r="BI250"/>
  <c r="BH250"/>
  <c r="BG250"/>
  <c r="BF250"/>
  <c r="T250"/>
  <c r="R250"/>
  <c r="P250"/>
  <c r="BK250"/>
  <c r="J250"/>
  <c r="BE250"/>
  <c r="BI247"/>
  <c r="BH247"/>
  <c r="BG247"/>
  <c r="BF247"/>
  <c r="T247"/>
  <c r="R247"/>
  <c r="P247"/>
  <c r="BK247"/>
  <c r="J247"/>
  <c r="BE247"/>
  <c r="BI244"/>
  <c r="BH244"/>
  <c r="BG244"/>
  <c r="BF244"/>
  <c r="T244"/>
  <c r="R244"/>
  <c r="P244"/>
  <c r="BK244"/>
  <c r="J244"/>
  <c r="BE244"/>
  <c r="BI241"/>
  <c r="BH241"/>
  <c r="BG241"/>
  <c r="BF241"/>
  <c r="T241"/>
  <c r="R241"/>
  <c r="P241"/>
  <c r="BK241"/>
  <c r="J241"/>
  <c r="BE241"/>
  <c r="BI238"/>
  <c r="BH238"/>
  <c r="BG238"/>
  <c r="BF238"/>
  <c r="T238"/>
  <c r="R238"/>
  <c r="P238"/>
  <c r="BK238"/>
  <c r="J238"/>
  <c r="BE238"/>
  <c r="BI235"/>
  <c r="BH235"/>
  <c r="BG235"/>
  <c r="BF235"/>
  <c r="T235"/>
  <c r="R235"/>
  <c r="P235"/>
  <c r="BK235"/>
  <c r="J235"/>
  <c r="BE235"/>
  <c r="BI232"/>
  <c r="BH232"/>
  <c r="BG232"/>
  <c r="BF232"/>
  <c r="T232"/>
  <c r="R232"/>
  <c r="P232"/>
  <c r="BK232"/>
  <c r="J232"/>
  <c r="BE232"/>
  <c r="BI229"/>
  <c r="BH229"/>
  <c r="BG229"/>
  <c r="BF229"/>
  <c r="T229"/>
  <c r="R229"/>
  <c r="P229"/>
  <c r="BK229"/>
  <c r="J229"/>
  <c r="BE229"/>
  <c r="BI226"/>
  <c r="BH226"/>
  <c r="BG226"/>
  <c r="BF226"/>
  <c r="T226"/>
  <c r="R226"/>
  <c r="P226"/>
  <c r="BK226"/>
  <c r="J226"/>
  <c r="BE226"/>
  <c r="BI223"/>
  <c r="BH223"/>
  <c r="BG223"/>
  <c r="BF223"/>
  <c r="T223"/>
  <c r="R223"/>
  <c r="P223"/>
  <c r="BK223"/>
  <c r="J223"/>
  <c r="BE223"/>
  <c r="BI220"/>
  <c r="BH220"/>
  <c r="BG220"/>
  <c r="BF220"/>
  <c r="T220"/>
  <c r="R220"/>
  <c r="P220"/>
  <c r="BK220"/>
  <c r="J220"/>
  <c r="BE220"/>
  <c r="BI217"/>
  <c r="BH217"/>
  <c r="BG217"/>
  <c r="BF217"/>
  <c r="T217"/>
  <c r="R217"/>
  <c r="P217"/>
  <c r="BK217"/>
  <c r="J217"/>
  <c r="BE217"/>
  <c r="BI214"/>
  <c r="BH214"/>
  <c r="BG214"/>
  <c r="BF214"/>
  <c r="T214"/>
  <c r="R214"/>
  <c r="P214"/>
  <c r="BK214"/>
  <c r="J214"/>
  <c r="BE214"/>
  <c r="BI211"/>
  <c r="BH211"/>
  <c r="BG211"/>
  <c r="BF211"/>
  <c r="T211"/>
  <c r="R211"/>
  <c r="P211"/>
  <c r="BK211"/>
  <c r="J211"/>
  <c r="BE211"/>
  <c r="BI208"/>
  <c r="BH208"/>
  <c r="BG208"/>
  <c r="BF208"/>
  <c r="T208"/>
  <c r="R208"/>
  <c r="P208"/>
  <c r="BK208"/>
  <c r="J208"/>
  <c r="BE208"/>
  <c r="BI205"/>
  <c r="BH205"/>
  <c r="BG205"/>
  <c r="BF205"/>
  <c r="T205"/>
  <c r="R205"/>
  <c r="P205"/>
  <c r="BK205"/>
  <c r="J205"/>
  <c r="BE205"/>
  <c r="BI202"/>
  <c r="BH202"/>
  <c r="BG202"/>
  <c r="BF202"/>
  <c r="T202"/>
  <c r="R202"/>
  <c r="P202"/>
  <c r="BK202"/>
  <c r="J202"/>
  <c r="BE202"/>
  <c r="BI199"/>
  <c r="BH199"/>
  <c r="BG199"/>
  <c r="BF199"/>
  <c r="T199"/>
  <c r="R199"/>
  <c r="P199"/>
  <c r="BK199"/>
  <c r="J199"/>
  <c r="BE199"/>
  <c r="BI196"/>
  <c r="BH196"/>
  <c r="BG196"/>
  <c r="BF196"/>
  <c r="T196"/>
  <c r="R196"/>
  <c r="P196"/>
  <c r="BK196"/>
  <c r="J196"/>
  <c r="BE196"/>
  <c r="BI193"/>
  <c r="BH193"/>
  <c r="BG193"/>
  <c r="BF193"/>
  <c r="T193"/>
  <c r="R193"/>
  <c r="P193"/>
  <c r="BK193"/>
  <c r="J193"/>
  <c r="BE193"/>
  <c r="BI189"/>
  <c r="BH189"/>
  <c r="BG189"/>
  <c r="BF189"/>
  <c r="T189"/>
  <c r="R189"/>
  <c r="P189"/>
  <c r="BK189"/>
  <c r="J189"/>
  <c r="BE189"/>
  <c r="BI186"/>
  <c r="BH186"/>
  <c r="BG186"/>
  <c r="BF186"/>
  <c r="T186"/>
  <c r="R186"/>
  <c r="P186"/>
  <c r="BK186"/>
  <c r="J186"/>
  <c r="BE186"/>
  <c r="BI182"/>
  <c r="BH182"/>
  <c r="BG182"/>
  <c r="BF182"/>
  <c r="T182"/>
  <c r="R182"/>
  <c r="P182"/>
  <c r="BK182"/>
  <c r="J182"/>
  <c r="BE182"/>
  <c r="BI178"/>
  <c r="BH178"/>
  <c r="BG178"/>
  <c r="BF178"/>
  <c r="T178"/>
  <c r="R178"/>
  <c r="P178"/>
  <c r="BK178"/>
  <c r="J178"/>
  <c r="BE178"/>
  <c r="BI175"/>
  <c r="BH175"/>
  <c r="BG175"/>
  <c r="BF175"/>
  <c r="T175"/>
  <c r="R175"/>
  <c r="P175"/>
  <c r="BK175"/>
  <c r="J175"/>
  <c r="BE175"/>
  <c r="BI169"/>
  <c r="BH169"/>
  <c r="BG169"/>
  <c r="BF169"/>
  <c r="T169"/>
  <c r="R169"/>
  <c r="P169"/>
  <c r="BK169"/>
  <c r="J169"/>
  <c r="BE169"/>
  <c r="BI164"/>
  <c r="BH164"/>
  <c r="BG164"/>
  <c r="BF164"/>
  <c r="T164"/>
  <c r="R164"/>
  <c r="P164"/>
  <c r="BK164"/>
  <c r="J164"/>
  <c r="BE164"/>
  <c r="BI161"/>
  <c r="BH161"/>
  <c r="BG161"/>
  <c r="BF161"/>
  <c r="T161"/>
  <c r="R161"/>
  <c r="P161"/>
  <c r="BK161"/>
  <c r="J161"/>
  <c r="BE161"/>
  <c r="BI148"/>
  <c r="BH148"/>
  <c r="BG148"/>
  <c r="BF148"/>
  <c r="T148"/>
  <c r="R148"/>
  <c r="P148"/>
  <c r="BK148"/>
  <c r="J148"/>
  <c r="BE148"/>
  <c r="BI144"/>
  <c r="BH144"/>
  <c r="BG144"/>
  <c r="BF144"/>
  <c r="T144"/>
  <c r="R144"/>
  <c r="P144"/>
  <c r="BK144"/>
  <c r="J144"/>
  <c r="BE144"/>
  <c r="BI138"/>
  <c r="BH138"/>
  <c r="BG138"/>
  <c r="BF138"/>
  <c r="T138"/>
  <c r="R138"/>
  <c r="P138"/>
  <c r="BK138"/>
  <c r="J138"/>
  <c r="BE138"/>
  <c r="BI134"/>
  <c r="BH134"/>
  <c r="BG134"/>
  <c r="BF134"/>
  <c r="T134"/>
  <c r="R134"/>
  <c r="P134"/>
  <c r="BK134"/>
  <c r="J134"/>
  <c r="BE134"/>
  <c r="BI129"/>
  <c r="BH129"/>
  <c r="BG129"/>
  <c r="BF129"/>
  <c r="T129"/>
  <c r="R129"/>
  <c r="P129"/>
  <c r="BK129"/>
  <c r="J129"/>
  <c r="BE129"/>
  <c r="BI126"/>
  <c r="BH126"/>
  <c r="BG126"/>
  <c r="BF126"/>
  <c r="T126"/>
  <c r="R126"/>
  <c r="P126"/>
  <c r="BK126"/>
  <c r="J126"/>
  <c r="BE126"/>
  <c r="BI123"/>
  <c r="BH123"/>
  <c r="BG123"/>
  <c r="BF123"/>
  <c r="T123"/>
  <c r="R123"/>
  <c r="P123"/>
  <c r="BK123"/>
  <c r="J123"/>
  <c r="BE123"/>
  <c r="BI120"/>
  <c r="BH120"/>
  <c r="BG120"/>
  <c r="BF120"/>
  <c r="T120"/>
  <c r="R120"/>
  <c r="P120"/>
  <c r="BK120"/>
  <c r="J120"/>
  <c r="BE120"/>
  <c r="BI117"/>
  <c r="BH117"/>
  <c r="BG117"/>
  <c r="BF117"/>
  <c r="T117"/>
  <c r="R117"/>
  <c r="P117"/>
  <c r="BK117"/>
  <c r="J117"/>
  <c r="BE117"/>
  <c r="BI114"/>
  <c r="BH114"/>
  <c r="BG114"/>
  <c r="BF114"/>
  <c r="T114"/>
  <c r="R114"/>
  <c r="P114"/>
  <c r="BK114"/>
  <c r="J114"/>
  <c r="BE114"/>
  <c r="BI111"/>
  <c r="BH111"/>
  <c r="BG111"/>
  <c r="BF111"/>
  <c r="T111"/>
  <c r="R111"/>
  <c r="P111"/>
  <c r="BK111"/>
  <c r="J111"/>
  <c r="BE111"/>
  <c r="BI108"/>
  <c r="BH108"/>
  <c r="BG108"/>
  <c r="BF108"/>
  <c r="T108"/>
  <c r="R108"/>
  <c r="P108"/>
  <c r="BK108"/>
  <c r="J108"/>
  <c r="BE108"/>
  <c r="BI105"/>
  <c r="BH105"/>
  <c r="BG105"/>
  <c r="BF105"/>
  <c r="T105"/>
  <c r="R105"/>
  <c r="P105"/>
  <c r="BK105"/>
  <c r="J105"/>
  <c r="BE105"/>
  <c r="BI102"/>
  <c r="BH102"/>
  <c r="BG102"/>
  <c r="BF102"/>
  <c r="T102"/>
  <c r="R102"/>
  <c r="P102"/>
  <c r="BK102"/>
  <c r="J102"/>
  <c r="BE102"/>
  <c r="BI99"/>
  <c r="BH99"/>
  <c r="BG99"/>
  <c r="BF99"/>
  <c r="T99"/>
  <c r="R99"/>
  <c r="P99"/>
  <c r="BK99"/>
  <c r="J99"/>
  <c r="BE99"/>
  <c r="BI96"/>
  <c r="BH96"/>
  <c r="BG96"/>
  <c r="BF96"/>
  <c r="T96"/>
  <c r="R96"/>
  <c r="P96"/>
  <c r="BK96"/>
  <c r="J96"/>
  <c r="BE96"/>
  <c r="BI93"/>
  <c r="BH93"/>
  <c r="BG93"/>
  <c r="BF93"/>
  <c r="T93"/>
  <c r="R93"/>
  <c r="P93"/>
  <c r="BK93"/>
  <c r="J93"/>
  <c r="BE93"/>
  <c r="BI90"/>
  <c r="BH90"/>
  <c r="BG90"/>
  <c r="BF90"/>
  <c r="T90"/>
  <c r="R90"/>
  <c r="P90"/>
  <c r="BK90"/>
  <c r="J90"/>
  <c r="BE90"/>
  <c r="BI87"/>
  <c r="F37"/>
  <c i="1" r="BD56"/>
  <c i="3" r="BH87"/>
  <c r="F36"/>
  <c i="1" r="BC56"/>
  <c i="3" r="BG87"/>
  <c r="F35"/>
  <c i="1" r="BB56"/>
  <c i="3" r="BF87"/>
  <c r="J34"/>
  <c i="1" r="AW56"/>
  <c i="3" r="F34"/>
  <c i="1" r="BA56"/>
  <c i="3" r="T87"/>
  <c r="T86"/>
  <c r="T85"/>
  <c r="T84"/>
  <c r="R87"/>
  <c r="R86"/>
  <c r="R85"/>
  <c r="R84"/>
  <c r="P87"/>
  <c r="P86"/>
  <c r="P85"/>
  <c r="P84"/>
  <c i="1" r="AU56"/>
  <c i="3" r="BK87"/>
  <c r="BK86"/>
  <c r="J86"/>
  <c r="BK85"/>
  <c r="J85"/>
  <c r="BK84"/>
  <c r="J84"/>
  <c r="J59"/>
  <c r="J30"/>
  <c i="1" r="AG56"/>
  <c i="3" r="J87"/>
  <c r="BE87"/>
  <c r="J33"/>
  <c i="1" r="AV56"/>
  <c i="3" r="F33"/>
  <c i="1" r="AZ56"/>
  <c i="3" r="J61"/>
  <c r="J60"/>
  <c r="J81"/>
  <c r="J80"/>
  <c r="F80"/>
  <c r="F78"/>
  <c r="E76"/>
  <c r="J55"/>
  <c r="J54"/>
  <c r="F54"/>
  <c r="F52"/>
  <c r="E50"/>
  <c r="J39"/>
  <c r="J18"/>
  <c r="E18"/>
  <c r="F81"/>
  <c r="F55"/>
  <c r="J17"/>
  <c r="J12"/>
  <c r="J78"/>
  <c r="J52"/>
  <c r="E7"/>
  <c r="E74"/>
  <c r="E48"/>
  <c i="2" r="J37"/>
  <c r="J36"/>
  <c i="1" r="AY55"/>
  <c i="2" r="J35"/>
  <c i="1" r="AX55"/>
  <c i="2" r="BI122"/>
  <c r="BH122"/>
  <c r="BG122"/>
  <c r="BF122"/>
  <c r="T122"/>
  <c r="T121"/>
  <c r="R122"/>
  <c r="R121"/>
  <c r="P122"/>
  <c r="P121"/>
  <c r="BK122"/>
  <c r="BK121"/>
  <c r="J121"/>
  <c r="J122"/>
  <c r="BE122"/>
  <c r="J65"/>
  <c r="BI116"/>
  <c r="BH116"/>
  <c r="BG116"/>
  <c r="BF116"/>
  <c r="T116"/>
  <c r="R116"/>
  <c r="P116"/>
  <c r="BK116"/>
  <c r="J116"/>
  <c r="BE116"/>
  <c r="BI111"/>
  <c r="BH111"/>
  <c r="BG111"/>
  <c r="BF111"/>
  <c r="T111"/>
  <c r="R111"/>
  <c r="P111"/>
  <c r="BK111"/>
  <c r="J111"/>
  <c r="BE111"/>
  <c r="BI108"/>
  <c r="BH108"/>
  <c r="BG108"/>
  <c r="BF108"/>
  <c r="T108"/>
  <c r="R108"/>
  <c r="P108"/>
  <c r="BK108"/>
  <c r="J108"/>
  <c r="BE108"/>
  <c r="BI102"/>
  <c r="BH102"/>
  <c r="BG102"/>
  <c r="BF102"/>
  <c r="T102"/>
  <c r="T101"/>
  <c r="R102"/>
  <c r="R101"/>
  <c r="P102"/>
  <c r="P101"/>
  <c r="BK102"/>
  <c r="BK101"/>
  <c r="J101"/>
  <c r="J102"/>
  <c r="BE102"/>
  <c r="J64"/>
  <c r="BI99"/>
  <c r="BH99"/>
  <c r="BG99"/>
  <c r="BF99"/>
  <c r="T99"/>
  <c r="T98"/>
  <c r="R99"/>
  <c r="R98"/>
  <c r="P99"/>
  <c r="P98"/>
  <c r="BK99"/>
  <c r="BK98"/>
  <c r="J98"/>
  <c r="J99"/>
  <c r="BE99"/>
  <c r="J63"/>
  <c r="BI95"/>
  <c r="BH95"/>
  <c r="BG95"/>
  <c r="BF95"/>
  <c r="T95"/>
  <c r="T94"/>
  <c r="R95"/>
  <c r="R94"/>
  <c r="P95"/>
  <c r="P94"/>
  <c r="BK95"/>
  <c r="BK94"/>
  <c r="J94"/>
  <c r="J95"/>
  <c r="BE95"/>
  <c r="J62"/>
  <c r="BI88"/>
  <c r="F37"/>
  <c i="1" r="BD55"/>
  <c i="2" r="BH88"/>
  <c r="F36"/>
  <c i="1" r="BC55"/>
  <c i="2" r="BG88"/>
  <c r="F35"/>
  <c i="1" r="BB55"/>
  <c i="2" r="BF88"/>
  <c r="J34"/>
  <c i="1" r="AW55"/>
  <c i="2" r="F34"/>
  <c i="1" r="BA55"/>
  <c i="2" r="T88"/>
  <c r="T87"/>
  <c r="T86"/>
  <c r="T85"/>
  <c r="R88"/>
  <c r="R87"/>
  <c r="R86"/>
  <c r="R85"/>
  <c r="P88"/>
  <c r="P87"/>
  <c r="P86"/>
  <c r="P85"/>
  <c i="1" r="AU55"/>
  <c i="2" r="BK88"/>
  <c r="BK87"/>
  <c r="J87"/>
  <c r="BK86"/>
  <c r="J86"/>
  <c r="BK85"/>
  <c r="J85"/>
  <c r="J59"/>
  <c r="J30"/>
  <c i="1" r="AG55"/>
  <c i="2" r="J88"/>
  <c r="BE88"/>
  <c r="J33"/>
  <c i="1" r="AV55"/>
  <c i="2" r="F33"/>
  <c i="1" r="AZ55"/>
  <c i="2" r="J61"/>
  <c r="J60"/>
  <c r="J82"/>
  <c r="J81"/>
  <c r="F81"/>
  <c r="F79"/>
  <c r="E77"/>
  <c r="J55"/>
  <c r="J54"/>
  <c r="F54"/>
  <c r="F52"/>
  <c r="E50"/>
  <c r="J39"/>
  <c r="J18"/>
  <c r="E18"/>
  <c r="F82"/>
  <c r="F55"/>
  <c r="J17"/>
  <c r="J12"/>
  <c r="J79"/>
  <c r="J52"/>
  <c r="E7"/>
  <c r="E75"/>
  <c r="E48"/>
  <c i="1" r="BD58"/>
  <c r="BC58"/>
  <c r="BB58"/>
  <c r="BA58"/>
  <c r="AZ58"/>
  <c r="AY58"/>
  <c r="AX58"/>
  <c r="AW58"/>
  <c r="AV58"/>
  <c r="AU58"/>
  <c r="AT58"/>
  <c r="AS58"/>
  <c r="AG58"/>
  <c r="BD54"/>
  <c r="W33"/>
  <c r="BC54"/>
  <c r="W32"/>
  <c r="BB54"/>
  <c r="W31"/>
  <c r="BA54"/>
  <c r="W30"/>
  <c r="AZ54"/>
  <c r="W29"/>
  <c r="AY54"/>
  <c r="AX54"/>
  <c r="AW54"/>
  <c r="AK30"/>
  <c r="AV54"/>
  <c r="AK29"/>
  <c r="AU54"/>
  <c r="AT54"/>
  <c r="AS54"/>
  <c r="AG54"/>
  <c r="AK26"/>
  <c r="AT84"/>
  <c r="AN84"/>
  <c r="AT83"/>
  <c r="AN83"/>
  <c r="AT82"/>
  <c r="AN82"/>
  <c r="AT81"/>
  <c r="AN81"/>
  <c r="AT80"/>
  <c r="AN80"/>
  <c r="AT79"/>
  <c r="AN79"/>
  <c r="AT78"/>
  <c r="AN78"/>
  <c r="AT77"/>
  <c r="AN77"/>
  <c r="AT76"/>
  <c r="AN76"/>
  <c r="AT75"/>
  <c r="AN75"/>
  <c r="AT74"/>
  <c r="AN74"/>
  <c r="AT73"/>
  <c r="AN73"/>
  <c r="AT72"/>
  <c r="AN72"/>
  <c r="AT71"/>
  <c r="AN71"/>
  <c r="AT70"/>
  <c r="AN70"/>
  <c r="AT69"/>
  <c r="AN69"/>
  <c r="AT68"/>
  <c r="AN68"/>
  <c r="AT67"/>
  <c r="AN67"/>
  <c r="AT66"/>
  <c r="AN66"/>
  <c r="AT65"/>
  <c r="AN65"/>
  <c r="AT64"/>
  <c r="AN64"/>
  <c r="AT63"/>
  <c r="AN63"/>
  <c r="AT62"/>
  <c r="AN62"/>
  <c r="AT61"/>
  <c r="AN61"/>
  <c r="AT60"/>
  <c r="AN60"/>
  <c r="AT59"/>
  <c r="AN59"/>
  <c r="AN58"/>
  <c r="AT57"/>
  <c r="AN57"/>
  <c r="AT56"/>
  <c r="AN56"/>
  <c r="AT55"/>
  <c r="AN55"/>
  <c r="AN54"/>
  <c r="L50"/>
  <c r="AM50"/>
  <c r="AM49"/>
  <c r="L49"/>
  <c r="AM47"/>
  <c r="L47"/>
  <c r="L45"/>
  <c r="L44"/>
  <c r="AK35"/>
</calcChain>
</file>

<file path=xl/sharedStrings.xml><?xml version="1.0" encoding="utf-8"?>
<sst xmlns="http://schemas.openxmlformats.org/spreadsheetml/2006/main">
  <si>
    <t>Export Komplet</t>
  </si>
  <si>
    <t>VZ</t>
  </si>
  <si>
    <t>2.0</t>
  </si>
  <si>
    <t>ZAMOK</t>
  </si>
  <si>
    <t>False</t>
  </si>
  <si>
    <t>{5d9be92b-0347-42af-9339-66ab7bce3751}</t>
  </si>
  <si>
    <t>0,01</t>
  </si>
  <si>
    <t>21</t>
  </si>
  <si>
    <t>15</t>
  </si>
  <si>
    <t>REKAPITULACE STAVBY</t>
  </si>
  <si>
    <t xml:space="preserve">v ---  níže se nacházejí doplnkové a pomocné údaje k sestavám  --- v</t>
  </si>
  <si>
    <t>Návod na vyplnění</t>
  </si>
  <si>
    <t>0,001</t>
  </si>
  <si>
    <t>Kód:</t>
  </si>
  <si>
    <t>202016</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</si>
  <si>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</si>
  <si>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</si>
  <si>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Úprava komunikace Cheb-Háje, ul. Zemědělská - STAVBA I</t>
  </si>
  <si>
    <t>KSO:</t>
  </si>
  <si>
    <t>822 2</t>
  </si>
  <si>
    <t>CC-CZ:</t>
  </si>
  <si>
    <t>Místo:</t>
  </si>
  <si>
    <t>Cheb-Háje</t>
  </si>
  <si>
    <t>Datum:</t>
  </si>
  <si>
    <t>21. 8. 2018</t>
  </si>
  <si>
    <t>Zadavatel:</t>
  </si>
  <si>
    <t>IČ:</t>
  </si>
  <si>
    <t>00253979</t>
  </si>
  <si>
    <t>Město Cheb</t>
  </si>
  <si>
    <t>DIČ:</t>
  </si>
  <si>
    <t/>
  </si>
  <si>
    <t>Uchazeč:</t>
  </si>
  <si>
    <t>Vyplň údaj</t>
  </si>
  <si>
    <t>Projektant:</t>
  </si>
  <si>
    <t>26392526</t>
  </si>
  <si>
    <t>DSVA, s.r.o. - Ing. Petr Král, Jozef Turza</t>
  </si>
  <si>
    <t>True</t>
  </si>
  <si>
    <t>Zpracovatel:</t>
  </si>
  <si>
    <t>DSVA, s.r.o. - Jitka Heřmanová, Jozef Turza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</si>
  <si>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</si>
  <si>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</si>
  <si>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</si>
  <si>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</si>
  <si>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</si>
  <si>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</si>
  <si>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</si>
  <si>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</si>
  <si>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</si>
  <si>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</si>
  <si>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</si>
  <si>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</si>
  <si>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</si>
  <si>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</si>
  <si>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</si>
  <si>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</si>
  <si>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</si>
  <si>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</si>
  <si>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</si>
  <si>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</si>
  <si>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</si>
  <si>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</si>
  <si>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</si>
  <si>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</si>
  <si>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</si>
  <si>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</si>
  <si>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</si>
  <si>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</si>
  <si>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</si>
  <si>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</si>
  <si>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</si>
  <si>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</si>
  <si>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</si>
  <si>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</si>
  <si>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</si>
  <si>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</si>
  <si>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</si>
  <si>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</si>
  <si>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</si>
  <si>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</si>
  <si>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</si>
  <si>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SO 01a</t>
  </si>
  <si>
    <t>Bourací práce silnice III/2143 (KSÚS KK) - STAVBA I</t>
  </si>
  <si>
    <t>STA</t>
  </si>
  <si>
    <t>1</t>
  </si>
  <si>
    <t>{3b454fcf-fef8-4021-a32a-04697838a66c}</t>
  </si>
  <si>
    <t>2</t>
  </si>
  <si>
    <t>SO 01b</t>
  </si>
  <si>
    <t>Bourací práce a HTÚ, silnice III/2143, ost. MK,ÚK, chodníky, sjezdy a ost. (Město Cheb) - STAVBA I</t>
  </si>
  <si>
    <t>{e74fd9d9-6295-4cf1-8b7e-091f049dd71f}</t>
  </si>
  <si>
    <t>SO 02a</t>
  </si>
  <si>
    <t>Modernizace silnice III/2143 (KSÚS KK) - STAVBA I</t>
  </si>
  <si>
    <t>{71282643-3752-4b26-92d5-f4f933dcf22a}</t>
  </si>
  <si>
    <t>SO 02b</t>
  </si>
  <si>
    <t>MK, chodníky, sjezdy a ostatní plochy (Město Cheb) - STAVBA I</t>
  </si>
  <si>
    <t>{6a9425bc-d1e7-46ce-b750-0bc7eda6e497}</t>
  </si>
  <si>
    <t>Soupis</t>
  </si>
  <si>
    <t>###NOINSERT###</t>
  </si>
  <si>
    <t>01</t>
  </si>
  <si>
    <t>Opěrná gravitační zeď p.p.č. 19/12 a 939/2</t>
  </si>
  <si>
    <t>{f2573a0e-0e4a-4483-837f-f67309079d49}</t>
  </si>
  <si>
    <t>02</t>
  </si>
  <si>
    <t>Podezdívka plotu - plot plaňkový p.p.č. 22/4</t>
  </si>
  <si>
    <t>{571aa154-9362-4cf4-a93e-ba0fc6e89da8}</t>
  </si>
  <si>
    <t>03</t>
  </si>
  <si>
    <t>Nové oplocení p.p.č. 958 a 23/3</t>
  </si>
  <si>
    <t>{356382e0-1b94-46b5-9387-9b387e592824}</t>
  </si>
  <si>
    <t>04</t>
  </si>
  <si>
    <t>Posun oplocení do 2m p.p.č. 291/9</t>
  </si>
  <si>
    <t>{949155ae-4bf1-4df2-8cea-31f72cb66280}</t>
  </si>
  <si>
    <t>05</t>
  </si>
  <si>
    <t>Posun oplocení do 2m p.p.č. 291/14</t>
  </si>
  <si>
    <t>{91ebd202-3767-4fea-973b-41dc05f179b9}</t>
  </si>
  <si>
    <t>06</t>
  </si>
  <si>
    <t>Nové oplocení p.p.č. 147/2</t>
  </si>
  <si>
    <t>{4bf3e7f4-b108-4fba-a278-d8d6cc5a5ce3}</t>
  </si>
  <si>
    <t>07</t>
  </si>
  <si>
    <t>Přeložení oplocení p.p.č. 144/5</t>
  </si>
  <si>
    <t>{5f4d85cc-4113-45c9-a2c8-120196615c87}</t>
  </si>
  <si>
    <t>08</t>
  </si>
  <si>
    <t>Přeložení oplocení a nové schodiště p.p.č. 144/6</t>
  </si>
  <si>
    <t>{61ac2b51-4ed4-44d8-b2fb-0df99e78259e}</t>
  </si>
  <si>
    <t>09</t>
  </si>
  <si>
    <t>Přeložení schodiště st.p.č. 182</t>
  </si>
  <si>
    <t>{209bf9f8-25d2-4cdc-ad0a-f1d7683068d6}</t>
  </si>
  <si>
    <t>10</t>
  </si>
  <si>
    <t>Nová podezdívka a oplocení st.p. č. 264 a 263</t>
  </si>
  <si>
    <t>{c69cda22-7327-4534-99f1-8a7c3938877c}</t>
  </si>
  <si>
    <t>11</t>
  </si>
  <si>
    <t>Nová podezdívka a oplocení p.p.č. 170/19</t>
  </si>
  <si>
    <t>{c05e33ea-5f0f-4026-979d-21fa0c5df3cc}</t>
  </si>
  <si>
    <t>12</t>
  </si>
  <si>
    <t>Nová podezdívka a oplocení p.p.č. 170/15</t>
  </si>
  <si>
    <t>{d9f0de2a-6051-4cc2-a50c-56f3509dcd0b}</t>
  </si>
  <si>
    <t>13</t>
  </si>
  <si>
    <t>Nová podezdívka a oplocení st. p. č. 198</t>
  </si>
  <si>
    <t>{4e73852e-9ba6-4125-a687-327616ae7712}</t>
  </si>
  <si>
    <t>14</t>
  </si>
  <si>
    <t>Nová podezdívka a oplocení p.p.č. 170/12</t>
  </si>
  <si>
    <t>{1ccd670c-ae1a-4d75-ac3f-fd0398c01175}</t>
  </si>
  <si>
    <t>Nová podezdívka a oplocení p.p.č. 170/28</t>
  </si>
  <si>
    <t>{aeab9c98-f859-446a-87b1-078aa1990f6f}</t>
  </si>
  <si>
    <t>SO 03a</t>
  </si>
  <si>
    <t>Dešťová kanalizace (KSÚS KK) - STAVBA I</t>
  </si>
  <si>
    <t>{41c66212-5d03-496b-863a-d3563d11ecd4}</t>
  </si>
  <si>
    <t>SO 03b</t>
  </si>
  <si>
    <t>Dešťová kanalizace (Město Cheb) - STAVBA I</t>
  </si>
  <si>
    <t>{fd564876-70c8-4cc3-9765-c4d103dec11b}</t>
  </si>
  <si>
    <t>SO 04</t>
  </si>
  <si>
    <t>Veřejné osvětlení (Město Cheb) - STAVBA I</t>
  </si>
  <si>
    <t>{f42a739a-2947-41bf-82d7-398b437d4973}</t>
  </si>
  <si>
    <t>SO 05</t>
  </si>
  <si>
    <t>Konečné terénní a sadové úpravy - STAVBA I (Město Cheb)</t>
  </si>
  <si>
    <t>{220a8cc6-a8a1-4672-b347-520940bf2556}</t>
  </si>
  <si>
    <t>SO 06</t>
  </si>
  <si>
    <t>Propustek pod silnicí III/2143 (KSÚS KK) - STAVBA I</t>
  </si>
  <si>
    <t>{12cb9985-e6bf-47df-ab5b-f6bd8e6531f0}</t>
  </si>
  <si>
    <t>SO 07</t>
  </si>
  <si>
    <t>Opěrné zdi a oplocení (Město Cheb)</t>
  </si>
  <si>
    <t>{7a696192-1463-433f-a0d1-2cb5f3401a90}</t>
  </si>
  <si>
    <t>SO 09</t>
  </si>
  <si>
    <t>Přeložka plynovodu - STAVBA I (Město Cheb)</t>
  </si>
  <si>
    <t>{94587794-1571-475d-8020-9c04270776fa}</t>
  </si>
  <si>
    <t>SO 14</t>
  </si>
  <si>
    <t>Splašková kanalizace (CHEVAK) - STAVBA I</t>
  </si>
  <si>
    <t>{a7fd25f5-5cfc-42e4-af04-d8ade0886611}</t>
  </si>
  <si>
    <t>SO 15</t>
  </si>
  <si>
    <t>Vodovodní řad (CHEVAK)</t>
  </si>
  <si>
    <t>{cf9c9c81-3101-4bb5-86fa-762c556c20d6}</t>
  </si>
  <si>
    <t>VRN</t>
  </si>
  <si>
    <t>VRN Vedlejší rozpočtové náklady</t>
  </si>
  <si>
    <t>{10f76fe9-4a17-4500-be0f-cf7769e54408}</t>
  </si>
  <si>
    <t>KRYCÍ LIST SOUPISU PRACÍ</t>
  </si>
  <si>
    <t>Objekt:</t>
  </si>
  <si>
    <t>SO 01a - Bourací práce silnice III/2143 (KSÚS KK) - STAVBA I</t>
  </si>
  <si>
    <t>REKAPITULACE ČLENĚNÍ SOUPISU PRACÍ</t>
  </si>
  <si>
    <t>Kód dílu - Popis</t>
  </si>
  <si>
    <t>Cena celkem [CZK]</t>
  </si>
  <si>
    <t>-1</t>
  </si>
  <si>
    <t xml:space="preserve">HSV -  Práce a dodávky HSV</t>
  </si>
  <si>
    <t xml:space="preserve">    1 -  Zemní práce</t>
  </si>
  <si>
    <t xml:space="preserve">    3 -  Svislé a kompletní konstrukce</t>
  </si>
  <si>
    <t xml:space="preserve">    9 -  Ostatní konstrukce a práce, bourání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</si>
  <si>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</si>
  <si>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</si>
  <si>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</si>
  <si>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</si>
  <si>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</si>
  <si>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</si>
  <si>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</si>
  <si>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</si>
  <si>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</si>
  <si>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</si>
  <si>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</si>
  <si>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</si>
  <si>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</si>
  <si>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</si>
  <si>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</si>
  <si>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</si>
  <si>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 xml:space="preserve"> Práce a dodávky HSV</t>
  </si>
  <si>
    <t>ROZPOCET</t>
  </si>
  <si>
    <t xml:space="preserve"> Zemní práce</t>
  </si>
  <si>
    <t>K</t>
  </si>
  <si>
    <t>113154334</t>
  </si>
  <si>
    <t>Frézování živičného krytu tl 100 mm pruh š 2 m pl do 10000 m2 bez překážek v trase</t>
  </si>
  <si>
    <t>m2</t>
  </si>
  <si>
    <t>CS ÚRS 2019 01</t>
  </si>
  <si>
    <t>4</t>
  </si>
  <si>
    <t>-1780887497</t>
  </si>
  <si>
    <t>PP</t>
  </si>
  <si>
    <t>Frézování živičného podkladu nebo krytu s naložením na dopravní prostředek plochy přes 1 000 do 10 000 m2 bez překážek v trase pruhu šířky přes 1 m do 2 m, tloušťky vrstvy 100 mm</t>
  </si>
  <si>
    <t>PSC</t>
  </si>
  <si>
    <t xml:space="preserve">Poznámka k souboru cen:_x000d_
1. V cenách jsou započteny i náklady na:_x000d_
a) vodu pro chlazení zubů frézy,_x000d_
b) opotřebování frézovacích nástrojů,_x000d_
c) naložení odfrézovaného materiálu na dopravní prostředek._x000d_
2. V cenách nejsou započteny náklady na:_x000d_
a) nutné ruční odstranění (vybourání) živičného krytu kolem překážek, které se oceňují cenami souboru cen 113 10-7 Odstranění podkladů nebo krytů této části katalogu,_x000d_
b) očištění povrchu odfrézované plochy, které se oceňují cenami souboru cen 938 90-9 Odstranění bláta, prachu z povrchu podkladu nebo krytu části C01 tohoto katalogu._x000d_
3. Množství měrných jednotek pro rozpočet určí projekt. Drobné překážky, např. vpusti, uzávěry, sloupy (plochy do 2 m2) se z celkové frézované plochy neodečítají._x000d_
4. Tloušťku frézované vrstvy určí projekt a měří se tloušťka jednotlivých záběrů v mm._x000d_
5. Cena s překážkami je určena v případech, kdy:_x000d_
a) na 200 m2 frézované plochy se vyskytne v průměru více než jedna vpusť nebo vstup inženýrských sítí, popř. stožár, vstupní ostrůvek apod.,_x000d_
b) jsou-li podél frézované plochy osazeny obrubníky s výškovým rozdílem horní plochy obrubníku od frézované plochy větší než 250 mm._x000d_
6. Překážkami se rozumějí obrubníky nebo krajníky, pokud výškový rozdíl horní plochy obrubníku od frézované plochy je větší než 250 mm, vpusti nebo vstupy inženýrských sítí, stožáry, nástupní a ochranné ostrůvky apod._x000d_
</t>
  </si>
  <si>
    <t>P</t>
  </si>
  <si>
    <t>Poznámka k položce:_x000d_
 frézovaný materiál bude odvezen do firmy CHETES ocenenit položkou č.77 v SO 01b</t>
  </si>
  <si>
    <t>VV</t>
  </si>
  <si>
    <t>2000+500+50"Stávající krajská silnice</t>
  </si>
  <si>
    <t>Součet</t>
  </si>
  <si>
    <t>3</t>
  </si>
  <si>
    <t xml:space="preserve"> Svislé a kompletní konstrukce</t>
  </si>
  <si>
    <t>358315114</t>
  </si>
  <si>
    <t>Bourání stoky kompletní nebo vybourání otvorů z prostého betonu plochy do 4 m2</t>
  </si>
  <si>
    <t>m3</t>
  </si>
  <si>
    <t>672316141</t>
  </si>
  <si>
    <t>Bourání stoky kompletní nebo vybourání otvorů průřezové plochy do 4 m2 ve stokách ze zdiva z prostého betonu</t>
  </si>
  <si>
    <t>0,55*3,14*0,1*1,52*2</t>
  </si>
  <si>
    <t>9</t>
  </si>
  <si>
    <t xml:space="preserve"> Ostatní konstrukce a práce, bourání</t>
  </si>
  <si>
    <t>969021121</t>
  </si>
  <si>
    <t>Vybourání kanalizačního potrubí DN do 200</t>
  </si>
  <si>
    <t>m</t>
  </si>
  <si>
    <t>1118475085</t>
  </si>
  <si>
    <t>Vybourání kanalizačního potrubí DN do 200 mm</t>
  </si>
  <si>
    <t>997</t>
  </si>
  <si>
    <t xml:space="preserve"> Přesun sutě</t>
  </si>
  <si>
    <t>997221561</t>
  </si>
  <si>
    <t>Vodorovná doprava suti z kusových materiálů do 1 km</t>
  </si>
  <si>
    <t>t</t>
  </si>
  <si>
    <t>312627676</t>
  </si>
  <si>
    <t>Vodorovná doprava suti bez naložení, ale se složením a s hrubým urovnáním z kusových materiálů, na vzdálenost do 1 km</t>
  </si>
  <si>
    <t xml:space="preserve">Poznámka k souboru cen:_x000d_
1. Ceny nelze použít pro vodorovnou dopravu suti po železnici, po vodě nebo neobvyklými dopravními prostředky._x000d_
2. Je-li na dopravní dráze pro vodorovnou dopravu suti překážka, pro kterou je nutno suť překládat z jednoho dopravního prostředku na druhý, oceňuje se tato doprava v každém úseku samostatně._x000d_
3. Ceny 997 22-155 jsou určeny pro sypký materiál, např. kamenivo a hmoty kamenitého charakteru stmelené vápnem, cementem nebo živicí._x000d_
4. Ceny 997 22-156 jsou určeny pro drobný kusový materiál (dlažební kostky, lomový kámen)._x000d_
</t>
  </si>
  <si>
    <t>"suť vpusť" 0,55*3,14*0,1*1,52*2*2,2</t>
  </si>
  <si>
    <t>"suť potrubí" 10*0,063</t>
  </si>
  <si>
    <t>5</t>
  </si>
  <si>
    <t>997221569</t>
  </si>
  <si>
    <t>Příplatek ZKD 1 km u vodorovné dopravy suti z kusových materiálů</t>
  </si>
  <si>
    <t>1351616026</t>
  </si>
  <si>
    <t>Vodorovná doprava suti bez naložení, ale se složením a s hrubým urovnáním Příplatek k ceně za každý další i započatý 1 km přes 1 km</t>
  </si>
  <si>
    <t>6</t>
  </si>
  <si>
    <t>997221611</t>
  </si>
  <si>
    <t>Nakládání suti na dopravní prostředky pro vodorovnou dopravu</t>
  </si>
  <si>
    <t>1778983632</t>
  </si>
  <si>
    <t>Nakládání na dopravní prostředky pro vodorovnou dopravu suti</t>
  </si>
  <si>
    <t xml:space="preserve">Poznámka k souboru cen:_x000d_
1. Ceny lze použít i pro překládání při lomené dopravě._x000d_
2. Ceny nelze použít při dopravě po železnici, po vodě nebo neobvyklými dopravními prostředky._x000d_
</t>
  </si>
  <si>
    <t>1,785</t>
  </si>
  <si>
    <t>7</t>
  </si>
  <si>
    <t>997221815</t>
  </si>
  <si>
    <t>Poplatek za uložení na skládce (skládkovné) stavebního odpadu betonového kód odpadu 170 101</t>
  </si>
  <si>
    <t>964464780</t>
  </si>
  <si>
    <t>Poplatek za uložení stavebního odpadu na skládce (skládkovné) z prostého betonu zatříděného do Katalogu odpadů pod kódem 170 101</t>
  </si>
  <si>
    <t xml:space="preserve">Poznámka k souboru cen:_x000d_
1. Ceny uvedenév souboru cen je doporučeno upravit podle aktuálních cen místně příslušné skládky odpadů._x000d_
2. Uložení odpadů neuvedených v souboru cen se oceňuje individuálně._x000d_
3. V cenách je započítán poplatek za ukládání odpadu dle zákona 185/2001 Sb._x000d_
4. Případné drcení stavebního odpadu lze ocenit cenami souboru cen 997 00-60 Drcení stavebního odpadu z katalogu 800-6 Demolice objektů._x000d_
</t>
  </si>
  <si>
    <t>1,785*2,4</t>
  </si>
  <si>
    <t>998</t>
  </si>
  <si>
    <t xml:space="preserve"> Přesun hmot</t>
  </si>
  <si>
    <t>8</t>
  </si>
  <si>
    <t>998225111</t>
  </si>
  <si>
    <t>Přesun hmot pro pozemní komunikace s krytem z kamene, monolitickým betonovým nebo živičným</t>
  </si>
  <si>
    <t>2062050430</t>
  </si>
  <si>
    <t>Přesun hmot pro komunikace s krytem z kameniva, monolitickým betonovým nebo živičným dopravní vzdálenost do 200 m jakékoliv délky objektu</t>
  </si>
  <si>
    <t xml:space="preserve">Poznámka k souboru cen:_x000d_
1. Ceny lze použít i pro plochy letišť s krytem monolitickým betonovým nebo živičným._x000d_
</t>
  </si>
  <si>
    <t>SO 01b - Bourací práce a HTÚ, silnice III/2143, ost. MK,ÚK, chodníky, sjezdy a ost. (Město Cheb) - STAVBA I</t>
  </si>
  <si>
    <t>111201101</t>
  </si>
  <si>
    <t>Odstranění křovin a stromů průměru kmene do 100 mm i s kořeny z celkové plochy do 1000 m2</t>
  </si>
  <si>
    <t>-29144943</t>
  </si>
  <si>
    <t>Odstranění křovin a stromů s odstraněním kořenů průměru kmene do 100 mm do sklonu terénu 1 : 5, při celkové ploše do 1 000 m2</t>
  </si>
  <si>
    <t xml:space="preserve">Poznámka k souboru cen:_x000d_
1. Cenu -1104 lze použít jestliže se odstranění stromů a křovin neprovádí na holo._x000d_
2. Cena -1101 je určena i pro:_x000d_
a) odstraňování křovin a stromů o průměru kmene do 100 mm z ploch, jejichž celková výměra je větší než 1 000 m2 při sklonu terénu strmějším než 1 : 5;_x000d_
b) LTM při jakékoliv celkové ploše jednotlivě přes 30 m2._x000d_
3. V ceně jsou započteny i náklady na případné nutné odklizení křovin a stromů na hromady na vzdálenost do 50 m nebo naložení na dopravní prostředek._x000d_
4. Průměr kmenů stromů (křovin) se měří 0,15 m nad přilehlým terénem._x000d_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staveniště._x000d_
</t>
  </si>
  <si>
    <t>112101101</t>
  </si>
  <si>
    <t>Odstranění stromů listnatých průměru kmene do 300 mm</t>
  </si>
  <si>
    <t>kus</t>
  </si>
  <si>
    <t>308086714</t>
  </si>
  <si>
    <t>Odstranění stromů s odřezáním kmene a s odvětvením listnatých, průměru kmene přes 100 do 300 mm</t>
  </si>
  <si>
    <t xml:space="preserve">Poznámka k souboru cen:_x000d_
1. Ceny jsou určeny pro odstranění stromů v rámci přípravy staveniště._x000d_
2. Ceny lze použít i pro odstranění stromů ze sesuté zeminy, vývratů a polomů._x000d_
3. V ceně jsou započteny i náklady na případné nutné odklizení kmene a větví odděleně na vzdálenost do 50 m nebo s naložením na dopravní prostředek._x000d_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terénu._x000d_
5. Ceny nelze užít v případě, kdy je nutné odstraňování stromu po částech; tyto práce lze oceňovat příslušnými cenami katalogu 823-1 Plochy a úprava území._x000d_
</t>
  </si>
  <si>
    <t>112101102</t>
  </si>
  <si>
    <t>Odstranění stromů listnatých průměru kmene do 500 mm</t>
  </si>
  <si>
    <t>1530207405</t>
  </si>
  <si>
    <t>Odstranění stromů s odřezáním kmene a s odvětvením listnatých, průměru kmene přes 300 do 500 mm</t>
  </si>
  <si>
    <t>112101103</t>
  </si>
  <si>
    <t>Odstranění stromů listnatých průměru kmene do 700 mm</t>
  </si>
  <si>
    <t>1036655148</t>
  </si>
  <si>
    <t>Odstranění stromů s odřezáním kmene a s odvětvením listnatých, průměru kmene přes 500 do 700 mm</t>
  </si>
  <si>
    <t>112101104</t>
  </si>
  <si>
    <t>Odstranění stromů listnatých průměru kmene do 900 mm</t>
  </si>
  <si>
    <t>1725934798</t>
  </si>
  <si>
    <t>Odstranění stromů s odřezáním kmene a s odvětvením listnatých, průměru kmene přes 700 do 900 mm</t>
  </si>
  <si>
    <t>112101105</t>
  </si>
  <si>
    <t>Odstranění stromů listnatých průměru kmene do 1100 mm</t>
  </si>
  <si>
    <t>2144830764</t>
  </si>
  <si>
    <t>Odstranění stromů s odřezáním kmene a s odvětvením listnatých, průměru kmene přes 900 do 1100 mm</t>
  </si>
  <si>
    <t>112101106</t>
  </si>
  <si>
    <t>Odstranění stromů listnatých průměru kmene do 1300 mm</t>
  </si>
  <si>
    <t>2135165154</t>
  </si>
  <si>
    <t>Odstranění stromů s odřezáním kmene a s odvětvením listnatých, průměru kmene přes 1100 do 1300 mm</t>
  </si>
  <si>
    <t>112101107</t>
  </si>
  <si>
    <t>Odstranění stromů listnatých průměru kmene do 1500 mm</t>
  </si>
  <si>
    <t>2047533709</t>
  </si>
  <si>
    <t>Odstranění stromů s odřezáním kmene a s odvětvením listnatých, průměru kmene přes 1300 do 1500 mm</t>
  </si>
  <si>
    <t>112101121</t>
  </si>
  <si>
    <t>Odstranění stromů jehličnatých průměru kmene do 300 mm</t>
  </si>
  <si>
    <t>1132664707</t>
  </si>
  <si>
    <t>Odstranění stromů s odřezáním kmene a s odvětvením jehličnatých bez odkornění, průměru kmene přes 100 do 300 mm</t>
  </si>
  <si>
    <t>112201101</t>
  </si>
  <si>
    <t>Odstranění pařezů D do 300 mm</t>
  </si>
  <si>
    <t>-1437034243</t>
  </si>
  <si>
    <t>Odstranění pařezů s jejich vykopáním, vytrháním nebo odstřelením, s přesekáním kořenů průměru přes 100 do 300 mm</t>
  </si>
  <si>
    <t xml:space="preserve">Poznámka k souboru cen:_x000d_
1. Ceny lze použít i pro odstranění pařezů ze sesuté zeminy, vývratů a polomů._x000d_
2. V ceně jsou započteny i náklady na případné nutné odklizení pařezů na hromady na vzdálenost do 50 m nebo naložení na dopravní prostředek._x000d_
3. Mají-li se odstraňovat pařezy z pokáceného souvislého lesního porostu, lze počet pařezů stanovit s přihlédnutím k tabulce v příloze č. 1._x000d_
4. Zásyp jam po pařezech se oceňuje cenami souboru cen 174 20-12 této části katalogu._x000d_
5. Průměr pařezu se měří v místě řezu kmene na základě dvojího na sebe kolmého měření a následného zprůměrování naměřených hodnot._x000d_
</t>
  </si>
  <si>
    <t>112201102</t>
  </si>
  <si>
    <t>Odstranění pařezů D do 500 mm</t>
  </si>
  <si>
    <t>1613004545</t>
  </si>
  <si>
    <t>Odstranění pařezů s jejich vykopáním, vytrháním nebo odstřelením, s přesekáním kořenů průměru přes 300 do 500 mm</t>
  </si>
  <si>
    <t>112201103</t>
  </si>
  <si>
    <t>Odstranění pařezů D do 700 mm</t>
  </si>
  <si>
    <t>-1527179016</t>
  </si>
  <si>
    <t>Odstranění pařezů s jejich vykopáním, vytrháním nebo odstřelením, s přesekáním kořenů průměru přes 500 do 700 mm</t>
  </si>
  <si>
    <t>112201104</t>
  </si>
  <si>
    <t>Odstranění pařezů D do 900 mm</t>
  </si>
  <si>
    <t>1094789354</t>
  </si>
  <si>
    <t>Odstranění pařezů s jejich vykopáním, vytrháním nebo odstřelením, s přesekáním kořenů průměru přes 700 do 900 mm</t>
  </si>
  <si>
    <t>112201105</t>
  </si>
  <si>
    <t>Odstranění pařezů D přes 900 mm</t>
  </si>
  <si>
    <t>1587123701</t>
  </si>
  <si>
    <t>Odstranění pařezů s jejich vykopáním, vytrháním nebo odstřelením, s přesekáním kořenů průměru přes 900 mm</t>
  </si>
  <si>
    <t>113107176</t>
  </si>
  <si>
    <t>Odstranění podkladu z betonu vyztuženého sítěmi tl 150 mm strojně pl přes 50 do 200 m2</t>
  </si>
  <si>
    <t>-1537969814</t>
  </si>
  <si>
    <t>Odstranění podkladů nebo krytů strojně plochy jednotlivě přes 50 m2 do 200 m2 s přemístěním hmot na skládku na vzdálenost do 20 m nebo s naložením na dopravní prostředek z betonu vyztuženého sítěmi, o tl. vrstvy přes 100 do 150 mm</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</si>
  <si>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samostatně._x000d_
2. Ceny_x000d_
a) –7111 až –7113, –7151 až -7153, -7211 až -7213 a -7311 až -7313 lze použít i pro odstranění podkladů nebo krytů ze štěrkopísku, škváry, strusky nebo z mechanicky zpevněných zemin,_x000d_
b) –7121 až 7125, –7161 až -7165, -7221 až -7225 a -7321 až -7325 lze použít i pro odstranění podkladů nebo krytů ze zemin stabilizovaných vápnem,_x000d_
c) –7130 až -7134, –7170 až -7174, –7230 až -7234 a -7330 až -7334 lze použít i pro odstranění dlažeb uložených do betonového lože a dlažeb z mozaiky uložených do cementové malty nebo podkladu ze zemin stabilizovaných cementem._x000d_
3. Ceny lze použít i pro odstranění podkladů nebo krytů opatřených živičnými postřiky nebo nátěry._x000d_
4. Ceny odlišené podle tloušťky (např. do 100 mm, do 200 mm) jsou určeny vždy pro celou tloušťku jednotlivých konstrukcí._x000d_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nevykazuje._x000d_
6. Přemístění vybouraného materiálu větší vzdálenost, než je uvedeno, se oceňuje cenami souborů cen 997 22-1 Vodorovná doprava suti._x000d_
7. Ceny -714 . , -718 . , –724 . a -734 . nelze použít pro odstranění podkladu nebo krytu frézováním._x000d_
</t>
  </si>
  <si>
    <t>"silniční panely" 55+100</t>
  </si>
  <si>
    <t>16</t>
  </si>
  <si>
    <t>113107222</t>
  </si>
  <si>
    <t>Odstranění podkladu z kameniva drceného tl 200 mm strojně pl přes 200 m2</t>
  </si>
  <si>
    <t>-204451357</t>
  </si>
  <si>
    <t>Odstranění podkladů nebo krytů strojně plochy jednotlivě přes 200 m2 s přemístěním hmot na skládku na vzdálenost do 20 m nebo s naložením na dopravní prostředek z kameniva hrubého drceného, o tl. vrstvy přes 100 do 200 mm</t>
  </si>
  <si>
    <t>634/((0,09+0,2)/2)</t>
  </si>
  <si>
    <t>17</t>
  </si>
  <si>
    <t>113107242</t>
  </si>
  <si>
    <t>Odstranění podkladu živičného tl 100 mm strojně pl přes 200 m2</t>
  </si>
  <si>
    <t>1724381769</t>
  </si>
  <si>
    <t>Odstranění podkladů nebo krytů strojně plochy jednotlivě přes 200 m2 s přemístěním hmot na skládku na vzdálenost do 20 m nebo s naložením na dopravní prostředek živičných, o tl. vrstvy přes 50 do 100 mm</t>
  </si>
  <si>
    <t>363"Zemědělská</t>
  </si>
  <si>
    <t>59"Zemědělská při p.p.č.147/2</t>
  </si>
  <si>
    <t>18</t>
  </si>
  <si>
    <t>113107243</t>
  </si>
  <si>
    <t>Odstranění podkladu živičného tl 150 mm strojně pl přes 200 m2</t>
  </si>
  <si>
    <t>-165272581</t>
  </si>
  <si>
    <t>Odstranění podkladů nebo krytů strojně plochy jednotlivě přes 200 m2 s přemístěním hmot na skládku na vzdálenost do 20 m nebo s naložením na dopravní prostředek živičných, o tl. vrstvy přes 100 do 150 mm</t>
  </si>
  <si>
    <t>350/((0,08+0,15)/2)</t>
  </si>
  <si>
    <t>19</t>
  </si>
  <si>
    <t>113154234</t>
  </si>
  <si>
    <t>Frézování živičného krytu tl 100 mm pruh š 2 m pl do 1000 m2 bez překážek v trase</t>
  </si>
  <si>
    <t>-348801081</t>
  </si>
  <si>
    <t>Frézování živičného podkladu nebo krytu s naložením na dopravní prostředek plochy přes 500 do 1 000 m2 bez překážek v trase pruhu šířky přes 1 m do 2 m, tloušťky vrstvy 100 mm</t>
  </si>
  <si>
    <t>78"Jesenická</t>
  </si>
  <si>
    <t>32"Parkoviště před hostincem</t>
  </si>
  <si>
    <t>24"Sjezd st.p.č.10</t>
  </si>
  <si>
    <t>52"Zemědělská slepá</t>
  </si>
  <si>
    <t>38"Větrná</t>
  </si>
  <si>
    <t>348"Sokolovská</t>
  </si>
  <si>
    <t>12"Sjezd p.p.č.144/6</t>
  </si>
  <si>
    <t>14"Sjezd p.p.č.144/2</t>
  </si>
  <si>
    <t>12"Sjezd st.p.č.152</t>
  </si>
  <si>
    <t>20</t>
  </si>
  <si>
    <t>113201112</t>
  </si>
  <si>
    <t>Vytrhání obrub silničních ležatých</t>
  </si>
  <si>
    <t>1995684187</t>
  </si>
  <si>
    <t>Vytrhání obrub s vybouráním lože, s přemístěním hmot na skládku na vzdálenost do 3 m nebo s naložením na dopravní prostředek silničních ležatých</t>
  </si>
  <si>
    <t xml:space="preserve">Poznámka k souboru cen:_x000d_
1. Ceny jsou určeny:_x000d_
a) pro vytrhání obrub, obrubníků nebo krajníků jakéhokoliv druhu a velikosti uložených v jakémkoliv loži popř. i s opěrami a vyspárovaných jakýmkoliv materiálem,_x000d_
b) pro obruby z dlažebních kostek uložených v jedné řadě._x000d_
2. V cenách nejsou započteny náklady na popř. nutné očištění:_x000d_
a) vytrhaných obrubníků nebo krajníků, které se oceňuje cenami souboru cen 979 0 . - . . Očištění vybouraných obrubníků, krajníků, desek nebo dílců části C 01 tohoto ceníku,_x000d_
b) vytrhaných dlažebních kostek, které se oceňují cenami souboru cen 979 07-11 Očištění vybouraných dlažebních kostek části C 01 tohoto ceníku._x000d_
3. Vytrhání obrub ze dvou řad kostek se oceňuje jako dvojnásobné množství vytrhání obrub z jedné řady kostek._x000d_
4. Přemístění vybouraných obrub, krajníků nebo dlažebních kostek včetně materiálu z lože a spár na vzdálenost přes 3 m se oceňuje cenami souborů cen 997 22-1 Vodorovná doprava suti a vybouraných hmot._x000d_
</t>
  </si>
  <si>
    <t>121101103</t>
  </si>
  <si>
    <t>Sejmutí ornice s přemístěním na vzdálenost do 250 m</t>
  </si>
  <si>
    <t>1571037800</t>
  </si>
  <si>
    <t>Sejmutí ornice nebo lesní půdy s vodorovným přemístěním na hromady v místě upotřebení nebo na dočasné či trvalé skládky se složením, na vzdálenost přes 100 do 250 m</t>
  </si>
  <si>
    <t xml:space="preserve">Poznámka k souboru cen:_x000d_
1. V cenách jsou započteny i náklady na příp. nutné naložení sejmuté ornice na dopravní prostředek._x000d_
2. V cenách nejsou započteny náklady na odstranění nevhodných přimísenin (kamenů, kořenů apod.); tyto práce se ocení individuálně._x000d_
3. Množství ornice odebírané ze skládek se do objemu vykopávek pro volbu cen podle množství nezapočítává. Ceny souboru cen 122 . 0-11 Odkopávky a prokopávky nezapažené, se volí pro ornici odebíranou z projektovaných dočasných skládek;_x000d_
a) na staveništi podle součtu objemu ze všech skládek,_x000d_
b) mimo staveniště podle objemu každé skládky zvlášť._x000d_
4. Uložení ornice na skládky se oceňuje podle ustanovení v poznámkách č. 1 a 2 k ceně 171 20-1201 Uložení sypaniny na skládky. Složení ornice na hromady v místě upotřebení se neoceňuje._x000d_
5. Odebírá-li se ornice z projektované dočasné skládky, oceňuje se její naložení a přemístění podle čl. 3172 Všeobecných podmínek tohoto katalogu._x000d_
6. Přemísťuje-li se ornice na vzdálenost větší něž 250 m, vzdálenost 50 m se pro určení vzdálenosti vodorovného přemístění neodečítá a ocení se sejmutí a přemístění bez ohledu na ustanovení pozn. č. 1 takto:_x000d_
a) sejmutí ornice na vzdálenost 50m cenou 121 10-1101;_x000d_
b) naložení příslušnou cenou souboru cen 167 10- . ._x000d_
c) vodorovné přemístění cenami souboru cen 162 . 0- . . Vodorovné přemístění výkopku._x000d_
7. Sejmutí podorničí se oceňuje cenami odkopávek s přihlédnutím k ustanovení čl. 3112 Všeobecných podmínek tohoto katalogu._x000d_
</t>
  </si>
  <si>
    <t>288</t>
  </si>
  <si>
    <t>22</t>
  </si>
  <si>
    <t>122202203</t>
  </si>
  <si>
    <t>Odkopávky a prokopávky nezapažené pro silnice objemu do 5000 m3 v hornině tř. 3</t>
  </si>
  <si>
    <t>-1367279943</t>
  </si>
  <si>
    <t>Odkopávky a prokopávky nezapažené pro silnice s přemístěním výkopku v příčných profilech na vzdálenost do 15 m nebo s naložením na dopravní prostředek v hornině tř. 3 přes 1 000 do 5 000 m3</t>
  </si>
  <si>
    <t xml:space="preserve">Poznámka k souboru cen:_x000d_
1. Ceny jsou určeny pro vykopávky:_x000d_
a) příkopů pro silnice a to i tehdy, jsou-li vykopávky příkopů prováděny samostatně,_x000d_
b) v zemnících na suchu, jestliže tyto zemníky přímo souvisejí s odkopávkami nebo prokopávkami pro spodní stavbu silnic. Vykopávky v ostatních zemnících se oceňují podle kapitoly. 3*2 Zemníky Všeobecných podmínek tohoto katalogu._x000d_
c) při zahlubování silnic pro mimoúrovňové křížení a pro vykopávky pod mosty provedenými v předepsaném předstihu. Část vykopávky mezi svislými rovinami proloženými vnějšími hranami mostu se oceňují:_x000d_
- při objemu do 1 000 m3 cenami pro množství do 100 m3_x000d_
- při objemu přes 1 000 m3 cenami pro množství přes 100 do 1 000 m3._x000d_
d) pro sejmutí podorničí s přihlédnutím k ustanovení čl. 3112 Všeobecných podmínek katalogu._x000d_
2. Ceny nelze použít pro odkopávky a prokopávky v zapažených prostorách; tyto zemní práce se oceňují podle čl. 3116 Všeobecných podmínek tohoto katalogu._x000d_
3. V cenách jsou započteny i náklady na vodorovné přemístění výkopku v příčných profilech na přilehlých svazích a příkopech. Vzdálenosti příčného přemístění se nezahrnují do střední vzdálenosti vodorovného přemístění výkopku._x000d_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katalogu._x000d_
5. Přemístění výkopku v příčných profilech na vzdálenost přes 15 m se oceňuje cenami souboru cen 162 .0-1 . Vodorovné přemístění výkopku části A 01 Společné zemní práce tohoto katalogu_x000d_
</t>
  </si>
  <si>
    <t>2092"Zemědělská dle bilance zemních prací</t>
  </si>
  <si>
    <t>265"Sokolovská dle bilance zemních prací</t>
  </si>
  <si>
    <t>23</t>
  </si>
  <si>
    <t>122202209</t>
  </si>
  <si>
    <t>Příplatek k odkopávkám a prokopávkám pro silnice v hornině tř. 3 za lepivost</t>
  </si>
  <si>
    <t>1975149076</t>
  </si>
  <si>
    <t>Odkopávky a prokopávky nezapažené pro silnice s přemístěním výkopku v příčných profilech na vzdálenost do 15 m nebo s naložením na dopravní prostředek v hornině tř. 3 Příplatek k cenám za lepivost horniny tř. 3</t>
  </si>
  <si>
    <t>24</t>
  </si>
  <si>
    <t>130901121</t>
  </si>
  <si>
    <t>Bourání kcí v hloubených vykopávkách ze zdiva z betonu prostého ručně</t>
  </si>
  <si>
    <t>-832021754</t>
  </si>
  <si>
    <t>Bourání konstrukcí v hloubených vykopávkách s přemístěním suti na hromady na vzdálenost do 20 m nebo s naložením na dopravní prostředek ručně z betonu prostého neprokládaného</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</si>
  <si>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přístup._x000d_
2. Ceny lze použít i pro bourání konstrukcí při vykopávkách zářezů._x000d_
3. Ceny nelze použít pro bourání konstrukcí_x000d_
a) na suchu ze zdiva nebo z betonu jako samostatnou stavební práci, i když jsou bourané konstrukce pod úrovní terénu, jako např. zdi, stropy a klenby v suterénu,_x000d_
b) pod vodou.; toto bourání se oceňuje individuálně._x000d_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rozprostření._x000d_
5. Objem vybouraného materiálu pro přemístění se rovná objemu konstrukcí před rozbouráním._x000d_
</t>
  </si>
  <si>
    <t>(4+12,5+4,5+7+12)*0,15</t>
  </si>
  <si>
    <t>25</t>
  </si>
  <si>
    <t>132201102</t>
  </si>
  <si>
    <t>Hloubení rýh š do 600 mm v hornině tř. 3 objemu přes 100 m3</t>
  </si>
  <si>
    <t>1171009860</t>
  </si>
  <si>
    <t>Hloubení zapažených i nezapažených rýh šířky do 600 mm s urovnáním dna do předepsaného profilu a spádu v hornině tř. 3 přes 100 m3</t>
  </si>
  <si>
    <t xml:space="preserve">Poznámka k souboru cen:_x000d_
1. V cenách jsou započteny i náklady na přehození výkopku na přilehlém terénu na vzdálenost do 3 m od podélné osy rýhy nebo naložení na dopravní prostředek._x000d_
2. Ceny jsou určeny pro rýhy:_x000d_
a) šířky přes 200 do 300 mm a hloubky do 750 mm,_x000d_
b) šířky přes 300 do 400 mm a hloubky do 1 000 mm,_x000d_
c) šířky přes 400 do 500 mm a hloubky do 1 250 mm,_x000d_
d) šířky přes 500 do 600 mm a hloubky do 1 500 mm._x000d_
3. Náklady na svislé přemístění výkopku nad 1 m hloubky se určí dle ustanovení článku č. 3161 všeobecných podmínek katalogu._x000d_
</t>
  </si>
  <si>
    <t>120"Výkop pro podezdívky</t>
  </si>
  <si>
    <t>26</t>
  </si>
  <si>
    <t>132201109</t>
  </si>
  <si>
    <t>Příplatek za lepivost k hloubení rýh š do 600 mm v hornině tř. 3</t>
  </si>
  <si>
    <t>118658853</t>
  </si>
  <si>
    <t>Hloubení zapažených i nezapažených rýh šířky do 600 mm s urovnáním dna do předepsaného profilu a spádu v hornině tř. 3 Příplatek k cenám za lepivost horniny tř. 3</t>
  </si>
  <si>
    <t>27</t>
  </si>
  <si>
    <t>162301102</t>
  </si>
  <si>
    <t>Vodorovné přemístění do 1000 m výkopku/sypaniny z horniny tř. 1 až 4</t>
  </si>
  <si>
    <t>675552739</t>
  </si>
  <si>
    <t>Vodorovné přemístění výkopku nebo sypaniny po suchu na obvyklém dopravním prostředku, bez naložení výkopku, avšak se složením bez rozhrnutí z horniny tř. 1 až 4 na vzdálenost přes 500 do 1 000 m</t>
  </si>
  <si>
    <t xml:space="preserve">Poznámka k souboru cen:_x000d_
1. Ceny nelze použít, předepisuje-li projekt přemístit výkopek na místo nepřístupné obvyklým dopravním prostředkům; toto přemístění se oceňuje individuálně._x000d_
2. V cenách jsou započteny i náhrady za jízdu loženého vozidla v terénu ve výkopišti nebo na násypišti._x000d_
3. V cenách nejsou započteny náklady na rozhrnutí výkopku na násypišti; toto rozhrnutí se oceňuje cenami souboru cen 171 . 0- . . Uložení sypaniny do násypů a 171 20-1201 Uložení sypaniny na skládky._x000d_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5._x000d_
5. Přemísťuje-li se výkopek z dočasných skládek vzdálených do 50 m, neoceňuje se nakládání výkopku, i když se provádí. Toto ustanovení neplatí, vylučuje-li projekt použití dozeru._x000d_
6. V cenách vodorovného přemístění sypaniny nejsou započteny náklady na dodávku materiálu, tyto se oceňují ve specifikaci._x000d_
</t>
  </si>
  <si>
    <t>1920*0,15</t>
  </si>
  <si>
    <t>28</t>
  </si>
  <si>
    <t>162301401</t>
  </si>
  <si>
    <t>Vodorovné přemístění větví stromů listnatých do 5 km D kmene do 300 mm</t>
  </si>
  <si>
    <t>-1436475904</t>
  </si>
  <si>
    <t>Vodorovné přemístění větví, kmenů nebo pařezů s naložením, složením a dopravou do 5000 m větví stromů listnatých, průměru kmene přes 100 do 300 mm</t>
  </si>
  <si>
    <t xml:space="preserve">Poznámka k souboru cen:_x000d_
1. Průměr kmene i pařezu se měří v místě řezu._x000d_
2. Měrná jednotka je 1 strom._x000d_
</t>
  </si>
  <si>
    <t>29</t>
  </si>
  <si>
    <t>162301402</t>
  </si>
  <si>
    <t>Vodorovné přemístění větví stromů listnatých do 5 km D kmene do 500 mm</t>
  </si>
  <si>
    <t>-170424560</t>
  </si>
  <si>
    <t>Vodorovné přemístění větví, kmenů nebo pařezů s naložením, složením a dopravou do 5000 m větví stromů listnatých, průměru kmene přes 300 do 500 mm</t>
  </si>
  <si>
    <t>30</t>
  </si>
  <si>
    <t>162301403</t>
  </si>
  <si>
    <t>Vodorovné přemístění větví stromů listnatých do 5 km D kmene do 700 mm</t>
  </si>
  <si>
    <t>-1870213286</t>
  </si>
  <si>
    <t>Vodorovné přemístění větví, kmenů nebo pařezů s naložením, složením a dopravou do 5000 m větví stromů listnatých, průměru kmene přes 500 do 700 mm</t>
  </si>
  <si>
    <t>31</t>
  </si>
  <si>
    <t>162301404</t>
  </si>
  <si>
    <t>Vodorovné přemístění větví stromů listnatých do 5 km D kmene do 900 mm</t>
  </si>
  <si>
    <t>224614601</t>
  </si>
  <si>
    <t>Vodorovné přemístění větví, kmenů nebo pařezů s naložením, složením a dopravou do 5000 m větví stromů listnatých, průměru kmene přes 700 do 900 mm</t>
  </si>
  <si>
    <t>32</t>
  </si>
  <si>
    <t>162301405</t>
  </si>
  <si>
    <t>Vodorovné přemístění větví stromů jehličnatých do 5 km D kmene do 300 mm</t>
  </si>
  <si>
    <t>124458872</t>
  </si>
  <si>
    <t>Vodorovné přemístění větví, kmenů nebo pařezů s naložením, složením a dopravou do 5000 m větví stromů jehličnatých, průměru kmene přes 100 do 300 mm</t>
  </si>
  <si>
    <t>33</t>
  </si>
  <si>
    <t>162301411</t>
  </si>
  <si>
    <t>Vodorovné přemístění kmenů stromů listnatých do 5 km D kmene do 300 mm</t>
  </si>
  <si>
    <t>886315711</t>
  </si>
  <si>
    <t>Vodorovné přemístění větví, kmenů nebo pařezů s naložením, složením a dopravou do 5000 m kmenů stromů listnatých, průměru přes 100 do 300 mm</t>
  </si>
  <si>
    <t>34</t>
  </si>
  <si>
    <t>162301412</t>
  </si>
  <si>
    <t>Vodorovné přemístění kmenů stromů listnatých do 5 km D kmene do 500 mm</t>
  </si>
  <si>
    <t>869999394</t>
  </si>
  <si>
    <t>Vodorovné přemístění větví, kmenů nebo pařezů s naložením, složením a dopravou do 5000 m kmenů stromů listnatých, průměru přes 300 do 500 mm</t>
  </si>
  <si>
    <t>35</t>
  </si>
  <si>
    <t>162301413</t>
  </si>
  <si>
    <t>Vodorovné přemístění kmenů stromů listnatých do 5 km D kmene do 700 mm</t>
  </si>
  <si>
    <t>-884938195</t>
  </si>
  <si>
    <t>Vodorovné přemístění větví, kmenů nebo pařezů s naložením, složením a dopravou do 5000 m kmenů stromů listnatých, průměru přes 500 do 700 mm</t>
  </si>
  <si>
    <t>36</t>
  </si>
  <si>
    <t>162301414</t>
  </si>
  <si>
    <t>Vodorovné přemístění kmenů stromů listnatých do 5 km D kmene do 900 mm</t>
  </si>
  <si>
    <t>-915032520</t>
  </si>
  <si>
    <t>Vodorovné přemístění větví, kmenů nebo pařezů s naložením, složením a dopravou do 5000 m kmenů stromů listnatých, průměru přes 700 do 900 mm</t>
  </si>
  <si>
    <t>37</t>
  </si>
  <si>
    <t>162301415</t>
  </si>
  <si>
    <t>Vodorovné přemístění kmenů stromů jehličnatých do 5 km D kmene do 300 mm</t>
  </si>
  <si>
    <t>-760733265</t>
  </si>
  <si>
    <t>Vodorovné přemístění větví, kmenů nebo pařezů s naložením, složením a dopravou do 5000 m kmenů stromů jehličnatých, průměru přes 100 do 300 mm</t>
  </si>
  <si>
    <t>38</t>
  </si>
  <si>
    <t>162301421</t>
  </si>
  <si>
    <t>Vodorovné přemístění pařezů do 5 km D do 300 mm</t>
  </si>
  <si>
    <t>291510200</t>
  </si>
  <si>
    <t>Vodorovné přemístění větví, kmenů nebo pařezů s naložením, složením a dopravou do 5000 m pařezů kmenů, průměru přes 100 do 300 mm</t>
  </si>
  <si>
    <t>39</t>
  </si>
  <si>
    <t>162301422</t>
  </si>
  <si>
    <t>Vodorovné přemístění pařezů do 5 km D do 500 mm</t>
  </si>
  <si>
    <t>-573060197</t>
  </si>
  <si>
    <t>Vodorovné přemístění větví, kmenů nebo pařezů s naložením, složením a dopravou do 5000 m pařezů kmenů, průměru přes 300 do 500 mm</t>
  </si>
  <si>
    <t>40</t>
  </si>
  <si>
    <t>162301423</t>
  </si>
  <si>
    <t>Vodorovné přemístění pařezů do 5 km D do 700 mm</t>
  </si>
  <si>
    <t>-150595433</t>
  </si>
  <si>
    <t>Vodorovné přemístění větví, kmenů nebo pařezů s naložením, složením a dopravou do 5000 m pařezů kmenů, průměru přes 500 do 700 mm</t>
  </si>
  <si>
    <t>41</t>
  </si>
  <si>
    <t>162301424</t>
  </si>
  <si>
    <t>Vodorovné přemístění pařezů do 5 km D do 900 mm</t>
  </si>
  <si>
    <t>-1591981956</t>
  </si>
  <si>
    <t>Vodorovné přemístění větví, kmenů nebo pařezů s naložením, složením a dopravou do 5000 m pařezů kmenů, průměru přes 700 do 900 mm</t>
  </si>
  <si>
    <t>42</t>
  </si>
  <si>
    <t>162301501</t>
  </si>
  <si>
    <t>Vodorovné přemístění křovin do 5 km D kmene do 100 mm</t>
  </si>
  <si>
    <t>-446385489</t>
  </si>
  <si>
    <t>Vodorovné přemístění smýcených křovin do průměru kmene 100 mm na vzdálenost do 5 000 m</t>
  </si>
  <si>
    <t xml:space="preserve">Poznámka k souboru cen:_x000d_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833._x000d_
2. V cenách jsou započteny i náklady na složení křovin z dopravního prostředku do hromad na vykázaném místě._x000d_
</t>
  </si>
  <si>
    <t>43</t>
  </si>
  <si>
    <t>162301901</t>
  </si>
  <si>
    <t>Příplatek k vodorovnému přemístění větví stromů listnatých D kmene do 300 mm ZKD 5 km</t>
  </si>
  <si>
    <t>1037451844</t>
  </si>
  <si>
    <t>Vodorovné přemístění větví, kmenů nebo pařezů s naložením, složením a dopravou Příplatek k cenám za každých dalších i započatých 5000 m přes 5000 m větví stromů listnatých, průměru kmene přes 100 do 300 mm</t>
  </si>
  <si>
    <t>44</t>
  </si>
  <si>
    <t>162301902</t>
  </si>
  <si>
    <t>Příplatek k vodorovnému přemístění větví stromů listnatých D kmene do 500 mm ZKD 5 km</t>
  </si>
  <si>
    <t>-2114643644</t>
  </si>
  <si>
    <t>Vodorovné přemístění větví, kmenů nebo pařezů s naložením, složením a dopravou Příplatek k cenám za každých dalších i započatých 5000 m přes 5000 m větví stromů listnatých, průměru kmene přes 300 do 500 mm</t>
  </si>
  <si>
    <t>45</t>
  </si>
  <si>
    <t>162301903</t>
  </si>
  <si>
    <t>Příplatek k vodorovnému přemístění větví stromů listnatých D kmene do 700 mm ZKD 5 km</t>
  </si>
  <si>
    <t>1696571861</t>
  </si>
  <si>
    <t>Vodorovné přemístění větví, kmenů nebo pařezů s naložením, složením a dopravou Příplatek k cenám za každých dalších i započatých 5000 m přes 5000 m větví stromů listnatých, průměru kmene přes 500 do 700 mm</t>
  </si>
  <si>
    <t>46</t>
  </si>
  <si>
    <t>162301904</t>
  </si>
  <si>
    <t>Příplatek k vodorovnému přemístění větví stromů listnatých D kmene do 900 mm ZKD 5 km</t>
  </si>
  <si>
    <t>1760377961</t>
  </si>
  <si>
    <t>Vodorovné přemístění větví, kmenů nebo pařezů s naložením, složením a dopravou Příplatek k cenám za každých dalších i započatých 5000 m přes 5000 m větví stromů listnatých, průměru kmene přes 700 do 900 mm</t>
  </si>
  <si>
    <t>47</t>
  </si>
  <si>
    <t>162301905</t>
  </si>
  <si>
    <t>Příplatek k vodorovnému přemístění větví stromů jehličnatých D kmene do 300 mm ZKD 5 km</t>
  </si>
  <si>
    <t>2117651006</t>
  </si>
  <si>
    <t>Vodorovné přemístění větví, kmenů nebo pařezů s naložením, složením a dopravou Příplatek k cenám za každých dalších i započatých 5000 m přes 5000 m větví stromů jehličnatých, o průměru kmene přes 100 do 300 mm</t>
  </si>
  <si>
    <t>48</t>
  </si>
  <si>
    <t>162301911</t>
  </si>
  <si>
    <t>Příplatek k vodorovnému přemístění kmenů stromů listnatých D kmene do 300 mm ZKD 5 km</t>
  </si>
  <si>
    <t>-1655951713</t>
  </si>
  <si>
    <t>Vodorovné přemístění větví, kmenů nebo pařezů s naložením, složením a dopravou Příplatek k cenám za každých dalších i započatých 5000 m přes 5000 m kmenů stromů listnatých, o průměru přes 100 do 300 mm</t>
  </si>
  <si>
    <t>49</t>
  </si>
  <si>
    <t>162301912</t>
  </si>
  <si>
    <t>Příplatek k vodorovnému přemístění kmenů stromů listnatých D kmene do 500 mm ZKD 5 km</t>
  </si>
  <si>
    <t>-2125857484</t>
  </si>
  <si>
    <t>Vodorovné přemístění větví, kmenů nebo pařezů s naložením, složením a dopravou Příplatek k cenám za každých dalších i započatých 5000 m přes 5000 m kmenů stromů listnatých, o průměru přes 300 do 500 mm</t>
  </si>
  <si>
    <t>50</t>
  </si>
  <si>
    <t>162301913</t>
  </si>
  <si>
    <t>Příplatek k vodorovnému přemístění kmenů stromů listnatých D kmene do 700 mm ZKD 5 km</t>
  </si>
  <si>
    <t>1293636187</t>
  </si>
  <si>
    <t>Vodorovné přemístění větví, kmenů nebo pařezů s naložením, složením a dopravou Příplatek k cenám za každých dalších i započatých 5000 m přes 5000 m kmenů stromů listnatých, o průměru přes 500 do 700 mm</t>
  </si>
  <si>
    <t>51</t>
  </si>
  <si>
    <t>162301914</t>
  </si>
  <si>
    <t>Příplatek k vodorovnému přemístění kmenů stromů listnatých D kmene do 900 mm ZKD 5 km</t>
  </si>
  <si>
    <t>-1270653496</t>
  </si>
  <si>
    <t>Vodorovné přemístění větví, kmenů nebo pařezů s naložením, složením a dopravou Příplatek k cenám za každých dalších i započatých 5000 m přes 5000 m kmenů stromů listnatých, o průměru přes 700 do 900 mm</t>
  </si>
  <si>
    <t>52</t>
  </si>
  <si>
    <t>162301915</t>
  </si>
  <si>
    <t>Příplatek k vodorovnému přemístění kmenů stromů jehličnatých D kmene do 300 mm ZKD 5 km</t>
  </si>
  <si>
    <t>1004558480</t>
  </si>
  <si>
    <t>Vodorovné přemístění větví, kmenů nebo pařezů s naložením, složením a dopravou Příplatek k cenám za každých dalších i započatých 5000 m přes 5000 m kmenů stromů jehličnatých, průměru přes 100 do 300 mm</t>
  </si>
  <si>
    <t>53</t>
  </si>
  <si>
    <t>162301921</t>
  </si>
  <si>
    <t>Příplatek k vodorovnému přemístění pařezů D 300 mm ZKD 5 km</t>
  </si>
  <si>
    <t>1255140599</t>
  </si>
  <si>
    <t>Vodorovné přemístění větví, kmenů nebo pařezů s naložením, složením a dopravou Příplatek k cenám za každých dalších i započatých 5000 m přes 5000 m pařezů kmenů, průměru přes 100 do 300 mm</t>
  </si>
  <si>
    <t>54</t>
  </si>
  <si>
    <t>162301922</t>
  </si>
  <si>
    <t>Příplatek k vodorovnému přemístění pařezů D 500 mm ZKD 5 km</t>
  </si>
  <si>
    <t>2123489472</t>
  </si>
  <si>
    <t>Vodorovné přemístění větví, kmenů nebo pařezů s naložením, složením a dopravou Příplatek k cenám za každých dalších i započatých 5000 m přes 5000 m pařezů kmenů, průměru přes 300 do 500 mm</t>
  </si>
  <si>
    <t>55</t>
  </si>
  <si>
    <t>162301923</t>
  </si>
  <si>
    <t>Příplatek k vodorovnému přemístění pařezů D 700 mm ZKD 5 km</t>
  </si>
  <si>
    <t>1689412231</t>
  </si>
  <si>
    <t>Vodorovné přemístění větví, kmenů nebo pařezů s naložením, složením a dopravou Příplatek k cenám za každých dalších i započatých 5000 m přes 5000 m pařezů kmenů, průměru přes 500 do 700 mm</t>
  </si>
  <si>
    <t>56</t>
  </si>
  <si>
    <t>162301924</t>
  </si>
  <si>
    <t>Příplatek k vodorovnému přemístění pařezů D 900 mm ZKD 5 km</t>
  </si>
  <si>
    <t>-415183228</t>
  </si>
  <si>
    <t>Vodorovné přemístění větví, kmenů nebo pařezů s naložením, složením a dopravou Příplatek k cenám za každých dalších i započatých 5000 m přes 5000 m pařezů kmenů, průměru přes 700 do 900 mm</t>
  </si>
  <si>
    <t>57</t>
  </si>
  <si>
    <t>162701105</t>
  </si>
  <si>
    <t>Vodorovné přemístění do 10000 m výkopku/sypaniny z horniny tř. 1 až 4</t>
  </si>
  <si>
    <t>939911883</t>
  </si>
  <si>
    <t>Vodorovné přemístění výkopku nebo sypaniny po suchu na obvyklém dopravním prostředku, bez naložení výkopku, avšak se složením bez rozhrnutí z horniny tř. 1 až 4 na vzdálenost přes 9 000 do 10 000 m</t>
  </si>
  <si>
    <t>2357+120</t>
  </si>
  <si>
    <t>58</t>
  </si>
  <si>
    <t>162701109</t>
  </si>
  <si>
    <t>Příplatek k vodorovnému přemístění výkopku/sypaniny z horniny tř. 1 až 4 ZKD 1000 m přes 10000 m</t>
  </si>
  <si>
    <t>560513444</t>
  </si>
  <si>
    <t>Vodorovné přemístění výkopku nebo sypaniny po suchu na obvyklém dopravním prostředku, bez naložení výkopku, avšak se složením bez rozhrnutí z horniny tř. 1 až 4 na vzdálenost Příplatek k ceně za každých dalších i započatých 1 000 m</t>
  </si>
  <si>
    <t>59</t>
  </si>
  <si>
    <t>167101102</t>
  </si>
  <si>
    <t>Nakládání výkopku z hornin tř. 1 až 4 přes 100 m3</t>
  </si>
  <si>
    <t>1447754541</t>
  </si>
  <si>
    <t>Nakládání, skládání a překládání neulehlého výkopku nebo sypaniny nakládání, množství přes 100 m3, z hornin tř. 1 až 4</t>
  </si>
  <si>
    <t xml:space="preserve">Poznámka k souboru cen:_x000d_
1. Ceny -1101, -1151, -1102, -1152, -1103, -1153, jsou určeny pro nakládání, skládání a překládání na obvyklý nebo z obvyklého dopravního prostředku. Pro nakládání z lodi nebo na loď jsou určeny ceny -1105 a -1155._x000d_
2. Ceny -1105 a -1155 jsou určeny pro nakládání, překládání a vykládání na vzdálenost_x000d_
a) do 20 m vodorovně; vodorovná vzdálenost se měří od těžnice lodi k těžnici druhé lodi, nebo k těžišti hromady na břehu nebo k těžišti dopravního prostředku na suchu,_x000d_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m._x000d_
3. Množství měrných jednotek se určí v rostlém stavu horniny._x000d_
</t>
  </si>
  <si>
    <t>60</t>
  </si>
  <si>
    <t>171201201</t>
  </si>
  <si>
    <t>Uložení sypaniny na skládky</t>
  </si>
  <si>
    <t>354092626</t>
  </si>
  <si>
    <t xml:space="preserve">Poznámka k souboru cen:_x000d_
1. Cena -1201 je určena i pro:_x000d_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skládky;_x000d_
b) zasypání koryt vodotečí a prohlubní v terénu bez předepsaného zhutnění sypaniny;_x000d_
c) uložení výkopku pod vodou do prohlubní ve dně vodotečí nebo nádrží._x000d_
2. Cenu -1201 nelze použít pro uložení výkopku nebo ornice:_x000d_
a) při vykopávkách pro podzemní vedení podél hrany výkopu, z něhož byl výkopek získán, a to ani tehdy, jestliže se výkopek po vyhození z výkopu na povrch území ještě dále přemisťuje na hromady podél výkopu;_x000d_
b) na dočasné skládky, které nejsou předepsány projektem;_x000d_
c) na dočasné skládky předepsané projektem tak, že na 1 m2 projektem určené plochy této skládky připadají nejvýše 2 m3 výkopku nebo ornice (viz. též poznámku č. 1 a);_x000d_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neoceňuje._x000d_
e) na trvalé skládky s předepsaným zhutněním; toto uložení výkopku se oceňuje cenami souboru cen 171 . 0- . . Uložení sypaniny do násypů._x000d_
3. V ceně -1201 jsou započteny i náklady na rozprostření sypaniny ve vrstvách s hrubým urovnáním na skládce._x000d_
4. V ceně -1201 nejsou započteny náklady na získání skládek ani na poplatky za skládku._x000d_
5. Množství jednotek uložení výkopku (sypaniny) se určí v m3 uloženého výkopku (sypaniny),v rostlém stavu zpravidla ve výkopišti._x000d_
</t>
  </si>
  <si>
    <t>61</t>
  </si>
  <si>
    <t>171201211</t>
  </si>
  <si>
    <t>Poplatek za uložení stavebního odpadu - zeminy a kameniva na skládce</t>
  </si>
  <si>
    <t>1014525864</t>
  </si>
  <si>
    <t>Poplatek za uložení stavebního odpadu na skládce (skládkovné) zeminy a kameniva zatříděného do Katalogu odpadů pod kódem 170 504</t>
  </si>
  <si>
    <t xml:space="preserve">Poznámka k souboru cen:_x000d_
1. Ceny uvedené v souboru cen lze po dohodě upravit podle místních podmínek._x000d_
</t>
  </si>
  <si>
    <t>62</t>
  </si>
  <si>
    <t>181301112</t>
  </si>
  <si>
    <t>Rozprostření ornice tl vrstvy do 150 mm pl přes 500 m2 v rovině nebo ve svahu do 1:5</t>
  </si>
  <si>
    <t>-1469713916</t>
  </si>
  <si>
    <t>Rozprostření a urovnání ornice v rovině nebo ve svahu sklonu do 1:5 při souvislé ploše přes 500 m2, tl. vrstvy přes 100 do 150 mm</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</si>
  <si>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2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</si>
  <si>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63</t>
  </si>
  <si>
    <t>358215114</t>
  </si>
  <si>
    <t>Bourání stoky kompletní nebo vybourání otvorů ze zdiva kamenného plochy do 4 m2</t>
  </si>
  <si>
    <t>-1249517495</t>
  </si>
  <si>
    <t>Bourání stoky kompletní nebo vybourání otvorů průřezové plochy do 4 m2 ve stokách ze zdiva kamenného</t>
  </si>
  <si>
    <t>"propustek" 2</t>
  </si>
  <si>
    <t>64</t>
  </si>
  <si>
    <t>-1353065436</t>
  </si>
  <si>
    <t>"kanalizace" 0,365*3,14*0,065*310</t>
  </si>
  <si>
    <t>"dešťová kanalizace" 0,365*3,14*0,065*100</t>
  </si>
  <si>
    <t>"šachta revizní 3ks" 1*3,14*0,31*2*3</t>
  </si>
  <si>
    <t>65</t>
  </si>
  <si>
    <t>358325114</t>
  </si>
  <si>
    <t>Bourání stoky kompletní nebo vybourání otvorů z železobetonu plochy do 4 m2</t>
  </si>
  <si>
    <t>-438620505</t>
  </si>
  <si>
    <t>Bourání stoky kompletní nebo vybourání otvorů průřezové plochy do 4 m2 ve stokách ze zdiva z železobetonu</t>
  </si>
  <si>
    <t>25"Podezdívky</t>
  </si>
  <si>
    <t>5"propustek</t>
  </si>
  <si>
    <t>66</t>
  </si>
  <si>
    <t>919735112</t>
  </si>
  <si>
    <t>Řezání stávajícího živičného krytu hl do 100 mm</t>
  </si>
  <si>
    <t>-182193625</t>
  </si>
  <si>
    <t>Řezání stávajícího živičného krytu nebo podkladu hloubky přes 50 do 100 mm</t>
  </si>
  <si>
    <t xml:space="preserve">Poznámka k souboru cen:_x000d_
1. V cenách jsou započteny i náklady na spotřebu vody._x000d_
</t>
  </si>
  <si>
    <t>67</t>
  </si>
  <si>
    <t>961031311</t>
  </si>
  <si>
    <t>Bourání základů cihelných na MV nebo MVC</t>
  </si>
  <si>
    <t>-120777811</t>
  </si>
  <si>
    <t>Bourání základů ze zdiva cihelného na maltu vápennou nebo vápenocementovou</t>
  </si>
  <si>
    <t>"oplocení" 7</t>
  </si>
  <si>
    <t>68</t>
  </si>
  <si>
    <t>966003812</t>
  </si>
  <si>
    <t>Rozebrání oplocení s příčníky a dřevěnými sloupky z půlené tyčoviny</t>
  </si>
  <si>
    <t>-1313523272</t>
  </si>
  <si>
    <t>Rozebrání dřevěného oplocení se sloupky osové vzdálenosti do 4,00 m, výšky do 2,50 m, osazených do hloubky 1,00 m s příčníky a dřevěnými sloupky z tyčoviny půlené</t>
  </si>
  <si>
    <t xml:space="preserve">Poznámka k souboru cen:_x000d_
1. V cenách jsou započteny i náklady na odklizení materiálu na vzdálenost do 20 m nebo naložení na dopravní prostředek._x000d_
</t>
  </si>
  <si>
    <t>69</t>
  </si>
  <si>
    <t>966071821</t>
  </si>
  <si>
    <t>Rozebrání oplocení z drátěného pletiva se čtvercovými oky výšky do 1,6 m</t>
  </si>
  <si>
    <t>1800704560</t>
  </si>
  <si>
    <t>Rozebrání oplocení z pletiva drátěného se čtvercovými oky, výšky do 1,6 m</t>
  </si>
  <si>
    <t xml:space="preserve">Poznámka k souboru cen:_x000d_
1. V cenách jsou započteny i náklady na odklizení materiálu na vzdálenost do 20 m nebo naložení na dopravní prostředek._x000d_
2. V cenách nejsou započteny náklady na demontáž sloupků._x000d_
</t>
  </si>
  <si>
    <t>70</t>
  </si>
  <si>
    <t>966073811</t>
  </si>
  <si>
    <t>Rozebrání vrat a vrátek k oplocení plochy do 6 m2</t>
  </si>
  <si>
    <t>150944265</t>
  </si>
  <si>
    <t>Rozebrání vrat a vrátek k oplocení plochy jednotlivě přes 2 do 6 m2</t>
  </si>
  <si>
    <t>71</t>
  </si>
  <si>
    <t>966073812</t>
  </si>
  <si>
    <t>Rozebrání vrat a vrátek k oplocení plochy do 10 m2</t>
  </si>
  <si>
    <t>1151565960</t>
  </si>
  <si>
    <t>Rozebrání vrat a vrátek k oplocení plochy jednotlivě přes 6 do 10 m2</t>
  </si>
  <si>
    <t>72</t>
  </si>
  <si>
    <t>969021131</t>
  </si>
  <si>
    <t>Vybourání kanalizačního potrubí DN do 300</t>
  </si>
  <si>
    <t>1674613077</t>
  </si>
  <si>
    <t>Vybourání kanalizačního potrubí DN do 300 mm</t>
  </si>
  <si>
    <t>240</t>
  </si>
  <si>
    <t>73</t>
  </si>
  <si>
    <t>997013803</t>
  </si>
  <si>
    <t>Poplatek za uložení na skládce (skládkovné) stavebního odpadu cihelného kód odpadu 170 102</t>
  </si>
  <si>
    <t>577758607</t>
  </si>
  <si>
    <t>Poplatek za uložení stavebního odpadu na skládce (skládkovné) cihelného zatříděného do Katalogu odpadů pod kódem 170 102</t>
  </si>
  <si>
    <t xml:space="preserve">Poznámka k souboru cen:_x000d_
1. Ceny uvedené v souboru cen je doporučeno upravit podle aktuálních cen místně příslušné skládky odpadů._x000d_
2. Uložení odpadů neuvedených v souboru cen se oceňuje individuálně._x000d_
3. V cenách je započítán poplatek za ukládaní odpadu dle zákona 185/2001 Sb._x000d_
4. Případné drcení stavebního odpadu lze ocenit souborem cen 997 00-60 Drcení stavebního odpadu z katalogu 800-6 Demolice objektů._x000d_
</t>
  </si>
  <si>
    <t>"oplocení podezdívky" 7*1,8</t>
  </si>
  <si>
    <t>74</t>
  </si>
  <si>
    <t>997013811</t>
  </si>
  <si>
    <t>Poplatek za uložení na skládce (skládkovné) stavebního odpadu dřevěného kód odpadu 170 201</t>
  </si>
  <si>
    <t>1744934653</t>
  </si>
  <si>
    <t>Poplatek za uložení stavebního odpadu na skládce (skládkovné) dřevěného zatříděného do Katalogu odpadů pod kódem 170 201</t>
  </si>
  <si>
    <t>"oplocení dřevěný plot" 68*0,06</t>
  </si>
  <si>
    <t>"branka" 1*0,21</t>
  </si>
  <si>
    <t>75</t>
  </si>
  <si>
    <t>997013813</t>
  </si>
  <si>
    <t>Poplatek za uložení na skládce (skládkovné) stavebního odpadu z plastických hmot kód odpadu 170 203</t>
  </si>
  <si>
    <t>-1986339762</t>
  </si>
  <si>
    <t>Poplatek za uložení stavebního odpadu na skládce (skládkovné) z plastických hmot zatříděného do Katalogu odpadů pod kódem 170 203</t>
  </si>
  <si>
    <t>"kanalizace plast" 240*0,093</t>
  </si>
  <si>
    <t>76</t>
  </si>
  <si>
    <t>997221551</t>
  </si>
  <si>
    <t>Vodorovná doprava suti ze sypkých materiálů do 1 km</t>
  </si>
  <si>
    <t>-780274318</t>
  </si>
  <si>
    <t>Vodorovná doprava suti bez naložení, ale se složením a s hrubým urovnáním ze sypkých materiálů, na vzdálenost do 1 km</t>
  </si>
  <si>
    <t>634/((0,09+0,2)/2)*0,29</t>
  </si>
  <si>
    <t>350/((0,08+0,15)/2)*0,316</t>
  </si>
  <si>
    <t>422*0,22</t>
  </si>
  <si>
    <t>77</t>
  </si>
  <si>
    <t>997221551R</t>
  </si>
  <si>
    <t>-1479458518</t>
  </si>
  <si>
    <t>Vodorovná doprava suti bez naložení, ale se složením a s hrubým urovnáním ze sypkých materiálů, na vzdálenost do 2 km složení ve firmě CHETES s.r.o.</t>
  </si>
  <si>
    <t>2550*0,256 "frézování KSUS"</t>
  </si>
  <si>
    <t>610*0,256 "frézování město"</t>
  </si>
  <si>
    <t>78</t>
  </si>
  <si>
    <t>997221559</t>
  </si>
  <si>
    <t>Příplatek ZKD 1 km u vodorovné dopravy suti ze sypkých materiálů</t>
  </si>
  <si>
    <t>354572061</t>
  </si>
  <si>
    <t>2322,579*10 'Přepočtené koeficientem množství</t>
  </si>
  <si>
    <t>79</t>
  </si>
  <si>
    <t>-270703288</t>
  </si>
  <si>
    <t>"silniční panely" (50+100)*0,33</t>
  </si>
  <si>
    <t>"obruba" 297*0,29</t>
  </si>
  <si>
    <t>"propustek kamenné zdivo" 2*2,5</t>
  </si>
  <si>
    <t>"bet.konstrukce" 6*2,2</t>
  </si>
  <si>
    <t>"kanalizace" 0,365*3,14*0,065*240*2,2</t>
  </si>
  <si>
    <t>"dešťová kanalizace" 0,365*3,14*0,065*100*2,2</t>
  </si>
  <si>
    <t>"šachta revizní 2ks" 1*3,14*0,31*2*2*2,2</t>
  </si>
  <si>
    <t>"propustek ŽB" 30*2,4</t>
  </si>
  <si>
    <t>"oplocení drátěný plot" 214*0,00198</t>
  </si>
  <si>
    <t>"brána" 1*0,285</t>
  </si>
  <si>
    <t>80</t>
  </si>
  <si>
    <t>1997458478</t>
  </si>
  <si>
    <t>81</t>
  </si>
  <si>
    <t>1716165176</t>
  </si>
  <si>
    <t>82</t>
  </si>
  <si>
    <t>1574298151</t>
  </si>
  <si>
    <t>83</t>
  </si>
  <si>
    <t>997221825</t>
  </si>
  <si>
    <t>Poplatek za uložení na skládce (skládkovné) stavebního odpadu železobetonového kód odpadu 170 101</t>
  </si>
  <si>
    <t>-410573099</t>
  </si>
  <si>
    <t>Poplatek za uložení stavebního odpadu na skládce (skládkovné) z armovaného betonu zatříděného do Katalogu odpadů pod kódem 170 101</t>
  </si>
  <si>
    <t>84</t>
  </si>
  <si>
    <t>997221845</t>
  </si>
  <si>
    <t>Poplatek za uložení na skládce (skládkovné) odpadu asfaltového bez dehtu kód odpadu 170 302</t>
  </si>
  <si>
    <t>1845553972</t>
  </si>
  <si>
    <t>Poplatek za uložení stavebního odpadu na skládce (skládkovné) asfaltového bez obsahu dehtu zatříděného do Katalogu odpadů pod kódem 170 302</t>
  </si>
  <si>
    <t>85</t>
  </si>
  <si>
    <t>997221855</t>
  </si>
  <si>
    <t>Poplatek za uložení na skládce (skládkovné) zeminy a kameniva kód odpadu 170 504</t>
  </si>
  <si>
    <t>112555113</t>
  </si>
  <si>
    <t>SO 02a - Modernizace silnice III/2143 (KSÚS KK) - STAVBA I</t>
  </si>
  <si>
    <t xml:space="preserve">    5 -  Komunikace pozemní</t>
  </si>
  <si>
    <t xml:space="preserve"> Komunikace pozemní</t>
  </si>
  <si>
    <t>565155121</t>
  </si>
  <si>
    <t>Asfaltový beton vrstva podkladní ACP 16 (obalované kamenivo OKS) tl 70 mm š přes 3 m</t>
  </si>
  <si>
    <t>758123978</t>
  </si>
  <si>
    <t>Asfaltový beton vrstva podkladní ACP 16 (obalované kamenivo střednězrnné - OKS) s rozprostřením a zhutněním v pruhu šířky přes 3 m, po zhutnění tl. 70 mm</t>
  </si>
  <si>
    <t xml:space="preserve">Poznámka k souboru cen:_x000d_
1. ČSN EN 13108-1 připouští pro ACP 16 pouze tl. 50 až 80 mm._x000d_
</t>
  </si>
  <si>
    <t>573191111</t>
  </si>
  <si>
    <t>Postřik infiltrační kationaktivní emulzí v množství 1 kg/m2</t>
  </si>
  <si>
    <t>1767474171</t>
  </si>
  <si>
    <t>Postřik infiltrační kationaktivní emulzí v množství 1,00 kg/m2</t>
  </si>
  <si>
    <t xml:space="preserve">Poznámka k souboru cen:_x000d_
1. V ceně nejsou započteny náklady na popř. projektem předepsané očištění vozovky, které se oceňuje cenou 938 90-8411 Očištění povrchu saponátovým roztokem části C 01 tohoto katalogu._x000d_
</t>
  </si>
  <si>
    <t>573211108</t>
  </si>
  <si>
    <t>Postřik živičný spojovací z asfaltu v množství 0,40 kg/m2</t>
  </si>
  <si>
    <t>-1483899873</t>
  </si>
  <si>
    <t>Postřik spojovací PS bez posypu kamenivem z asfaltu silničního, v množství 0,40 kg/m2</t>
  </si>
  <si>
    <t>577134141</t>
  </si>
  <si>
    <t>Asfaltový beton vrstva obrusná ACO 11 (ABS) tř. I tl 40 mm š přes 3 m z modifikovaného asfaltu</t>
  </si>
  <si>
    <t>1299430895</t>
  </si>
  <si>
    <t>Asfaltový beton vrstva obrusná ACO 11 (ABS) s rozprostřením a se zhutněním z modifikovaného asfaltu v pruhu šířky přes 3 m tl. 40 mm</t>
  </si>
  <si>
    <t xml:space="preserve">Poznámka k souboru cen:_x000d_
1. ČSN EN 13108-1 připouští pro ACO 11 pouze tl. 35 až 50 mm._x000d_
</t>
  </si>
  <si>
    <t>-860278548</t>
  </si>
  <si>
    <t>SO 02b - MK, chodníky, sjezdy a ostatní plochy (Město Cheb) - STAVBA I</t>
  </si>
  <si>
    <t xml:space="preserve">    2 -  Zakládání</t>
  </si>
  <si>
    <t xml:space="preserve">    8 -  Trubní vedení</t>
  </si>
  <si>
    <t xml:space="preserve">VRN -  Vedlejší rozpočtové náklady</t>
  </si>
  <si>
    <t xml:space="preserve">    VRN4 -  Inženýrská činnost</t>
  </si>
  <si>
    <t>181102302</t>
  </si>
  <si>
    <t>Úprava pláně v zářezech se zhutněním</t>
  </si>
  <si>
    <t>1411744565</t>
  </si>
  <si>
    <t>Úprava pláně na stavbách dálnic strojně v zářezech mimo skalních se zhutněním</t>
  </si>
  <si>
    <t xml:space="preserve">Poznámka k souboru cen:_x000d_
1. Ceny se zhutněním jsou určeny pro všechny míry zhutnění._x000d_
2. Ceny 10-2301, 10-2302, 20-2301 a 20-2305 jsou určeny pro urovnání nově zřizovaných ploch vodorovných nebo ve sklonu do 1:5 pod zpevnění ploch jakéhokoliv druhu, pod humusování, drnování a dále předepíše-li projekt urovnání pláně z jiného důvodu._x000d_
3. Cena 10-2303 je určena pro vyplnění sypaninou prohlubní zářezů v horninách třídy II a III._x000d_
4. Ceny neplatí pro zhutnění podloží pod násypy; toto zhutnění se oceňuje cenou 215 90-1101 Zhutnění podloží pod násypy._x000d_
5. Ceny neplatí pro urovnání lavic (berem) šířky do 3 m přerušujících svahy, pro urovnání dna příkopů pro jakoukoliv jejich šířku; toto urovnání se oceňuje cenami souboru cen 182 . 0-11 Svahování trvalých svahů do projektovaných profilů A 01 tohoto katalogu._x000d_
6. Urovnání ploch ve sklonu přes 1:5 (svahování) se oceňuje cenou 182 20-1101 Svahování trvalých svahů do projektovaných profilů, části A 01 tohoto katalogu._x000d_
7. Vyplnění prohlubní v horninách třídy II a III betonem nebo stabilizací se oceňuje cenami části A 01 Zřízení konstrukcí katalogu 822-1 Komunikace pozemní a letiště._x000d_
</t>
  </si>
  <si>
    <t xml:space="preserve"> Zakládání</t>
  </si>
  <si>
    <t>211571121</t>
  </si>
  <si>
    <t>Výplň odvodňovacích žeber nebo trativodů kamenivem drobným těženým</t>
  </si>
  <si>
    <t>-1342281688</t>
  </si>
  <si>
    <t>Výplň kamenivem do rýh odvodňovacích žeber nebo trativodů bez zhutnění, s úpravou povrchu výplně kamenivem drobným těženým</t>
  </si>
  <si>
    <t xml:space="preserve">Poznámka k souboru cen:_x000d_
1. V ceně 51-1111 jsou započteny i náklady na průduchy vytvořené z lomového kamene._x000d_
2. V cenách 52-1111 až 58-1111 nejsou započteny náklady na zřízení průduchů; tyto práce se oceňují cenami:_x000d_
a) souboru cen 212 71-11 Trativody z trub z prostého betonu bez lože,_x000d_
b) souboru cen 212 75-5 . Trativody bez lože z drenážních trubek._x000d_
3. Množství měrných jednotek se určuje v m3 vyplňovaného prostoru. Objem potrubí a lože se do vyplňovaného prostoru nezapočítává._x000d_
</t>
  </si>
  <si>
    <t>211971122</t>
  </si>
  <si>
    <t>Zřízení opláštění žeber nebo trativodů geotextilií v rýze nebo zářezu přes 1:2 š přes 2,5 m</t>
  </si>
  <si>
    <t>-904435363</t>
  </si>
  <si>
    <t>Zřízení opláštění výplně z geotextilie odvodňovacích žeber nebo trativodů v rýze nebo zářezu se stěnami svislými nebo šikmými o sklonu přes 1:2 při rozvinuté šířce opláštění přes 2,5 m</t>
  </si>
  <si>
    <t xml:space="preserve">Poznámka k souboru cen:_x000d_
1. Ceny jsou určeny:_x000d_
a) pro jakékoliv druhy a rozměry geotextilií,_x000d_
b) i pro zřízení svislého drénu z jedné nebo více vrstev geotextilie přiložených na stěnu rýhy nebo zářezu,_x000d_
c) pro způsob spojování geotextilií přesahy._x000d_
2. Ceny nelze použít:_x000d_
a) pro zřízení opláštění výplně v zapažených rýhách; toto opláštění se oceňuje individuálně,_x000d_
b) pro knotové drény (geodrény); tyto drény se oceňují cenami souboru cen 211 97-21 Vpichování svislých konsolidačních prefabrikovaných drénů,_x000d_
c) pro zřízení vrstev z geotextilií; toto zřízení vrstev z geotextilií se ocení cenami souboru cen 213 14 Zřízení vrstvy z geotextilie._x000d_
3. V cenách jsou započteny i náklady na zřízení předepsaných přesahů a na potřebné zatěžování nebo připevňování geotextilie ke stěnám výkopu při provádění._x000d_
4. V cenách nejsou započteny náklady na dodání geotextilie; toto dodání se oceňuje ve specifikaci. Ztratné lze dohodnout ve výši 2 %._x000d_
5. Množství měrných jednotek:_x000d_
a) se určuje v m2 rozvinuté plochy opláštění bez jakýchkoliv přesahů. Při opláštění z více vrstev geotextilií se pro určení množství měrných jednotek oceňuje každá vrstva samostatně,_x000d_
b) pro dodání geotextilie oceňované ve specifikaci se určí v m2 geotextilie včetně přesahů a prořezů stanovených projektovou dokumentací._x000d_
</t>
  </si>
  <si>
    <t>M</t>
  </si>
  <si>
    <t>69311060</t>
  </si>
  <si>
    <t>geotextilie netkaná separační, ochranná, filtrační, drenážní PP 200g/m2</t>
  </si>
  <si>
    <t>-812661838</t>
  </si>
  <si>
    <t>212755214</t>
  </si>
  <si>
    <t>Trativody z drenážních trubek plastových flexibilních D 100 mm bez lože</t>
  </si>
  <si>
    <t>-1669550640</t>
  </si>
  <si>
    <t>Trativody bez lože z drenážních trubek plastových flexibilních D 100 mm</t>
  </si>
  <si>
    <t xml:space="preserve">Poznámka k souboru cen:_x000d_
1. Ceny jsou určeny pro uložení drenážních trubek do výkopu bez lože a obsypu._x000d_
2. Trativody včetně lože a obsypu trubek se ocení cenami souboru cen 212 75-2 . Trativody z drenážních trubek katalogu 827-1 Vedení trubní dálková a přípojná – vodovody a kanalizace._x000d_
</t>
  </si>
  <si>
    <t>564721111</t>
  </si>
  <si>
    <t>Podklad z kameniva hrubého drceného vel. 32-63 mm tl 80 mm</t>
  </si>
  <si>
    <t>1548704354</t>
  </si>
  <si>
    <t>Podklad nebo kryt z kameniva hrubého drceného vel. 32-63 mm s rozprostřením a zhutněním, po zhutnění tl. 80 mm</t>
  </si>
  <si>
    <t>564751111</t>
  </si>
  <si>
    <t>Podklad z kameniva hrubého drceného vel. 32-63 mm tl 150 mm</t>
  </si>
  <si>
    <t>1060719463</t>
  </si>
  <si>
    <t>Podklad nebo kryt z kameniva hrubého drceného vel. 32-63 mm s rozprostřením a zhutněním, po zhutnění tl. 150 mm</t>
  </si>
  <si>
    <t>564761111</t>
  </si>
  <si>
    <t>Podklad z kameniva hrubého drceného vel. 32-63 mm tl 200 mm</t>
  </si>
  <si>
    <t>1013946064</t>
  </si>
  <si>
    <t>Podklad nebo kryt z kameniva hrubého drceného vel. 32-63 mm s rozprostřením a zhutněním, po zhutnění tl. 200 mm</t>
  </si>
  <si>
    <t>3408+212+49+63+17+8+959</t>
  </si>
  <si>
    <t>564851111</t>
  </si>
  <si>
    <t>Podklad ze štěrkodrtě ŠD tl 150 mm</t>
  </si>
  <si>
    <t>874968187</t>
  </si>
  <si>
    <t>Podklad ze štěrkodrti ŠD s rozprostřením a zhutněním, po zhutnění tl. 150 mm</t>
  </si>
  <si>
    <t>212+63+17+8+959</t>
  </si>
  <si>
    <t>564861111</t>
  </si>
  <si>
    <t>Podklad ze štěrkodrtě ŠD tl 200 mm</t>
  </si>
  <si>
    <t>113633035</t>
  </si>
  <si>
    <t>Podklad ze štěrkodrti ŠD s rozprostřením a zhutněním, po zhutnění tl. 200 mm</t>
  </si>
  <si>
    <t>3875+49</t>
  </si>
  <si>
    <t>-852171535</t>
  </si>
  <si>
    <t>567121114</t>
  </si>
  <si>
    <t>Podklad ze směsi stmelené cementem SC C 3/4 (SC I) tl 150 mm</t>
  </si>
  <si>
    <t>938894255</t>
  </si>
  <si>
    <t>Podklad ze směsi stmelené cementem SC bez dilatačních spár, s rozprostřením a zhutněním SC C 3/4 (SC I), po zhutnění tl. 150 mm</t>
  </si>
  <si>
    <t xml:space="preserve">Poznámka k souboru cen:_x000d_
1. V cenách jsou započteny i náklady na ošetření povrchu podkladu vodou._x000d_
2. V cenách 567 1.-4 jsou započteny i náklady postřik proti odpařování vody._x000d_
3. V cenách nejsou započteny náklady na:_x000d_
a) příp. postřik, který se oceňuje cenou 919 74-8111 Postřik popř. zdrsnění povrchu cementobetonového krytu nebo podkladu ochrannou emulzí,_x000d_
b) zřízení dilatačních spár a jejich vyplnění; tyto práce se oceňují cenami souborů cen 919 11-1 Řezání dilatačních spár, 919 12-. Těsnění dilatačních spár a 919 13 Vyztužení dilatačních spár._x000d_
</t>
  </si>
  <si>
    <t>567131114</t>
  </si>
  <si>
    <t>Podklad ze směsi stmelené cementem SC C 3/4 (SC I) tl 190 mm</t>
  </si>
  <si>
    <t>610496698</t>
  </si>
  <si>
    <t>Podklad ze směsi stmelené cementem SC bez dilatačních spár, s rozprostřením a zhutněním SC C 3/4 (SC I), po zhutnění tl. 190 mm</t>
  </si>
  <si>
    <t>571908111</t>
  </si>
  <si>
    <t>Kryt vymývaným dekoračním kamenivem (kačírkem) tl 200 mm</t>
  </si>
  <si>
    <t>-629183206</t>
  </si>
  <si>
    <t>Kryt vymývaným dekoračním kamenivem (kačírkem) tl. 200 mm</t>
  </si>
  <si>
    <t>Poznámka k položce:_x000d_
Štěrkový záhon</t>
  </si>
  <si>
    <t>-40745401</t>
  </si>
  <si>
    <t>182275504</t>
  </si>
  <si>
    <t>1069366301</t>
  </si>
  <si>
    <t>591111111</t>
  </si>
  <si>
    <t>Kladení dlažby z kostek velkých z kamene do lože z kameniva těženého tl 50 mm</t>
  </si>
  <si>
    <t>-129786171</t>
  </si>
  <si>
    <t>Kladení dlažby z kostek s provedením lože do tl. 50 mm, s vyplněním spár, s dvojím beraněním a se smetením přebytečného materiálu na krajnici velkých z kamene, do lože z kameniva těženého</t>
  </si>
  <si>
    <t xml:space="preserve">Poznámka k souboru cen:_x000d_
1. Ceny 591 1.- pro dlažbu z kostek velkých jsou určeny pro dlažbu úhlopříčnou a řádkovou._x000d_
2. Ceny 591 2.- pro dlažbu z kostek drobných jsou určeny pro dlažbu úhlopříčnou, řádkovou a kroužkovou._x000d_
3. Dlažba vějířová z kostek drobných se oceňuje cenami 591 41-2111 a 591 44-2111 Kladení dlažby z mozaiky dvoubarevné a vícebarevné komunikací pro pěší._x000d_
4. V cenách jsou započteny i náklady na dodání hmot pro lože a na dodání téhož materiálu na výplň spár._x000d_
5. V cenách nejsou započteny náklady na:_x000d_
a) dodání dlažebních kostek, které se oceňuje ve specifikaci; ztratné lze dohodnout_x000d_
- u velkých kostek ve výši 1 %,_x000d_
- u drobných kostek ve výši 2 %,_x000d_
b) vyplnění spár dlažby živičnou zálivkou, které se oceňuje cenami souboru cen 599 1 . -11 Zálivka živičná spár dlažby._x000d_
6. Část lože přesahující tloušťku 50 mm se oceňuje cenami souboru cen 451 31-97 Příplatek za každých dalších 10 mm tloušťky podkladu nebo lože._x000d_
</t>
  </si>
  <si>
    <t>Poznámka k položce:_x000d_
Lem hmatové dlažby</t>
  </si>
  <si>
    <t>58381452</t>
  </si>
  <si>
    <t>deska dlažební mat.sk.I/2 broušená tl 30mm formátovaná do 0,48m2</t>
  </si>
  <si>
    <t>-347303065</t>
  </si>
  <si>
    <t>591211111</t>
  </si>
  <si>
    <t>Kladení dlažby z kostek drobných z kamene do lože z kameniva těženého tl 50 mm</t>
  </si>
  <si>
    <t>-729862651</t>
  </si>
  <si>
    <t>Kladení dlažby z kostek s provedením lože do tl. 50 mm, s vyplněním spár, s dvojím beraněním a se smetením přebytečného materiálu na krajnici drobných z kamene, do lože z kameniva těženého</t>
  </si>
  <si>
    <t>58381007</t>
  </si>
  <si>
    <t>kostka dlažební žula drobná 8/10</t>
  </si>
  <si>
    <t>-1554415358</t>
  </si>
  <si>
    <t>596211113</t>
  </si>
  <si>
    <t>Kladení zámkové dlažby komunikací pro pěší tl 60 mm skupiny A pl přes 300 m2</t>
  </si>
  <si>
    <t>-298402144</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</si>
  <si>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300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</si>
  <si>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</si>
  <si>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17+959</t>
  </si>
  <si>
    <t>59245018</t>
  </si>
  <si>
    <t>dlažba skladebná betonová 200x100x60mm přírodní</t>
  </si>
  <si>
    <t>1143294895</t>
  </si>
  <si>
    <t>59245019</t>
  </si>
  <si>
    <t>dlažba skladebná betonová pro nevidomé 200x100x60mm přírodní</t>
  </si>
  <si>
    <t>-1429736387</t>
  </si>
  <si>
    <t>596212212</t>
  </si>
  <si>
    <t>Kladení zámkové dlažby pozemních komunikací tl 80 mm skupiny A pl do 300 m2</t>
  </si>
  <si>
    <t>1146020446</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</si>
  <si>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100 do 300 m2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</si>
  <si>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50 mm se oceňuje cenami souboru cen 451 ..-9 Příplatek za každých dalších 10 mm tloušťky podkladu nebo lože._x000d_
</t>
  </si>
  <si>
    <t>212+63</t>
  </si>
  <si>
    <t>59245020</t>
  </si>
  <si>
    <t>dlažba skladebná betonová 200x100x80mm přírodní</t>
  </si>
  <si>
    <t>-822718297</t>
  </si>
  <si>
    <t>59245000</t>
  </si>
  <si>
    <t>dlažba skladebná betonová slepecká 20x10x8 cm přírodní</t>
  </si>
  <si>
    <t>-260038961</t>
  </si>
  <si>
    <t xml:space="preserve"> Trubní vedení</t>
  </si>
  <si>
    <t>871263121</t>
  </si>
  <si>
    <t>Montáž kanalizačního potrubí z PVC těsněné gumovým kroužkem otevřený výkop sklon do 20 % DN 110</t>
  </si>
  <si>
    <t>-891557684</t>
  </si>
  <si>
    <t>Montáž kanalizačního potrubí z plastů z tvrdého PVC těsněných gumovým kroužkem v otevřeném výkopu ve sklonu do 20 % DN 110</t>
  </si>
  <si>
    <t xml:space="preserve">Poznámka k souboru cen:_x000d_
1. V cenách montáže potrubí nejsou započteny náklady na dodání trub, elektrospojek a těsnicích kroužků pokud tyto nejsou součástí dodávky potrubí. Tyto náklady se oceňují ve specifikaci._x000d_
2. V cenách potrubí z trubek polyetylenových a polypropylenových nejsou započteny náklady na dodání tvarovek použitých pro napojení na jiný druh potrubí; tvarovky se oceňují ve specifikaci._x000d_
3. Ztratné lze dohodnout:_x000d_
a) u trub kanalizačních z tvrdého PVC ve směrné výši 3 %,_x000d_
b) u trub polyetylenových a polypropylenových ve směrné výši 1,5._x000d_
</t>
  </si>
  <si>
    <t>28611223</t>
  </si>
  <si>
    <t>trubka PVC drenážní flexibilní D 100mm</t>
  </si>
  <si>
    <t>-1773766712</t>
  </si>
  <si>
    <t>877265211</t>
  </si>
  <si>
    <t>Montáž tvarovek z tvrdého PVC-systém KG nebo z polypropylenu-systém KG 2000 jednoosé DN 110</t>
  </si>
  <si>
    <t>-206198889</t>
  </si>
  <si>
    <t>Montáž tvarovek na kanalizačním potrubí z trub z plastu z tvrdého PVC nebo z polypropylenu v otevřeném výkopu jednoosých DN 110</t>
  </si>
  <si>
    <t xml:space="preserve">Poznámka k souboru cen:_x000d_
1. V cenách nejsou započteny náklady na dodání tvarovek. Tvarovky se oceňují ve ve specifikaci._x000d_
</t>
  </si>
  <si>
    <t>28613250</t>
  </si>
  <si>
    <t>nátrubek spojovací drenážního systému DN 100</t>
  </si>
  <si>
    <t>725061730</t>
  </si>
  <si>
    <t>28613280</t>
  </si>
  <si>
    <t>záslepka příslušenství drenážního systému DN 100</t>
  </si>
  <si>
    <t>-1253906449</t>
  </si>
  <si>
    <t>877265221</t>
  </si>
  <si>
    <t>Montáž tvarovek z tvrdého PVC-systém KG nebo z polypropylenu-systém KG 2000 dvouosé DN 110</t>
  </si>
  <si>
    <t>-529470445</t>
  </si>
  <si>
    <t>Montáž tvarovek na kanalizačním potrubí z trub z plastu z tvrdého PVC nebo z polypropylenu v otevřeném výkopu dvouosých DN 110</t>
  </si>
  <si>
    <t>28613320</t>
  </si>
  <si>
    <t>odbočka 45° příslušenství drenážního systému DN 100</t>
  </si>
  <si>
    <t>-2064103957</t>
  </si>
  <si>
    <t>895170201</t>
  </si>
  <si>
    <t>Drenážní šachta z PP šachtové dno DN 400 usazovací prostor 35 l</t>
  </si>
  <si>
    <t>574484116</t>
  </si>
  <si>
    <t>Drenážní šachta z polypropylenu PP DN 400 pro napojení potrubí D 110/160/200 šachtové dno s usazovacím prostorem 35 l</t>
  </si>
  <si>
    <t xml:space="preserve">Poznámka k souboru cen:_x000d_
1. V cenách jsou započteny i náklady na:_x000d_
a) dodání a montáž šachtového dna, trouby šachty, teleskopu a poklopu, příslušného dílu šachty,_x000d_
b) napojení stávajícího drenážního potrubí._x000d_
2. V cenách nejsou započteny náklady na:_x000d_
a) fixování šachty obsypem, který se oceňuje cenami souboru 174 . 0-11 Zásyp sypaninou z jakékoliv horniny katalogu 800-1 Zemní práce části A 01._x000d_
</t>
  </si>
  <si>
    <t>895170332</t>
  </si>
  <si>
    <t>Drenážní šachta z PP DN 400 nástavec teleskopický pro zatížení 40 t</t>
  </si>
  <si>
    <t>-453351664</t>
  </si>
  <si>
    <t>Drenážní šachta z polypropylenu PP DN 400 nástavec teleskopický (včetně poklopu) pro zatížení 40 t</t>
  </si>
  <si>
    <t>899331111</t>
  </si>
  <si>
    <t>Výšková úprava uličního vstupu nebo vpusti do 200 mm zvýšením poklopu</t>
  </si>
  <si>
    <t>-832896944</t>
  </si>
  <si>
    <t xml:space="preserve">Poznámka k souboru cen:_x000d_
1. V cenách jsou započteny i náklady na:_x000d_
a) odbourání dosavadního krytu, podkladu, nadezdívky nebo prstence s odklizením vybouraných hmot do 3 m,_x000d_
b) zarovnání plochy nadezdívky cementovou maltou,_x000d_
c) podbetonování nebo podezdění rámu,_x000d_
d) odstranění a znovuosazení rámu, poklopu, mříže, krycího hrnce nebo hydrantu,_x000d_
e) úpravu a doplnění krytu popř. podkladu vozovky v místě provedené výškové úpravy._x000d_
2. V cenách nejsou započteny náklady na příp. nutné dodání nové mříže, rámu, poklopu nebo krycího hrnce. Jejich dodání se oceňuje ve specifikaci, ztratné se nestanoví._x000d_
</t>
  </si>
  <si>
    <t>914111111</t>
  </si>
  <si>
    <t>Montáž svislé dopravní značky do velikosti 1 m2 objímkami na sloupek nebo konzolu</t>
  </si>
  <si>
    <t>2141241932</t>
  </si>
  <si>
    <t>Montáž svislé dopravní značky základní velikosti do 1 m2 objímkami na sloupky nebo konzoly</t>
  </si>
  <si>
    <t xml:space="preserve">Poznámka k souboru cen:_x000d_
1. V cenách jsou započteny i náklady na montáž značek včetně upevňovacího materiálu na předem připravenou nosnou konstrukci (sloupek, konzolu, sloup)._x000d_
2. V cenách nejsou započteny náklady na:_x000d_
a) dodání značek, tyto se oceňují ve specifikaci,_x000d_
b) na montáž a dodávku ocelových nosných konstrukcí – sloupků, konzol, tyto se oceňují cenami souboru cen 914 51 Montáž sloupku a 914 53 Montáž konzol a nástavců,_x000d_
c) nátěry, tyto se oceňují jako práce PSV příslušnými cenami katalogu 800-783 Nátěry,_x000d_
d) naložení a odklizení výkopku, tyto se oceňují cenami části A 01 katalogu 800-1 Zemní práce._x000d_
3. Ceny nelze použít pro osazení a montáž svislých dopravních značek:_x000d_
a) světelných, tyto se oceňují cenami katalogu 800-741 Elektroinstalace - silnoproud,_x000d_
b) upevněných na lanech nebo speciálních konstrukcích nesoucích více značek, tyto se oceňují individuálně._x000d_
</t>
  </si>
  <si>
    <t>40444110</t>
  </si>
  <si>
    <t>značka dopravní svislá zákazová B FeZn JAC 700mm</t>
  </si>
  <si>
    <t>-814900719</t>
  </si>
  <si>
    <t>40444274</t>
  </si>
  <si>
    <t>značka dopravní svislá FeZn NK 1000x500mm (IP26a, IP26b)</t>
  </si>
  <si>
    <t>1734224201</t>
  </si>
  <si>
    <t>40444230</t>
  </si>
  <si>
    <t>značka dopravní svislá FeZn NK 500x500mm</t>
  </si>
  <si>
    <t>-585548065</t>
  </si>
  <si>
    <t>914431112</t>
  </si>
  <si>
    <t>Montáž dopravního zrcadla o velikosti do 1m2 na sloupek nebo konzolu</t>
  </si>
  <si>
    <t>-1750177910</t>
  </si>
  <si>
    <t>Montáž dopravního zrcadla na sloupky nebo konzoly velikosti do 1 m2</t>
  </si>
  <si>
    <t xml:space="preserve">Poznámka k souboru cen:_x000d_
1. V ceně jsou započteny i náklady na montáž zrcadla včetně upevňovacího materiálu na předem připravenou nosnou konstrukci._x000d_
2. V ceně nejsou započteny náklady na:_x000d_
a) dodání zrcadla, tyto se oceňují ve specifikaci,_x000d_
b) na montáž a dodávku sloupků nebo konzol, tyto se oceňují cenami souboru cen 914 51 Montáž sloupku a 914 53 Montáž konzol a nástavců,_x000d_
c) ochranné nátěry sloupku, zrcadlové části a zrcadla, tyto se oceňují příslušnými cenami katalogu 800-783 Nátěry._x000d_
</t>
  </si>
  <si>
    <t>914511112</t>
  </si>
  <si>
    <t>Montáž sloupku dopravních značek délky do 3,5 m s betonovým základem a patkou</t>
  </si>
  <si>
    <t>1613153118</t>
  </si>
  <si>
    <t>Montáž sloupku dopravních značek délky do 3,5 m do hliníkové patky</t>
  </si>
  <si>
    <t xml:space="preserve">Poznámka k souboru cen:_x000d_
1. V cenách jsou započteny i náklady na:_x000d_
a) vykopání jamek s odhozem výkopku na vzdálenost do 3 m,_x000d_
b) osazení sloupku včetně montáže a dodávky plastového víčka,_x000d_
2. V cenách -1111 jsou započteny i náklady na betonový základ._x000d_
3. V cenách -1112 jsou započteny i náklady na hliníkovou patku s betonovým základem._x000d_
4. V cenách nejsou započteny náklady na:_x000d_
a) dodání sloupku, tyto se oceňují ve specifikaci_x000d_
b) naložení a odklizení výkopku, tyto se oceňují cenami části A01 katalogu 800-1 Zemní práce._x000d_
</t>
  </si>
  <si>
    <t>40445230</t>
  </si>
  <si>
    <t>sloupek pro dopravní značku Zn D 70mm v 3,5m</t>
  </si>
  <si>
    <t>1750791048</t>
  </si>
  <si>
    <t>915111121</t>
  </si>
  <si>
    <t>Vodorovné dopravní značení dělící čáry přerušované š 125 mm základní bílá barva</t>
  </si>
  <si>
    <t>-299217660</t>
  </si>
  <si>
    <t>Vodorovné dopravní značení stříkané barvou dělící čára šířky 125 mm přerušovaná bílá základní</t>
  </si>
  <si>
    <t xml:space="preserve">Poznámka k souboru cen:_x000d_
1. Ceny jsou určeny pro dělící čáry bílé souvislé č. V1a, bílé přerušované č. V2a, žluté souvislé č. V12b, žluté přerušované č. V12c a vodící čáry bílé č. V4._x000d_
2. V cenách nejsou započteny náklady na:_x000d_
a) předznačení, tyto se oceňují cenami souboru cen 915 6.-11 Předznačení pro vodorovné značení,_x000d_
b) očištění vozovky, tyto se oceňují cenami souboru cen 938 90-9 . Odstranění bláta, prachu nebo hlinitého nánosu s povrchu podkladu nebo krytu části C 01 tohoto katalogu._x000d_
3. Množství měrných jednotek se určuje:_x000d_
a) u cen 915 11 a 915 12 v m délky dělící nebo vodící čáry (včetně mezer),_x000d_
b) u ceny 915 13 v m2 stříkané plochy bez mezer._x000d_
</t>
  </si>
  <si>
    <t>915131111</t>
  </si>
  <si>
    <t>Vodorovné dopravní značení přechody pro chodce, šipky, symboly základní bílá barva</t>
  </si>
  <si>
    <t>-805911487</t>
  </si>
  <si>
    <t>Vodorovné dopravní značení stříkané barvou přechody pro chodce, šipky, symboly bílé základní</t>
  </si>
  <si>
    <t>4,17*2</t>
  </si>
  <si>
    <t>915611111</t>
  </si>
  <si>
    <t>Předznačení vodorovného liniového značení</t>
  </si>
  <si>
    <t>-1039186862</t>
  </si>
  <si>
    <t>Předznačení pro vodorovné značení stříkané barvou nebo prováděné z nátěrových hmot liniové dělicí čáry, vodicí proužky</t>
  </si>
  <si>
    <t xml:space="preserve">Poznámka k souboru cen:_x000d_
1. Množství měrných jednotek se určuje:_x000d_
a) pro cenu -1111 v m délky dělicí čáry nebo vodícího proužku (včetně mezer),_x000d_
b) pro cenu -1112 v m2 natírané nebo stříkané plochy._x000d_
</t>
  </si>
  <si>
    <t>915621111</t>
  </si>
  <si>
    <t>Předznačení vodorovného plošného značení</t>
  </si>
  <si>
    <t>-672106713</t>
  </si>
  <si>
    <t>Předznačení pro vodorovné značení stříkané barvou nebo prováděné z nátěrových hmot plošné šipky, symboly, nápisy</t>
  </si>
  <si>
    <t>916131213</t>
  </si>
  <si>
    <t>Osazení silničního obrubníku betonového stojatého s boční opěrou do lože z betonu prostého</t>
  </si>
  <si>
    <t>-624080024</t>
  </si>
  <si>
    <t>Osazení silničního obrubníku betonového se zřízením lože, s vyplněním a zatřením spár cementovou maltou stojatého s boční opěrou z betonu prostého, do lože z betonu prostého</t>
  </si>
  <si>
    <t xml:space="preserve">Poznámka k souboru cen:_x000d_
1. V cenách silničních obrubníků ležatých i stojatých jsou započteny:_x000d_
a) pro osazení do lože z kameniva těženého i náklady na dodání hmot pro lože tl. 80 až 100 mm,_x000d_
b) pro osazení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</si>
  <si>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1170+16</t>
  </si>
  <si>
    <t>59217034</t>
  </si>
  <si>
    <t>obrubník betonový silniční 1000x150x300mm</t>
  </si>
  <si>
    <t>422658224</t>
  </si>
  <si>
    <t>59217035</t>
  </si>
  <si>
    <t>obrubník betonový obloukový vnější 780x150x250mm</t>
  </si>
  <si>
    <t>-872622503</t>
  </si>
  <si>
    <t>916231213</t>
  </si>
  <si>
    <t>Osazení chodníkového obrubníku betonového stojatého s boční opěrou do lože z betonu prostého</t>
  </si>
  <si>
    <t>1304472370</t>
  </si>
  <si>
    <t>Osazení chodníkového obrubníku betonového se zřízením lože, s vyplněním a zatřením spár cementovou maltou stojatého s boční opěrou z betonu prostého, do lože z betonu prostého</t>
  </si>
  <si>
    <t xml:space="preserve">Poznámka k souboru cen:_x000d_
1. V cenách chodníkových obrubníků ležatých i stojatých jsou započteny pro osazení_x000d_
a) do lože z kameniva těženého i náklady na dodání hmot pro lože tl. 80 až 100 mm,_x000d_
b) do lože z betonu prostého i náklady na dodání hmot pro lože tl. 80 až 100 mm; v cenách -1113 a -1213 též náklady na zřízení bočních opěr._x000d_
2. Část lože z betonu prostého přesahující tl. 100 mm se oceňuje cenou 916 99-1121 Lože pod obrubníky, krajníky nebo obruby z dlažebních kostek._x000d_
3. V cenách nejsou započteny náklady na dodání obrubníků, tyto se oceňují ve specifikaci._x000d_
</t>
  </si>
  <si>
    <t>478+1</t>
  </si>
  <si>
    <t>59217016</t>
  </si>
  <si>
    <t>obrubník betonový chodníkový 1000x80x250mm</t>
  </si>
  <si>
    <t>-1924979631</t>
  </si>
  <si>
    <t>59217020</t>
  </si>
  <si>
    <t>obrubník betonový chodníkový 250x100x250mm</t>
  </si>
  <si>
    <t>1045234279</t>
  </si>
  <si>
    <t>919726122</t>
  </si>
  <si>
    <t>Geotextilie pro ochranu, separaci a filtraci netkaná měrná hmotnost do 300 g/m2</t>
  </si>
  <si>
    <t>-1972988665</t>
  </si>
  <si>
    <t>Geotextilie netkaná pro ochranu, separaci nebo filtraci měrná hmotnost přes 200 do 300 g/m2</t>
  </si>
  <si>
    <t xml:space="preserve">Poznámka k souboru cen:_x000d_
1. V cenách jsou započteny i náklady na položení a dodání geotextilie včetně přesahů._x000d_
</t>
  </si>
  <si>
    <t>Poznámka k položce:_x000d_
Geotextílie parapláně pod AZ</t>
  </si>
  <si>
    <t>919735126</t>
  </si>
  <si>
    <t>Řezání stávajícího betonového krytu hl do 300 mm</t>
  </si>
  <si>
    <t>-412277966</t>
  </si>
  <si>
    <t>Řezání stávajícího betonového krytu nebo podkladu hloubky přes 250 do 300 mm</t>
  </si>
  <si>
    <t>"řezání obrub" 120</t>
  </si>
  <si>
    <t>935113111</t>
  </si>
  <si>
    <t>Osazení odvodňovacího polymerbetonového žlabu s krycím roštem šířky do 200 mm</t>
  </si>
  <si>
    <t>-877429164</t>
  </si>
  <si>
    <t>Osazení odvodňovacího žlabu s krycím roštem polymerbetonového šířky do 200 mm</t>
  </si>
  <si>
    <t xml:space="preserve">Poznámka k souboru cen:_x000d_
1. V cenách jsou započteny i náklady na předepsané obetonování a lože z betonu._x000d_
2. V cenách nejsou započteny náklady na odvodňovací žlab s příslušenstvím; tyto náklady se oceňují ve specifikaci._x000d_
</t>
  </si>
  <si>
    <t>59227006</t>
  </si>
  <si>
    <t>žlab odvodňovací polymerbetonový se spádem dna 0,5% 1000x130x155/160mm</t>
  </si>
  <si>
    <t>1254057013</t>
  </si>
  <si>
    <t>59227027</t>
  </si>
  <si>
    <t>čelo plné na začátek a konec odvodňovacího žlabu polymerický beton všechny stavební výšky</t>
  </si>
  <si>
    <t>-1330724372</t>
  </si>
  <si>
    <t>59227013</t>
  </si>
  <si>
    <t>rošt mřížkový B125 Pz dl 1m oka 30/20 pro žlab PE š 100mm</t>
  </si>
  <si>
    <t>2078373492</t>
  </si>
  <si>
    <t>56241405</t>
  </si>
  <si>
    <t xml:space="preserve">vpusť s kalovým košem bez roštu zátěž A15-D 400 kN </t>
  </si>
  <si>
    <t>-135292897</t>
  </si>
  <si>
    <t>966006132</t>
  </si>
  <si>
    <t>Odstranění značek dopravních nebo orientačních se sloupky s betonovými patkami</t>
  </si>
  <si>
    <t>-470369412</t>
  </si>
  <si>
    <t>Odstranění dopravních nebo orientačních značek se sloupkem s uložením hmot na vzdálenost do 20 m nebo s naložením na dopravní prostředek, se zásypem jam a jeho zhutněním s betonovou patkou</t>
  </si>
  <si>
    <t xml:space="preserve">Poznámka k souboru cen:_x000d_
1. Ceny jsou určeny pro odstranění značek z jakéhokoliv materiálu._x000d_
2. V cenách -6131 a -6132 nejsou započteny náklady na demontáž tabulí (značek) od sloupků, tyto se oceňují cenou 966 00-6211 Odstranění svislých dopravních značek._x000d_
3. Přemístění vybouraných značek na vzdálenost přes 20 m se oceňuje cenami souboru cen 997 22-1 Vodorovná doprava vybouraných hmot._x000d_
</t>
  </si>
  <si>
    <t>966006211</t>
  </si>
  <si>
    <t>Odstranění svislých dopravních značek ze sloupů, sloupků nebo konzol</t>
  </si>
  <si>
    <t>-1277473161</t>
  </si>
  <si>
    <t>Odstranění (demontáž) svislých dopravních značek s odklizením materiálu na skládku na vzdálenost do 20 m nebo s naložením na dopravní prostředek ze sloupů, sloupků nebo konzol</t>
  </si>
  <si>
    <t xml:space="preserve">Poznámka k souboru cen:_x000d_
1. Přemístění demontovaných značek na vzdálenost přes 20 m se oceňuje cenami souborů cen 997 22-1 Vodorovná doprava vybouraných hmot._x000d_
</t>
  </si>
  <si>
    <t>966006231</t>
  </si>
  <si>
    <t>Odstranění dopravního zrcadla a zrcadlové části včetně sloupku nebo konzoly</t>
  </si>
  <si>
    <t>2103829404</t>
  </si>
  <si>
    <t>Odstranění dopravního zrcadla a demontáž zrcadlové části s odklizením materiálu na vzdálenost do 20 m nebo s naložením na dopravní prostředek včetně sloupku nebo konzole</t>
  </si>
  <si>
    <t xml:space="preserve">Poznámka k souboru cen:_x000d_
1. Cena je určena pro odstranění dopravního zrcadla upevněného na sloupku nebo konzole._x000d_
2. V ceně nejsou započteny náklady na zásyp jam po sloupku popř. na zazdění otvoru ve zdivu po konzole._x000d_
3. Přemístění demontovaného zrcadla a zrcadlové části na vzdálenost přes 20 m se oceňuje cenami souborů cen 997 22-1 Vodorovné přemístění vybouraných hmot._x000d_
</t>
  </si>
  <si>
    <t>515369023</t>
  </si>
  <si>
    <t xml:space="preserve"> Vedlejší rozpočtové náklady</t>
  </si>
  <si>
    <t>VRN4</t>
  </si>
  <si>
    <t xml:space="preserve"> Inženýrská činnost</t>
  </si>
  <si>
    <t>043134000</t>
  </si>
  <si>
    <t>Zkoušky zatěžovací</t>
  </si>
  <si>
    <t>1024</t>
  </si>
  <si>
    <t>-1060015203</t>
  </si>
  <si>
    <t>Soupis:</t>
  </si>
  <si>
    <t>01 - Opěrná gravitační zeď p.p.č. 19/12 a 939/2</t>
  </si>
  <si>
    <t>741278697</t>
  </si>
  <si>
    <t>18*0,2</t>
  </si>
  <si>
    <t>-1878493248</t>
  </si>
  <si>
    <t>1645174570</t>
  </si>
  <si>
    <t>-775463629</t>
  </si>
  <si>
    <t>327262009</t>
  </si>
  <si>
    <t>Zdivo opěrné výšky do 1,2 m z přírodních (šedých) betonových bloků velikosti 0,08 m2</t>
  </si>
  <si>
    <t>752931365</t>
  </si>
  <si>
    <t>Zdivo nadzákladové opěrné z betonových bloků - systém suchého zdění modulové rovná stěna sklonu ke svahu do 5° výšky do 1,2 m jednořadé ze samostatných bloků (nekombinované), pohledové plochy přes 0,04 do 0,08 m2 přírodních (šedých)</t>
  </si>
  <si>
    <t xml:space="preserve">Poznámka k souboru cen:_x000d_
1. Opěrná zeď dvouřadá má konstrukční výšku jedné vrstvy 400 mm a je kombinovaná z 7+7+2+7 ks bloků._x000d_
2. Opěrná zeď třířadá má konstrukční výšku jedné vrstvy 600 mm a je kombinovaná z 6+6+6+4 ks bloků._x000d_
3. V cenách nejsou započteny náklady na výkop, tyto se oceňují cenami katalogu 800-1._x000d_
4. V cenách nejsou započteny náklady na násyp ze štěrkopísku, tyto se oceňují cenami souboru cen 271 5.-22.. Násyp pod základové konstrukce katalogu 801-1._x000d_
5. V cenách nejsou započteny náklady na uložení drenážní trubky, tyto se oceňují cenami souboru cen 212 57-2...Trativody z drenážních trubek katalogu 827-1._x000d_
6. V cenách nejsou započteny náklady na zásyp (tzv. zához) mezi rubem zdi a výkopem, tyto se oceňují cenami souboru cen 174 01-1... Zásyp sypaninou z jakékoli horniny katalogu 800-1._x000d_
</t>
  </si>
  <si>
    <t>327265023</t>
  </si>
  <si>
    <t>Zdivo opěrné z betonových bloků zásyp opěrné zdi kamenivem frakce 8 - 16 mm</t>
  </si>
  <si>
    <t>1304904344</t>
  </si>
  <si>
    <t>Zdivo nadzákladové opěrné z betonových bloků - systém suchého zdění zásyp opěrné zdi kamenivem včetně zhutnění, frakce 8 - 16 mm</t>
  </si>
  <si>
    <t>327265031</t>
  </si>
  <si>
    <t>Zdivo opěrné z betonových bloků ukončení opěrné zdi krycí deskou přírodní (šedou)</t>
  </si>
  <si>
    <t>-1401159621</t>
  </si>
  <si>
    <t>Zdivo nadzákladové opěrné z betonových bloků - systém suchého zdění ukončení opěrné zdi krycí deskou přírodní (šedou)</t>
  </si>
  <si>
    <t>348101130</t>
  </si>
  <si>
    <t>Osazení vrat a vrátek k oplocení na sloupky zděné nebo betonové plochy do 6 m2</t>
  </si>
  <si>
    <t>-1249674554</t>
  </si>
  <si>
    <t>Osazení vrat a vrátek k oplocení na sloupky zděné nebo betonové, plochy jednotlivě přes 4 do 6 m2</t>
  </si>
  <si>
    <t xml:space="preserve">Poznámka k souboru cen:_x000d_
1. V cenách jsou započteny i náklady na montážní materiál. Jedná se o drobný materiál, proto není v kalkulaci jmenovitě uveden. Tento materiál je součásti výrobní režie._x000d_
2. V cenách nejsou započteny náklady na dodávku vrat a vrátek; tyto se oceňují ve specifikaci._x000d_
</t>
  </si>
  <si>
    <t>55342341</t>
  </si>
  <si>
    <t>brána kovová dvoukřídlová 1500x3916mm</t>
  </si>
  <si>
    <t>-310657751</t>
  </si>
  <si>
    <t>348501212</t>
  </si>
  <si>
    <t>Osazení oplocení z dřevěných latí výšky do 2 m</t>
  </si>
  <si>
    <t>488626926</t>
  </si>
  <si>
    <t>Osazení dřevěného oplocení na sloupky v osové vzdálenosti do 4 m výšky přes 1 do 2 m z latí</t>
  </si>
  <si>
    <t xml:space="preserve">Poznámka k souboru cen:_x000d_
1. V cenách jsou započteny i náklady na montážní materiál. Jedná se o drobný materiál, proto není v kalkulaci jmenovitě uveden. Tento materiál je součásti výrobní režie._x000d_
2. V cenách nejsou započteny náklady na dodávku dřevěných prvků; tyto náklady se oceňují ve specifikaci._x000d_
</t>
  </si>
  <si>
    <t>55342352</t>
  </si>
  <si>
    <t>pole plotové plaňkové do 1500mm</t>
  </si>
  <si>
    <t>-785401892</t>
  </si>
  <si>
    <t>998232110</t>
  </si>
  <si>
    <t>Přesun hmot pro oplocení zděné z cihel nebo tvárnic v do 3 m</t>
  </si>
  <si>
    <t>-225457340</t>
  </si>
  <si>
    <t>Přesun hmot pro oplocení se svislou nosnou konstrukcí zděnou z cihel, tvárnic, bloků, popř. kovovou nebo dřevěnou vodorovná dopravní vzdálenost do 50 m, pro oplocení výšky do 3 m</t>
  </si>
  <si>
    <t xml:space="preserve">Poznámka k souboru cen:_x000d_
1. Cenu -2111 lze použít i pro oplocení ze sloupků a dílců prefabrikovaných dřevěných, kovových nebo železobetonových_x000d_
</t>
  </si>
  <si>
    <t>02 - Podezdívka plotu - plot plaňkový p.p.č. 22/4</t>
  </si>
  <si>
    <t>279113132</t>
  </si>
  <si>
    <t>Základová zeď tl do 200 mm z tvárnic ztraceného bednění včetně výplně z betonu tř. C 16/20</t>
  </si>
  <si>
    <t>-83859566</t>
  </si>
  <si>
    <t>Základové zdi z tvárnic ztraceného bednění včetně výplně z betonu bez zvláštních nároků na vliv prostředí třídy C 16/20, tloušťky zdiva přes 150 do 200 mm</t>
  </si>
  <si>
    <t xml:space="preserve">Poznámka k souboru cen:_x000d_
1. V cenách jsou započteny i náklady na dodání a uložení betonu._x000d_
2. V cenách nejsou započteny náklady na dodání a uložení betonářské výztuže; tyto se oceňují cenami souboru cen 279 36- . . Výztuž základových zdí nosných._x000d_
3. Množství jednotek se určuje v m2 plochy zdiva._x000d_
</t>
  </si>
  <si>
    <t>279361821</t>
  </si>
  <si>
    <t>Výztuž základových zdí nosných betonářskou ocelí 10 505</t>
  </si>
  <si>
    <t>-974873043</t>
  </si>
  <si>
    <t>Výztuž základových zdí nosných svislých nebo odkloněných od svislice, rovinných nebo oblých, deskových nebo žebrových, včetně výztuže jejich žeber z betonářské oceli 10 505 (R) nebo BSt 500</t>
  </si>
  <si>
    <t>19*2*3*0,888*0,001</t>
  </si>
  <si>
    <t>348101110</t>
  </si>
  <si>
    <t>Osazení vrat a vrátek k oplocení na sloupky zděné nebo betonové plochy do 2 m2</t>
  </si>
  <si>
    <t>-1291292232</t>
  </si>
  <si>
    <t>Osazení vrat a vrátek k oplocení na sloupky zděné nebo betonové, plochy jednotlivě do 2 m2</t>
  </si>
  <si>
    <t>55342321</t>
  </si>
  <si>
    <t>branka vchodová kovová 1500x940 mm</t>
  </si>
  <si>
    <t>-590246171</t>
  </si>
  <si>
    <t>348262041</t>
  </si>
  <si>
    <t>Plot z betonových bloků velikosti plochy do 0,08 m2 štípaných přírodních zeď šířky do 200 mm jednořadá</t>
  </si>
  <si>
    <t>1385485106</t>
  </si>
  <si>
    <t>Ploty z betonových bloků - systém suchého zdění plotová zeď šířky do 200 mm jednořadá ze samostatných bloků (nekombinovaná), pohledové plochy přes 0,04 do 0,08 m2 štípaných přírodních (šedých)</t>
  </si>
  <si>
    <t xml:space="preserve">Poznámka k souboru cen:_x000d_
1. Plotová zeď dvouřadá má konstrukční výšku jedné vrstvy 400 mm._x000d_
2. Plotová zeď třířadá má konstrukční výšku jedné vrstvy 600 mm._x000d_
3. V cenách nejsou započteny náklady na uložení drenážní trubky, tyto se oceňují cenami souboru cen 212 57-2...Trativody z drenážních trubek katalogu 827-1._x000d_
4. Množství jednotek:_x000d_
a) plotových zdí se určuje v m2 plochy zdiva_x000d_
b) roh v m výšky zdiva_x000d_
c) plotových sloupků se určuje v m výšky jednotlivých sloupků_x000d_
d) krycí desky se určuje v m délky zdiva_x000d_
e) zákrytových desek se určuje v kusech jednotlivých dílů_x000d_
</t>
  </si>
  <si>
    <t>19*0,8</t>
  </si>
  <si>
    <t>348262301</t>
  </si>
  <si>
    <t>Plot z betonových bloků sloupek velikosti 200x400 mm plotové zdi z bloků štípaných přírodních</t>
  </si>
  <si>
    <t>967630343</t>
  </si>
  <si>
    <t>Ploty z betonových bloků - systém suchého zdění sloupek plotové zdi, rozměru 200x400 mm, z tvárnic štípaných přírodních (šedých)</t>
  </si>
  <si>
    <t>1*1,6+9*1,2</t>
  </si>
  <si>
    <t>348262401</t>
  </si>
  <si>
    <t>Plot z betonových bloků ukončení plotové zdi krycí deskou štípanou přírodní</t>
  </si>
  <si>
    <t>-878738778</t>
  </si>
  <si>
    <t>Ploty z betonových bloků - systém suchého zdění ukončení plotové zdi krycí deskou lepenou mrazuvzdorným lepidlem štípanou přírodní (šedou)</t>
  </si>
  <si>
    <t>348262421</t>
  </si>
  <si>
    <t>Plot z betonových bloků ukončení plotového sloupku zákrytovou deskou 500x250 mm přírodní</t>
  </si>
  <si>
    <t>-704659486</t>
  </si>
  <si>
    <t>Ploty z betonových bloků - systém suchého zdění ukončení plotového sloupku zákrytovou deskou lepenou mrazuvzdorným lepidlem, velikosti 500x250x70 mm přírodní (šedou)</t>
  </si>
  <si>
    <t>348262501</t>
  </si>
  <si>
    <t>Plot z betonových bloků výztuž 1x BSt 500 D 10 plotové zdi šířky přes 200 do 400 mm</t>
  </si>
  <si>
    <t>1501025637</t>
  </si>
  <si>
    <t>Ploty z betonových bloků - systém suchého zdění výztuž 1x BSt 500 D 10 mm včetně výplně z betonu C16/20 plotové zdi, šířky přes 200 do 400 mm</t>
  </si>
  <si>
    <t>348262551</t>
  </si>
  <si>
    <t>Plot z betonových bloků výztuž 1x BSt 500 D 10 plotového sloupku velikosti 400x400 mm</t>
  </si>
  <si>
    <t>-1798895772</t>
  </si>
  <si>
    <t>Ploty z betonových bloků - systém suchého zdění výztuž 1x BSt 500 D 10 mm včetně výplně z betonu C16/20 plotového sloupku, rozměru 400x400 mm</t>
  </si>
  <si>
    <t>-1806129270</t>
  </si>
  <si>
    <t>2091126627</t>
  </si>
  <si>
    <t>-1348314296</t>
  </si>
  <si>
    <t>03 - Nové oplocení p.p.č. 958 a 23/3</t>
  </si>
  <si>
    <t>338171113</t>
  </si>
  <si>
    <t>Osazování sloupků a vzpěr plotových ocelových v do 2,00 m se zabetonováním</t>
  </si>
  <si>
    <t>783023428</t>
  </si>
  <si>
    <t>Montáž sloupků a vzpěr plotových ocelových trubkových nebo profilovaných výšky do 2,00 m se zabetonováním do 0,08 m3 do připravených jamek</t>
  </si>
  <si>
    <t xml:space="preserve">Poznámka k souboru cen:_x000d_
1. Ceny lze použít i pro zalití (zabetonování) vzpěr rohových sloupků._x000d_
2. V cenách nejsou započteny náklady na:_x000d_
a) sloupky a vzpěry, toto se oceňuje ve specifikaci,_x000d_
b) vrtání jamek, tyto se oceňují souborem cen 131 1.-13.. - Vrtání jamek pro plotové sloupky tohoto katalogu._x000d_
3. Výškou sloupku se rozumí jeho délka před osazením._x000d_
4. V cenách 338 17-1115 a -1125 je pevným podkladem myšlena stávající podezdívka nebo podhrabová deska._x000d_
5. Montáž pletiva se oceňuje cenami souboru cen 348 17 Osazení oplocení._x000d_
6. V cenách osazování do zemního vrutu je započten i štěrk fixující sloupek._x000d_
</t>
  </si>
  <si>
    <t>55342252</t>
  </si>
  <si>
    <t>sloupek plotový průběžný Pz a komaxitový 2000/38x1,5mm</t>
  </si>
  <si>
    <t>-149964907</t>
  </si>
  <si>
    <t>348401120</t>
  </si>
  <si>
    <t>Montáž oplocení ze strojového pletiva s napínacími dráty výšky do 1,6 m</t>
  </si>
  <si>
    <t>1891851714</t>
  </si>
  <si>
    <t>Montáž oplocení z pletiva strojového s napínacími dráty do 1,6 m</t>
  </si>
  <si>
    <t xml:space="preserve">Poznámka k souboru cen:_x000d_
1. V cenách nejsou započteny náklady na dodávku pletiva a drátů, tyto se oceňují ve specifikaci._x000d_
</t>
  </si>
  <si>
    <t>31327502</t>
  </si>
  <si>
    <t>pletivo drátěné plastifikované se čtvercovými oky 50/2,2mm v 1500mm</t>
  </si>
  <si>
    <t>-2034961891</t>
  </si>
  <si>
    <t>-1678541795</t>
  </si>
  <si>
    <t>04 - Posun oplocení do 2m p.p.č. 291/9</t>
  </si>
  <si>
    <t>-1754870258</t>
  </si>
  <si>
    <t>1627301574</t>
  </si>
  <si>
    <t>1990649729</t>
  </si>
  <si>
    <t>-1071894001</t>
  </si>
  <si>
    <t>-562367798</t>
  </si>
  <si>
    <t>05 - Posun oplocení do 2m p.p.č. 291/14</t>
  </si>
  <si>
    <t>-1502200771</t>
  </si>
  <si>
    <t>1983711265</t>
  </si>
  <si>
    <t>-836668272</t>
  </si>
  <si>
    <t>-999236139</t>
  </si>
  <si>
    <t>-1692173696</t>
  </si>
  <si>
    <t>966073810</t>
  </si>
  <si>
    <t>Rozebrání vrat a vrátek k oplocení plochy do 2 m2</t>
  </si>
  <si>
    <t>-1339384133</t>
  </si>
  <si>
    <t>Rozebrání vrat a vrátek k oplocení plochy jednotlivě do 2 m2</t>
  </si>
  <si>
    <t>514918374</t>
  </si>
  <si>
    <t>0,899+0,192</t>
  </si>
  <si>
    <t>06 - Nové oplocení p.p.č. 147/2</t>
  </si>
  <si>
    <t>46709369</t>
  </si>
  <si>
    <t>-1145965891</t>
  </si>
  <si>
    <t>111*2*3*0,888*0,001</t>
  </si>
  <si>
    <t>338171111</t>
  </si>
  <si>
    <t>Osazování sloupků a vzpěr plotových ocelových v do 2,00 m se zalitím MC</t>
  </si>
  <si>
    <t>929304683</t>
  </si>
  <si>
    <t>Montáž sloupků a vzpěr plotových ocelových trubkových nebo profilovaných výšky do 2,00 m se zalitím cementovou maltou do vynechaných otvorů</t>
  </si>
  <si>
    <t>55342251</t>
  </si>
  <si>
    <t>sloupek plotový průběžný Pz a komaxitové 1750/38x1,5mm</t>
  </si>
  <si>
    <t>1898757331</t>
  </si>
  <si>
    <t>458209632</t>
  </si>
  <si>
    <t>-293393193</t>
  </si>
  <si>
    <t>-445159605</t>
  </si>
  <si>
    <t>1589056024</t>
  </si>
  <si>
    <t>-1095532579</t>
  </si>
  <si>
    <t>1111739101</t>
  </si>
  <si>
    <t>07 - Přeložení oplocení p.p.č. 144/5</t>
  </si>
  <si>
    <t>1993369151</t>
  </si>
  <si>
    <t>2026053891</t>
  </si>
  <si>
    <t>232785905</t>
  </si>
  <si>
    <t>280300848</t>
  </si>
  <si>
    <t>1857206238</t>
  </si>
  <si>
    <t>-575074225</t>
  </si>
  <si>
    <t>-1976171052</t>
  </si>
  <si>
    <t>1616862633</t>
  </si>
  <si>
    <t>966003818</t>
  </si>
  <si>
    <t>Rozebrání oplocení s příčníky a ocelovými sloupky z prken a latí</t>
  </si>
  <si>
    <t>-1271654922</t>
  </si>
  <si>
    <t>Rozebrání dřevěného oplocení se sloupky osové vzdálenosti do 4,00 m, výšky do 2,50 m, osazených do hloubky 1,00 m s příčníky a ocelovými sloupky z prken a latí</t>
  </si>
  <si>
    <t>1882107380</t>
  </si>
  <si>
    <t>-1009836487</t>
  </si>
  <si>
    <t>1334321541</t>
  </si>
  <si>
    <t>2,252+1,074</t>
  </si>
  <si>
    <t>08 - Přeložení oplocení a nové schodiště p.p.č. 144/6</t>
  </si>
  <si>
    <t xml:space="preserve">    4 -  Vodorovné konstrukce</t>
  </si>
  <si>
    <t>-175030109</t>
  </si>
  <si>
    <t>-994997561</t>
  </si>
  <si>
    <t>1699243624</t>
  </si>
  <si>
    <t>-944553874</t>
  </si>
  <si>
    <t>-1361684980</t>
  </si>
  <si>
    <t>659573920</t>
  </si>
  <si>
    <t>1467270962</t>
  </si>
  <si>
    <t xml:space="preserve"> Vodorovné konstrukce</t>
  </si>
  <si>
    <t>435121011</t>
  </si>
  <si>
    <t>Montáž schodišťových ramen bez podest hmotnosti do 1,5 t</t>
  </si>
  <si>
    <t>10879902</t>
  </si>
  <si>
    <t>Montáž schodišťových dílců ramen bez podest, hmotnosti do 1,5 t</t>
  </si>
  <si>
    <t xml:space="preserve">Poznámka k souboru cen:_x000d_
1. V cenách nejsou započteny náklady na dodávku schodišťových dílců, tato se ocení ve specifikaci._x000d_
</t>
  </si>
  <si>
    <t>59372191</t>
  </si>
  <si>
    <t>rameno schodišťové ŽB 135x150x700 cm, 5 stupňů</t>
  </si>
  <si>
    <t>-1292299903</t>
  </si>
  <si>
    <t>-1129356931</t>
  </si>
  <si>
    <t>-1684331493</t>
  </si>
  <si>
    <t>2015702727</t>
  </si>
  <si>
    <t>12,741+0,402</t>
  </si>
  <si>
    <t>09 - Přeložení schodiště st.p.č. 182</t>
  </si>
  <si>
    <t>434121415</t>
  </si>
  <si>
    <t>Osazení ŽB schodišťových stupňů broušených nebo leštěných na schodnice</t>
  </si>
  <si>
    <t>-434603214</t>
  </si>
  <si>
    <t>Osazování schodišťových stupňů železobetonových s vyspárováním styčných spár, s provizorním dřevěným zábradlím a dočasným zakrytím stupnic prkny na schodnice, stupňů broušených nebo leštěných</t>
  </si>
  <si>
    <t xml:space="preserve">Poznámka k souboru cen:_x000d_
1. U cen -1441, -1442, -1451, -1452 je započtena podpěrná konstrukce visuté části stupňů._x000d_
2. Množství měrných jednotek se určuje v m délky stupňů včetně uložení._x000d_
3. Dodávka stupňů se oceňuje ve specifikaci._x000d_
</t>
  </si>
  <si>
    <t>4*1,6</t>
  </si>
  <si>
    <t>963042819</t>
  </si>
  <si>
    <t>Bourání schodišťových stupňů betonových zhotovených na místě</t>
  </si>
  <si>
    <t>-1407168892</t>
  </si>
  <si>
    <t>998231411</t>
  </si>
  <si>
    <t>Ruční přesun hmot pro sadovnické a krajinářské úpravy do 100 m</t>
  </si>
  <si>
    <t>96736436</t>
  </si>
  <si>
    <t>Přesun hmot pro sadovnické a krajinářské úpravy - ručně bez užití mechanizace vodorovná dopravní vzdálenost do 100 m</t>
  </si>
  <si>
    <t>0,222+0,448</t>
  </si>
  <si>
    <t>10 - Nová podezdívka a oplocení st.p. č. 264 a 263</t>
  </si>
  <si>
    <t>162518672</t>
  </si>
  <si>
    <t>620214982</t>
  </si>
  <si>
    <t>11,5*2*3*0,888*0,001</t>
  </si>
  <si>
    <t>-774108598</t>
  </si>
  <si>
    <t>-915635975</t>
  </si>
  <si>
    <t>1793118056</t>
  </si>
  <si>
    <t>675825984</t>
  </si>
  <si>
    <t>-1530901339</t>
  </si>
  <si>
    <t>1290806473</t>
  </si>
  <si>
    <t>392968928</t>
  </si>
  <si>
    <t>1447659892</t>
  </si>
  <si>
    <t>11 - Nová podezdívka a oplocení p.p.č. 170/19</t>
  </si>
  <si>
    <t>1053331569</t>
  </si>
  <si>
    <t>1409516447</t>
  </si>
  <si>
    <t>21*2*3*0,888*0,001</t>
  </si>
  <si>
    <t>-1668676420</t>
  </si>
  <si>
    <t>43462677</t>
  </si>
  <si>
    <t>-1211222176</t>
  </si>
  <si>
    <t>-1365321846</t>
  </si>
  <si>
    <t>-1762071322</t>
  </si>
  <si>
    <t>1956526206</t>
  </si>
  <si>
    <t>2080116167</t>
  </si>
  <si>
    <t>-186758864</t>
  </si>
  <si>
    <t>-1002447741</t>
  </si>
  <si>
    <t>959599134</t>
  </si>
  <si>
    <t>1703328581</t>
  </si>
  <si>
    <t>1363743715</t>
  </si>
  <si>
    <t>22,407+0,402</t>
  </si>
  <si>
    <t>12 - Nová podezdívka a oplocení p.p.č. 170/15</t>
  </si>
  <si>
    <t>-1421447436</t>
  </si>
  <si>
    <t>-1464193925</t>
  </si>
  <si>
    <t>17*2*3*0,888*0,001</t>
  </si>
  <si>
    <t>1715724035</t>
  </si>
  <si>
    <t>967894429</t>
  </si>
  <si>
    <t>-142459469</t>
  </si>
  <si>
    <t>849099500</t>
  </si>
  <si>
    <t>-1707073623</t>
  </si>
  <si>
    <t>1846580295</t>
  </si>
  <si>
    <t>-2123336736</t>
  </si>
  <si>
    <t>2070368521</t>
  </si>
  <si>
    <t>13 - Nová podezdívka a oplocení st. p. č. 198</t>
  </si>
  <si>
    <t>1635320134</t>
  </si>
  <si>
    <t>1150816177</t>
  </si>
  <si>
    <t>16*2*3*0,888*0,001</t>
  </si>
  <si>
    <t>1305981028</t>
  </si>
  <si>
    <t>583372598</t>
  </si>
  <si>
    <t>-2075962983</t>
  </si>
  <si>
    <t>1593991356</t>
  </si>
  <si>
    <t>657336870</t>
  </si>
  <si>
    <t>-332971862</t>
  </si>
  <si>
    <t>1952041877</t>
  </si>
  <si>
    <t>589190113</t>
  </si>
  <si>
    <t>1492808413</t>
  </si>
  <si>
    <t>315209682</t>
  </si>
  <si>
    <t>-1930958695</t>
  </si>
  <si>
    <t>-1200267355</t>
  </si>
  <si>
    <t>14,069+0,402</t>
  </si>
  <si>
    <t>14 - Nová podezdívka a oplocení p.p.č. 170/12</t>
  </si>
  <si>
    <t>-907209782</t>
  </si>
  <si>
    <t>-660363203</t>
  </si>
  <si>
    <t>12,5*2*3*0,888*0,001</t>
  </si>
  <si>
    <t>-493281658</t>
  </si>
  <si>
    <t>203667222</t>
  </si>
  <si>
    <t>27310896</t>
  </si>
  <si>
    <t>316973022</t>
  </si>
  <si>
    <t>-1212465686</t>
  </si>
  <si>
    <t>560068845</t>
  </si>
  <si>
    <t>1339814182</t>
  </si>
  <si>
    <t>-969268968</t>
  </si>
  <si>
    <t>1925172602</t>
  </si>
  <si>
    <t>-1115171539</t>
  </si>
  <si>
    <t>15 - Nová podezdívka a oplocení p.p.č. 170/28</t>
  </si>
  <si>
    <t>1440987769</t>
  </si>
  <si>
    <t>1569766172</t>
  </si>
  <si>
    <t>-1500624394</t>
  </si>
  <si>
    <t>1188774162</t>
  </si>
  <si>
    <t>1438654759</t>
  </si>
  <si>
    <t>1190212387</t>
  </si>
  <si>
    <t>-15875642</t>
  </si>
  <si>
    <t>407170862</t>
  </si>
  <si>
    <t>-1882656054</t>
  </si>
  <si>
    <t>-837333484</t>
  </si>
  <si>
    <t>16809746</t>
  </si>
  <si>
    <t>899456144</t>
  </si>
  <si>
    <t>SO 03a - Dešťová kanalizace (KSÚS KK) - STAVBA I</t>
  </si>
  <si>
    <t>71906452</t>
  </si>
  <si>
    <t>Ing. Petra Neubauerová</t>
  </si>
  <si>
    <t>CZ6959101886</t>
  </si>
  <si>
    <t>DSVA, s.r.o. - Jitka Heřmanová</t>
  </si>
  <si>
    <t>113107324</t>
  </si>
  <si>
    <t>Odstranění podkladu z kameniva drceného tl 400 mm strojně pl do 50 m2</t>
  </si>
  <si>
    <t>1710758433</t>
  </si>
  <si>
    <t>Odstranění podkladů nebo krytů strojně plochy jednotlivě do 50 m2 s přemístěním hmot na skládku na vzdálenost do 3 m nebo s naložením na dopravní prostředek z kameniva hrubého drceného, o tl. vrstvy přes 300 do 400 mm</t>
  </si>
  <si>
    <t>26*1,4</t>
  </si>
  <si>
    <t>113107342</t>
  </si>
  <si>
    <t>Odstranění podkladu živičného tl 100 mm strojně pl do 50 m2</t>
  </si>
  <si>
    <t>-506905556</t>
  </si>
  <si>
    <t>Odstranění podkladů nebo krytů strojně plochy jednotlivě do 50 m2 s přemístěním hmot na skládku na vzdálenost do 3 m nebo s naložením na dopravní prostředek živičných, o tl. vrstvy přes 50 do 100 mm</t>
  </si>
  <si>
    <t>115101201</t>
  </si>
  <si>
    <t>Čerpání vody na dopravní výšku do 10 m průměrný přítok do 500 l/min</t>
  </si>
  <si>
    <t>hod</t>
  </si>
  <si>
    <t>-1871192987</t>
  </si>
  <si>
    <t>Čerpání vody na dopravní výšku do 10 m s uvažovaným průměrným přítokem do 500 l/min</t>
  </si>
  <si>
    <t xml:space="preserve">Poznámka k souboru cen:_x000d_
1. Ceny jsou určeny pro čerpání ve dne, v noci, v pracovní dny i ve dnech pracovního klidu._x000d_
2. Ceny nelze použít pro čerpání vody při snižování hladiny podzemní vody soustavou čerpacích jehel; toto snižování hladiny vody se oceňuje cenami souborů cen:_x000d_
a) 115 20-12 Čerpací jehla,_x000d_
b) 115 20-13 Montáž a demontáž zařízení čerpací a odsávací stanice,_x000d_
c) 115 20-14 Montáž, opotřebení a demontáž sběrného potrubí,_x000d_
d) 115 20-15 Montáž a demontáž odpadního potrubí,_x000d_
e) 115 20-16 Odsávání a čerpání vody sběrným potrubím._x000d_
3. V cenách jsou započteny i náklady na odpadní potrubí v délce do 20 m, na lešení pod čerpadla a pod odpadní potrubí. Pro převedení vody na vzdálenost větší než 20 m se použijí položky souboru cen 115 00-11 Převedení vody potrubím tohoto katalogu._x000d_
4. V cenách nejsou započteny náklady na zřízení čerpacích jímek nebo projektovaných studní:_x000d_
a) kopaných; tyto se oceňují příslušnými cenami části A02 Zemní práce pro objekty oborů 821 až 828,_x000d_
b) vrtaných; tyto se oceňují příslušnými cenami katalogu 800-2 Zvláštní zakládání objektů._x000d_
5. Doba, po kterou nejsou čerpadla v činnosti, se neoceňuje. Výjimkou je přerušení čerpání vody na dobu do 15 minut jednotlivě; toto přerušení se od doby čerpání neodečítá._x000d_
6. Dopravní výškou vody se rozumí svislá vzdálenost mezi hladinou vody v jímce sníženou čerpáním a vodorovnou rovinou proloženou osou nejvyššího bodu výtlačného potrubí._x000d_
7. Množství jednotek se určuje v hodinách doby, po kterou je jednotlivé čerpadlo, popř. celý soubor čerpadel v činnosti._x000d_
8. Počet měrných jednotek se určí samostatně za každé čerpací místo (jámu, studnu, šachtu)_x000d_
</t>
  </si>
  <si>
    <t>5*8</t>
  </si>
  <si>
    <t>115101301</t>
  </si>
  <si>
    <t>Pohotovost čerpací soupravy pro dopravní výšku do 10 m přítok do 500 l/min</t>
  </si>
  <si>
    <t>den</t>
  </si>
  <si>
    <t>-1988452552</t>
  </si>
  <si>
    <t>Pohotovost záložní čerpací soupravy pro dopravní výšku do 10 m s uvažovaným průměrným přítokem do 500 l/min</t>
  </si>
  <si>
    <t xml:space="preserve">Poznámka k souboru cen:_x000d_
1. V ceně nejsou započteny náklady na sací a výtlačné potrubí, příp. na odpadní žlaby a náklady na lešení pod čerpadlo a pod potrubí nebo pod odpadní žlaby, na energii a na záložní zdroje energie._x000d_
2. Oceňují se všechny kalendářní dny od skončení montáže do započetí demontáže čerpací soupravy s odečtením kalendářních dnů, ve kterých je tato souprava v činnosti._x000d_
3. Pohotovost záložní čerpací soupravy se oceňuje jen se souhlasem investora a to tehdy, mohla-li by porucha v čerpání ohrozit bezpečnost pracujících nebo budované dílo, příp. termín výstavby._x000d_
4. Dopravní výškou vody se rozumí svislá vzdálenost mezi hladinou vody v jímce sníženou čerpáním a vodorovnou rovinou, proloženou osou nejvyššího bodu výtlačného potrubí._x000d_
5. Počet měrných jednotek se určí samostatně za každé čerpací místo (jámu, studnu, šachtu)_x000d_
6. Pokud projekt předepíše zřízení samostatného sacího nebo výtlačného potrubí, oceňují se tyto náklady cenami souboru cen 115 00-11 Převedení vody potrubím._x000d_
</t>
  </si>
  <si>
    <t>119001401</t>
  </si>
  <si>
    <t>Dočasné zajištění potrubí ocelového nebo litinového DN do 200 mm</t>
  </si>
  <si>
    <t>2068454424</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</si>
  <si>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do 200 mm</t>
  </si>
  <si>
    <t xml:space="preserve">Poznámka k souboru cen:_x000d_
1. Ceny nelze použít pro dočasné zajištění potrubí v provozu pod tlakem přes 1 MPa a potrubí nebo jiných vedení v provozu u nichž investor zakazuje použít při vykopávce kovové nástroje nebo nářadí._x000d_
2. Ztížení vykopávky v blízkosti vedení, potrubí a stok ve výkopišti nebo podél jeho stěn se oceňuje cenami souboru cen 120 00- . . a 130 00- . . Příplatky za ztížení vykopávky._x000d_
</t>
  </si>
  <si>
    <t>119003215</t>
  </si>
  <si>
    <t>Trubková mobilní plotová zábrana výšky do 1,5 m pro zabezpečení výkopu zřízení</t>
  </si>
  <si>
    <t>499611376</t>
  </si>
  <si>
    <t>Pomocné konstrukce při zabezpečení výkopu svislé ocelové mobilní oplocení, výšky do 1,5 m panely ze svařovaných trubek zřízení</t>
  </si>
  <si>
    <t xml:space="preserve">Poznámka k souboru cen:_x000d_
1. V ceně zřízení -2121, -2131, -2411, -3211, -3212, -3213, -3215, -3217, -3121, -3223, -3227 jsou započteny i náklady na opotřebení._x000d_
2. V ceně zřízení mobilního oplocení -3211, -3213, -3217, -3223, -3227 je zahrnuto i opotřebení betonové patky, vzpěry, spojky._x000d_
3. Položku -2411 lze použít pouze pro šířku výkopu do 1,0 m._x000d_
4. V položce -3131 jsou započteny i náklady na dřevěný sloupek._x000d_
5. U položek -2311, -4111, -4121 je uvažováno se 100% opotřebením. Bezpečný vlez nebo výlez se zpravidla umisťuje po 20 m délky výkopu._x000d_
6. Položky tohoto souboru cen jsou určeny k ocenění pomocných konstrukcí sloužících k zabezpečení výkopů (BOZP) na veřejných prostranstvích (v obcích, na komunikacích apod.). Položky nelze užít k ocenění zařízení staveniště, pokud se toto oceňuje pomocí VRN._x000d_
</t>
  </si>
  <si>
    <t>(26+6)*2</t>
  </si>
  <si>
    <t>119003216</t>
  </si>
  <si>
    <t>Trubková mobilní plotová zábrana výšky do 1,5 m pro zabezpečení výkopu odstranění</t>
  </si>
  <si>
    <t>-594096643</t>
  </si>
  <si>
    <t>Pomocné konstrukce při zabezpečení výkopu svislé ocelové mobilní oplocení, výšky do 1,5 m panely ze svařovaných trubek odstranění</t>
  </si>
  <si>
    <t>130001101</t>
  </si>
  <si>
    <t>Příplatek za ztížení vykopávky v blízkosti podzemního vedení</t>
  </si>
  <si>
    <t>-1951266035</t>
  </si>
  <si>
    <t>Příplatek k cenám hloubených vykopávek za ztížení vykopávky v blízkosti podzemního vedení nebo výbušnin pro jakoukoliv třídu horniny</t>
  </si>
  <si>
    <t xml:space="preserve">Poznámka k souboru cen:_x000d_
1. Cena je určena:_x000d_
a) i pro soubor cen 123 . 0-21 Vykopávky zářezů se šikmými stěnami pro podzemní vedení části A 02,_x000d_
b) pro podzemní vedení procházející hloubenou vykopávkou nebo uložené ve stěně výkopu při jakékoliv hloubce vedení pod původním terénem nebo jeho výšce nade dnem výkopu a jakémkoliv směru vedení ke stranám výkopu;_x000d_
c) pro výbušniny nezaložené dodavatelem._x000d_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7._x000d_
3. Cenu nelze použít pro ztížení vykopávky v blízkosti podzemních vedení nebo výbušnin, u nichž je projektem zakázáno použít při vykopávce kovové nástroje nebo nářadí._x000d_
4. Množství ztížení vykopávky v blízkosti_x000d_
a) podzemního vedení, jehož půdorysná a výšková poloha_x000d_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obalem;_x000d_
- není v projektu uvedena, avšak která podle projektu nebo sdělení investora jsou pravděpodobně ve výkopišti uložena, se rovná objemu výkopu, který je projektantem nebo investorem označen._x000d_
b) výbušniny, určí vždy projektant nebo investor, ať je v projektu uvedeno či neuvedeno._x000d_
5. Je-li vedení uloženo ve výkopišti tak, že se vykopávka v celém výše popsaném objemu nevykopává, např. blízko stěn nebo dna výkopu, oceňuje se ztížení vykopávky jen pro tu část objemu, v níž se ztížená vykopávka provádí._x000d_
6. Jsou-li ve výkopišti dvě vedení položena tak blízko sebe, že se výše uvedené objemy pro obě vedení pronikají, určí se množství ztížení vykopávky tak, aby se pronik započetl jen jednou._x000d_
7. Objem ztížení vykopávky se od celkového objemu výkopu neodečítá._x000d_
8. Dočasné zajištění různých podzemních vedení ve výkopišti se oceňuje cenami souboru cen 119 00-14 Dočasné zajištění podzemního potrubí nebo vedení ve výkopišti._x000d_
</t>
  </si>
  <si>
    <t>132201201</t>
  </si>
  <si>
    <t>Hloubení rýh š do 2000 mm v hornině tř. 3 objemu do 100 m3</t>
  </si>
  <si>
    <t>-855352676</t>
  </si>
  <si>
    <t>Hloubení zapažených i nezapažených rýh šířky přes 600 do 2 000 mm s urovnáním dna do předepsaného profilu a spádu v hornině tř. 3 do 100 m3</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</si>
  <si>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prostředek._x000d_
2. Hloubení rýh při lesnicko-technických melioracích se oceňuje:_x000d_
a) ve stržích cenami platnými pro objem výkopu do 100 m3, i když skutečný objem výkopu je větší,_x000d_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m3._x000d_
3. Náklady na svislé přemístění výkopku nad 1 m hloubky se určí dle ustanovení článku č. 3161 všeobecných podmínek katalogu._x000d_
4. Předepisuje-li projekt hloubit rýhy 5 až 7 bez použití trhavin, oceňuje se toto hloubení:_x000d_
a) v suchu nebo mokru cenami 138 40-1201, 138 50-1201 a 138 60-1201 Dolamování hloubených vykopávek,_x000d_
b) v tekoucí vodě při jakékoliv její rychlosti individuálně._x000d_
5. Ceny nelze použít pro hloubení rýh a hloubky přes 16 m. Tyto práce se oceňují individuálně._x000d_
</t>
  </si>
  <si>
    <t>(77,7+(15*0,8))*0,8*1</t>
  </si>
  <si>
    <t>132201209</t>
  </si>
  <si>
    <t>Příplatek za lepivost k hloubení rýh š do 2000 mm v hornině tř. 3</t>
  </si>
  <si>
    <t>-1711495837</t>
  </si>
  <si>
    <t>Hloubení zapažených i nezapažených rýh šířky přes 600 do 2 000 mm s urovnáním dna do předepsaného profilu a spádu v hornině tř. 3 Příplatek k cenám za lepivost horniny tř. 3</t>
  </si>
  <si>
    <t>161101101</t>
  </si>
  <si>
    <t>Svislé přemístění výkopku z horniny tř. 1 až 4 hl výkopu do 2,5 m</t>
  </si>
  <si>
    <t>-1481876461</t>
  </si>
  <si>
    <t>Svislé přemístění výkopku bez naložení do dopravní nádoby avšak s vyprázdněním dopravní nádoby na hromadu nebo do dopravního prostředku z horniny tř. 1 až 4, při hloubce výkopu přes 1 do 2,5 m</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</si>
  <si>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výkopišti._x000d_
2. Ceny pro hloubku přes 1 do 2,5 m, přes 2,5 m do 4 m atd. jsou určeny pro svislé přemístění výkopku od 0 do 2,5 m, od 0 do 4 m atd._x000d_
3. Množství materiálu i stavební suti z rozbouraných konstrukcí pro přemístění se rovná objemu konstrukcí před rozbouráním._x000d_
</t>
  </si>
  <si>
    <t>97194620</t>
  </si>
  <si>
    <t>77,7*0,8*0,55+0,275*0,275*3,14*1*15</t>
  </si>
  <si>
    <t>-221021573</t>
  </si>
  <si>
    <t>167101101</t>
  </si>
  <si>
    <t>Nakládání výkopku z hornin tř. 1 až 4 do 100 m3</t>
  </si>
  <si>
    <t>-246774723</t>
  </si>
  <si>
    <t>Nakládání, skládání a překládání neulehlého výkopku nebo sypaniny nakládání, množství do 100 m3, z hornin tř. 1 až 4</t>
  </si>
  <si>
    <t>2119587039</t>
  </si>
  <si>
    <t>975169929</t>
  </si>
  <si>
    <t>174101101</t>
  </si>
  <si>
    <t>Zásyp jam, šachet rýh nebo kolem objektů sypaninou se zhutněním</t>
  </si>
  <si>
    <t>1583728239</t>
  </si>
  <si>
    <t>Zásyp sypaninou z jakékoliv horniny s uložením výkopku ve vrstvách se zhutněním jam, šachet, rýh nebo kolem objektů v těchto vykopávkách</t>
  </si>
  <si>
    <t xml:space="preserve">Poznámka k souboru cen:_x000d_
1. Ceny 174 10- . . jsou určeny pro zhutněné zásypy s mírou zhutnění:_x000d_
a) z hornin soudržných do 100 % PS,_x000d_
b) z hornin nesoudržných do I(d) 0,9,_x000d_
c) z hornin kamenitých pro jakoukoliv míru zhutnění._x000d_
2. Je-li projektem předepsáno vyšší zhutnění, podle bodu a) a b) poznámky č 1., ocení se zásyp individuálně._x000d_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potrubí._x000d_
4. V cenách 10-1101, 10-1103, 20-1101 a 20-1103 je započteno přemístění sypaniny ze vzdálenosti 10 m od kraje výkopu nebo zasypávaného prostoru, měřeno k těžišti skládky._x000d_
5. V ceně 10-1102 je započteno přemístění sypaniny ze vzdálenosti 15 m od hrany zasypávaného prostoru, měřeno k těžišti skládky._x000d_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._x000d_
7. Odklizení zbylého výkopku po provedení zásypu zářezů se šikmými stěnami pro podzemní vedení nebo zásypu jam a rýh pro podzemní vedení se oceňuje, je-li objem zbylého výkopku:_x000d_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výkopku;_x000d_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8._x000d_
8. Rozprostření zbylého výkopku podél výkopu a nad výkopem po provedení zásypů zářezů se šikmými stěnami pro podzemní vedení nebo zásypu jam a rýh pro podzemní vedení se oceňuje:_x000d_
a) cenou 171 20-1101 Uložení sypaniny do nezhutněných násypů, není-li projektem předepsáno zhutnění rozprostřeného zbylého výkopku,_x000d_
b) cenou 171 10-1111 Uložení sypaniny do násypů z hornin sypkých, je-li předepsáno zhutnění rozprostřeného zbylého výkopku, a to v objemu vypočteném podle poznámky č.6, příp. zmenšeném o objem výkopku, který byl již odklizen._x000d_
9. Míru zhutnění předepisuje projekt._x000d_
</t>
  </si>
  <si>
    <t>-77,7*0,8*0,55-0,275*0,275*3,14*1*15</t>
  </si>
  <si>
    <t>175151101</t>
  </si>
  <si>
    <t>Obsypání potrubí strojně sypaninou bez prohození, uloženou do 3 m</t>
  </si>
  <si>
    <t>-441557371</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</si>
  <si>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</si>
  <si>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4. V cenách nejsou zahrnuty náklady na prohození sypaniny, tyto náklady se oceňují položkou 17511-1109 Příplatek za prohození sypaniny._x000d_
</t>
  </si>
  <si>
    <t>77,7*0,8*0,45</t>
  </si>
  <si>
    <t>58337303</t>
  </si>
  <si>
    <t>štěrkopísek frakce 0/8</t>
  </si>
  <si>
    <t>-1415015159</t>
  </si>
  <si>
    <t>181951102</t>
  </si>
  <si>
    <t>Úprava pláně v hornině tř. 1 až 4 se zhutněním</t>
  </si>
  <si>
    <t>499171807</t>
  </si>
  <si>
    <t>Úprava pláně vyrovnáním výškových rozdílů v hornině tř. 1 až 4 se zhutněním</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</si>
  <si>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důvodu._x000d_
2. Ceny nelze použít pro urovnání lavic (berem) šířky do 3 m přerušujících svahy, pro urovnání dna silničních a železničních příkopů pro jakoukoliv šířku dna; toto urovnání se oceňuje cenami souboru cen 182 .0-1 Svahování._x000d_
3. Urovnání ploch ve sklonu přes 1 : 5 se oceňuje cenami souboru cen 182 . 0-11 Svahování trvalých svahů do projektovaných profilů._x000d_
4. Náklady na urovnání dna a stěn při čištění příkopů pozemních komunikací jsou započteny v cenách souborů cen 938 90-2 . Čištění příkopů komunikací v suchu nebo ve vodě části A02 Zemní práce pro objekty oborů 821 až 828._x000d_
5. Míru zhutnění určuje projekt. Ceny se zhutněním jsou určeny pro jakoukoliv míru zhutnění._x000d_
</t>
  </si>
  <si>
    <t>451573111</t>
  </si>
  <si>
    <t>Lože pod potrubí otevřený výkop ze štěrkopísku</t>
  </si>
  <si>
    <t>839034683</t>
  </si>
  <si>
    <t>Lože pod potrubí, stoky a drobné objekty v otevřeném výkopu z písku a štěrkopísku do 63 mm</t>
  </si>
  <si>
    <t xml:space="preserve">Poznámka k souboru cen:_x000d_
1. Ceny -1111 a -1192 lze použít i pro zřízení sběrných vrstev nad drenážními trubkami._x000d_
2. V cenách -5111 a -1192 jsou započteny i náklady na prohození výkopku získaného při zemních pracích._x000d_
</t>
  </si>
  <si>
    <t>77,7*0,8*0,1</t>
  </si>
  <si>
    <t>452112111</t>
  </si>
  <si>
    <t>Osazení betonových prstenců nebo rámů v do 100 mm</t>
  </si>
  <si>
    <t>640152900</t>
  </si>
  <si>
    <t>Osazení betonových dílců prstenců nebo rámů pod poklopy a mříže, výšky do 100 mm</t>
  </si>
  <si>
    <t xml:space="preserve">Poznámka k souboru cen:_x000d_
1. V cenách nejsou započteny náklady na dodávku betonových výrobků; tyto se oceňují ve specifikaci._x000d_
</t>
  </si>
  <si>
    <t>59223864</t>
  </si>
  <si>
    <t>prstenec pro uliční vpusť vyrovnávací betonový 390x60x130mm</t>
  </si>
  <si>
    <t>650982209</t>
  </si>
  <si>
    <t>-1011916455</t>
  </si>
  <si>
    <t>-895541165</t>
  </si>
  <si>
    <t>-247492943</t>
  </si>
  <si>
    <t>147190868</t>
  </si>
  <si>
    <t>-2075678722</t>
  </si>
  <si>
    <t>871350410</t>
  </si>
  <si>
    <t>Montáž kanalizačního potrubí korugovaného SN 10 z polypropylenu DN 200</t>
  </si>
  <si>
    <t>-1908499569</t>
  </si>
  <si>
    <t>Montáž kanalizačního potrubí z plastů z polypropylenu PP korugovaného nebo žebrovaného SN 10 DN 200</t>
  </si>
  <si>
    <t>28615003</t>
  </si>
  <si>
    <t xml:space="preserve">trubka kanalizační  PP DIN UR-2 DN 150x5000 mm SN12</t>
  </si>
  <si>
    <t>84545857</t>
  </si>
  <si>
    <t>877310410</t>
  </si>
  <si>
    <t>Montáž kolen na kanalizačním potrubí z PP trub korugovaných DN 150</t>
  </si>
  <si>
    <t>1281981895</t>
  </si>
  <si>
    <t>Montáž tvarovek na kanalizačním plastovém potrubí z polypropylenu PP korugovaného nebo žebrovaného kolen DN 150</t>
  </si>
  <si>
    <t xml:space="preserve">Poznámka k souboru cen:_x000d_
1. V cenách montáže tvarovek nejsou započteny náklady na dodání tvarovek. Tyto náklady se oceňují ve specifikaci._x000d_
2. V cenách montáže tvarovek jsou započteny náklady na dodání těsnicích kroužků, pokud tyto nejsou součástí dodávky tvarovek._x000d_
</t>
  </si>
  <si>
    <t>15*3</t>
  </si>
  <si>
    <t>28615406</t>
  </si>
  <si>
    <t>koleno UR-2 DIN 150/45°</t>
  </si>
  <si>
    <t>-581383467</t>
  </si>
  <si>
    <t>877310430</t>
  </si>
  <si>
    <t>Montáž spojek na kanalizačním potrubí z PP trub korugovaných DN 150</t>
  </si>
  <si>
    <t>-481202756</t>
  </si>
  <si>
    <t>Montáž tvarovek na kanalizačním plastovém potrubí z polypropylenu PP korugovaného nebo žebrovaného spojek, redukcí nebo navrtávacích sedel DN 150</t>
  </si>
  <si>
    <t>28614781</t>
  </si>
  <si>
    <t>záslepka 160mm</t>
  </si>
  <si>
    <t>1666109169</t>
  </si>
  <si>
    <t>892351111</t>
  </si>
  <si>
    <t>Tlaková zkouška vodou potrubí DN 150 nebo 200</t>
  </si>
  <si>
    <t>-1746177500</t>
  </si>
  <si>
    <t>Tlakové zkoušky vodou na potrubí DN 150 nebo 200</t>
  </si>
  <si>
    <t xml:space="preserve">Poznámka k souboru cen:_x000d_
1. Ceny -2111 jsou určeny pro zabezpečení jednoho konce zkoušeného úseku jakéhokoliv druhu potrubí._x000d_
2. V cenách jsou započteny náklady:_x000d_
a) u cen -1111 - na přísun, montáž, demontáž a odsun zkoušecího čerpadla, napuštění tlakovou vodou a dodání vody pro tlakovou zkoušku,_x000d_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řady,_x000d_
</t>
  </si>
  <si>
    <t>892372111</t>
  </si>
  <si>
    <t>Zabezpečení konců potrubí DN do 300 při tlakových zkouškách vodou</t>
  </si>
  <si>
    <t>-1805533846</t>
  </si>
  <si>
    <t>Tlakové zkoušky vodou zabezpečení konců potrubí při tlakových zkouškách DN do 300</t>
  </si>
  <si>
    <t>895941311</t>
  </si>
  <si>
    <t>Zřízení vpusti kanalizační uliční z betonových dílců typ UVB-50</t>
  </si>
  <si>
    <t>-1523914146</t>
  </si>
  <si>
    <t xml:space="preserve">Poznámka k souboru cen:_x000d_
1. V cenách jsou započteny i náklady na zřízení lože ze štěrkopísku._x000d_
2. V cenách nejsou započteny náklady na:_x000d_
a) dodání betonových dílců; betonové dílce se oceňují ve specifikaci,_x000d_
b) dodání kameninových dílců; kameninové dílce se oceňují ve specifikaci,_x000d_
c) litinové mříže; osazení mříží se oceňuje cenami souboru cen 899 20- . 1 Osazení mříží litinových včetně rámů a košů na bahno části A 01 tohoto katalogu; dodání mříží se oceňuje ve specifikaci,_x000d_
d) podkladní prstence; tyto se oceňují cenami souboru cen 452 38-6 . Podkladní a a vyrovnávací prstence části A 01 tohoto katalogu._x000d_
</t>
  </si>
  <si>
    <t>59223852</t>
  </si>
  <si>
    <t>dno pro uliční vpusť s kalovou prohlubní betonové 450x300x50mm</t>
  </si>
  <si>
    <t>37299566</t>
  </si>
  <si>
    <t>59223850</t>
  </si>
  <si>
    <t>dno pro uliční vpusť s výtokovým otvorem betonové 450x330x50mm</t>
  </si>
  <si>
    <t>-915018537</t>
  </si>
  <si>
    <t>59223856</t>
  </si>
  <si>
    <t>skruž pro uliční vpusť horní betonová 450x195x50mm</t>
  </si>
  <si>
    <t>494455245</t>
  </si>
  <si>
    <t>59223857</t>
  </si>
  <si>
    <t>skruž pro uliční vpusť horní betonová 450x295x50mm</t>
  </si>
  <si>
    <t>1728367446</t>
  </si>
  <si>
    <t>59223858</t>
  </si>
  <si>
    <t>skruž pro uliční vpusť horní betonová 450x570x50mm</t>
  </si>
  <si>
    <t>419157145</t>
  </si>
  <si>
    <t>899204112</t>
  </si>
  <si>
    <t>Osazení mříží litinových včetně rámů a košů na bahno pro třídu zatížení D400, E600</t>
  </si>
  <si>
    <t>1733210622</t>
  </si>
  <si>
    <t xml:space="preserve">Poznámka k souboru cen:_x000d_
1. V cenách nejsou započteny náklady na dodání mříží, rámů a košů na bahno; tyto náklady se oceňují ve specifikaci._x000d_
</t>
  </si>
  <si>
    <t>55242320</t>
  </si>
  <si>
    <t>mříž vtoková litinová plochá 500x500mm</t>
  </si>
  <si>
    <t>-594517650</t>
  </si>
  <si>
    <t>28661789</t>
  </si>
  <si>
    <t>koš kalový ocelový pro silniční vpusť 425mm vč. madla</t>
  </si>
  <si>
    <t>1055332425</t>
  </si>
  <si>
    <t>919732211</t>
  </si>
  <si>
    <t>Styčná spára napojení nového živičného povrchu na stávající za tepla š 15 mm hl 25 mm s prořezáním</t>
  </si>
  <si>
    <t>1338843457</t>
  </si>
  <si>
    <t>Styčná pracovní spára při napojení nového živičného povrchu na stávající se zalitím za tepla modifikovanou asfaltovou hmotou s posypem vápenným hydrátem šířky do 15 mm, hloubky do 25 mm včetně prořezání spáry</t>
  </si>
  <si>
    <t xml:space="preserve">Poznámka k souboru cen:_x000d_
1. V cenách jsou započteny i náklady na vyčištění spár, na impregnaci a zalití spár včetně dodání hmot._x000d_
</t>
  </si>
  <si>
    <t>26*2</t>
  </si>
  <si>
    <t>-1828970850</t>
  </si>
  <si>
    <t>-1495172259</t>
  </si>
  <si>
    <t>980625121</t>
  </si>
  <si>
    <t>2126505244</t>
  </si>
  <si>
    <t>1194897684</t>
  </si>
  <si>
    <t>26*1,4*0,22</t>
  </si>
  <si>
    <t>1645175362</t>
  </si>
  <si>
    <t>26*1,4*0,58</t>
  </si>
  <si>
    <t>998276101</t>
  </si>
  <si>
    <t>Přesun hmot pro trubní vedení z trub z plastických hmot otevřený výkop</t>
  </si>
  <si>
    <t>-2071783496</t>
  </si>
  <si>
    <t>Přesun hmot pro trubní vedení hloubené z trub z plastických hmot nebo sklolaminátových pro vodovody nebo kanalizace v otevřeném výkopu dopravní vzdálenost do 15 m</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</si>
  <si>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práce._x000d_
</t>
  </si>
  <si>
    <t>SO 03b - Dešťová kanalizace (Město Cheb) - STAVBA I</t>
  </si>
  <si>
    <t xml:space="preserve">    6 -  Úpravy povrchů, podlahy a osazování výplní</t>
  </si>
  <si>
    <t>-1594540041</t>
  </si>
  <si>
    <t>(34,36+11,33+2)*2,2</t>
  </si>
  <si>
    <t>1209076628</t>
  </si>
  <si>
    <t>1212040569</t>
  </si>
  <si>
    <t>30*8</t>
  </si>
  <si>
    <t>772337729</t>
  </si>
  <si>
    <t>-446319403</t>
  </si>
  <si>
    <t>"vodovod" 5*1,5</t>
  </si>
  <si>
    <t>"plynovod" 23*1,5</t>
  </si>
  <si>
    <t>119001412</t>
  </si>
  <si>
    <t>Dočasné zajištění potrubí betonového, ŽB nebo kameninového DN do 500 mm</t>
  </si>
  <si>
    <t>-79684225</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</si>
  <si>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betonového, kameninového nebo železobetonového, světlosti DN přes 200 do 500 mm</t>
  </si>
  <si>
    <t>5*1,5</t>
  </si>
  <si>
    <t>119001422</t>
  </si>
  <si>
    <t>Dočasné zajištění kabelů a kabelových tratí z 6 volně ložených kabelů</t>
  </si>
  <si>
    <t>-2038053312</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</si>
  <si>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přes 3 do 6 kabelů</t>
  </si>
  <si>
    <t>12*1,5</t>
  </si>
  <si>
    <t>-1208342364</t>
  </si>
  <si>
    <t>670*2</t>
  </si>
  <si>
    <t>-2100455124</t>
  </si>
  <si>
    <t>121101101</t>
  </si>
  <si>
    <t>Sejmutí ornice s přemístěním na vzdálenost do 50 m</t>
  </si>
  <si>
    <t>1528320690</t>
  </si>
  <si>
    <t>Sejmutí ornice nebo lesní půdy s vodorovným přemístěním na hromady v místě upotřebení nebo na dočasné či trvalé skládky se složením, na vzdálenost do 50 m</t>
  </si>
  <si>
    <t>(5,41+16,97)*1,2*0,1</t>
  </si>
  <si>
    <t>-1551273218</t>
  </si>
  <si>
    <t>132201203</t>
  </si>
  <si>
    <t>Hloubení rýh š do 2000 mm v hornině tř. 3 objemu do 5000 m3</t>
  </si>
  <si>
    <t>636721006</t>
  </si>
  <si>
    <t>Hloubení zapažených i nezapažených rýh šířky přes 600 do 2 000 mm s urovnáním dna do předepsaného profilu a spádu v hornině tř. 3 přes 1 000 do 5 000 m3</t>
  </si>
  <si>
    <t>(136+200)*0,8*1,2+45,3*1,2*1,7+(279,03+93,82)*1,2*1,3+102,48*1,4*1,4</t>
  </si>
  <si>
    <t>(5,41+16,97)*1,2*0,3</t>
  </si>
  <si>
    <t>"rozšíření pro šachty" 1,5*0,3*1,2+1,5*0,3*1,7*3+1,5*0,3*1,3*16+1,5*0,1*1,4*6</t>
  </si>
  <si>
    <t>"výústní objekt" (2*2+1,45*1)*0,5</t>
  </si>
  <si>
    <t>-1304709798</t>
  </si>
  <si>
    <t>151101101</t>
  </si>
  <si>
    <t>Zřízení příložného pažení a rozepření stěn rýh hl do 2 m</t>
  </si>
  <si>
    <t>-82251892</t>
  </si>
  <si>
    <t>Zřízení pažení a rozepření stěn rýh pro podzemní vedení pro všechny šířky rýhy příložné pro jakoukoliv mezerovitost, hloubky do 2 m</t>
  </si>
  <si>
    <t xml:space="preserve">Poznámka k souboru cen:_x000d_
1. Ceny jsou určeny pro roubení a rozepření stěn i jiných výkopů se svislými stěnami, pokud jsou tyto výkopy pro podzemní vedení rozměru do 1 250 mm._x000d_
2. Plocha mezer mezi pažinami příložného pažení se od plochy příložného pažení neodečítá; nezapažené plochy u pažení zátažného nebo hnaného se od plochy pažení odečítají._x000d_
3. Předepisuje-li projekt:_x000d_
a) ponechat pažení ve výkopu, oceňuje se toto pažení cenami souboru cen 151 . 0-19 Pažení stěn s ponecháním a rozepření stěn cenami souboru cen 151 . 0-13 Zřízení rozepření zapažených stěn výkopů,_x000d_
b) vzepření stěn, oceňuje se toto odstranění pažení stěn výkopu cenami souboru cen 151 . 0-12 Pažení stěn a vzepření stěn cenami souboru cen 151 . 0-14 odstranění vzepření stěn,_x000d_
c) kotvení stěn, oceňuje se toto Odstranění pažení stěn cenami souboru cen 151 . 0-12 Pažení stěn a kotvení stěn příslušnými cenami katalogu 800-2 Zvláštní zakládání objektů._x000d_
</t>
  </si>
  <si>
    <t>(136+200)*1,6*2+(279,03+93,82)*1,6*2+102,48*2*2</t>
  </si>
  <si>
    <t>151101102</t>
  </si>
  <si>
    <t>Zřízení příložného pažení a rozepření stěn rýh hl do 4 m</t>
  </si>
  <si>
    <t>-1989538749</t>
  </si>
  <si>
    <t>Zřízení pažení a rozepření stěn rýh pro podzemní vedení pro všechny šířky rýhy příložné pro jakoukoliv mezerovitost, hloubky do 4 m</t>
  </si>
  <si>
    <t>45,3*2,3*2</t>
  </si>
  <si>
    <t>151101111</t>
  </si>
  <si>
    <t>Odstranění příložného pažení a rozepření stěn rýh hl do 2 m</t>
  </si>
  <si>
    <t>-1104478321</t>
  </si>
  <si>
    <t>Odstranění pažení a rozepření stěn rýh pro podzemní vedení s uložením materiálu na vzdálenost do 3 m od kraje výkopu příložné, hloubky do 2 m</t>
  </si>
  <si>
    <t>151101112</t>
  </si>
  <si>
    <t>Odstranění příložného pažení a rozepření stěn rýh hl do 4 m</t>
  </si>
  <si>
    <t>-982511895</t>
  </si>
  <si>
    <t>Odstranění pažení a rozepření stěn rýh pro podzemní vedení s uložením materiálu na vzdálenost do 3 m od kraje výkopu příložné, hloubky přes 2 do 4 m</t>
  </si>
  <si>
    <t>787156821</t>
  </si>
  <si>
    <t>-661328031</t>
  </si>
  <si>
    <t>((136+6,68)*0,8+(45,3+279,03+93,82)*1,2+400*1,4)*0,1</t>
  </si>
  <si>
    <t>(136*0,45+6,68*0,5)*0,8+(45,3*0,55+(279,03+93,82)*0,6)*1,2+400*1,4*0,7</t>
  </si>
  <si>
    <t>0,6*0,6*3,14*(1,2+1,7*3+1,3*16+1,4*6)</t>
  </si>
  <si>
    <t>1,5*1,5*0,1*26</t>
  </si>
  <si>
    <t>870833879</t>
  </si>
  <si>
    <t>1371708404</t>
  </si>
  <si>
    <t>-1354242715</t>
  </si>
  <si>
    <t>1692896373</t>
  </si>
  <si>
    <t>-1898516633</t>
  </si>
  <si>
    <t>-((136+6,68)*0,8+(45,3+279,03+93,82)*1,2+400*1,4)*0,1</t>
  </si>
  <si>
    <t>-(136*0,45+6,68*0,5)*0,8-(45,3*0,55+(279,03+93,82)*0,6)*1,2-400*1,4*0,7</t>
  </si>
  <si>
    <t>-0,6*0,6*3,14*(1,2+1,7*3+1,3*16+1,4*6)</t>
  </si>
  <si>
    <t>-1,5*1,5*0,1*26</t>
  </si>
  <si>
    <t>1359915003</t>
  </si>
  <si>
    <t>-1494740903</t>
  </si>
  <si>
    <t>181301101</t>
  </si>
  <si>
    <t>Rozprostření ornice tl vrstvy do 100 mm pl do 500 m2 v rovině nebo ve svahu do 1:5</t>
  </si>
  <si>
    <t>2013447636</t>
  </si>
  <si>
    <t>Rozprostření a urovnání ornice v rovině nebo ve svahu sklonu do 1:5 při souvislé ploše do 500 m2, tl. vrstvy do 100 mm</t>
  </si>
  <si>
    <t>(5,41+16,97)*1,2</t>
  </si>
  <si>
    <t>181411131</t>
  </si>
  <si>
    <t>Založení parkového trávníku výsevem plochy do 1000 m2 v rovině a ve svahu do 1:5</t>
  </si>
  <si>
    <t>-1522348960</t>
  </si>
  <si>
    <t>Založení trávníku na půdě předem připravené plochy do 1000 m2 výsevem včetně utažení parkového v rovině nebo na svahu do 1:5</t>
  </si>
  <si>
    <t xml:space="preserve">Poznámka k souboru cen:_x000d_
1. V cenách jsou započteny i náklady na pokosení, naložení a odvoz odpadu do 20 km se složením._x000d_
2. V cenách -1161 až -1164 nejsou započteny i náklady na zatravňovací textilii._x000d_
3. V cenách nejsou započteny náklady na:_x000d_
a) přípravu půdy,_x000d_
b) travní semeno, tyto náklady se oceňují ve specifikaci,_x000d_
c) vypletí a zalévání; tyto práce se oceňují cenami části C02 souborů cen 185 80-42 Vypletí a 185 80-43 Zalití rostlin vodou,_x000d_
d) srovnání terénu, tyto práce se oceňují souborem cen 181 1.-..Plošná úprava terénu._x000d_
4. V cenách o sklonu svahu přes 1:1 jsou uvažovány podmínky pro svahy běžně schůdné; bez použití lezeckých technik. V případě použití lezeckých technik se tyto náklady oceňují individuálně._x000d_
</t>
  </si>
  <si>
    <t>00572410</t>
  </si>
  <si>
    <t>osivo směs travní parková</t>
  </si>
  <si>
    <t>kg</t>
  </si>
  <si>
    <t>-1732993033</t>
  </si>
  <si>
    <t>181951101</t>
  </si>
  <si>
    <t>Úprava pláně v hornině tř. 1 až 4 bez zhutnění</t>
  </si>
  <si>
    <t>1629541301</t>
  </si>
  <si>
    <t>Úprava pláně vyrovnáním výškových rozdílů v hornině tř. 1 až 4 bez zhutnění</t>
  </si>
  <si>
    <t>395259972</t>
  </si>
  <si>
    <t>1438731068</t>
  </si>
  <si>
    <t>451577777</t>
  </si>
  <si>
    <t>Podklad nebo lože pod dlažbu vodorovný nebo do sklonu 1:5 z kameniva těženého tl do 100 mm</t>
  </si>
  <si>
    <t>-1903058447</t>
  </si>
  <si>
    <t>Podklad nebo lože pod dlažbu (přídlažbu) v ploše vodorovné nebo ve sklonu do 1:5, tloušťky od 30 do 100 mm z kameniva těženého</t>
  </si>
  <si>
    <t xml:space="preserve">Poznámka k souboru cen:_x000d_
1. Ceny lze použít i pro podklad nebo lože pod dlažby silničních příkopů a kuželů._x000d_
2. Ceny nelze použít pro:_x000d_
a) lože rigolů dlážděných, které je započteno v cenách souborů cen 597 . 6- . 1 Rigol dlážděný, 597 17- . 1 Rigol krajnicový s kamennou obrubou a 597 16-1111 Rigol dlážděný z lomového kamene,_x000d_
b) podklad nebo lože pod dlažby (přídlažby) související s vodotečí, které se oceňují cenami části A 01 katalogu 832-1 Hráze a úpravy na tocích - úpravy toků a kanálů._x000d_
3. V cenách -7777 Podklad z prohozené zeminy, -9777 Příplatek za dalších 10 mm tloušťky z prohozené zeminy, -9779 Příplatek za sklon přes 1:5 z prohozené zeminy jsou započteny i náklady na prohození zeminy._x000d_
4. V cenách nejsou započteny náklady na:_x000d_
a) opatření zeminy a její přemístění k místu zabudování, které se oceňují podle ustanovení čl. 3111 Všeobecných podmínek části A 01 tohoto katalogu,_x000d_
b) úpravu pláně, která se oceňuje u silnic cenami části A 01, u dálnic cenami části A 02 katalogu 800-1 Zemní práce,_x000d_
c) odklizení odpadu po prohození zeminy, které se oceňuje cenami části A 01 katalogu 800-1 Zemní práce,_x000d_
d) svahování, které se oceňuje cenami části A 01 katalogu 800-1 Zemní práce._x000d_
</t>
  </si>
  <si>
    <t>451579777</t>
  </si>
  <si>
    <t>Příplatek ZKD 10 mm tl nad 100 mm u podkladu nebo lože pod dlažbu z kameniva těženého</t>
  </si>
  <si>
    <t>-1035575977</t>
  </si>
  <si>
    <t>Podklad nebo lože pod dlažbu (přídlažbu) Příplatek k cenám za každých dalších i započatých 10 mm tloušťky podkladu nebo lože přes 100 mm z kameniva těženého</t>
  </si>
  <si>
    <t>-79827420</t>
  </si>
  <si>
    <t>4+5+9+12</t>
  </si>
  <si>
    <t>59224184</t>
  </si>
  <si>
    <t>prstenec šachtový vyrovnávací betonový 625x120x40mm</t>
  </si>
  <si>
    <t>-529336986</t>
  </si>
  <si>
    <t>59224185</t>
  </si>
  <si>
    <t>prstenec šachtový vyrovnávací betonový 625x120x60mm</t>
  </si>
  <si>
    <t>1764293208</t>
  </si>
  <si>
    <t>59224176</t>
  </si>
  <si>
    <t>prstenec šachtový vyrovnávací betonový 625x120x80mm</t>
  </si>
  <si>
    <t>-899955185</t>
  </si>
  <si>
    <t>59224187</t>
  </si>
  <si>
    <t>prstenec šachtový vyrovnávací betonový 625x120x100mm</t>
  </si>
  <si>
    <t>-1601611621</t>
  </si>
  <si>
    <t>452112121</t>
  </si>
  <si>
    <t>Osazení betonových prstenců nebo rámů v do 200 mm</t>
  </si>
  <si>
    <t>-1681364597</t>
  </si>
  <si>
    <t>Osazení betonových dílců prstenců nebo rámů pod poklopy a mříže, výšky přes 100 do 200 mm</t>
  </si>
  <si>
    <t>59224188</t>
  </si>
  <si>
    <t>prstenec šachtový vyrovnávací betonový 625x120x120mm</t>
  </si>
  <si>
    <t>1026579944</t>
  </si>
  <si>
    <t>452311141</t>
  </si>
  <si>
    <t>Podkladní desky z betonu prostého tř. C 16/20 otevřený výkop</t>
  </si>
  <si>
    <t>-1888838476</t>
  </si>
  <si>
    <t>Podkladní a zajišťovací konstrukce z betonu prostého v otevřeném výkopu desky pod potrubí, stoky a drobné objekty z betonu tř. C 16/20</t>
  </si>
  <si>
    <t xml:space="preserve">Poznámka k souboru cen:_x000d_
1. Ceny -1121 až -1191 a -1192 lze použít i pro ochrannou vrstvu pod železobetonové konstrukce._x000d_
2. Ceny -2121 až -2191 a -2192 jsou určeny pro jakékoliv úkosy sedel._x000d_
</t>
  </si>
  <si>
    <t>-1873627887</t>
  </si>
  <si>
    <t>1874423547</t>
  </si>
  <si>
    <t>-429974811</t>
  </si>
  <si>
    <t>1539419494</t>
  </si>
  <si>
    <t>-1289492799</t>
  </si>
  <si>
    <t xml:space="preserve"> Úpravy povrchů, podlahy a osazování výplní</t>
  </si>
  <si>
    <t>617633112</t>
  </si>
  <si>
    <t>Stěrka z těsnící malty dvouvrstvá vnitřních ploch šachet válcových a kuželových</t>
  </si>
  <si>
    <t>796652995</t>
  </si>
  <si>
    <t>Vnitřní úprava povrchu betonových šachet stěrkou z těsnící cementové malty dvouvrstvou, šachet válcových a kuželových</t>
  </si>
  <si>
    <t xml:space="preserve">Poznámka k souboru cen:_x000d_
1. Ceny jsou určeny pro ocenění úprav povrchu stěn i stropních konstrukcí šachet._x000d_
2. Potěr dna šachet se ocení cenami souboru cen 632 45-21.. Potěr šachet v této části katalogu._x000d_
</t>
  </si>
  <si>
    <t>Poznámka k položce:_x000d_
napojení stoky "DD" do stávající šachty</t>
  </si>
  <si>
    <t>0,3*3,14*0,2+0,25*3,14*0,15</t>
  </si>
  <si>
    <t>1636008636</t>
  </si>
  <si>
    <t>136+6,68</t>
  </si>
  <si>
    <t>1168877839</t>
  </si>
  <si>
    <t>28615006</t>
  </si>
  <si>
    <t xml:space="preserve">trubka kanalizační  PP DIN UR-2 DN 200x5000 mm SN10</t>
  </si>
  <si>
    <t>-1649602264</t>
  </si>
  <si>
    <t>871360410</t>
  </si>
  <si>
    <t>Montáž kanalizačního potrubí korugovaného SN 10 z polypropylenu DN 250</t>
  </si>
  <si>
    <t>1501108200</t>
  </si>
  <si>
    <t>Montáž kanalizačního potrubí z plastů z polypropylenu PP korugovaného nebo žebrovaného SN 10 DN 250</t>
  </si>
  <si>
    <t>28615009</t>
  </si>
  <si>
    <t xml:space="preserve">trubka kanalizační  PP DIN UR-2 DN 250x5000 mm SN10</t>
  </si>
  <si>
    <t>619666467</t>
  </si>
  <si>
    <t>871370410</t>
  </si>
  <si>
    <t>Montáž kanalizačního potrubí korugovaného SN 10 z polypropylenu DN 300</t>
  </si>
  <si>
    <t>-1484155133</t>
  </si>
  <si>
    <t>Montáž kanalizačního potrubí z plastů z polypropylenu PP korugovaného nebo žebrovaného SN 10 DN 300</t>
  </si>
  <si>
    <t>279,03+93,82</t>
  </si>
  <si>
    <t>28615014</t>
  </si>
  <si>
    <t xml:space="preserve">trubka kanalizační  PP DIN UR-2 DN 300x5000 mm SN10</t>
  </si>
  <si>
    <t>1743627077</t>
  </si>
  <si>
    <t>871390410</t>
  </si>
  <si>
    <t>Montáž kanalizačního potrubí korugovaného SN 10 z polypropylenu DN 400</t>
  </si>
  <si>
    <t>-1605346325</t>
  </si>
  <si>
    <t>Montáž kanalizačního potrubí z plastů z polypropylenu PP korugovaného nebo žebrovaného SN 10 DN 400</t>
  </si>
  <si>
    <t>28615017</t>
  </si>
  <si>
    <t xml:space="preserve">trubka kanalizační  PP DIN UR-2 DN 400x5000 mm SN10</t>
  </si>
  <si>
    <t>510341327</t>
  </si>
  <si>
    <t>416640177</t>
  </si>
  <si>
    <t>668799633</t>
  </si>
  <si>
    <t>433071490</t>
  </si>
  <si>
    <t>28614785</t>
  </si>
  <si>
    <t>přechod potrubí kanalizačního žebrovaného PP na KG-dřík 160/160mm</t>
  </si>
  <si>
    <t>-871442991</t>
  </si>
  <si>
    <t>877310440</t>
  </si>
  <si>
    <t>Montáž šachtových vložek na kanalizačním potrubí z PP trub korugovaných DN 150</t>
  </si>
  <si>
    <t>1755324271</t>
  </si>
  <si>
    <t>Montáž tvarovek na kanalizačním plastovém potrubí z polypropylenu PP korugovaného nebo žebrovaného šachtových vložek DN 150</t>
  </si>
  <si>
    <t>28617480</t>
  </si>
  <si>
    <t>vložka šachtová kanalizace PP korugované DN 160</t>
  </si>
  <si>
    <t>1075041481</t>
  </si>
  <si>
    <t>877350440</t>
  </si>
  <si>
    <t>Montáž šachtových vložek na kanalizačním potrubí z PP trub korugovaných DN 200</t>
  </si>
  <si>
    <t>-1160610739</t>
  </si>
  <si>
    <t>Montáž tvarovek na kanalizačním plastovém potrubí z polypropylenu PP korugovaného nebo žebrovaného šachtových vložek DN 200</t>
  </si>
  <si>
    <t>28617481</t>
  </si>
  <si>
    <t>vložka šachtová kanalizace PP korugované DN 200</t>
  </si>
  <si>
    <t>1450973413</t>
  </si>
  <si>
    <t>877360440</t>
  </si>
  <si>
    <t>Montáž šachtových vložek na kanalizačním potrubí z PP trub korugovaných DN 250</t>
  </si>
  <si>
    <t>222063268</t>
  </si>
  <si>
    <t>Montáž tvarovek na kanalizačním plastovém potrubí z polypropylenu PP korugovaného nebo žebrovaného šachtových vložek DN 250</t>
  </si>
  <si>
    <t>28617482</t>
  </si>
  <si>
    <t>vložka šachtová kanalizace PP korugované DN 250</t>
  </si>
  <si>
    <t>1370523908</t>
  </si>
  <si>
    <t>877370420</t>
  </si>
  <si>
    <t>Montáž odboček na kanalizačním potrubí z PP trub korugovaných DN 300</t>
  </si>
  <si>
    <t>1165469323</t>
  </si>
  <si>
    <t>Montáž tvarovek na kanalizačním plastovém potrubí z polypropylenu PP korugovaného nebo žebrovaného odboček DN 300</t>
  </si>
  <si>
    <t>28615470</t>
  </si>
  <si>
    <t xml:space="preserve">odbočka  UR-2 DIN 45° 300/150 mm</t>
  </si>
  <si>
    <t>-118926802</t>
  </si>
  <si>
    <t>877370430</t>
  </si>
  <si>
    <t>Montáž spojek na kanalizačním potrubí z PP trub korugovaných DN 300</t>
  </si>
  <si>
    <t>-1569464004</t>
  </si>
  <si>
    <t>Montáž tvarovek na kanalizačním plastovém potrubí z polypropylenu PP korugovaného nebo žebrovaného spojek, redukcí nebo navrtávacích sedel DN 300</t>
  </si>
  <si>
    <t>28614789</t>
  </si>
  <si>
    <t>přechod potrubí kanalizačního žebrovaného PP na KG-hrdlo 315/315mm</t>
  </si>
  <si>
    <t>724833498</t>
  </si>
  <si>
    <t>877370440</t>
  </si>
  <si>
    <t>Montáž šachtových vložek na kanalizačním potrubí z PP trub korugovaných DN 300</t>
  </si>
  <si>
    <t>-110854314</t>
  </si>
  <si>
    <t>Montáž tvarovek na kanalizačním plastovém potrubí z polypropylenu PP korugovaného nebo žebrovaného šachtových vložek DN 300</t>
  </si>
  <si>
    <t>28617483</t>
  </si>
  <si>
    <t>vložka šachtová kanalizace PP korugované DN 300</t>
  </si>
  <si>
    <t>1510161492</t>
  </si>
  <si>
    <t>877375121</t>
  </si>
  <si>
    <t>Výřez a montáž tvarovek odbočných na potrubí z kanalizačních trub z PVC DN 300</t>
  </si>
  <si>
    <t>208947301</t>
  </si>
  <si>
    <t>Výřez a montáž odbočné tvarovky na potrubí z trub z tvrdého PVC DN 300</t>
  </si>
  <si>
    <t xml:space="preserve">Poznámka k souboru cen:_x000d_
1. Ceny jsou určeny pro dodatečné osazení odbočných tvarovek na stávající potrubí._x000d_
2. V cenách nejsou započteny náklady na dodání 1 ks odbočné tvarovky a 1 ks přesuvky, popř. 1 ks trouby a těsnících kroužků; tyto náklady se oceňují ve specifikaci. Ztratné lze dohodnout u trub kanalizačních z tvrdého PVC ve výši 1,5 %._x000d_
</t>
  </si>
  <si>
    <t>Poznámka k položce:_x000d_
napojení stoky "DA"</t>
  </si>
  <si>
    <t>877390420</t>
  </si>
  <si>
    <t>Montáž odboček na kanalizačním potrubí z PP trub korugovaných DN 400</t>
  </si>
  <si>
    <t>1567725318</t>
  </si>
  <si>
    <t>Montáž tvarovek na kanalizačním plastovém potrubí z polypropylenu PP korugovaného nebo žebrovaného odboček DN 400</t>
  </si>
  <si>
    <t>28615473</t>
  </si>
  <si>
    <t>odbočka UR-2 DIN 45° 400/150 mm</t>
  </si>
  <si>
    <t>-450245092</t>
  </si>
  <si>
    <t>877390440</t>
  </si>
  <si>
    <t>Montáž šachtových vložek na kanalizačním potrubí z PP trub korugovaných DN 400</t>
  </si>
  <si>
    <t>-2099332486</t>
  </si>
  <si>
    <t>Montáž tvarovek na kanalizačním plastovém potrubí z polypropylenu PP korugovaného nebo žebrovaného šachtových vložek DN 400</t>
  </si>
  <si>
    <t>28617484</t>
  </si>
  <si>
    <t>vložka šachtová kanalizace PP korugované DN 400</t>
  </si>
  <si>
    <t>-1620765576</t>
  </si>
  <si>
    <t>891372322</t>
  </si>
  <si>
    <t>Montáž kanalizačních stavítek DN 300</t>
  </si>
  <si>
    <t>-263243054</t>
  </si>
  <si>
    <t>Montáž kanalizačních armatur na potrubí stavítek DN 300</t>
  </si>
  <si>
    <t xml:space="preserve">Poznámka k souboru cen:_x000d_
1. V cenách jsou započteny i náklady na:_x000d_
a) u šoupátek ceny -2122 na vytvoření otvorů ve stropech šachet pro prostup zemních souprav šoupátek,_x000d_
b) u stavítek ceny -2322 chemické kotvy s vyvrtáním otvoru a chemickou patronou, osazení rámů a vodícího zařízení._x000d_
2. V cenách nejsou započteny náklady na:_x000d_
a) dodání šoupátek, zemních souprav, šoupátkových koleček, šoupátkových klíčů, stavítek a vodícího zařízení; tyto náklady se oceňují ve specifikaci,_x000d_
b) osazení šoupátkových poklopů; osazení poklopů se oceňuje příslušnými cenami souboru cen 899 40-11 Osazení poklopů litinových části A 01 tohoto katalogu._x000d_
c)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katalogu._x000d_
</t>
  </si>
  <si>
    <t>28600001</t>
  </si>
  <si>
    <t>klapka zpětná kanalizační DN 300</t>
  </si>
  <si>
    <t>1154138567</t>
  </si>
  <si>
    <t>1212695540</t>
  </si>
  <si>
    <t>1379717151</t>
  </si>
  <si>
    <t>892381111</t>
  </si>
  <si>
    <t>Tlaková zkouška vodou potrubí DN 250, DN 300 nebo 350</t>
  </si>
  <si>
    <t>1659969676</t>
  </si>
  <si>
    <t>Tlakové zkoušky vodou na potrubí DN 250, 300 nebo 350</t>
  </si>
  <si>
    <t>45,3+279,03+93,82</t>
  </si>
  <si>
    <t>892421111</t>
  </si>
  <si>
    <t>Tlaková zkouška vodou potrubí DN 400 nebo 500</t>
  </si>
  <si>
    <t>-988489289</t>
  </si>
  <si>
    <t>Tlakové zkoušky vodou na potrubí DN 400 nebo 500</t>
  </si>
  <si>
    <t>892442111</t>
  </si>
  <si>
    <t>Zabezpečení konců potrubí DN nad 300 do 600 při tlakových zkouškách vodou</t>
  </si>
  <si>
    <t>-283545756</t>
  </si>
  <si>
    <t>Tlakové zkoušky vodou zabezpečení konců potrubí při tlakových zkouškách DN přes 300 do 600</t>
  </si>
  <si>
    <t>86</t>
  </si>
  <si>
    <t>894411311</t>
  </si>
  <si>
    <t>Osazení železobetonových dílců pro šachty skruží rovných</t>
  </si>
  <si>
    <t>745346659</t>
  </si>
  <si>
    <t xml:space="preserve">Poznámka k souboru cen:_x000d_
1. V cenách nejsou započteny náklady na dodání železobetonových dílců; dodání těchto dílců se oceňuje ve specifikaci._x000d_
</t>
  </si>
  <si>
    <t>12+17</t>
  </si>
  <si>
    <t>87</t>
  </si>
  <si>
    <t>59224050</t>
  </si>
  <si>
    <t>skruž pro kanalizační šachty se zabudovanými stupadly 100 x 25 x 12 cm</t>
  </si>
  <si>
    <t>-1460344391</t>
  </si>
  <si>
    <t>88</t>
  </si>
  <si>
    <t>59224051</t>
  </si>
  <si>
    <t>skruž pro kanalizační šachty se zabudovanými stupadly 100 x 50 x 12 cm</t>
  </si>
  <si>
    <t>-486366947</t>
  </si>
  <si>
    <t>89</t>
  </si>
  <si>
    <t>894412411</t>
  </si>
  <si>
    <t>Osazení železobetonových dílců pro šachty skruží přechodových</t>
  </si>
  <si>
    <t>-1587042136</t>
  </si>
  <si>
    <t>7+19</t>
  </si>
  <si>
    <t>90</t>
  </si>
  <si>
    <t>59224167</t>
  </si>
  <si>
    <t>skruž betonová přechodová 62,5/100x60x12 cm, stupadla poplastovaná</t>
  </si>
  <si>
    <t>1282259942</t>
  </si>
  <si>
    <t>91</t>
  </si>
  <si>
    <t>59224315</t>
  </si>
  <si>
    <t>deska betonová zákrytová pro kruhové šachty 100/62,5 x 16,5 cm</t>
  </si>
  <si>
    <t>-1299691011</t>
  </si>
  <si>
    <t>92</t>
  </si>
  <si>
    <t>894414111</t>
  </si>
  <si>
    <t>Osazení železobetonových dílců pro šachty skruží základových (dno)</t>
  </si>
  <si>
    <t>-1882247303</t>
  </si>
  <si>
    <t>93</t>
  </si>
  <si>
    <t>59224337</t>
  </si>
  <si>
    <t>dno betonové šachty kanalizační přímé 100x60x40 cm</t>
  </si>
  <si>
    <t>973723631</t>
  </si>
  <si>
    <t>94</t>
  </si>
  <si>
    <t>59224338</t>
  </si>
  <si>
    <t>dno betonové šachty kanalizační přímé 100x80x50 cm</t>
  </si>
  <si>
    <t>1658462088</t>
  </si>
  <si>
    <t>95</t>
  </si>
  <si>
    <t>59224339</t>
  </si>
  <si>
    <t>dno betonové šachty kanalizační přímé 100x100x60 cm</t>
  </si>
  <si>
    <t>1482158024</t>
  </si>
  <si>
    <t>96</t>
  </si>
  <si>
    <t>59224348</t>
  </si>
  <si>
    <t>těsnění elastomerové pro spojení šachetních dílů DN 1000</t>
  </si>
  <si>
    <t>1568439968</t>
  </si>
  <si>
    <t>97</t>
  </si>
  <si>
    <t>899104112</t>
  </si>
  <si>
    <t>Osazení poklopů litinových nebo ocelových včetně rámů pro třídu zatížení D400, E600</t>
  </si>
  <si>
    <t>-1768575232</t>
  </si>
  <si>
    <t>Osazení poklopů litinových a ocelových včetně rámů pro třídu zatížení D400, E600</t>
  </si>
  <si>
    <t xml:space="preserve">Poznámka k souboru cen:_x000d_
1. V cenách 899 10 -.112 nejsou započteny náklady na dodání poklopů včetně rámů; tyto náklady se oceňují ve specifikaci._x000d_
2. V cenách 899 10 -.113 nejsou započteny náklady na:_x000d_
a) dodání poklopů; tyto náklady se oceňují ve specifikaci,_x000d_
b) montáž rámů, která se oceňuje cenami souboru 452 11-21.. části A01 tohoto katalogu._x000d_
3. Poklopy a vtokové mříže dělíme do těchto tříd zatížení:_x000d_
a) A15, A50 pro plochy používané výlučně chodci a cyklisty,_x000d_
b) B125 pro chodníky, pěší zóny a plochy srovnatelné, plochy pro stání a parkování osobních automobilů i v patrech,_x000d_
c) C250 pro poklopy umístěné v ploše odvodňovacích proužků pozemní komunikace, která měřeno od hrany obrubníku, zasahuje nejvíce 0,5 m do vozovkya nejvíce 0,2 m do chodníku,_x000d_
d) D400 pro vozovky pozemních komunikací, ulice pro pěší, zpevněné krajnice a parkovací plochy, které jsou přístupné pro všechny druhy silničních vozidel,_x000d_
e) E600 pro plochy, které budou vystavené zvláště vysokému zatížení kol._x000d_
</t>
  </si>
  <si>
    <t>98</t>
  </si>
  <si>
    <t>59224661</t>
  </si>
  <si>
    <t>poklop šachtový betonová výplň+ litina 785(610)x160 mm, s odvětráním</t>
  </si>
  <si>
    <t>412874098</t>
  </si>
  <si>
    <t>99</t>
  </si>
  <si>
    <t>919411111</t>
  </si>
  <si>
    <t>Čelo propustku z betonu prostého pro propustek z trub DN 300 až 500</t>
  </si>
  <si>
    <t>1733154436</t>
  </si>
  <si>
    <t>Čelo propustku včetně římsy z betonu prostého bez zvláštních nároků na prostředí, pro propustek z trub DN 300 až 500 mm</t>
  </si>
  <si>
    <t xml:space="preserve">Poznámka k souboru cen:_x000d_
1. Ceny jsou určeny pro čela propustků bez svahových křídel o spádu do 10 %._x000d_
2. Ceny nelze použít pro čela propustků z trub DN přes 800 mm a pro čela se svahovými křídly, které se oceňují cenami části A 01 katalogu 821-1 Mosty._x000d_
3. V cenách 919 41-1111 až -1141 jsou započteny i náklady na zdivo základu a zdivo nadzákladové z betonu prostého, římsu z betonu železového, zřízení bednění a jeho odstranění._x000d_
4. V cenách 919 44-1211 a -1221 jsou započteny i náklady na maltu cementovou pro zdivo z lomového kamene, maltu cementovou pro spárování zdiva, na římsu z betonu železového, zřízení bednění a jeho odstranění._x000d_
5. V cenách nejsou započteny náklady na:_x000d_
a) zemní práce, které se oceňují cenami souborů cen katalogu 800-1 Zemní práce,_x000d_
b) zábradlí, které se oceňuje cenami části A 01 katalogu 821-1 Mosty,_x000d_
c) ocelovou výztuž římsy, která se oceňuje cenami části A 01 katalogu 821-1 Mosty._x000d_
6. Pro výpočet přesunu hmot se celková hmotnost položky sníží o hmotnost betonu, pokud je beton dodáván přímo na místo zabudování nebo do prostoru technologické manipulace._x000d_
</t>
  </si>
  <si>
    <t>100</t>
  </si>
  <si>
    <t>59221006</t>
  </si>
  <si>
    <t>trouba betonová přímá na pero a polodrážku D15x100x2,8cm</t>
  </si>
  <si>
    <t>1903140425</t>
  </si>
  <si>
    <t>101</t>
  </si>
  <si>
    <t>919413121</t>
  </si>
  <si>
    <t>Vtoková jímka z betonu prostého se zvýšenými nároky na prostředí pro propustek z trub do DN 800</t>
  </si>
  <si>
    <t>1568486207</t>
  </si>
  <si>
    <t>Vtoková jímka propustku z betonu prostého se zvýšenými nároky na prostředí tř. C 25/30, propustku z trub DN do 800 mm</t>
  </si>
  <si>
    <t xml:space="preserve">Poznámka k souboru cen:_x000d_
1. V cenách jsou započteny i náklady na:_x000d_
a) dlažbu dna jímky z lomového kamene tl. 250 mm, do lože z cementové malty,_x000d_
b) vyplnění spár a vyspárování dlažby dna jímky cementovou maltou._x000d_
2. V cenách 41-3111, -3211, -3121 a -3221 jsou započteny i náklady na zřízení i odstranění bednění._x000d_
3. V cenách 44-3111 a 44-3211 jsou započteny i náklady na vyspárování zdiva z lomového kamene cementovou maltou._x000d_
4. V cenách nejsou započteny náklady na:_x000d_
a) zemní práce, které se oceňují cenami části A 01 katalogu 800-1 Zemní práce,_x000d_
b) příp. projektem předepsanou podkladní vrstvu ze štěrkopísku, která se oceňuje cenami souboru cen 451 . . - . . Podklad nebo lože pod dlažbu,_x000d_
c) příp. projektem předepsané omítky stěn jímky, které se oceňují cenami části A 01 katalogu 827-1 Vedení trubní dálková a přípojná - vodovody a kanalizace,_x000d_
d) čela propustků, která se oceňují cenami souboru cen 919 4 . -1 . Čelo propustku,_x000d_
e) zábradlí, které se oceňuje cenami části A 01 katalogu 821-1 Mosty,_x000d_
f) mříže, příp. poklopy, které se oceňují cenami části A 01 katalogu 827-1 Vedení trubní dálková a přípojná vodovody a kanalizace._x000d_
5. Pro výpočet přesunu hmot se celková hmotnost položky sníží o hmotnost betonu, pokud je beton dodáván přímo na místo zabudování nebo do prostoru technologické manipulace._x000d_
</t>
  </si>
  <si>
    <t>102</t>
  </si>
  <si>
    <t>919441211</t>
  </si>
  <si>
    <t>Čelo propustku z lomového kamene pro propustek z trub DN 300 až 500</t>
  </si>
  <si>
    <t>2037239287</t>
  </si>
  <si>
    <t>Čelo propustku včetně římsy ze zdiva z lomového kamene, pro propustek z trub DN 300 až 500 mm</t>
  </si>
  <si>
    <t>103</t>
  </si>
  <si>
    <t>59221008</t>
  </si>
  <si>
    <t>trouba betonová přímá, na pero a polodrážku D30x125x4 cm</t>
  </si>
  <si>
    <t>800197650</t>
  </si>
  <si>
    <t>104</t>
  </si>
  <si>
    <t>2023571024</t>
  </si>
  <si>
    <t>(34,36+11,33+2+2,2*2)*2</t>
  </si>
  <si>
    <t>105</t>
  </si>
  <si>
    <t>247945287</t>
  </si>
  <si>
    <t>106</t>
  </si>
  <si>
    <t>977151127</t>
  </si>
  <si>
    <t>Jádrové vrty diamantovými korunkami do D 250 mm do stavebních materiálů</t>
  </si>
  <si>
    <t>913911387</t>
  </si>
  <si>
    <t>Jádrové vrty diamantovými korunkami do stavebních materiálů (železobetonu, betonu, cihel, obkladů, dlažeb, kamene) průměru přes 225 do 250 mm</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</si>
  <si>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</si>
  <si>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107</t>
  </si>
  <si>
    <t>-419200291</t>
  </si>
  <si>
    <t>108</t>
  </si>
  <si>
    <t>1935245735</t>
  </si>
  <si>
    <t>109</t>
  </si>
  <si>
    <t>257556396</t>
  </si>
  <si>
    <t>110</t>
  </si>
  <si>
    <t>847004034</t>
  </si>
  <si>
    <t>(34,36+11,33+2)*2,2*0,22</t>
  </si>
  <si>
    <t>111</t>
  </si>
  <si>
    <t>52911443</t>
  </si>
  <si>
    <t>(34,36+11,33+2)*2,2*0,58</t>
  </si>
  <si>
    <t>112</t>
  </si>
  <si>
    <t>1055836499</t>
  </si>
  <si>
    <t>SO 04 - Veřejné osvětlení (Město Cheb) - STAVBA I</t>
  </si>
  <si>
    <t>24177741</t>
  </si>
  <si>
    <t>TRI IN - poradenství, projekce a design s.r.o.</t>
  </si>
  <si>
    <t>CZ24177741</t>
  </si>
  <si>
    <t>TRI IN - Pavel Moudrý</t>
  </si>
  <si>
    <t>207</t>
  </si>
  <si>
    <t>460150304</t>
  </si>
  <si>
    <t>Hloubení kabelových zapažených i nezapažených rýh ručně š 50 cm, hl 120 cm, v hornině tř 4</t>
  </si>
  <si>
    <t>-489129344</t>
  </si>
  <si>
    <t>Hloubení zapažených i nezapažených kabelových rýh ručně včetně urovnání dna s přemístěním výkopku do vzdálenosti 3 m od okraje jámy nebo naložením na dopravní prostředek šířky 50 cm, hloubky 120 cm, v hornině třídy 4</t>
  </si>
  <si>
    <t xml:space="preserve">Poznámka k souboru cen:_x000d_
1. Ceny hloubení rýh v hornině třídy 6 a 7 se oceňují cenami souboru cen 460 20- . Hloubení nezapažených kabelových rýh strojně._x000d_
</t>
  </si>
  <si>
    <t>113106271</t>
  </si>
  <si>
    <t>Rozebrání dlažeb vozovek ze zámkové dlažby s ložem z kameniva strojně pl přes 50 do 200 m2</t>
  </si>
  <si>
    <t>-1676728638</t>
  </si>
  <si>
    <t>Rozebrání dlažeb a dílců vozovek a ploch s přemístěním hmot na skládku na vzdálenost do 3 m nebo s naložením na dopravní prostředek, s jakoukoliv výplní spár strojně plochy jednotlivě přes 50 m2 do 200 m2 ze zámkové dlažby s ložem z kameniva</t>
  </si>
  <si>
    <t xml:space="preserve">Poznámka k souboru cen:_x000d_
1. Ceny jsou určeny pro rozebrání dlažeb a dílců včetně odstranění lože._x000d_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podkladu._x000d_
3. V cenách nejsou započteny náklady na popř. nutné očištění:_x000d_
a) dlažebních, které se oceňuje cenami souboru cen 979 07-11 Očištění vybouraných dlažebních kostek části C01,_x000d_
b) betonových, kameninových nebo kamenných desek nebo dlaždic, které se oceňuje cenami souboru cen 979 0 . - . . Očištění vybouraných obrubníků, krajníků, desek nebo dílců části C01._x000d_
4. Přemístění vybourané dlažby včetně materiálu z lože a spár na vzdálenost přes 3 m se oceňuje cenami souborů cen 997 22-1 Vodorovná doprava suti a vybouraných hmot._x000d_
</t>
  </si>
  <si>
    <t>451577877</t>
  </si>
  <si>
    <t>Podklad nebo lože pod dlažbu vodorovný nebo do sklonu 1:5 ze štěrkopísku tl do 100 mm</t>
  </si>
  <si>
    <t>-1784176730</t>
  </si>
  <si>
    <t>Podklad nebo lože pod dlažbu (přídlažbu) v ploše vodorovné nebo ve sklonu do 1:5, tloušťky od 30 do 100 mm ze štěrkopísku</t>
  </si>
  <si>
    <t>1390187488</t>
  </si>
  <si>
    <t>998225194</t>
  </si>
  <si>
    <t>Příplatek k přesunu hmot pro pozemní komunikace s krytem z kamene, živičným, betonovým do 5000 m</t>
  </si>
  <si>
    <t>-1905383590</t>
  </si>
  <si>
    <t>Přesun hmot pro komunikace s krytem z kameniva, monolitickým betonovým nebo živičným Příplatek k ceně za zvětšený přesun přes vymezenou největší dopravní vzdálenost do 5000 m</t>
  </si>
  <si>
    <t>210220020</t>
  </si>
  <si>
    <t>Montáž uzemňovacího vedení vodičů FeZn pomocí svorek v zemi páskou do 120 mm2 ve městské zástavbě</t>
  </si>
  <si>
    <t>720699038</t>
  </si>
  <si>
    <t>Montáž uzemňovacího vedení s upevněním, propojením a připojením pomocí svorek v zemi s izolací spojů vodičů FeZn páskou průřezu do 120 mm2 v městské zástavbě</t>
  </si>
  <si>
    <t>354420620</t>
  </si>
  <si>
    <t>pás zemnící 30x4mm FeZn</t>
  </si>
  <si>
    <t>-1932396035</t>
  </si>
  <si>
    <t>210810054</t>
  </si>
  <si>
    <t>Montáž kabel Cu plný kulatý do 1 kV 4x16 mm2 uložený pevně (CYKY)</t>
  </si>
  <si>
    <t>1344420288</t>
  </si>
  <si>
    <t>Montáž izolovaných kabelů měděných do 1 kV bez ukončení plných a kulatých (CYKY, CHKE-R,...) uložených pevně počtu a průřezu žil 4x16 mm2</t>
  </si>
  <si>
    <t>341110800</t>
  </si>
  <si>
    <t>kabel silový s Cu jádrem 1 kV 4x16mm2</t>
  </si>
  <si>
    <t>498431566</t>
  </si>
  <si>
    <t>460650172</t>
  </si>
  <si>
    <t>Očištění kostek kamenných malých z rozebraných dlažeb</t>
  </si>
  <si>
    <t>-1202455978</t>
  </si>
  <si>
    <t>Vozovky a chodníky očištění vybouraných kostek nebo dlaždic od spojovacího materiálu s původní výplní spár kamenivem, s odklizením a uložením očištěného materiálu na vzdálenost 3 m z kostek malých</t>
  </si>
  <si>
    <t xml:space="preserve">Poznámka k souboru cen:_x000d_
1. V cenách -0031 až -0035 nejsou započteny náklady na získání sypaniny a její přemístění k místu zabudování._x000d_
2. V ceně -0141 nejsou započteny náklady na dodání silničních panelů. Tato dodávka se oceňuje ve specifikaci._x000d_
3. V cenách -0151 až -0153 nejsou započteny náklady na dodávku kostek. Tato dodávka se oceňuje ve specifikaci._x000d_
4. V cenách -0161 až -0162 nejsou započteny náklady na dodávku dlaždic. Tato dodávka se oceňuje ve specifikaci._x000d_
5. V cenách -0901 až -0932 nejsou započteny náklady na dodávku kameniva, kostek a dlaždic.Tato dodávka se oceňuje ve specifikaci_x000d_
</t>
  </si>
  <si>
    <t>460650932</t>
  </si>
  <si>
    <t>Kladení dlažby po překopech dlaždice betonové zámkové do lože z kameniva těženého</t>
  </si>
  <si>
    <t>1879005191</t>
  </si>
  <si>
    <t>Vozovky a chodníky vyspravení krytu komunikací kladení dlažby po překopech pro pokládání kabelů, včetně rozprostření, urovnání a zhutnění podkladu a provedení lože z kameniva těženého z dlaždic betonových tvarovaných nebo zámkových</t>
  </si>
  <si>
    <t>592452710</t>
  </si>
  <si>
    <t>dlažba zámková vlnová 225x112x100mm barevná</t>
  </si>
  <si>
    <t>-895930381</t>
  </si>
  <si>
    <t>451579779</t>
  </si>
  <si>
    <t>Příplatek za sklon nad 1:5 podkladu nebo lože z kameniva těženého, štěrkopísku nebo prohozené zeminy</t>
  </si>
  <si>
    <t>-459169213</t>
  </si>
  <si>
    <t>Podklad nebo lože pod dlažbu (přídlažbu) Příplatek k cenám za zřízení podkladu nebo lože pod dlažbu ve sklonu přes 1:5, pro jakoukoliv tloušťku z kameniva těženého, ze štěrkopísku z prohozené zeminy nebo recyklátu</t>
  </si>
  <si>
    <t>741110053</t>
  </si>
  <si>
    <t>Montáž trubka plastová ohebná D přes 35 mm uložená volně</t>
  </si>
  <si>
    <t>1380168577</t>
  </si>
  <si>
    <t>Montáž trubek elektroinstalačních s nasunutím nebo našroubováním do krabic plastových ohebných, uložených volně, vnější O přes 35 mm</t>
  </si>
  <si>
    <t>345713520</t>
  </si>
  <si>
    <t>trubka elektroinstalační ohebná dvouplášťová korugovaná D 52/63 mm, HDPE+LDPE</t>
  </si>
  <si>
    <t>331200425</t>
  </si>
  <si>
    <t>741128022</t>
  </si>
  <si>
    <t>Příplatek k montáži kabelů za zatažení vodiče a kabelu do 2,00 kg</t>
  </si>
  <si>
    <t>922921748</t>
  </si>
  <si>
    <t>Ostatní práce při montáži vodičů a kabelů Příplatek k cenám montáže vodičů a kabelů za zatahování vodičů a kabelů do tvárnicových tras s komorami nebo do kolektorů, hmotnosti do 2 kg</t>
  </si>
  <si>
    <t xml:space="preserve">Poznámka k souboru cen:_x000d_
1. Ceny jsou určeny pro montáž vodičů a kabelů měděných i hliníkových._x000d_
</t>
  </si>
  <si>
    <t>204</t>
  </si>
  <si>
    <t>460560264</t>
  </si>
  <si>
    <t>Zásyp rýh ručně šířky 50 cm, hloubky 80 cm, z horniny třídy 4</t>
  </si>
  <si>
    <t>1988936976</t>
  </si>
  <si>
    <t>Zásyp kabelových rýh ručně s uložením výkopku ve vrstvách včetně zhutnění a urovnání povrchu šířky 50 cm hloubky 80 cm, v hornině třídy 4</t>
  </si>
  <si>
    <t>233937213</t>
  </si>
  <si>
    <t>1970351295</t>
  </si>
  <si>
    <t>1697489957</t>
  </si>
  <si>
    <t>-437159386</t>
  </si>
  <si>
    <t>-1065542939</t>
  </si>
  <si>
    <t>-1207427447</t>
  </si>
  <si>
    <t>-47233301</t>
  </si>
  <si>
    <t>-498567421</t>
  </si>
  <si>
    <t>469276718</t>
  </si>
  <si>
    <t>208</t>
  </si>
  <si>
    <t>1116216623</t>
  </si>
  <si>
    <t>-1537117556</t>
  </si>
  <si>
    <t>919735113</t>
  </si>
  <si>
    <t>Řezání stávajícího živičného krytu hl do 150 mm</t>
  </si>
  <si>
    <t>-1444545341</t>
  </si>
  <si>
    <t>Řezání stávajícího živičného krytu nebo podkladu hloubky přes 100 do 150 mm</t>
  </si>
  <si>
    <t>55062326</t>
  </si>
  <si>
    <t>829407485</t>
  </si>
  <si>
    <t>-2116201240</t>
  </si>
  <si>
    <t>1744204829</t>
  </si>
  <si>
    <t>1301591826</t>
  </si>
  <si>
    <t>-153520664</t>
  </si>
  <si>
    <t>209</t>
  </si>
  <si>
    <t>460150133</t>
  </si>
  <si>
    <t>Hloubení kabelových zapažených i nezapažených rýh ručně š 35 cm, hl 50 cm, v hornině tř 3</t>
  </si>
  <si>
    <t>1417355223</t>
  </si>
  <si>
    <t>Hloubení zapažených i nezapažených kabelových rýh ručně včetně urovnání dna s přemístěním výkopku do vzdálenosti 3 m od okraje jámy nebo naložením na dopravní prostředek šířky 35 cm, hloubky 50 cm, v hornině třídy 3</t>
  </si>
  <si>
    <t>460421082</t>
  </si>
  <si>
    <t>Lože kabelů z písku nebo štěrkopísku tl 5 cm nad kabel, kryté plastovou folií, š lože do 50 cm</t>
  </si>
  <si>
    <t>1422861049</t>
  </si>
  <si>
    <t>Kabelové lože včetně podsypu, zhutnění a urovnání povrchu z písku nebo štěrkopísku tloušťky 5 cm nad kabel zakryté plastovou fólií, šířky lože přes 25 do 50 cm</t>
  </si>
  <si>
    <t xml:space="preserve">Poznámka k souboru cen:_x000d_
1. V cenách -1021 až -1072, -1121 až -1172 a -1221 až -1272 nejsou započteny náklady na dodávku betonových a plastových desek. Tato dodávka se oceňuje ve specifikaci._x000d_
</t>
  </si>
  <si>
    <t>460560113</t>
  </si>
  <si>
    <t>Zásyp rýh ručně šířky 35 cm, hloubky 30 cm, z horniny třídy 3</t>
  </si>
  <si>
    <t>1780025421</t>
  </si>
  <si>
    <t>Zásyp kabelových rýh ručně s uložením výkopku ve vrstvách včetně zhutnění a urovnání povrchu šířky 35 cm hloubky 30 cm, v hornině třídy 3</t>
  </si>
  <si>
    <t>-1264683382</t>
  </si>
  <si>
    <t>423225820</t>
  </si>
  <si>
    <t>-1664975550</t>
  </si>
  <si>
    <t>-346419002</t>
  </si>
  <si>
    <t>1729845670</t>
  </si>
  <si>
    <t>-420103176</t>
  </si>
  <si>
    <t>460030011</t>
  </si>
  <si>
    <t>Sejmutí drnu jakékoliv tloušťky</t>
  </si>
  <si>
    <t>142574678</t>
  </si>
  <si>
    <t>Přípravné terénní práce sejmutí drnu včetně nařezání a uložení na hromady nebo naložení na dopravní prostředek jakékoliv tloušťky</t>
  </si>
  <si>
    <t xml:space="preserve">Poznámka k souboru cen:_x000d_
1. V cenách -0001 až -0007 nejsou zahrnuty náklady na odstranění kamenů, kořenů a ostatních nevhodných přimísenin, tyto práce se oceňují individuálně._x000d_
2. U cen -0021 až -0025 se u středně hustého porostu uvažuje hustota do 3 ks/m2, u hustého porostu přes 3 ks/m2._x000d_
3. U ceny -0092 se počítá první vytržený obrubník trojnásobnou délkou._x000d_
</t>
  </si>
  <si>
    <t>460030015</t>
  </si>
  <si>
    <t>Odstranění travnatého porostu, kosení a shrabávání trávy</t>
  </si>
  <si>
    <t>-2060763548</t>
  </si>
  <si>
    <t>Přípravné terénní práce odstranění travnatého porostu kosení a shrabávání trávy</t>
  </si>
  <si>
    <t>460150263</t>
  </si>
  <si>
    <t>Hloubení kabelových zapažených i nezapažených rýh ručně š 50 cm, hl 80 cm, v hornině tř 3</t>
  </si>
  <si>
    <t>-381001863</t>
  </si>
  <si>
    <t>Hloubení zapažených i nezapažených kabelových rýh ručně včetně urovnání dna s přemístěním výkopku do vzdálenosti 3 m od okraje jámy nebo naložením na dopravní prostředek šířky 50 cm, hloubky 80 cm, v hornině třídy 3</t>
  </si>
  <si>
    <t>460560243</t>
  </si>
  <si>
    <t>Zásyp rýh ručně šířky 50 cm, hloubky 60 cm, z horniny třídy 3</t>
  </si>
  <si>
    <t>-1409092463</t>
  </si>
  <si>
    <t>Zásyp kabelových rýh ručně s uložením výkopku ve vrstvách včetně zhutnění a urovnání povrchu šířky 50 cm hloubky 60 cm, v hornině třídy 3</t>
  </si>
  <si>
    <t>-1852287297</t>
  </si>
  <si>
    <t>1597337289</t>
  </si>
  <si>
    <t>136449007</t>
  </si>
  <si>
    <t>-729295854</t>
  </si>
  <si>
    <t>741122134</t>
  </si>
  <si>
    <t>Montáž kabel Cu plný kulatý žíla 4x16 až 25 mm2 zatažený v trubkách (CYKY)</t>
  </si>
  <si>
    <t>-686460256</t>
  </si>
  <si>
    <t>Montáž kabelů měděných bez ukončení uložených v trubkách zatažených plných kulatých nebo bezhalogenových (CYKY) počtu a průřezu žil 4x16 až 25 mm2</t>
  </si>
  <si>
    <t>1076199809</t>
  </si>
  <si>
    <t>741122142</t>
  </si>
  <si>
    <t>Montáž kabel Cu plný kulatý žíla 5x1,5 až 2,5 mm2 zatažený v trubkách (CYKY)</t>
  </si>
  <si>
    <t>677089156</t>
  </si>
  <si>
    <t>Montáž kabelů měděných bez ukončení uložených v trubkách zatažených plných kulatých nebo bezhalogenových (CYKY) počtu a průřezu žil 5x1,5 až 2,5 mm2</t>
  </si>
  <si>
    <t>341110900</t>
  </si>
  <si>
    <t>kabel silový s Cu jádrem 1 kV 5x1,5mm2</t>
  </si>
  <si>
    <t>-1605444276</t>
  </si>
  <si>
    <t>741130021</t>
  </si>
  <si>
    <t>Ukončení vodič izolovaný do 2,5 mm2 na svorkovnici</t>
  </si>
  <si>
    <t>1714598943</t>
  </si>
  <si>
    <t>Ukončení vodičů izolovaných s označením a zapojením na svorkovnici s otevřením a uzavřením krytu, průřezu žíly do 2,5 mm2</t>
  </si>
  <si>
    <t>741130025</t>
  </si>
  <si>
    <t>Ukončení vodič izolovaný do 16 mm2 na svorkovnici</t>
  </si>
  <si>
    <t>-804722779</t>
  </si>
  <si>
    <t>Ukončení vodičů izolovaných s označením a zapojením na svorkovnici s otevřením a uzavřením krytu, průřezu žíly do 16 mm2</t>
  </si>
  <si>
    <t>741373002</t>
  </si>
  <si>
    <t>Montáž svítidlo výbojkové průmyslové stropní na výložník</t>
  </si>
  <si>
    <t>-1049715586</t>
  </si>
  <si>
    <t>Montáž svítidel výbojkových se zapojením vodičů průmyslových nebo venkovních na výložník</t>
  </si>
  <si>
    <t>-411897723</t>
  </si>
  <si>
    <t>597902733</t>
  </si>
  <si>
    <t>354420360</t>
  </si>
  <si>
    <t>svorka uzemnění nerez připojovací</t>
  </si>
  <si>
    <t>950804607</t>
  </si>
  <si>
    <t>354420370</t>
  </si>
  <si>
    <t>svorka uzemnění nerez křížová</t>
  </si>
  <si>
    <t>-1704019195</t>
  </si>
  <si>
    <t>111633460</t>
  </si>
  <si>
    <t>suspenze hydroizolační asfaltová pro opravu střech</t>
  </si>
  <si>
    <t>1499353686</t>
  </si>
  <si>
    <t>460050703</t>
  </si>
  <si>
    <t>Hloubení nezapažených jam pro stožáry veřejného osvětlení ručně v hornině tř 3</t>
  </si>
  <si>
    <t>-1708019352</t>
  </si>
  <si>
    <t>Hloubení nezapažených jam ručně pro stožáry s přemístěním výkopku do vzdálenosti 3 m od okraje jámy nebo naložením na dopravní prostředek, včetně zásypu, zhutnění a urovnání povrchu veřejného osvětlení včetně odstranění krytu a podkladu komunikace, v hornině třídy 3</t>
  </si>
  <si>
    <t xml:space="preserve">Poznámka k souboru cen:_x000d_
1. Ceny hloubení jam v hornině třídy 6 a 7 jsou stanoveny za použití pneumatického kladiva._x000d_
</t>
  </si>
  <si>
    <t>460080034</t>
  </si>
  <si>
    <t>Základové konstrukce ze ŽB tř. C 20/25</t>
  </si>
  <si>
    <t>-1099645591</t>
  </si>
  <si>
    <t>Základové konstrukce základ bez bednění do rostlé zeminy z monolitického železobetonu bez výztuže tř. C 20/25</t>
  </si>
  <si>
    <t>460080201</t>
  </si>
  <si>
    <t>Zřízení nezabudovaného bednění základových konstrukcí</t>
  </si>
  <si>
    <t>-1176253834</t>
  </si>
  <si>
    <t>Základové konstrukce zřízení bednění základových konstrukcí s případnými vzpěrami nezabudovaného</t>
  </si>
  <si>
    <t>460080301</t>
  </si>
  <si>
    <t>Odstranění nezabudovaného bednění základových konstrukcí</t>
  </si>
  <si>
    <t>1703088682</t>
  </si>
  <si>
    <t>Základové konstrukce odstranění bednění základových konstrukcí s případnými vzpěrami nezabudovaného</t>
  </si>
  <si>
    <t>210204011</t>
  </si>
  <si>
    <t>Montáž stožárů osvětlení ocelových samostatně stojících délky do 12 m</t>
  </si>
  <si>
    <t>-3387596</t>
  </si>
  <si>
    <t>Montáž stožárů osvětlení, bez zemních prací ocelových samostatně stojících, délky do 12 m</t>
  </si>
  <si>
    <t>210204103</t>
  </si>
  <si>
    <t>Montáž výložníků osvětlení jednoramenných sloupových hmotnosti do 35 kg</t>
  </si>
  <si>
    <t>1522849342</t>
  </si>
  <si>
    <t>Montáž výložníků osvětlení jednoramenných sloupových, hmotnosti do 35 kg</t>
  </si>
  <si>
    <t>1801004 N.x</t>
  </si>
  <si>
    <t>Světelné místo Nx - stožár, výložník, svítidlo, svorkovnice</t>
  </si>
  <si>
    <t>ks</t>
  </si>
  <si>
    <t>1038377670</t>
  </si>
  <si>
    <t>119</t>
  </si>
  <si>
    <t>-188636269</t>
  </si>
  <si>
    <t>120</t>
  </si>
  <si>
    <t>783665475</t>
  </si>
  <si>
    <t>121</t>
  </si>
  <si>
    <t>-3705324</t>
  </si>
  <si>
    <t>122</t>
  </si>
  <si>
    <t>-878193740</t>
  </si>
  <si>
    <t>123</t>
  </si>
  <si>
    <t>-497268270</t>
  </si>
  <si>
    <t>124</t>
  </si>
  <si>
    <t>2089525103</t>
  </si>
  <si>
    <t>125</t>
  </si>
  <si>
    <t>741373003</t>
  </si>
  <si>
    <t>Montáž svítidlo výbojkové průmyslové stropní na sloupek parkový</t>
  </si>
  <si>
    <t>-597453741</t>
  </si>
  <si>
    <t>Montáž svítidel výbojkových se zapojením vodičů průmyslových nebo venkovních na sloupek parkových</t>
  </si>
  <si>
    <t>126</t>
  </si>
  <si>
    <t>210204002</t>
  </si>
  <si>
    <t>Montáž stožárů osvětlení parkových ocelových</t>
  </si>
  <si>
    <t>-1329336095</t>
  </si>
  <si>
    <t>Montáž stožárů osvětlení, bez zemních prací parkových ocelových</t>
  </si>
  <si>
    <t>127</t>
  </si>
  <si>
    <t>1801004 S.x</t>
  </si>
  <si>
    <t>Světelné místo Sx - stožár, svítidlo, svorkovnice</t>
  </si>
  <si>
    <t>165429562</t>
  </si>
  <si>
    <t>128</t>
  </si>
  <si>
    <t>369199868</t>
  </si>
  <si>
    <t>129</t>
  </si>
  <si>
    <t>-1322559622</t>
  </si>
  <si>
    <t>130</t>
  </si>
  <si>
    <t>-360113995</t>
  </si>
  <si>
    <t>131</t>
  </si>
  <si>
    <t>-858313165</t>
  </si>
  <si>
    <t>132</t>
  </si>
  <si>
    <t>210608798</t>
  </si>
  <si>
    <t>133</t>
  </si>
  <si>
    <t>-159988605</t>
  </si>
  <si>
    <t>134</t>
  </si>
  <si>
    <t>1782159990</t>
  </si>
  <si>
    <t>135</t>
  </si>
  <si>
    <t>-1975060603</t>
  </si>
  <si>
    <t>136</t>
  </si>
  <si>
    <t>-403417837</t>
  </si>
  <si>
    <t>137</t>
  </si>
  <si>
    <t>-105575396</t>
  </si>
  <si>
    <t>138</t>
  </si>
  <si>
    <t>-1296777592</t>
  </si>
  <si>
    <t>141</t>
  </si>
  <si>
    <t>-247715949</t>
  </si>
  <si>
    <t>140</t>
  </si>
  <si>
    <t>1801004 St.x</t>
  </si>
  <si>
    <t>svítidlo výměna na St-6 a St-7</t>
  </si>
  <si>
    <t>1308901538</t>
  </si>
  <si>
    <t>142</t>
  </si>
  <si>
    <t>1702054-RVO</t>
  </si>
  <si>
    <t>Rozvaděč veřejného osvětlení typový</t>
  </si>
  <si>
    <t>1812944758</t>
  </si>
  <si>
    <t>143</t>
  </si>
  <si>
    <t>210191502</t>
  </si>
  <si>
    <t>Montáž skříní pojistkových tenkocementových přípojkových v pilíři SP 3 až 5/1</t>
  </si>
  <si>
    <t>1116335522</t>
  </si>
  <si>
    <t xml:space="preserve">Montáž skříní pojistkových tenkocementových v pilíři přípojkových bez zapojení vodičů </t>
  </si>
  <si>
    <t>144</t>
  </si>
  <si>
    <t>741130006</t>
  </si>
  <si>
    <t>Ukončení vodič izolovaný do 16 mm2 v rozváděči nebo na přístroji</t>
  </si>
  <si>
    <t>1725252241</t>
  </si>
  <si>
    <t>Ukončení vodičů izolovaných s označením a zapojením v rozváděči nebo na přístroji, průřezu žíly do 16 mm2</t>
  </si>
  <si>
    <t>210</t>
  </si>
  <si>
    <t>341131200</t>
  </si>
  <si>
    <t xml:space="preserve">kabel silový s Al jádrem 1 kV  4x25mm2</t>
  </si>
  <si>
    <t>-876615293</t>
  </si>
  <si>
    <t>177</t>
  </si>
  <si>
    <t>-1460640586</t>
  </si>
  <si>
    <t>178</t>
  </si>
  <si>
    <t>983577232</t>
  </si>
  <si>
    <t>179</t>
  </si>
  <si>
    <t>210202013-D</t>
  </si>
  <si>
    <t>Demontáž svítidlo výbojkové průmyslové nebo venkovní na výložník</t>
  </si>
  <si>
    <t>-208193271</t>
  </si>
  <si>
    <t>Demontáž svítidel výbojkových se zapojením vodičů průmyslových nebo venkovních na výložník</t>
  </si>
  <si>
    <t>180</t>
  </si>
  <si>
    <t>210204103-D</t>
  </si>
  <si>
    <t>Demontáž výložníků osvětlení jednoramenných sloupových hmotnosti do 35 kg</t>
  </si>
  <si>
    <t>-64025936</t>
  </si>
  <si>
    <t>Demontáž výložníků osvětlení jednoramenných sloupových, hmotnosti do 35 kg</t>
  </si>
  <si>
    <t>181</t>
  </si>
  <si>
    <t>210204011-D</t>
  </si>
  <si>
    <t>Demontáž stožárů osvětlení ocelových samostatně stojících délky do 12 m</t>
  </si>
  <si>
    <t>-1142999363</t>
  </si>
  <si>
    <t>Demontáž stožárů osvětlení, bez zemních prací ocelových samostatně stojících, délky do 12 m</t>
  </si>
  <si>
    <t>182</t>
  </si>
  <si>
    <t>460050003</t>
  </si>
  <si>
    <t>Hloubení nezapažených jam pro stožáry jednoduché délky do 8 m na rovině ručně v hornině tř 3</t>
  </si>
  <si>
    <t>1315634038</t>
  </si>
  <si>
    <t>Hloubení nezapažených jam ručně pro stožáry s přemístěním výkopku do vzdálenosti 3 m od okraje jámy nebo naložením na dopravní prostředek, včetně zásypu, zhutnění a urovnání povrchu bez patky jednoduché na rovině, délky přes 6 do 8 m, v hornině třídy 3</t>
  </si>
  <si>
    <t>183</t>
  </si>
  <si>
    <t>460080112</t>
  </si>
  <si>
    <t>Bourání základu betonového se záhozem jámy sypaninou</t>
  </si>
  <si>
    <t>-1376370498</t>
  </si>
  <si>
    <t>Základové konstrukce bourání základu včetně záhozu jámy sypaninou, zhutnění a urovnání betonového</t>
  </si>
  <si>
    <t>184</t>
  </si>
  <si>
    <t>460120013</t>
  </si>
  <si>
    <t>Zásyp jam ručně v hornině třídy 3</t>
  </si>
  <si>
    <t>-200563153</t>
  </si>
  <si>
    <t>Ostatní zemní práce při stavbě nadzemních vedení zásyp jam ručně včetně upěchování a uložení výkopku ve vrstvách, a úpravy povrchu, v hornině třídy 3</t>
  </si>
  <si>
    <t>185</t>
  </si>
  <si>
    <t>460600061</t>
  </si>
  <si>
    <t>Odvoz suti a vybouraných hmot do 1 km</t>
  </si>
  <si>
    <t>-1105701982</t>
  </si>
  <si>
    <t>Přemístění (odvoz) horniny, suti a vybouraných hmot odvoz suti a vybouraných hmot do 1 km</t>
  </si>
  <si>
    <t xml:space="preserve">Poznámka k souboru cen:_x000d_
1. V cenách -0021 až -0031 nejsou započteny místní poplatky za uložení výkopku na řízenou skládku._x000d_
2. V cenách -0041 až -0071 nejsou započteny poplatky za uložení suti na řízenou skládku a recyklaci._x000d_
</t>
  </si>
  <si>
    <t>186</t>
  </si>
  <si>
    <t>-298237776</t>
  </si>
  <si>
    <t>187</t>
  </si>
  <si>
    <t>-374281399</t>
  </si>
  <si>
    <t>188</t>
  </si>
  <si>
    <t>-1853743358</t>
  </si>
  <si>
    <t>189</t>
  </si>
  <si>
    <t>-635319034</t>
  </si>
  <si>
    <t>193</t>
  </si>
  <si>
    <t>-1776517385</t>
  </si>
  <si>
    <t>194</t>
  </si>
  <si>
    <t>1360743178</t>
  </si>
  <si>
    <t>195</t>
  </si>
  <si>
    <t>011314000</t>
  </si>
  <si>
    <t>Archeologický dohled</t>
  </si>
  <si>
    <t>…</t>
  </si>
  <si>
    <t>-1010241695</t>
  </si>
  <si>
    <t>196</t>
  </si>
  <si>
    <t>012103000</t>
  </si>
  <si>
    <t>Geodetické práce před výstavbou</t>
  </si>
  <si>
    <t>-247701649</t>
  </si>
  <si>
    <t>197</t>
  </si>
  <si>
    <t>012303000</t>
  </si>
  <si>
    <t>Geodetické práce po výstavbě</t>
  </si>
  <si>
    <t>-1941601944</t>
  </si>
  <si>
    <t>198</t>
  </si>
  <si>
    <t>031002000</t>
  </si>
  <si>
    <t>Související práce pro zařízení staveniště</t>
  </si>
  <si>
    <t>-580779330</t>
  </si>
  <si>
    <t>199</t>
  </si>
  <si>
    <t>034002000</t>
  </si>
  <si>
    <t>Zabezpečení staveniště</t>
  </si>
  <si>
    <t>-1677761326</t>
  </si>
  <si>
    <t>200</t>
  </si>
  <si>
    <t>044002000</t>
  </si>
  <si>
    <t>Revize</t>
  </si>
  <si>
    <t>2125970358</t>
  </si>
  <si>
    <t>201</t>
  </si>
  <si>
    <t>065002000</t>
  </si>
  <si>
    <t>Mimostaveništní doprava materiálů</t>
  </si>
  <si>
    <t>2134287637</t>
  </si>
  <si>
    <t>164</t>
  </si>
  <si>
    <t>357117150</t>
  </si>
  <si>
    <t>skříň přípojková plastová pro koncové připojení (na zazdění) 3x100A</t>
  </si>
  <si>
    <t>746046172</t>
  </si>
  <si>
    <t>165</t>
  </si>
  <si>
    <t>404452600</t>
  </si>
  <si>
    <t>páska upínací 12,7x0,75mm</t>
  </si>
  <si>
    <t>1227791393</t>
  </si>
  <si>
    <t>166</t>
  </si>
  <si>
    <t>404452610</t>
  </si>
  <si>
    <t xml:space="preserve">spona upínací Bandimex 12,7 mm  (bal. 100 kusů)</t>
  </si>
  <si>
    <t>100kus</t>
  </si>
  <si>
    <t>-1109848770</t>
  </si>
  <si>
    <t>145</t>
  </si>
  <si>
    <t>677402137</t>
  </si>
  <si>
    <t>149</t>
  </si>
  <si>
    <t>-1183979934</t>
  </si>
  <si>
    <t>150</t>
  </si>
  <si>
    <t>1508446853</t>
  </si>
  <si>
    <t>151</t>
  </si>
  <si>
    <t>741372151</t>
  </si>
  <si>
    <t>Montáž svítidlo LED průmyslové závěsné lampa</t>
  </si>
  <si>
    <t>1928363212</t>
  </si>
  <si>
    <t>Montáž svítidel LED se zapojením vodičů průmyslových závěsných lamp</t>
  </si>
  <si>
    <t>152</t>
  </si>
  <si>
    <t>1405713372</t>
  </si>
  <si>
    <t>157</t>
  </si>
  <si>
    <t>-1532891697</t>
  </si>
  <si>
    <t>158</t>
  </si>
  <si>
    <t>668217294</t>
  </si>
  <si>
    <t>159</t>
  </si>
  <si>
    <t>-364096789</t>
  </si>
  <si>
    <t>160</t>
  </si>
  <si>
    <t>-2093165122</t>
  </si>
  <si>
    <t>161</t>
  </si>
  <si>
    <t>-1906046732</t>
  </si>
  <si>
    <t>162</t>
  </si>
  <si>
    <t>1563941291</t>
  </si>
  <si>
    <t>163</t>
  </si>
  <si>
    <t>741123411</t>
  </si>
  <si>
    <t>Nahození kabel Al samonosný žíla 4x16 mm2 s napnutím kabelu (AES)</t>
  </si>
  <si>
    <t>-781586785</t>
  </si>
  <si>
    <t>Montáž kabelů hliníkových zavěšených nahození na podpěrné body s napnutím samonosného kabelu samonosných (AES) počtu a průřezu žil 4x16 mm2</t>
  </si>
  <si>
    <t xml:space="preserve">Poznámka k souboru cen:_x000d_
1. Montáž samonosných kabelů bez nosného lana se oceňuje:_x000d_
a) pod omítku, příslušnými cenami souboru cen 741 12-30 Montáž kabelů hliníkových bez ukončení, uložených pod omítku,_x000d_
b) na příchytky, příslušnými cenami souboru cen 741 12- 33 Montáž kabelů hliníkových bez ukončení, uložených pevně_x000d_
</t>
  </si>
  <si>
    <t>167</t>
  </si>
  <si>
    <t>419035414</t>
  </si>
  <si>
    <t>168</t>
  </si>
  <si>
    <t>514519060</t>
  </si>
  <si>
    <t>169</t>
  </si>
  <si>
    <t>1242914190</t>
  </si>
  <si>
    <t>170</t>
  </si>
  <si>
    <t>1162296134</t>
  </si>
  <si>
    <t>171</t>
  </si>
  <si>
    <t>1909878685</t>
  </si>
  <si>
    <t>172</t>
  </si>
  <si>
    <t>-1396680054</t>
  </si>
  <si>
    <t>173</t>
  </si>
  <si>
    <t>-1427458091</t>
  </si>
  <si>
    <t>174</t>
  </si>
  <si>
    <t>-1964384</t>
  </si>
  <si>
    <t>175</t>
  </si>
  <si>
    <t>-637608930</t>
  </si>
  <si>
    <t>176</t>
  </si>
  <si>
    <t>741123451</t>
  </si>
  <si>
    <t>Uchycení kabel Al zavěšený na podpěrné body a kotevní závěsy</t>
  </si>
  <si>
    <t>1082399960</t>
  </si>
  <si>
    <t>Montáž kabelů hliníkových zavěšených uchycení na podpěrných bodech a kotevních závěsech</t>
  </si>
  <si>
    <t>SO 05 - Konečné terénní a sadové úpravy - STAVBA I (Město Cheb)</t>
  </si>
  <si>
    <t>DSVA, s.r.o. - Jozef Turza</t>
  </si>
  <si>
    <t>1254538609</t>
  </si>
  <si>
    <t>1052*0,15</t>
  </si>
  <si>
    <t>182301122</t>
  </si>
  <si>
    <t>Rozprostření ornice pl do 500 m2 ve svahu přes 1:5 tl vrstvy do 150 mm</t>
  </si>
  <si>
    <t>2010770522</t>
  </si>
  <si>
    <t>Rozprostření a urovnání ornice ve svahu sklonu přes 1:5 při souvislé ploše do 500 m2, tl. vrstvy přes 100 do 150 mm</t>
  </si>
  <si>
    <t xml:space="preserve">Poznámka k souboru cen:_x000d_
1. V ceně jsou započteny i náklady na případné nutné přemístění hromad nebo dočasných skládek na místo spotřeby ze vzdálenosti do 30 m._x000d_
2. V ceně nejsou započteny náklady na získání ornice; toto získání se oceňuje cenami souboru cen 121 10-11 Sejmutí ornice._x000d_
3. Případné nakládání ornice, v souvislosti s pozn. č. 3, se oceňuje cenami souboru cen 167 10-11 Nakládání, skládání a překládání neulehlého výkopku nebo sypaniny._x000d_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neodečítá._x000d_
</t>
  </si>
  <si>
    <t>108+34+108</t>
  </si>
  <si>
    <t>181301102</t>
  </si>
  <si>
    <t>Rozprostření ornice tl vrstvy do 150 mm pl do 500 m2 v rovině nebo ve svahu do 1:5</t>
  </si>
  <si>
    <t>-1069783917</t>
  </si>
  <si>
    <t>Rozprostření a urovnání ornice v rovině nebo ve svahu sklonu do 1:5 při souvislé ploše do 500 m2, tl. vrstvy přes 100 do 150 mm</t>
  </si>
  <si>
    <t>5+20+31+10+8+55+61+25+18+10+22+20+2+1+9+7+41+71+10+47+29+25+17+2+19+88+149</t>
  </si>
  <si>
    <t>181411132</t>
  </si>
  <si>
    <t>Založení parkového trávníku výsevem plochy do 1000 m2 ve svahu do 1:2</t>
  </si>
  <si>
    <t>703468088</t>
  </si>
  <si>
    <t>Založení trávníku na půdě předem připravené plochy do 1000 m2 výsevem včetně utažení parkového na svahu přes 1:5 do 1:2</t>
  </si>
  <si>
    <t>1941762663</t>
  </si>
  <si>
    <t>5+20+31+10+8+55+61+25+18+10+22+20+2+1+9+7+41+71+10+47+29+25+17+2+19+88</t>
  </si>
  <si>
    <t>181411151</t>
  </si>
  <si>
    <t>Založení parkového trávníku travním kobercem plochy do 1000 m2 v rovině a ve svahu do 1:5</t>
  </si>
  <si>
    <t>454560281</t>
  </si>
  <si>
    <t>Založení trávníku na půdě předem připravené plochy do 1000 m2 předpěstovaným travním kobercem parkového v rovině nebo na svahu do 1:5</t>
  </si>
  <si>
    <t>51+38+60</t>
  </si>
  <si>
    <t>184802111</t>
  </si>
  <si>
    <t>Chemické odplevelení před založením kultury nad 20 m2 postřikem na široko v rovině a svahu do 1:5</t>
  </si>
  <si>
    <t>-1750332894</t>
  </si>
  <si>
    <t>Chemické odplevelení půdy před založením kultury, trávníku nebo zpevněných ploch o výměře jednotlivě přes 20 m2 v rovině nebo na svahu do 1:5 postřikem na široko</t>
  </si>
  <si>
    <t xml:space="preserve">Poznámka k souboru cen:_x000d_
1. Ceny -2111, -2211, -2311 a -2411 lze použít i pro aplikaci retardantů na trávníky._x000d_
2. V cenách -2111, -2211, -2311 a -2411 jsou započteny i náklady na dovoz vody do 10 km._x000d_
3. V cenách nejsou započteny náklady na případné zapravení přípravku do půdy_x000d_
a) obděláním půdy; tyto práce se oceňují cenami části A02 souboru cen 183 40-31 Obdělání půdy,_x000d_
b) prolitím; toto se oceňuje cenami části C02 souboru cen 185 80-43 Zalití rostlin vodou a případně cenami části A02 souboru cen 185 85-11 Dovoz vody pro zálivku rostlin._x000d_
4. Každá opakovaná aplikace se oceňuje samostatně._x000d_
5. Chemické odplevelení ploch do 20 m2 se oceňuje příslušnými cenami souboru cen 184 80-26 Chemické odplevelení po založení kultury._x000d_
6. V cenách o sklonu svahu přes 1:1 jsou uvažovány podmínky pro svahy běžně schůdné; bez použití lezeckých technik. V případě použití lezeckých technik se tyto náklady oceňují individuálně._x000d_
</t>
  </si>
  <si>
    <t>802</t>
  </si>
  <si>
    <t>184802211</t>
  </si>
  <si>
    <t>Chemické odplevelení před založením kultury nad 20 m2 postřikem na široko ve svahu do 1:2</t>
  </si>
  <si>
    <t>1084923239</t>
  </si>
  <si>
    <t>Chemické odplevelení půdy před založením kultury, trávníku nebo zpevněných ploch o výměře jednotlivě přes 20 m2 na svahu přes 1:5 do 1:2 postřikem na široko</t>
  </si>
  <si>
    <t>250</t>
  </si>
  <si>
    <t>185802114</t>
  </si>
  <si>
    <t>Hnojení půdy umělým hnojivem k jednotlivým rostlinám v rovině a svahu do 1:5</t>
  </si>
  <si>
    <t>-1960840671</t>
  </si>
  <si>
    <t>Hnojení půdy nebo trávníku v rovině nebo na svahu do 1:5 umělým hnojivem s rozdělením k jednotlivým rostlinám</t>
  </si>
  <si>
    <t xml:space="preserve">Poznámka k souboru cen:_x000d_
1. V cenách jsou započteny i náklady na rozprostření nebo rozdělení hnojiva._x000d_
2. V cenách o sklonu svahu přes 1:1 jsou uvažovány podmínky pro svahy běžně schůdné; bez použití lezeckých technik. V případě použití lezeckých technik se tyto náklady oceňují individuálně._x000d_
</t>
  </si>
  <si>
    <t>185802124</t>
  </si>
  <si>
    <t>Hnojení půdy umělým hnojivem k jednotlivým rostlinám ve svahu do 1:2</t>
  </si>
  <si>
    <t>-566498235</t>
  </si>
  <si>
    <t>Hnojení půdy nebo trávníku na svahu přes 1:5 do 1:2 umělým hnojivem s rozdělením k jednotlivým rostlinám</t>
  </si>
  <si>
    <t>183101213</t>
  </si>
  <si>
    <t>Jamky pro výsadbu s výměnou 50 % půdy zeminy tř 1 až 4 objem do 0,05 m3 v rovině a svahu do 1:5</t>
  </si>
  <si>
    <t>-1813230268</t>
  </si>
  <si>
    <t>Hloubení jamek pro vysazování rostlin v zemině tř.1 až 4 s výměnou půdy z 50% v rovině nebo na svahu do 1:5, objemu přes 0,02 do 0,05 m3</t>
  </si>
  <si>
    <t xml:space="preserve">Poznámka k souboru cen:_x000d_
1. V cenách jsou započteny i náklady na případné naložení přebytečných výkopků na dopravní prostředek, odvoz na vzdálenost do 20 km a složení výkopků._x000d_
2. V cenách nejsou započteny náklady na:_x000d_
a) uložení odpadu na skládku,_x000d_
b) substrát, tyto náklady se oceňují ve specifikaci._x000d_
3. V cenách o sklonu svahu přes 1:1 jsou uvažovány podmínky pro svahy běžně schůdné; bez použití lezeckých technik. V případě použití lezeckých technik se tyto náklady oceňují individuálně._x000d_
</t>
  </si>
  <si>
    <t>3*7</t>
  </si>
  <si>
    <t>183101214</t>
  </si>
  <si>
    <t>Jamky pro výsadbu s výměnou 50 % půdy zeminy tř 1 až 4 objem do 0,125 m3 v rovině a svahu do 1:5</t>
  </si>
  <si>
    <t>-525283127</t>
  </si>
  <si>
    <t>Hloubení jamek pro vysazování rostlin v zemině tř.1 až 4 s výměnou půdy z 50% v rovině nebo na svahu do 1:5, objemu přes 0,05 do 0,125 m3</t>
  </si>
  <si>
    <t>20/0,5</t>
  </si>
  <si>
    <t>184102113</t>
  </si>
  <si>
    <t>Výsadba dřeviny s balem D do 0,4 m do jamky se zalitím v rovině a svahu do 1:5</t>
  </si>
  <si>
    <t>753184627</t>
  </si>
  <si>
    <t>Výsadba dřeviny s balem do předem vyhloubené jamky se zalitím v rovině nebo na svahu do 1:5, při průměru balu přes 300 do 400 mm</t>
  </si>
  <si>
    <t xml:space="preserve">Poznámka k souboru cen:_x000d_
1. Ceny lze použít i pro dřeviny pěstované v nádobách._x000d_
2. V cenách nejsou započteny náklady na vysazované dřeviny, tyto se oceňují ve specifikaci._x000d_
3. V cenách o sklonu svahu přes 1:1 jsou uvažovány podmínky pro svahy běžně schůdné; bez použití lezeckých technik. V případě použití lezeckých technik se tyto náklady oceňují individuálně._x000d_
</t>
  </si>
  <si>
    <t>40+21</t>
  </si>
  <si>
    <t>184816111-1</t>
  </si>
  <si>
    <t>Hnojení sazenic tabletovým hnojivem 4x10g k jedné sazenici</t>
  </si>
  <si>
    <t>57751481</t>
  </si>
  <si>
    <t>IP 01</t>
  </si>
  <si>
    <t>Parkový travní koberec</t>
  </si>
  <si>
    <t>1009160449</t>
  </si>
  <si>
    <t>1516257648</t>
  </si>
  <si>
    <t>25191155-1</t>
  </si>
  <si>
    <t xml:space="preserve">tabletové hnojivo </t>
  </si>
  <si>
    <t>1755280179</t>
  </si>
  <si>
    <t>Poznámka k položce:_x000d_
např. Silvamix</t>
  </si>
  <si>
    <t>02660438</t>
  </si>
  <si>
    <t>Zerav západní /Thuja occidentalis/ 80-100cm KK</t>
  </si>
  <si>
    <t>-408875891</t>
  </si>
  <si>
    <t>IP 02</t>
  </si>
  <si>
    <t>Ptačí zob vejčitolistý/Ligustrum ovalifolium/40-60cm</t>
  </si>
  <si>
    <t>-308458465</t>
  </si>
  <si>
    <t>10321100</t>
  </si>
  <si>
    <t>zahradní substrát pro výsadbu VL</t>
  </si>
  <si>
    <t>-1598260700</t>
  </si>
  <si>
    <t>40*0,5*0,5*0,25</t>
  </si>
  <si>
    <t>21*0,3*0,3*0,15</t>
  </si>
  <si>
    <t>185804312</t>
  </si>
  <si>
    <t>Zalití rostlin vodou plocha přes 20 m2</t>
  </si>
  <si>
    <t>2073756960</t>
  </si>
  <si>
    <t>Zalití rostlin vodou plochy záhonů jednotlivě přes 20 m2</t>
  </si>
  <si>
    <t>149*0,001</t>
  </si>
  <si>
    <t>((802+250)*0,001)*3</t>
  </si>
  <si>
    <t>61*0,002</t>
  </si>
  <si>
    <t>185851121</t>
  </si>
  <si>
    <t>Dovoz vody pro zálivku rostlin za vzdálenost do 1000 m</t>
  </si>
  <si>
    <t>1272764704</t>
  </si>
  <si>
    <t>Dovoz vody pro zálivku rostlin na vzdálenost do 1000 m</t>
  </si>
  <si>
    <t xml:space="preserve">Poznámka k souboru cen:_x000d_
1. Ceny lze použít pouze tehdy, když není voda dostupná z vodovodního řádu._x000d_
2. V cenách jsou započteny i náklady na čerpání vody do cisterny._x000d_
3. V cenách nejsou započteny náklady na dodání vody. Tyto náklady se oceňují individuálně._x000d_
</t>
  </si>
  <si>
    <t>SO 06 - Propustek pod silnicí III/2143 (KSÚS KK) - STAVBA I</t>
  </si>
  <si>
    <t>06943608</t>
  </si>
  <si>
    <t>PROGEOCONT, s.r.o. - Ing. Ladislav Terš</t>
  </si>
  <si>
    <t>115001104</t>
  </si>
  <si>
    <t>Převedení vody potrubím DN do 300</t>
  </si>
  <si>
    <t>1172945306</t>
  </si>
  <si>
    <t>Převedení vody potrubím průměru DN přes 250 do 300</t>
  </si>
  <si>
    <t xml:space="preserve">Poznámka k souboru cen:_x000d_
1. Ceny lze použít na převedení vody na vzdálenost větší než 20 m, tedy za každý další metr přes 20 m._x000d_
2. Ceny lze použít i pro převedení vody žlaby; přitom lze použít ceny :_x000d_
a) 1101 pro žlaby rozvinutého obvodu do 0,30 m,_x000d_
b) 1102 pro žlaby rozvinutého obvodu do 0,50 m,_x000d_
c) 1103 pro žlaby rozvinutého obvodu do 0,80 m,_x000d_
d) 1104 pro žlaby rozvinutého obvodu do 1,00 m,_x000d_
e) 1105 pro žlaby rozvinutého obvodu do 2,00 m,_x000d_
f) 1106 pro žlaby rozvinutého obvodu do 3,00 m._x000d_
3. Ceny lze použít i pro ocenění výtlačného potrubí._x000d_
4. Ceny lze použít jen pro převedení vody, získané čerpáním při provádění stavebních prací._x000d_
5. V ceně jsou započteny i náklady na:_x000d_
a) montáž a demontáž potrubí nebo žlabu, těsnění po dobu provozu a opotřebení hmot,_x000d_
b) podpěrné konstrukce dřevěné._x000d_
6. V ceně nejsou započteny náklady na nutné zemní práce; tyto se oceňují příslušnými cenami souborů cen této části._x000d_
</t>
  </si>
  <si>
    <t>Poznámka k položce:_x000d_
položka obsahuje nutné zemní práce, nákup, montáž potrubí, nutné tvarovky a osattní pro dočasné převedení vody propustku pro možnost vykonání daných prací</t>
  </si>
  <si>
    <t>55391534.SFR</t>
  </si>
  <si>
    <t>zábradelní systém pozinkovaný s výplní ze svislých ocelových tyčí ZSNH4/H2 - sestava 4 m</t>
  </si>
  <si>
    <t>1266385541</t>
  </si>
  <si>
    <t>Poznámka k položce:_x000d_
nákup,doprava,montáž</t>
  </si>
  <si>
    <t>122201401</t>
  </si>
  <si>
    <t>Vykopávky v zemníku na suchu v hornině tř. 3 objem do 100 m3</t>
  </si>
  <si>
    <t>1373941135</t>
  </si>
  <si>
    <t>Vykopávky v zemnících na suchu s přehozením výkopku na vzdálenost do 3 m nebo s naložením na dopravní prostředek v hornině tř. 3 do 100 m3</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</si>
  <si>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Rekultivace._x000d_
2. Ceny lze použít jen pro vykopávky v zemnících nezapažených. Jsou-li zemníky nebo jejich části zapažené, oceňuje se vykopávka v nich podle čl. 3116 Všeobecných podmínek tohoto katalogu._x000d_
</t>
  </si>
  <si>
    <t>32 "trouba</t>
  </si>
  <si>
    <t>17"čelo</t>
  </si>
  <si>
    <t>13"dlažba</t>
  </si>
  <si>
    <t>122201409</t>
  </si>
  <si>
    <t>Příplatek za lepivost u vykopávek v zemníku na suchu v hornině tř. 3</t>
  </si>
  <si>
    <t>1658325647</t>
  </si>
  <si>
    <t>Vykopávky v zemnících na suchu s přehozením výkopku na vzdálenost do 3 m nebo s naložením na dopravní prostředek v hornině tř. 3 Příplatek k cenám za lepivost horniny tř. 3</t>
  </si>
  <si>
    <t>-701012749</t>
  </si>
  <si>
    <t>-1565272794</t>
  </si>
  <si>
    <t>62*1,9</t>
  </si>
  <si>
    <t>175111101</t>
  </si>
  <si>
    <t>Obsypání potrubí ručně sypaninou bez prohození sítem, uloženou do 3 m</t>
  </si>
  <si>
    <t>-1986565112</t>
  </si>
  <si>
    <t>Obsypání potrubí ručně sypaninou z vhodných hornin tř. 1 až 4 nebo materiálem připraveným podél výkopu ve vzdálenosti do 3 m od jeho kraje, pro jakoukoliv hloubku výkopu a míru zhutnění bez prohození sypaniny sítem</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</si>
  <si>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konstrukcí)._x000d_
2. Míru zhutnění předepisuje projekt._x000d_
3. V cenách nejsou zahrnuty náklady na nakupovanou sypaninu. Tato se oceňuje ve specifikaci._x000d_
</t>
  </si>
  <si>
    <t>2*3,14*0,6*10-2*3,14*0,4*10</t>
  </si>
  <si>
    <t>58337344</t>
  </si>
  <si>
    <t>štěrkopísek frakce 0/32</t>
  </si>
  <si>
    <t>-1331640253</t>
  </si>
  <si>
    <t>175111109</t>
  </si>
  <si>
    <t>Příplatek k obsypání potrubí za ruční prohození sypaninysítem, uložené do 3 m</t>
  </si>
  <si>
    <t>-866199674</t>
  </si>
  <si>
    <t>Obsypání potrubí ručně sypaninou z vhodných hornin tř. 1 až 4 nebo materiálem připraveným podél výkopu ve vzdálenosti do 3 m od jeho kraje, pro jakoukoliv hloubku výkopu a míru zhutnění Příplatek k ceně za prohození sypaniny sítem</t>
  </si>
  <si>
    <t>1746296711</t>
  </si>
  <si>
    <t>272313711</t>
  </si>
  <si>
    <t>Základové klenby z betonu tř. C 20/25</t>
  </si>
  <si>
    <t>-448921095</t>
  </si>
  <si>
    <t>Základy z betonu prostého klenby z betonu kamenem neprokládaného tř. C 20/25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</si>
  <si>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</si>
  <si>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0,87*8,25</t>
  </si>
  <si>
    <t>272313711-1</t>
  </si>
  <si>
    <t>Beton lože dlažby C20/25</t>
  </si>
  <si>
    <t>-1317288795</t>
  </si>
  <si>
    <t>27*0,15</t>
  </si>
  <si>
    <t>272322511</t>
  </si>
  <si>
    <t>Základové klenby ze ŽB se zvýšenými nároky na prostředí tř. C 25/30</t>
  </si>
  <si>
    <t>-1314460239</t>
  </si>
  <si>
    <t>Základy z betonu železového (bez výztuže) klenby z betonu se zvýšenými nároky na prostředí tř. C 25/30</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</si>
  <si>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3. V cenách nejsou započteny náklady na výztuž, tyto se oceňují cenami souboru cen 27* 36-.... Výztuž základů._x000d_
4. V cenách z betonu pro konstrukce bílých van 27. 32-3 nejsou započteny náklady na těsnění dilatačních a pracovních spar, tyto se oceňují cenami souborů cen 953 33 části A08 tohoto katalogu._x000d_
</t>
  </si>
  <si>
    <t>19,5*0,65</t>
  </si>
  <si>
    <t>272322511-1</t>
  </si>
  <si>
    <t>Konstrukce z betonu železového (bez výztuže) želbet dřík z betonu se zvýšenými nároky na prostředí tř. C 25/30, XC2,XA1</t>
  </si>
  <si>
    <t>-586315867</t>
  </si>
  <si>
    <t>12,33*1,91</t>
  </si>
  <si>
    <t>272322611</t>
  </si>
  <si>
    <t>Základové klenby ze ŽB se zvýšenými nároky na prostředí tř. C 30/37</t>
  </si>
  <si>
    <t>336097288</t>
  </si>
  <si>
    <t>Základy z betonu železového (bez výztuže) klenby z betonu se zvýšenými nároky na prostředí tř. C 30/37</t>
  </si>
  <si>
    <t>11,54*0,39</t>
  </si>
  <si>
    <t>275311511</t>
  </si>
  <si>
    <t>Základové patky prokládané kamenem z betonu tř. C 12/15</t>
  </si>
  <si>
    <t>-676323773</t>
  </si>
  <si>
    <t>Základy z betonu prostého patky a bloky z betonu kamenem prokládaného tř. C 12/15</t>
  </si>
  <si>
    <t>29*0,15</t>
  </si>
  <si>
    <t>334361226</t>
  </si>
  <si>
    <t>Výztuž křídel, závěrných zdí z betonářské oceli 10 505</t>
  </si>
  <si>
    <t>1422512363</t>
  </si>
  <si>
    <t>Výztuž betonářská mostních konstrukcí opěr, úložných prahů, křídel, závěrných zídek, bloků ložisek, pilířů a sloupů z oceli 10 505 (R) nebo BSt 500 křídel, závěrných zdí</t>
  </si>
  <si>
    <t xml:space="preserve">Poznámka k souboru cen:_x000d_
1. V cenách jsou započteny náklady na sestavení armokošů a jejich uložení jeřábem do bednění se zajištěním polohy výztuže._x000d_
2. V cenách jsou započteny i náklady na osazení distančních tělísek pro předepsané krytí výztuže a případné úpravy pro osazení bednění. Materiál distančních tělísek je obsažen ve skladbě bednění konstrukce._x000d_
3. V cenách nejsou započteny náklady na:_x000d_
a) povrchový antikorozní nátěr výztuže v místech pracovní spáry, tyto se oceňují souborem cen 931 99-51 Nátěr betonářské výztuže,_x000d_
b) úpravu bednění ukládané výztuže ke zhotovení spoje, tyto se oceňují souborem cen 273 36-2 . Spoje nosné betonářské výztuže se zaručenou nebo dobrou svařitelností._x000d_
</t>
  </si>
  <si>
    <t>334791115</t>
  </si>
  <si>
    <t>Prostup v betonových zdech z plastových trub DN do 250</t>
  </si>
  <si>
    <t>514340864</t>
  </si>
  <si>
    <t>Prostup v betonových zdech z plastových trub průměru do DN 250</t>
  </si>
  <si>
    <t xml:space="preserve">Poznámka k souboru cen:_x000d_
1. V cenách jsou započteny náklady na nařezání plastového potrubí na potřebnou délku a osazení do bednění bez výřezu bednění, utěsnění prostupu a bednění tmelem před betonáží._x000d_
</t>
  </si>
  <si>
    <t>334791117</t>
  </si>
  <si>
    <t>Prostup v betonových zdech z plastových trub DN do 400</t>
  </si>
  <si>
    <t>-1630980507</t>
  </si>
  <si>
    <t>Prostup v betonových zdech z plastových trub průměru do DN 400</t>
  </si>
  <si>
    <t>351351111</t>
  </si>
  <si>
    <t>Vnitřní bednění spodní části stok světlé v do 1200 mm otevřený výkop</t>
  </si>
  <si>
    <t>410939948</t>
  </si>
  <si>
    <t>Vnitřní bednění spodní části stok v otevřeném výkopu, světlé výšky stoky do 1200 mm</t>
  </si>
  <si>
    <t>Poznámka k položce:_x000d_
včetně nákupu a dopravy bednění, včetně šalovacího oleje, včetně lišty do bednění na zkosení ostrých rohů, 20/20 mm - celkem 70 m lišt</t>
  </si>
  <si>
    <t>-849014224</t>
  </si>
  <si>
    <t>564851111-1</t>
  </si>
  <si>
    <t xml:space="preserve">Podklad ze štěrkodrti ŠD  s rozprostřením a zhutněním, po zhutnění tl. 150 mm-dlažby</t>
  </si>
  <si>
    <t>1754965928</t>
  </si>
  <si>
    <t>591141111</t>
  </si>
  <si>
    <t>Kladení dlažby z kostek velkých z kamene na MC tl 50 mm</t>
  </si>
  <si>
    <t>-2049289912</t>
  </si>
  <si>
    <t>Kladení dlažby z kostek s provedením lože do tl. 50 mm, s vyplněním spár, s dvojím beraněním a se smetením přebytečného materiálu na krajnici velkých z kamene, do lože z cementové malty</t>
  </si>
  <si>
    <t>58380160</t>
  </si>
  <si>
    <t>kostka dlažební žula velká</t>
  </si>
  <si>
    <t>-769128391</t>
  </si>
  <si>
    <t xml:space="preserve">Poznámka k položce:_x000d_
včetně vyspárování cementovou maltou  M25-XF4</t>
  </si>
  <si>
    <t>628612201</t>
  </si>
  <si>
    <t>Nátěr mostního zábradlí polyuretanový jednonásobný vrchní</t>
  </si>
  <si>
    <t>-1779710546</t>
  </si>
  <si>
    <t>Nátěr mostního zábradlí polyuretanový 1x vrchní</t>
  </si>
  <si>
    <t>822472111</t>
  </si>
  <si>
    <t>Montáž potrubí z trub TZH s integrovaným těsněním otevřený výkop sklon do 20 % DN 800</t>
  </si>
  <si>
    <t>1757030497</t>
  </si>
  <si>
    <t>Montáž potrubí z trub železobetonových hrdlových v otevřeném výkopu ve sklonu do 20 % s integrovaným těsněním DN 800</t>
  </si>
  <si>
    <t xml:space="preserve">Poznámka k souboru cen:_x000d_
1. Cenu 57-2111 lze použít i pro montáž potrubí z trub železobetonových DN 1600._x000d_
</t>
  </si>
  <si>
    <t>59222002</t>
  </si>
  <si>
    <t>trouba hrdlová přímá železobetonová s integrovaným těsněním 80 x 250 x 11,5 cm</t>
  </si>
  <si>
    <t>-1274700500</t>
  </si>
  <si>
    <t>892471111</t>
  </si>
  <si>
    <t>Tlaková zkouška vodou potrubí DN 800</t>
  </si>
  <si>
    <t>1807463120</t>
  </si>
  <si>
    <t>Tlakové zkoušky vodou na potrubí DN 800</t>
  </si>
  <si>
    <t>899623161</t>
  </si>
  <si>
    <t>Obetonování potrubí nebo zdiva stok betonem prostým tř. C 20/25 v otevřeném výkopu</t>
  </si>
  <si>
    <t>-1203813786</t>
  </si>
  <si>
    <t>Obetonování potrubí nebo zdiva stok betonem prostým v otevřeném výkopu, beton tř. C 20/25</t>
  </si>
  <si>
    <t xml:space="preserve">Poznámka k souboru cen:_x000d_
1. Obetonování zdiva stok ve štole se oceňuje cenami souboru cen 359 31-02 Výplň za rubem cihelného zdiva stok části A 03 tohoto katalogu._x000d_
</t>
  </si>
  <si>
    <t>0,56*8,25</t>
  </si>
  <si>
    <t>911111111</t>
  </si>
  <si>
    <t>Montáž zábradlí ocelového zabetonovaného</t>
  </si>
  <si>
    <t>-76442477</t>
  </si>
  <si>
    <t xml:space="preserve">Poznámka k souboru cen:_x000d_
1. Zábradlí je kotveno po 2 m._x000d_
2. V ceně jsou započteny i náklady na:_x000d_
a) vykopání jamek pro sloupky s odhozením výkopku na hromadu nebo naložením na dopravní prostředek i náklady na betonový základ;_x000d_
b) u ceny 911 11-1111 betonový základ;_x000d_
c) u ceny 911 12-1111 vruty._x000d_
3. V cenách nejsou započteny náklady na:_x000d_
a) dodání zábradlí (dílů zábradlí), tyto se oceňují ve specifikaci;_x000d_
b) nátěry zábradlí, tyto se oceňují jako práce PSV příslušnými cenami katalogu 800-783 Nátěry;_x000d_
c) zřízení betonového podkladu u položky 911 12-1111._x000d_
</t>
  </si>
  <si>
    <t>911121211</t>
  </si>
  <si>
    <t>Výroba ocelového zábradli při opravách mostů</t>
  </si>
  <si>
    <t>25261186</t>
  </si>
  <si>
    <t>Oprava ocelového zábradlí svařovaného nebo šroubovaného výroba</t>
  </si>
  <si>
    <t xml:space="preserve">Poznámka k souboru cen:_x000d_
1. V ceně výroby -1211 jsou započteny i náklady na spojovací materiál._x000d_
2. V ceně výroby -1211 nejsou započteny náklady na dodávku materiálu pro výrobu zábradlí; tyto náklady se oceňují jako specifikace u cen montáže._x000d_
3. V ceně montáže -1311 jsou započteny i náklady upevnění zábradlí ke konstrukci mostu - vyvrtání otvorů, montáž a dodávku šroubů včetně chemických kotev._x000d_
4. V ceně montáže -1311 nejsou započteny náklady na dodávku materiálu, které se oceňují ve specifikaci:_x000d_
a) u vyráběného zábradlí jako dodávka materiálu pro výrobu,_x000d_
b) u nakupovaného zábradlí jako dodávka hotového nakupovaného výrobku._x000d_
5. Demontáž ocelového zábradlí se oceňuje cenou 966 07-5141 části B01 tohoto katalogu._x000d_
</t>
  </si>
  <si>
    <t>Poznámka k položce:_x000d_
nákup,doprava,montáž, výška 1,10 m, osová vzdálenost svislých příčlí 12 cm</t>
  </si>
  <si>
    <t>911331411</t>
  </si>
  <si>
    <t>Náběh ocelového svodidla jednostranný délky do 4 m se zaberaněním sloupků v rozmezí do 2 m</t>
  </si>
  <si>
    <t>-1619019439</t>
  </si>
  <si>
    <t>Silniční svodidlo s osazením sloupků zaberaněním ocelové náběh jednostranný, délky do 4 m</t>
  </si>
  <si>
    <t xml:space="preserve">Poznámka k souboru cen:_x000d_
1. V cenách:_x000d_
a) svodidel a svodidlového náběhu jsou započteny i náklady na úpravu pláně, náklady na převozy a přemístění soupravy pro beranění, na zaberanění patního sloupku a a dodávku kompletní svodidlové sady (sloupku, svodnice, zábradelní výplně, distančních dílů, spojovacího materiálu atd.),_x000d_
b) dilatace svodnice je započtena dilatační svodnice včetně izolační podložky a spojovacího materiálu._x000d_
2. V cenách nejsou započteny náklady na:_x000d_
a) případnou povrchovou úpravu svodidel (nátěry apod.), které se oceňují samostatně,_x000d_
b) krácení a úpravu pásnic a sloupků, toto se oceňuje individuálně._x000d_
3. V případě, že se provádí krácení svodnic nebo sloupků, se krácená část neodečítá._x000d_
</t>
  </si>
  <si>
    <t>Poznámka k položce:_x000d_
nákup,doprava,montáž,včetně povrchové úpravy</t>
  </si>
  <si>
    <t>919726124</t>
  </si>
  <si>
    <t>Geotextilie pro ochranu, separaci a filtraci netkaná měrná hmotnost do 800 g/m2</t>
  </si>
  <si>
    <t>-1085569156</t>
  </si>
  <si>
    <t>Geotextilie netkaná pro ochranu, separaci nebo filtraci měrná hmotnost přes 500 do 800 g/m2</t>
  </si>
  <si>
    <t>45+25</t>
  </si>
  <si>
    <t>931996243</t>
  </si>
  <si>
    <t>Krytí hydroizolace mostní konstrukce z desek z pryže natavených na asfaltový povlak vodorovně</t>
  </si>
  <si>
    <t>1578002652</t>
  </si>
  <si>
    <t>Krytí hydroizolace mostní konstrukce z desek z recyklované pryže nepropustných se zámkem tloušťky 18 mm celoplošně natavených na asfaltový povlak vodorovně</t>
  </si>
  <si>
    <t xml:space="preserve">Poznámka k souboru cen:_x000d_
1. V cenách jsou započteny náklady na provedení i dodávku desek z recyklované pryže._x000d_
2. Krytí hydroizolace slouží jako ochrana izolace před poškozením, používá se převážně u mostních přesýpných konstrukcí, kde může dojít k přetržení izolace._x000d_
</t>
  </si>
  <si>
    <t>Poznámka k položce:_x000d_
položení hydroizolace</t>
  </si>
  <si>
    <t>(2,01+5,13+3,49+6,75)*2,56 "izolace na rubu zdi</t>
  </si>
  <si>
    <t>(13,28+0,65)+(15,04*0,43)+7,18</t>
  </si>
  <si>
    <t>11163152.DEK</t>
  </si>
  <si>
    <t>2xALN + ALP - hydroizolace</t>
  </si>
  <si>
    <t>-1202391972</t>
  </si>
  <si>
    <t>Poznámka k položce:_x000d_
nákup,doprava</t>
  </si>
  <si>
    <t>(44,49*2+22,3*2+44,49+22,3)*0,002</t>
  </si>
  <si>
    <t>953731113</t>
  </si>
  <si>
    <t>Odvětrání svislé troubami plastovými DN do 110 mm ve stropních prostupech včetně obetonování</t>
  </si>
  <si>
    <t>2002953255</t>
  </si>
  <si>
    <t>Odvětrání svislé plastovými troubami ve stropních prostupech s obetonováním vnitřního průměru přes 80 do 110mm</t>
  </si>
  <si>
    <t xml:space="preserve">Poznámka k souboru cen:_x000d_
1. V cenách -111. a -121. nejsou započteny náklady na dodávku a montáž větrací hlavice; tyto se ocení cenou -1311 - Montáž větrací hlavice a materiálem ve specifikaci._x000d_
2. V cenách -111. nejsou započteny náklady na vybourání prostupů ve stropech; tyto se ocení příslušnými cenami katalogu 801-3 Budovy a haly-bourání konstrukcí._x000d_
</t>
  </si>
  <si>
    <t>-1952534694</t>
  </si>
  <si>
    <t>998274101</t>
  </si>
  <si>
    <t>Přesun hmot pro trubní vedení z trub betonových otevřený výkop</t>
  </si>
  <si>
    <t>-693488389</t>
  </si>
  <si>
    <t>Přesun hmot pro trubní vedení hloubené z trub betonových nebo železobetonových pro vodovody nebo kanalizace v otevřeném výkopu dopravní vzdálenost do 15 m</t>
  </si>
  <si>
    <t>138+3+9</t>
  </si>
  <si>
    <t>Zkoušky zatěžovací - hutnění</t>
  </si>
  <si>
    <t>-1737837778</t>
  </si>
  <si>
    <t>SO 07 - Opěrné zdi a oplocení (Město Cheb)</t>
  </si>
  <si>
    <t>171101103</t>
  </si>
  <si>
    <t>Uložení sypaniny z hornin soudržných do násypů zhutněných do 100 % PS</t>
  </si>
  <si>
    <t>-246616089</t>
  </si>
  <si>
    <t>Uložení sypaniny do násypů s rozprostřením sypaniny ve vrstvách a s hrubým urovnáním zhutněných s uzavřením povrchu násypu z hornin soudržných s předepsanou mírou zhutnění v procentech výsledků zkoušek Proctor-Standard (dále jen PS) přes 96 do 100 % PS</t>
  </si>
  <si>
    <t xml:space="preserve">Poznámka k souboru cen:_x000d_
1. Ceny lze použít i pro sypaniny odebírané z hald, pro hlušinu apod._x000d_
2. Cenu 20-1101 lze použít i pro:_x000d_
a) rozprostření zbylého výkopu na místě po zásypu jam a rýh pro podzemní vedení a zářezů pro podzemní vedení; toto množství se určí v m3 uloženého výkopku, měřeného v rostlém stavu,_x000d_
b) uložení výkopku do násypů pod vodou._x000d_
3. Ceny lze použít i pro uložení sypaniny s předepsaným zhutněním na trvalé skládky, do koryt vodotečí a do prohlubní terénu._x000d_
4. Cenu 10-1131 lze použít i pro ukládání sypaniny z hornin nesoudržných i soudržných společně bez možnosti jejich roztřídění._x000d_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individuálně._x000d_
6. Ceny jsou určeny pro míru zhutnění určenou projektem:_x000d_
a) pro ceny -1101 až -1105 v % výsledku zkoušky PS,_x000d_
b) pro ceny -1111 a -1112 relativní ulehlostí I(d),_x000d_
c) pro ceny -1121 a -1131 stanovením technologie._x000d_
7. Ceny nelze použít:_x000d_
a) pro uložení sypaniny do hrází; uložení netříděné sypaniny do hrází se oceňuje cenami souboru cen 171 uložení netříděných sypanin do hrází části A 03, případně cenovými normativy podle části A 31,_x000d_
b) pro uložení sypaniny do ochranných valů nebo těch jejich částí, jejichž šířka je menší než 3 m. Toto uložení se oceňuje cenami souboru cen 175 10-11 Obsyp objektů._x000d_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výkopu._x000d_
9. Horninami soudržnými se rozumějí takové horniny, u nichž zdrojem pevnosti jsou molekulární a chemické vazby mezi částicemi horniny. Jde o horniny, které jsou schopny plastických deformací._x000d_
10. Horninami nesoudržnými se rozumějí horniny, u nichž hlavním zdrojem pevnosti ve smyku je pouze tření mezi jednotlivými oddělenými pevnými částicemi horniny._x000d_
11. Horninami sypkými se rozumějí horniny III. skupiny podle ČSN 72 1002 se zrnem do 125 mm. Množství zrn velikosti přes 125 mm může být nejvýše 5 % objemu._x000d_
12. Horninami kamenitými se rozumějí nestmelené úlomkovité horniny skalní a sypké se zrny přes 125 mm. Množství zrn velikosti přes 125 mm musí být vyšší než 5 % objemu._x000d_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individuálně._x000d_
14. Zajišťuje-li se předepsané zhutnění násypu přesypáním podle čl. 120 ČSN 73 3050, ocení se odstranění přesypané části cenami 122 . 0-71 Odkopávky nebo prokopávky při pozemkových úpravách_x000d_
</t>
  </si>
  <si>
    <t>66 "štěrkový polštář</t>
  </si>
  <si>
    <t>200 "zásyp rubu zdi</t>
  </si>
  <si>
    <t>58344171</t>
  </si>
  <si>
    <t>štěrkodrť frakce 0/32</t>
  </si>
  <si>
    <t>877871517</t>
  </si>
  <si>
    <t>66*2,3</t>
  </si>
  <si>
    <t>58344197</t>
  </si>
  <si>
    <t>štěrkodrť frakce 0/63</t>
  </si>
  <si>
    <t>771983956</t>
  </si>
  <si>
    <t>-1527491117</t>
  </si>
  <si>
    <t>50*4</t>
  </si>
  <si>
    <t>211971110</t>
  </si>
  <si>
    <t>Zřízení opláštění žeber nebo trativodů geotextilií v rýze nebo zářezu sklonu do 1:2</t>
  </si>
  <si>
    <t>1705696566</t>
  </si>
  <si>
    <t>Zřízení opláštění výplně z geotextilie odvodňovacích žeber nebo trativodů v rýze nebo zářezu se stěnami šikmými o sklonu do 1:2</t>
  </si>
  <si>
    <t>2*3,14*0,35*120 "obalení drenáže DN 60</t>
  </si>
  <si>
    <t>2*3,14*0,8*60 "obalení drenáže dn 150</t>
  </si>
  <si>
    <t>212755212</t>
  </si>
  <si>
    <t>Trativody z drenážních trubek plastových flexibilních D 65 mm bez lože</t>
  </si>
  <si>
    <t>26231424</t>
  </si>
  <si>
    <t>Trativody bez lože z drenážních trubek plastových flexibilních D 65 mm</t>
  </si>
  <si>
    <t>Poznámka k položce:_x000d_
drenáže pro event. zajištění lokální výrony podzemní vodynového vykopaného svahu za opěrkou, napojení na drenáž pro opěrku včetně, včetně fixování do svahu trny délky 0,50 m, včetně záslepek, T-kusů, a jiných</t>
  </si>
  <si>
    <t xml:space="preserve">2*60 </t>
  </si>
  <si>
    <t>212755216</t>
  </si>
  <si>
    <t>Trativody z drenážních trubek plastových flexibilních D 160 mm bez lože</t>
  </si>
  <si>
    <t>381918082</t>
  </si>
  <si>
    <t>Trativody bez lože z drenážních trubek plastových flexibilních D 160 mm</t>
  </si>
  <si>
    <t>Poznámka k položce:_x000d_
včetně záslepek, T-kusů, a jiných</t>
  </si>
  <si>
    <t>213141111</t>
  </si>
  <si>
    <t>Zřízení vrstvy z geotextilie v rovině nebo ve sklonu do 1:5 š do 3 m</t>
  </si>
  <si>
    <t>-1325051511</t>
  </si>
  <si>
    <t>Zřízení vrstvy z geotextilie filtrační, separační, odvodňovací, ochranné, výztužné nebo protierozní v rovině nebo ve sklonu do 1:5, šířky do 3 m</t>
  </si>
  <si>
    <t xml:space="preserve">Poznámka k souboru cen:_x000d_
1. Ceny jsou určeny pro zřízení vrstev na upraveném povrchu._x000d_
2. V cenách jsou započteny i náklady na položení a spojení geotextilií včetně přesahů._x000d_
3. V cenách nejsou započteny náklady na dodávku geotextilií, která se oceňuje ve specifikaci. Ztratné včetně přesahů lze stanovit ve výši 15 až 20 %._x000d_
4. Ceny -1131 až -1133 lze použít i pro vyvedení geotextilie na svislou konstrukci._x000d_
</t>
  </si>
  <si>
    <t>69311080</t>
  </si>
  <si>
    <t>geotextilie netkaná separační, ochranná, filtrační, drenážní PES 200g/m2</t>
  </si>
  <si>
    <t>224136638</t>
  </si>
  <si>
    <t>35711734</t>
  </si>
  <si>
    <t>skříň přípojková plastová pro průběžné připojení 3 x 160 A</t>
  </si>
  <si>
    <t>-373580194</t>
  </si>
  <si>
    <t>Poznámka k položce:_x000d_
nákup,doprava,osazení, montáž do zdi</t>
  </si>
  <si>
    <t>327215111</t>
  </si>
  <si>
    <t>Opěrná zeď z gabionů dvouzákrutová síť s povrchovou úpravou galfan vyplněná lomovým kamenem</t>
  </si>
  <si>
    <t>-860879670</t>
  </si>
  <si>
    <t>Opěrné zdi z drátokamenných gravitačních konstrukcí (gabionů) z lomového kamene neupraveného výplňového na sucho ze splétané dvouzákrutové ocelové sítě s povrchovou úpravou galfan</t>
  </si>
  <si>
    <t xml:space="preserve">Poznámka k souboru cen:_x000d_
1. V cenách jsou započteny náklady na sestavení drátěných košů včetně jejich dodávky, výplň košů kamenivem, lícové urovnání pohledové a horní plochy výplně gabionu a vyklínkování výplně._x000d_
2. V cenách nejsou započteny náklady na:_x000d_
a) vyhotovení štěrkového lože pod gabionem; tyto náklady se oceňují cenami souboru cen 271 .5-22.. Podsyp pod základové konstrukce katalogu 801-1,_x000d_
b) zpětný zásyp; tyto náklady se oceňují cenami souboru cen 174 01-1 Zához sypaninou z jakékoliv horniny katalogu 800-1,_x000d_
c) filtrační geotextilii mezi rubem gabionu a zpětným zásypem; tyto náklady se oceňuji cenami souboru cen 213 14-11 Zřízení vrstvy z geotextilie katalogu 800-2._x000d_
</t>
  </si>
  <si>
    <t>Poznámka k položce:_x000d_
konstrukce bude v souladu s popisem technické zprávy SO 07, výkopové práce jsou započteny v bilanci zemních prací pro SO 01b, položka včetně nákupu a zásypu kamenivem</t>
  </si>
  <si>
    <t>327215421</t>
  </si>
  <si>
    <t>Opěrná zeď z gabionových matrací dvouzákrutová síť úprava poplastovaný galfan vyplněná kamenem</t>
  </si>
  <si>
    <t>966666939</t>
  </si>
  <si>
    <t>Opěrné zdi z drátokamenných (gabionových) matrací z lomového kamene neupraveného výplňového na sucho ze splétané dvouzákrutové ocelové sítě s povrchovou úpravou galfan s poplastováním</t>
  </si>
  <si>
    <t xml:space="preserve">Poznámka k souboru cen:_x000d_
1. V cenách jsou započteny náklady na sestavení matrací včetně jejich dodání, výplň kamenivem, lícové urovnání pohledové a horní plochy výplně gabionu, vyklínkování výplně na sucho._x000d_
2. V cenách nejsou započteny náklady na:_x000d_
a) vyhotovení štěrkového lože pod matrací; vyhotovení štěrkového lože pod gabionem; tyto náklady se oceňují cenami souboru cen 271 .5-22.. Podsyp pod základové konstrukce katalogu 801-1,_x000d_
b) zpětný zásyp; tyto náklady se oceňují cenami souboru cen 174 01-1 Zához sypaninou z jakékoliv horniny katalogu 800-1,_x000d_
c) filtrační geotextilii pod matracemi; tyto náklady se oceňuji cenami souboru cen 213 14-11 Zřízení vrstvy z geotextilie katalogu 800-2._x000d_
</t>
  </si>
  <si>
    <t>Poznámka k položce:_x000d_
v délce 25 m oplocení výšky 1,20 m z gabionových košů, sloupky v osové vzdálenosti 4,0 m o rozměrech 1*1*1,2 m a mezi sloupky konstrukce tlouštky 0,50 m</t>
  </si>
  <si>
    <t>831312193</t>
  </si>
  <si>
    <t>Příplatek k montáži kameninového potrubí za napojení dvou dříků trub pomocí převlečné manžety DN 150</t>
  </si>
  <si>
    <t>1427146159</t>
  </si>
  <si>
    <t>Montáž potrubí z trub kameninových hrdlových s integrovaným těsněním Příplatek k cenám za napojení dvou dříků trub o stejném průměru (max. rozdíl 12 mm) pomocí převlečné manžety (manžeta zahrnuta v ceně) DN 150</t>
  </si>
  <si>
    <t xml:space="preserve">Poznámka k souboru cen:_x000d_
1. V cenách montáže potrubí z trub kameninových hrdlových s integrovaným těsněním 831 . . -2121 jsou těsnící kroužky součástí dodávky kameninových trub. Tyto trouby se oceňují ve specifikaci, ztratné lze dohodnout ve výši 1,5 %._x000d_
2. Ceny 831 . . -2193 jsou určeny pro každé jednotlivé napojení dvou dříků trub o zhruba stejném průměru, kdy maximální rozdíl průměrů je 12 mm. Platí také pro spoj dvou různých materiálů_x000d_
3. Ceny 26-3195 a 38-3195 jsou určeny pro každé jednotlivé připojení vnitřní kanalizace na kanalizační přípojku._x000d_
</t>
  </si>
  <si>
    <t>Poznámka k položce:_x000d_
včetně zkoušky těsnosti a nutného obetonování</t>
  </si>
  <si>
    <t>-912679360</t>
  </si>
  <si>
    <t xml:space="preserve">Poznámka k položce:_x000d_
položka obsahuje veškeré práce které se týkají rovněžzpůsobu  zasypávání opěrky kamenivem dle technidké zprávy</t>
  </si>
  <si>
    <t>-1458548310</t>
  </si>
  <si>
    <t>SO 09 - Přeložka plynovodu - STAVBA I (Město Cheb)</t>
  </si>
  <si>
    <t>14733099</t>
  </si>
  <si>
    <t>Ing. Pavel Šturc</t>
  </si>
  <si>
    <t xml:space="preserve">M -  Práce a dodávky M</t>
  </si>
  <si>
    <t xml:space="preserve">    22-M -  Montáže technologických zařízení pro dopravní stavby</t>
  </si>
  <si>
    <t xml:space="preserve">    23-M -  Montáže potrubí</t>
  </si>
  <si>
    <t>119001402</t>
  </si>
  <si>
    <t>Dočasné zajištění potrubí ocelového nebo litinového DN do 500 mm</t>
  </si>
  <si>
    <t>1620384873</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</si>
  <si>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potrubí ocelového nebo litinového, jmenovité světlosti DN přes 200 do 500 mm</t>
  </si>
  <si>
    <t>17*1</t>
  </si>
  <si>
    <t>119001421</t>
  </si>
  <si>
    <t>Dočasné zajištění kabelů a kabelových tratí ze 3 volně ložených kabelů</t>
  </si>
  <si>
    <t>-196754157</t>
  </si>
  <si>
    <t>Dočasné zajištění podzemního potrubí nebo vedení ve výkopišti ve stavu i poloze ,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</si>
  <si>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18*1</t>
  </si>
  <si>
    <t>132201202</t>
  </si>
  <si>
    <t>Hloubení rýh š do 2000 mm v hornině tř. 3 objemu do 1000 m3</t>
  </si>
  <si>
    <t>844213181</t>
  </si>
  <si>
    <t>Hloubení zapažených i nezapažených rýh šířky přes 600 do 2 000 mm s urovnáním dna do předepsaného profilu a spádu v hornině tř. 3 přes 100 do 1 000 m3</t>
  </si>
  <si>
    <t>148,9*0,8*0,7</t>
  </si>
  <si>
    <t>40,4*0,8*0,7</t>
  </si>
  <si>
    <t>197,1*0,8*0,7</t>
  </si>
  <si>
    <t>-1399137040</t>
  </si>
  <si>
    <t>-1190662919</t>
  </si>
  <si>
    <t>189,3*0,8*0,4</t>
  </si>
  <si>
    <t>58331200</t>
  </si>
  <si>
    <t>štěrkopísek netříděný zásypový</t>
  </si>
  <si>
    <t>1807926494</t>
  </si>
  <si>
    <t>-2110236507</t>
  </si>
  <si>
    <t>189,3-15,144-60,576</t>
  </si>
  <si>
    <t>162301101</t>
  </si>
  <si>
    <t>Vodorovné přemístění do 500 m výkopku/sypaniny z horniny tř. 1 až 4</t>
  </si>
  <si>
    <t>-755324906</t>
  </si>
  <si>
    <t>Vodorovné přemístění výkopku nebo sypaniny po suchu na obvyklém dopravním prostředku, bez naložení výkopku, avšak se složením bez rozhrnutí z horniny tř. 1 až 4 na vzdálenost přes 50 do 500 m</t>
  </si>
  <si>
    <t>189,3-113,58</t>
  </si>
  <si>
    <t>-1672194568</t>
  </si>
  <si>
    <t>212572111</t>
  </si>
  <si>
    <t>Lože pro trativody ze štěrkopísku tříděného</t>
  </si>
  <si>
    <t>198588082</t>
  </si>
  <si>
    <t xml:space="preserve">Poznámka k souboru cen:_x000d_
1. V cenách jsou započteny i náklady na vyčištění dna rýh a na urovnání povrchu lože._x000d_
2. V ceně materiálu jsou započteny i náklady na prohození výkopku._x000d_
</t>
  </si>
  <si>
    <t>189,3*0,8*0,1</t>
  </si>
  <si>
    <t>899722113</t>
  </si>
  <si>
    <t>Krytí potrubí z plastů výstražnou fólií z PVC 34cm</t>
  </si>
  <si>
    <t>-793595953</t>
  </si>
  <si>
    <t>Krytí potrubí z plastů výstražnou fólií z PVC šířky 34cm</t>
  </si>
  <si>
    <t>148,9+40,4</t>
  </si>
  <si>
    <t>922772113</t>
  </si>
  <si>
    <t>197,1*0,08</t>
  </si>
  <si>
    <t>1582181206</t>
  </si>
  <si>
    <t>-20250444</t>
  </si>
  <si>
    <t>15,768*10</t>
  </si>
  <si>
    <t>1128490279</t>
  </si>
  <si>
    <t>677520014</t>
  </si>
  <si>
    <t xml:space="preserve"> Práce a dodávky M</t>
  </si>
  <si>
    <t>22-M</t>
  </si>
  <si>
    <t xml:space="preserve"> Montáže technologických zařízení pro dopravní stavby</t>
  </si>
  <si>
    <t>220061521</t>
  </si>
  <si>
    <t>Montáž kabel návěstní s jádrem 0,8 mm Cu TCEKEZE do 50 XN</t>
  </si>
  <si>
    <t>2004955577</t>
  </si>
  <si>
    <t>Montáž kabelu návěstního volně uloženého včetně přípravy kabelového bubnu a přistavení na místo tažení, rozvinutí, vytažení, odřezání, uložení kabelu do kabelového lože nebo žlabu, protažení překážkami, uzavření konců kabelu, přemístění kabelového bubnu do kabelové trasy TCEKEZE s jádrem 0,8 mm Cu do 50 XN</t>
  </si>
  <si>
    <t>34140824</t>
  </si>
  <si>
    <t>vodič silový s Cu jádrem 2,50mm2</t>
  </si>
  <si>
    <t>-391361225</t>
  </si>
  <si>
    <t>189,3*1,1</t>
  </si>
  <si>
    <t>23-M</t>
  </si>
  <si>
    <t xml:space="preserve"> Montáže potrubí</t>
  </si>
  <si>
    <t>23-M-15</t>
  </si>
  <si>
    <t>Demontáž stávajícího plynovodního potrubí</t>
  </si>
  <si>
    <t>-534450707</t>
  </si>
  <si>
    <t>197,1</t>
  </si>
  <si>
    <t>230200221</t>
  </si>
  <si>
    <t>Jednostranné přerušení průtoku plynu 2 balony vloženými ručně v plastovém potrubí do dn 125 mm</t>
  </si>
  <si>
    <t>1755260763</t>
  </si>
  <si>
    <t>Přerušení průtoku plynu balony vloženými ručně v plastovém potrubí dn do 125 mm</t>
  </si>
  <si>
    <t xml:space="preserve">Poznámka k souboru cen:_x000d_
1. V cenách jsou započteny i náklady na:_x000d_
a) osazení a navaření balonovacích hrdel a finální zavaření zátek,_x000d_
b) navrtání potrubí komorovou navrtávací soupravou bez úniku plynu přes navrtávací hrdla,_x000d_
c) ruční vložení dvou balonů a naplnění balonů inertním plynem,_x000d_
d) odplynění pracovního úseku plynovodu a měření koncentrace plynu,_x000d_
e) vyjmutí balonů po vypuštění inertního plynu,_x000d_
f) maximální uzavírací přetlak plynu v potrubí 5kPa -TPG 702 06._x000d_
2. V cenách nejsou započteny náklady na dodání balónovacích hrdel se zátkami toto se oceňuje ve specifikaci._x000d_
3. V cenách nejsou započteny náklady spojené s odstraněním izolace ocelového potrubí a zpětným zaizolováním._x000d_
4. V cenách nejsou započteny náklady spojené s opravou izolace na ocelovém potrubí._x000d_
</t>
  </si>
  <si>
    <t>2+2+1</t>
  </si>
  <si>
    <t>230205042</t>
  </si>
  <si>
    <t>Montáž potrubí plastového svařované na tupo nebo elektrospojkou dn 63 mm en 5,8 mm</t>
  </si>
  <si>
    <t>-1121264037</t>
  </si>
  <si>
    <t>Montáž potrubí PE průměru do 110 mm návin nebo tyč, svařované na tupo nebo elektrospojkou O 63, tl. stěny 5,8 mm</t>
  </si>
  <si>
    <t xml:space="preserve">Poznámka k souboru cen:_x000d_
1. V cenách jsou započteny náklady na práce při svařování na tupo nebo elektrospojkou._x000d_
2. Ceny platí pro:_x000d_
a) řád i přípojky včetně prací na svislé části,_x000d_
b) všechny délky trub,_x000d_
c) montáž chráničky a ochranného potrubí._x000d_
3. Ceny lze použít i pro montáž opláštěného potrubí._x000d_
</t>
  </si>
  <si>
    <t>18,4</t>
  </si>
  <si>
    <t>28613483</t>
  </si>
  <si>
    <t>potrubí plynovodní PE100 SDR 11 návin se signalizační vrstvou 63x5,8mm</t>
  </si>
  <si>
    <t>56928397</t>
  </si>
  <si>
    <t>18,4*1,1</t>
  </si>
  <si>
    <t>230205056</t>
  </si>
  <si>
    <t>Montáž potrubí plastového svařované na tupo nebo elektrospojkou dn 110 mm en 10,0 mm</t>
  </si>
  <si>
    <t>1604276051</t>
  </si>
  <si>
    <t>Montáž potrubí PE průměru do 110 mm návin nebo tyč, svařované na tupo nebo elektrospojkou O 110, tl. stěny 10,0 mm</t>
  </si>
  <si>
    <t>148,9</t>
  </si>
  <si>
    <t>28613486</t>
  </si>
  <si>
    <t>potrubí plynovodní PE100 SDR 11 návin se signalizační vrstvou 110x10,0mm</t>
  </si>
  <si>
    <t>15234841</t>
  </si>
  <si>
    <t>148,9*1,1</t>
  </si>
  <si>
    <t>230200003</t>
  </si>
  <si>
    <t>Montáž plynovodních přípojek svářením DN 25 (1")</t>
  </si>
  <si>
    <t>1346038773</t>
  </si>
  <si>
    <t>Montáž plynovodních přípojek svářením DN 1" (25)</t>
  </si>
  <si>
    <t>3,4+5+1,5+5,7+6,2+2,8</t>
  </si>
  <si>
    <t>28613480</t>
  </si>
  <si>
    <t>potrubí plynovodní PE100 SDR 11, návin se signalizační vrstvou 30x3,0 mm</t>
  </si>
  <si>
    <t>-1293078883</t>
  </si>
  <si>
    <t>24,6*1,1</t>
  </si>
  <si>
    <t>230200005</t>
  </si>
  <si>
    <t>Montáž plynovodních přípojek svářením DN 40 (1 1/2")</t>
  </si>
  <si>
    <t>992079390</t>
  </si>
  <si>
    <t>Montáž plynovodních přípojek svářením DN 1 1/2" (40)</t>
  </si>
  <si>
    <t>6,4</t>
  </si>
  <si>
    <t>28613481</t>
  </si>
  <si>
    <t>potrubí plynovodní PE100 SDR 11, návin se signalizační vrstvou 40x3,7 mm</t>
  </si>
  <si>
    <t>2091379275</t>
  </si>
  <si>
    <t>6,4*1,1</t>
  </si>
  <si>
    <t>230200007</t>
  </si>
  <si>
    <t>Montáž plynovodních přípojek svářením DN 65 (2 1/2")</t>
  </si>
  <si>
    <t>539639239</t>
  </si>
  <si>
    <t>Montáž plynovodních přípojek svářením DN 2 1/2" (65)</t>
  </si>
  <si>
    <t>-1639466882</t>
  </si>
  <si>
    <t>230205225</t>
  </si>
  <si>
    <t>Montáž trubního dílu PE elektrotvarovky nebo svařovaného na tupo dn 32 mm en 2,0 mm</t>
  </si>
  <si>
    <t>-1880436519</t>
  </si>
  <si>
    <t>Montáž trubních dílů PE průměru do 110 mm elektrotvarovky nebo svařované na tupo O 32, tl. stěny 3,0 mm</t>
  </si>
  <si>
    <t xml:space="preserve">Poznámka k souboru cen:_x000d_
1. V cenách jsou započteny náklady na práce při montáži elektrotvarovky nebo svařování na tupo._x000d_
2. V cenách montáže trubního dílu svařovaného na tupo jsou započteny vždy dva svary._x000d_
3. Ceny platí pro řád i přípojky včetně prací na svislé části._x000d_
</t>
  </si>
  <si>
    <t>28614971</t>
  </si>
  <si>
    <t>elektroredukce PE 100 PN 16 D 40-32mm</t>
  </si>
  <si>
    <t>779629437</t>
  </si>
  <si>
    <t>230205231</t>
  </si>
  <si>
    <t>Montáž trubního dílu PE elektrotvarovky nebo svařovaného na tupo dn 40 mm en 3,6 mm</t>
  </si>
  <si>
    <t>957982501</t>
  </si>
  <si>
    <t>Montáž trubních dílů PE průměru do 110 mm elektrotvarovky nebo svařované na tupo O 40, tl. stěny 3,7 mm</t>
  </si>
  <si>
    <t>28653016</t>
  </si>
  <si>
    <t>elektrospojka SDR 11 PE 100 PN 16 D 40mm</t>
  </si>
  <si>
    <t>994807395</t>
  </si>
  <si>
    <t>230205241</t>
  </si>
  <si>
    <t>Montáž trubního dílu PE elektrotvarovky nebo svařovaného na tupo dn 63 mm en 3,6 mm</t>
  </si>
  <si>
    <t>-875560309</t>
  </si>
  <si>
    <t>Montáž trubních dílů PE průměru do 110 mm elektrotvarovky nebo svařované na tupo O 63, tl. stěny 3,6 mm</t>
  </si>
  <si>
    <t>2+1</t>
  </si>
  <si>
    <t>28653020</t>
  </si>
  <si>
    <t>elektrospojka SDR 11 PE 100 PN 16 D 63mm</t>
  </si>
  <si>
    <t>772686020</t>
  </si>
  <si>
    <t>1+1</t>
  </si>
  <si>
    <t>28614000</t>
  </si>
  <si>
    <t>tvarovka T-kus navrtávací s odbočkou 360° D 63-32mm</t>
  </si>
  <si>
    <t>-1492655436</t>
  </si>
  <si>
    <t>230205255</t>
  </si>
  <si>
    <t>Montáž trubního dílu PE elektrotvarovky nebo svařovaného na tupo dn 110 mm en 6,2 mm</t>
  </si>
  <si>
    <t>1798192115</t>
  </si>
  <si>
    <t>Montáž trubních dílů PE průměru do 110 mm elektrotvarovky nebo svařované na tupo O 110, tl. stěny 6,3 mm</t>
  </si>
  <si>
    <t>4+2+2+3+1+1</t>
  </si>
  <si>
    <t>28653026</t>
  </si>
  <si>
    <t>elektrospojka SDR 11 PE 100 PN 16 D 110mm</t>
  </si>
  <si>
    <t>1902041380</t>
  </si>
  <si>
    <t>28614949</t>
  </si>
  <si>
    <t>elektrokoleno 45° PE 100 PN 16 D 110mm</t>
  </si>
  <si>
    <t>1680843343</t>
  </si>
  <si>
    <t>28614961</t>
  </si>
  <si>
    <t>elektrotvarovka T-kus rovnoramenný PE 100 PN 16 D 110mm</t>
  </si>
  <si>
    <t>-1894196907</t>
  </si>
  <si>
    <t>28614012</t>
  </si>
  <si>
    <t>tvarovka T-kus navrtávací s odbočkou 360° D 110-32mm</t>
  </si>
  <si>
    <t>-2059937604</t>
  </si>
  <si>
    <t>28614013</t>
  </si>
  <si>
    <t>tvarovka T-kus navrtávací s odbočkou 360° D 110-40mm</t>
  </si>
  <si>
    <t>1302596915</t>
  </si>
  <si>
    <t>28614014</t>
  </si>
  <si>
    <t>tvarovka T-kus navrtávací s odbočkou 360° D 125-20mm</t>
  </si>
  <si>
    <t>-644267307</t>
  </si>
  <si>
    <t>23-M-16</t>
  </si>
  <si>
    <t>Tlak.zkouš.a čisť.-předb.tlak.zk. DN 110</t>
  </si>
  <si>
    <t>1706719008</t>
  </si>
  <si>
    <t>260,9</t>
  </si>
  <si>
    <t>23-M-17</t>
  </si>
  <si>
    <t xml:space="preserve">Hlav.tlak.zkouška vzduchem 0.6 MPa DN  110</t>
  </si>
  <si>
    <t>942569388</t>
  </si>
  <si>
    <t>23-M-18</t>
  </si>
  <si>
    <t>Přesun hmot tr.plas.otevř.výkop</t>
  </si>
  <si>
    <t>-730537664</t>
  </si>
  <si>
    <t>2,5</t>
  </si>
  <si>
    <t>SO 14 - Splašková kanalizace (CHEVAK) - STAVBA I</t>
  </si>
  <si>
    <t xml:space="preserve">PSV -  Práce a dodávky PSV</t>
  </si>
  <si>
    <t xml:space="preserve">    741 -  Elektroinstalace - silnoproud</t>
  </si>
  <si>
    <t xml:space="preserve">    767 -  Konstrukce zámečnické</t>
  </si>
  <si>
    <t xml:space="preserve">    21-M -  Elektromontáže</t>
  </si>
  <si>
    <t xml:space="preserve">    35-M -  Montáž čerpadel, kompr.a vodoh.zař.</t>
  </si>
  <si>
    <t xml:space="preserve">    36-M -  Montáž prov.,měř. a regul. zařízení</t>
  </si>
  <si>
    <t xml:space="preserve">    46-M -  Zemní práce při extr.mont.pracích</t>
  </si>
  <si>
    <t>113107322</t>
  </si>
  <si>
    <t>Odstranění podkladu z kameniva drceného tl 200 mm strojně pl do 50 m2</t>
  </si>
  <si>
    <t>2069854498</t>
  </si>
  <si>
    <t>Odstranění podkladů nebo krytů strojně plochy jednotlivě do 50 m2 s přemístěním hmot na skládku na vzdálenost do 3 m nebo s naložením na dopravní prostředek z kameniva hrubého drceného, o tl. vrstvy přes 100 do 200 mm</t>
  </si>
  <si>
    <t>3*1,8</t>
  </si>
  <si>
    <t>188971911</t>
  </si>
  <si>
    <t>(34,36+11,33+2+7)*1,8</t>
  </si>
  <si>
    <t>113107341</t>
  </si>
  <si>
    <t>Odstranění podkladu živičného tl 50 mm strojně pl do 50 m2</t>
  </si>
  <si>
    <t>-2020683372</t>
  </si>
  <si>
    <t>Odstranění podkladů nebo krytů strojně plochy jednotlivě do 50 m2 s přemístěním hmot na skládku na vzdálenost do 3 m nebo s naložením na dopravní prostředek živičných, o tl. vrstvy do 50 mm</t>
  </si>
  <si>
    <t>1730493040</t>
  </si>
  <si>
    <t>-652575422</t>
  </si>
  <si>
    <t>60*8</t>
  </si>
  <si>
    <t>-773299351</t>
  </si>
  <si>
    <t>1017632937</t>
  </si>
  <si>
    <t>9827558</t>
  </si>
  <si>
    <t>2014830394</t>
  </si>
  <si>
    <t>(133,4+570,35+5,45+4,8+197,34)*2</t>
  </si>
  <si>
    <t>-576996213</t>
  </si>
  <si>
    <t>1055897790</t>
  </si>
  <si>
    <t>-1524636042</t>
  </si>
  <si>
    <t>131201202</t>
  </si>
  <si>
    <t>Hloubení jam zapažených v hornině tř. 3 objemu do 1000 m3</t>
  </si>
  <si>
    <t>-747385135</t>
  </si>
  <si>
    <t>Hloubení zapažených jam a zářezů s urovnáním dna do předepsaného profilu a spádu v hornině tř. 3 přes 100 do 1 000 m3</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</si>
  <si>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prostředek._x000d_
2. Hloubení zapažených jam hloubky přes 16 m se oceňuje individuálně._x000d_
3. Náklady na svislé přemístění výkopku nad 1 m hloubky se určí dle ustanovení článku č. 3161 všeobecných podmínek katalogu._x000d_
4. Výpočet objemu vykopávky v pazených prostorách se stanovuje dle přílohy č. 4 tohoto ceníku._x000d_
</t>
  </si>
  <si>
    <t>5,65*5*4,3+1*1*1,15</t>
  </si>
  <si>
    <t>131201209</t>
  </si>
  <si>
    <t>Příplatek za lepivost u hloubení jam zapažených v hornině tř. 3</t>
  </si>
  <si>
    <t>1020765406</t>
  </si>
  <si>
    <t>Hloubení zapažených jam a zářezů s urovnáním dna do předepsaného profilu a spádu Příplatek k cenám za lepivost horniny tř. 3</t>
  </si>
  <si>
    <t>32405708</t>
  </si>
  <si>
    <t>(133,4*0,8+570,35*1,2)*1,8+197,34*0,8*1,2</t>
  </si>
  <si>
    <t>"rozšíření pro šacjty" 1,5*0,3*1,8*23</t>
  </si>
  <si>
    <t>-494912739</t>
  </si>
  <si>
    <t>682842247</t>
  </si>
  <si>
    <t>(133,4+570,35)*2,2*2</t>
  </si>
  <si>
    <t>1231966709</t>
  </si>
  <si>
    <t>151711111</t>
  </si>
  <si>
    <t>Osazení zápor ocelových dl do 8 m</t>
  </si>
  <si>
    <t>1195704982</t>
  </si>
  <si>
    <t>Osazení ocelových zápor pro pažení hloubených vykopávek do předem provedených vrtů se zabetonováním spodního konce, s příp. nutným obsypem zápory pískem délky od 0 do 8 m</t>
  </si>
  <si>
    <t xml:space="preserve">Poznámka k souboru cen:_x000d_
1. V cenách nejsou započteny náklady na:_x000d_
a) vrchní kotvení zápor, které se oceňuje cenami souboru cen 151 71-31 Vrchní kotvení zápor na povrch výkopové jámy,_x000d_
b) pažení do ocelových zápor, které se oceňuje cenami souboru cen 151 72-11 Pažení do ocelových zápor,_x000d_
c) převázky ocelové, které se oceňují cenami 151 71-21 Převázka ocelová pro ukotvení záporového pažení,_x000d_
d) vrty pro osazení zápor, které se oceňují soubory cen 22. . . – Vrty_x000d_
e) dodání výplně z betonu nebo kameniva, které se oceňuje ve specifikaci_x000d_
f) dodání nebo opotřebení:_x000d_
- dodání zápor trvale zabudovaných se oceňuje ve specifikaci bez obratovosti,_x000d_
- opotřebení zápor dočasně zabudovaných se oceňuje ve specifikaci jako 0,5 násobek pořizovací ceny materiálu._x000d_
</t>
  </si>
  <si>
    <t>6,8*24</t>
  </si>
  <si>
    <t>13010974</t>
  </si>
  <si>
    <t>ocel profilová HE-B 140 jakost 11 375</t>
  </si>
  <si>
    <t>-1401560450</t>
  </si>
  <si>
    <t>6,8*24*33,7*0,001</t>
  </si>
  <si>
    <t>151712111</t>
  </si>
  <si>
    <t>Převázka ocelová zdvojená pro kotvení záporového pažení</t>
  </si>
  <si>
    <t>432990331</t>
  </si>
  <si>
    <t>Převázka ocelová pro ukotvení záporového pažení pro jakoukoliv délku převázky zdvojená</t>
  </si>
  <si>
    <t xml:space="preserve">Poznámka k souboru cen:_x000d_
1. V ceně nejsou započteny náklady na zápory ocelové, které se oceňují cenami souboru cen 151 71-11 Osazení ocelových zápor pro pažení hloubených vykopávek._x000d_
</t>
  </si>
  <si>
    <t>(5,45+4,8)*2</t>
  </si>
  <si>
    <t>151721112</t>
  </si>
  <si>
    <t>Zřízení pažení do ocelových zápor hl výkopu do 10 m s jeho následným odstraněním</t>
  </si>
  <si>
    <t>-1971039816</t>
  </si>
  <si>
    <t>Pažení do ocelových zápor bez ohledu na druh pažin, s odstraněním pažení, hloubky výkopu přes 4 do 10 m</t>
  </si>
  <si>
    <t xml:space="preserve">Poznámka k souboru cen:_x000d_
1. V cenách nejsou započteny náklady na:_x000d_
a) zápory ocelové, které se oceňují cenami souboru cen 151 71-11 Osazení ocelových zápor pro pažení hloubených vykopávek._x000d_
b) převázky ocelové, které se oceňují cenou 151 71-2111 Převázka ocelová pro ukotvení záporového pažení,_x000d_
c) vrchní kotvení zápor, které se oceňuje cenami souboru cen 151 71-31 Vrchní kotvení zápor na povrch výkopové jámy._x000d_
</t>
  </si>
  <si>
    <t>(5,45+4,8)*2*4,3</t>
  </si>
  <si>
    <t>304494853</t>
  </si>
  <si>
    <t>161101103</t>
  </si>
  <si>
    <t>Svislé přemístění výkopku z horniny tř. 1 až 4 hl výkopu do 6 m</t>
  </si>
  <si>
    <t>-1050328547</t>
  </si>
  <si>
    <t>Svislé přemístění výkopku bez naložení do dopravní nádoby avšak s vyprázdněním dopravní nádoby na hromadu nebo do dopravního prostředku z horniny tř. 1 až 4, při hloubce výkopu přes 4 do 6 m</t>
  </si>
  <si>
    <t>-1195315214</t>
  </si>
  <si>
    <t>(133,4*0,8+570,35*1,2)*0,18+197,34*0,8*0,1</t>
  </si>
  <si>
    <t>133,4*0,8*0,45+570,35*1,2*0,55+197,34*0,8*0,4</t>
  </si>
  <si>
    <t>1,5*1,5*0,1*23</t>
  </si>
  <si>
    <t>1,85*1,85*3,14*0,15</t>
  </si>
  <si>
    <t>0,6*0,6*3,14*2,2*23</t>
  </si>
  <si>
    <t>0,3*0,3*3,14*2,2*21</t>
  </si>
  <si>
    <t>1,4*1,4*3,14*4</t>
  </si>
  <si>
    <t>-2147416756</t>
  </si>
  <si>
    <t>-2126163806</t>
  </si>
  <si>
    <t>915522338</t>
  </si>
  <si>
    <t>1943090514</t>
  </si>
  <si>
    <t>2127118937</t>
  </si>
  <si>
    <t>-(133,4*0,8+570,35*1,2)*0,18-197,34*0,8*0,1</t>
  </si>
  <si>
    <t>-133,4*0,8*0,45-570,35*1,2*0,55-197,34*0,8*0,4</t>
  </si>
  <si>
    <t>-1,5*1,5*0,1*23</t>
  </si>
  <si>
    <t>-1,85*1,85*3,14*0,15</t>
  </si>
  <si>
    <t>-0,6*0,6*3,14*2,2*23</t>
  </si>
  <si>
    <t>-0,3*0,3*3,14*2,2*21</t>
  </si>
  <si>
    <t>-1,4*1,4*3,14*4</t>
  </si>
  <si>
    <t>475176006</t>
  </si>
  <si>
    <t>-1844042240</t>
  </si>
  <si>
    <t>-1342688904</t>
  </si>
  <si>
    <t>-869531807</t>
  </si>
  <si>
    <t>1936289020</t>
  </si>
  <si>
    <t>1693280741</t>
  </si>
  <si>
    <t>1113402667</t>
  </si>
  <si>
    <t>(34,36+11,33+2+7)*1,8+3*1,8+20</t>
  </si>
  <si>
    <t>224511112</t>
  </si>
  <si>
    <t>Vrty maloprofilové D do 245 mm úklon do 45° hl do 25 m hor. I a II</t>
  </si>
  <si>
    <t>167603831</t>
  </si>
  <si>
    <t>Maloprofilové vrty průběžným sacím vrtáním průměru přes 195 do 245 mm do úklonu 45° v hl 0 až 25 m v hornině tř. I a II</t>
  </si>
  <si>
    <t>292111111</t>
  </si>
  <si>
    <t>Montáž pomocné konstrukce ocelové pro zvláštní zakládání z terénu</t>
  </si>
  <si>
    <t>573945331</t>
  </si>
  <si>
    <t>Pomocná konstrukce pro zvláštní zakládání staveb ocelová z terénu zřízení</t>
  </si>
  <si>
    <t xml:space="preserve">Poznámka k souboru cen:_x000d_
1. Ceny jsou určeny pro:_x000d_
a) jakýkoliv druh a rozměr ocelových, dřevěných výrobků,_x000d_
b) provádění pomocných konstrukcí z terénu, z lešení, z prámů lodí,_x000d_
c) pracovní podlahy, lešení, podporné a jiné konstrukce pro beranidla, vytahovače, vrtné a jiné soupravy,_x000d_
d) rozepření a vzepření štětových nebo podzemních stěn (i pilotových)._x000d_
2. V ceně-1111 jsou započteny i náklady na potřebný spojovací materiál._x000d_
3. V cenách nejsou započteny náklady na dodání nebo opotřebení materiálu._x000d_
a) dodání materiálu trvale zabudovaného se oceňuje ve specifikaci._x000d_
b) opotřebení materiálu dočasně zabudovaného se oceňuje ve specifikaci jako u oceli 0,2 a u dřeva 0,333.násobek pořizovací ceny materiálu._x000d_
</t>
  </si>
  <si>
    <t>(16*1,95+8*4,8+8*5,45)*37,9*0,001</t>
  </si>
  <si>
    <t>13010832</t>
  </si>
  <si>
    <t>ocel profilová UPN 260 jakost 11 375</t>
  </si>
  <si>
    <t>-769704453</t>
  </si>
  <si>
    <t>311101211</t>
  </si>
  <si>
    <t>Vytvoření prostupů do 0,02 m2 ve zdech nosných osazením vložek z trub, dílců, tvarovek</t>
  </si>
  <si>
    <t>1879204231</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</si>
  <si>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do 0,02 m2</t>
  </si>
  <si>
    <t xml:space="preserve">Poznámka k souboru cen:_x000d_
1. Neodečítá-li se objem neprovedeného betonu podle čl. 3523 odst. a) Všeobecných podmínek tohoto katalogu (do 0,10 m3 a do 0,05 m2), neoceňuje se ukládání vložek cenami -1211 (do 0,02 m2) a -1212 (do 0,05 m2), ale pouze jejich dodávka podle poznámky 2 a 3._x000d_
2. Dodávka vložek předepsaných projektem se oceňuje ve specifikaci._x000d_
3. Ztratné lze stanovit ve výši 1 %._x000d_
</t>
  </si>
  <si>
    <t>28611131</t>
  </si>
  <si>
    <t>trubka kanalizační PVC DN 160x1000 mm SN4</t>
  </si>
  <si>
    <t>-958803850</t>
  </si>
  <si>
    <t>311101212</t>
  </si>
  <si>
    <t>Vytvoření prostupů do 0,05 m2 ve zdech nosných osazením vložek z trub, dílců, tvarovek</t>
  </si>
  <si>
    <t>-1345542119</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</si>
  <si>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0,02 do 0,05 m2</t>
  </si>
  <si>
    <t>0,2*4</t>
  </si>
  <si>
    <t>28611136</t>
  </si>
  <si>
    <t>trubka kanalizační PVC DN 200x1000 mm SN4</t>
  </si>
  <si>
    <t>421724527</t>
  </si>
  <si>
    <t>0,5*2</t>
  </si>
  <si>
    <t>28611140</t>
  </si>
  <si>
    <t>trubka kanalizační PVC DN 250x1000 mm SN4</t>
  </si>
  <si>
    <t>-1533895390</t>
  </si>
  <si>
    <t>311101213</t>
  </si>
  <si>
    <t>Vytvoření prostupů do 0,10 m2 ve zdech nosných osazením vložek z trub, dílců, tvarovek</t>
  </si>
  <si>
    <t>1795808229</t>
  </si>
  <si>
    <t>Vytvoření prostupů nebo suchých kanálků v betonových zdech nosných z monolitického betonu a železobetonu vodorovných, šikmých, obloukových, zalomených, svislých vložkami z trub, prefabrikovaných dílců, dutinových tvarovek, apod., bez jejich dodání trvale osazenými na sraz, včetně polohového zajištění v bednění při betonáži, vnější průřezové plochy přes 0,05 do 0,10 m2</t>
  </si>
  <si>
    <t>28611143</t>
  </si>
  <si>
    <t>trubka kanalizační PVC DN 315x1000 mm SN4</t>
  </si>
  <si>
    <t>-416158472</t>
  </si>
  <si>
    <t>38611011R</t>
  </si>
  <si>
    <t>Montáž ČOV</t>
  </si>
  <si>
    <t>-1840539533</t>
  </si>
  <si>
    <t>59224600</t>
  </si>
  <si>
    <t>dno prefabrikované šachty 2 500 mm</t>
  </si>
  <si>
    <t>-1026788134</t>
  </si>
  <si>
    <t>59224601</t>
  </si>
  <si>
    <t>skruž 2 500 mm</t>
  </si>
  <si>
    <t>-1406074749</t>
  </si>
  <si>
    <t>59224602</t>
  </si>
  <si>
    <t>zákrytová deska 2 500 mm</t>
  </si>
  <si>
    <t>-805334277</t>
  </si>
  <si>
    <t>-1083349521</t>
  </si>
  <si>
    <t>-111815696</t>
  </si>
  <si>
    <t>4+4+12+10</t>
  </si>
  <si>
    <t>1451269340</t>
  </si>
  <si>
    <t>536828242</t>
  </si>
  <si>
    <t>1971302718</t>
  </si>
  <si>
    <t>1753652559</t>
  </si>
  <si>
    <t>-2024897919</t>
  </si>
  <si>
    <t>-269111792</t>
  </si>
  <si>
    <t>1331180244</t>
  </si>
  <si>
    <t>452321141</t>
  </si>
  <si>
    <t>Podkladní desky ze ŽB tř. C 16/20 otevřený výkop</t>
  </si>
  <si>
    <t>-573615141</t>
  </si>
  <si>
    <t>Podkladní a zajišťovací konstrukce z betonu železového v otevřeném výkopu desky pod potrubí, stoky a drobné objekty z betonu tř. C 16/20</t>
  </si>
  <si>
    <t>452351101</t>
  </si>
  <si>
    <t>Bednění podkladních desek nebo bloků nebo sedlového lože otevřený výkop</t>
  </si>
  <si>
    <t>-985266993</t>
  </si>
  <si>
    <t>Bednění podkladních a zajišťovacích konstrukcí v otevřeném výkopu desek nebo sedlových loží pod potrubí, stoky a drobné objekty</t>
  </si>
  <si>
    <t>3,7*3,14*0,15</t>
  </si>
  <si>
    <t>452368211</t>
  </si>
  <si>
    <t>Výztuž podkladních desek nebo bloků nebo pražců otevřený výkop ze svařovaných sítí Kari</t>
  </si>
  <si>
    <t>-1708794401</t>
  </si>
  <si>
    <t>Výztuž podkladních desek, bloků nebo pražců v otevřeném výkopu ze svařovaných sítí typu Kari</t>
  </si>
  <si>
    <t>1,85*1,85*3,14*5,4*0,001</t>
  </si>
  <si>
    <t>-826909806</t>
  </si>
  <si>
    <t>334819373</t>
  </si>
  <si>
    <t>1756284810</t>
  </si>
  <si>
    <t>(34,36+11,33+2+7)*1,8+3*1,8</t>
  </si>
  <si>
    <t>1766840268</t>
  </si>
  <si>
    <t>-1675034299</t>
  </si>
  <si>
    <t>384204144</t>
  </si>
  <si>
    <t>596212210</t>
  </si>
  <si>
    <t>Kladení zámkové dlažby pozemních komunikací tl 80 mm skupiny A pl do 50 m2</t>
  </si>
  <si>
    <t>-1006556011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</si>
  <si>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</si>
  <si>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577125994</t>
  </si>
  <si>
    <t>-318169552</t>
  </si>
  <si>
    <t>Poznámka k položce:_x000d_
napojení stoky "SA" do stávající šachty</t>
  </si>
  <si>
    <t>631311134</t>
  </si>
  <si>
    <t>Mazanina tl do 240 mm z betonu prostého bez zvýšených nároků na prostředí tř. C 16/20</t>
  </si>
  <si>
    <t>140350808</t>
  </si>
  <si>
    <t>Mazanina z betonu prostého bez zvýšených nároků na prostředí tl. přes 120 do 240 mm tř. C 16/20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</si>
  <si>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betonu)._x000d_
2. Pro mazaniny tlouštěk větších než 240 mm jsou určeny:_x000d_
a) pro mazaniny ukládané na zeminu (v halách apod.) ceny souborů cen 27* 31- Základy z betonu prostého a 27* 32 - Základy z betonu železového,_x000d_
b) pro mazaniny v nadzemních podlažích ceny souboru cen 411 31- . . Beton kleneb._x000d_
3. Ceny lze použít i pro betonový okapový chodníček budovy (včetně tvarování rigolového žlábku) v příslušných tloušťkách. Jeho podloží se oceňuje samostatně._x000d_
4. V ceně jsou započteny i náklady na:_x000d_
a) základní stržení povrchu mazaniny s urovnáním vibrační lištou nebo dřevěným hladítkem,_x000d_
b) vytvoření dilatačních spár v mazanině bez zaplnění, pokud jsou dilatační spáry vytvářeny při provádění betonáže. Jestliže jsou dilatační spáry řezány dodatečně, oceňují se cenami souboru cen 634 91-11 Řezání dilatačních nebo smršťovacích spár._x000d_
</t>
  </si>
  <si>
    <t>1,25*1,25*3,14*0,15</t>
  </si>
  <si>
    <t>831312121</t>
  </si>
  <si>
    <t>Montáž potrubí z trub kameninových hrdlových s integrovaným těsněním výkop sklon do 20 % DN 150</t>
  </si>
  <si>
    <t>-974516327</t>
  </si>
  <si>
    <t>Montáž potrubí z trub kameninových hrdlových s integrovaným těsněním v otevřeném výkopu ve sklonu do 20 % DN 150</t>
  </si>
  <si>
    <t>59710675</t>
  </si>
  <si>
    <t>trouba kameninová glazovaná DN 150mm L1,50m spojovací systém F</t>
  </si>
  <si>
    <t>-1735922849</t>
  </si>
  <si>
    <t>831362121</t>
  </si>
  <si>
    <t>Montáž potrubí z trub kameninových hrdlových s integrovaným těsněním výkop sklon do 20 % DN 250</t>
  </si>
  <si>
    <t>832526725</t>
  </si>
  <si>
    <t>Montáž potrubí z trub kameninových hrdlových s integrovaným těsněním v otevřeném výkopu ve sklonu do 20 % DN 250</t>
  </si>
  <si>
    <t>280,75+177,62+85,21+26,77</t>
  </si>
  <si>
    <t>59710705</t>
  </si>
  <si>
    <t>trouba kameninová glazovaná pouze uvnitř DN 250mm L2,50m spojovací systém C Třída 240</t>
  </si>
  <si>
    <t>-1013833036</t>
  </si>
  <si>
    <t>837312221</t>
  </si>
  <si>
    <t>Montáž kameninových tvarovek jednoosých s integrovaným těsněním otevřený výkop DN 150</t>
  </si>
  <si>
    <t>446671180</t>
  </si>
  <si>
    <t>Montáž kameninových tvarovek na potrubí z trub kameninových v otevřeném výkopu s integrovaným těsněním jednoosých DN 150</t>
  </si>
  <si>
    <t xml:space="preserve">Poznámka k souboru cen:_x000d_
1. Ceny jsou určeny pro montáž tvarovek v otevřeném výkopu jakéhokoliv sklonu._x000d_
2. Pro volbu ceny u odbočných tvarovek je rozhodující DN hlavního řadu; u jednoosých větší DN._x000d_
3. V cenách nejsou započteny náklady na dodání tvarovek a těsnícího materiálu, který je součástí tvarovek. Tyto náklady se oceňují ve specifikaci._x000d_
</t>
  </si>
  <si>
    <t>59710984</t>
  </si>
  <si>
    <t>koleno kameninové glazované DN 150 45° spojovací systém F</t>
  </si>
  <si>
    <t>-1225326775</t>
  </si>
  <si>
    <t>837361221</t>
  </si>
  <si>
    <t>Montáž kameninových tvarovek odbočných s integrovaným těsněním otevřený výkop DN 250</t>
  </si>
  <si>
    <t>2135504083</t>
  </si>
  <si>
    <t>Montáž kameninových tvarovek na potrubí z trub kameninových v otevřeném výkopu s integrovaným těsněním odbočných DN 250</t>
  </si>
  <si>
    <t>59711560</t>
  </si>
  <si>
    <t>odbočka kameninová glazovaná jednoduchá šikmá DN 250/150 L50cm spojovací systém C/F tř.160/-</t>
  </si>
  <si>
    <t>-2068790900</t>
  </si>
  <si>
    <t>871254301</t>
  </si>
  <si>
    <t>Montáž kanalizačního potrubí z PE SDR17 otevřený výkop sklon do 20 % svařovaných na tupo D 90x5,4 mm</t>
  </si>
  <si>
    <t>1166422982</t>
  </si>
  <si>
    <t>Montáž kanalizačního potrubí z plastů z polyetylenu PE 100 svařovaných na tupo v otevřeném výkopu ve sklonu do 20 % SDR 17/PN 10 D 90 x 5,4 mm</t>
  </si>
  <si>
    <t>28613964</t>
  </si>
  <si>
    <t>trubka ochranná pro plyn PEHD 90x3,5mm</t>
  </si>
  <si>
    <t>-1243853391</t>
  </si>
  <si>
    <t>871255301</t>
  </si>
  <si>
    <t>Montáž kanalizačního potrubí z PE SDR17 otevřený výkop svařovaných elektrotvarovkou D 90 x 5,4 mm</t>
  </si>
  <si>
    <t>457760862</t>
  </si>
  <si>
    <t>Montáž kanalizačního potrubí z plastů z polyetylenu PE 100 svařovaných elektrotvarovkou v otevřeném výkopu ve sklonu do 20 % SDR 17/PN 10 D 90 x 5,4 mm</t>
  </si>
  <si>
    <t>28613415</t>
  </si>
  <si>
    <t>potrubí kanalizační tlakové PE100 SDR 17 návin se signalizační vrstvou 90x5,4mm</t>
  </si>
  <si>
    <t>958285952</t>
  </si>
  <si>
    <t>1654829350</t>
  </si>
  <si>
    <t>28611113</t>
  </si>
  <si>
    <t>trubka kanalizační PVC DN 110x1000 mm SN4</t>
  </si>
  <si>
    <t>-1269699058</t>
  </si>
  <si>
    <t>871313121</t>
  </si>
  <si>
    <t>Montáž kanalizačního potrubí z PVC těsněné gumovým kroužkem otevřený výkop sklon do 20 % DN 160</t>
  </si>
  <si>
    <t>-1868248530</t>
  </si>
  <si>
    <t>Montáž kanalizačního potrubí z plastů z tvrdého PVC těsněných gumovým kroužkem v otevřeném výkopu ve sklonu do 20 % DN 160</t>
  </si>
  <si>
    <t>13+3</t>
  </si>
  <si>
    <t>-1715481478</t>
  </si>
  <si>
    <t>871355302</t>
  </si>
  <si>
    <t>Montáž kanalizačního potrubí z PE SDR17 otevřený výkop svařovaných elektrotvarovkou D 225 x 13,4 mm</t>
  </si>
  <si>
    <t>-83942185</t>
  </si>
  <si>
    <t>Montáž kanalizačního potrubí z plastů z polyetylenu PE 100 svařovaných elektrotvarovkou v otevřeném výkopu ve sklonu do 20 % SDR 17/PN 10 D 225 x 13,4 mm</t>
  </si>
  <si>
    <t>28613432</t>
  </si>
  <si>
    <t>potrubí kanalizační tlakové PE100 SDR 17 tyče 12m se signalizační vrstvou 225x13,4mm</t>
  </si>
  <si>
    <t>388161612</t>
  </si>
  <si>
    <t>1927115723</t>
  </si>
  <si>
    <t>1605542527</t>
  </si>
  <si>
    <t>877245210</t>
  </si>
  <si>
    <t>Montáž elektrokolen 45° na kanalizačním potrubí z PE trub d 90</t>
  </si>
  <si>
    <t>-1426841857</t>
  </si>
  <si>
    <t>Montáž tvarovek na kanalizačním plastovém potrubí z polyetylenu PE 100 elektrotvarovek SDR 11/PN16 kolen 45° d 90</t>
  </si>
  <si>
    <t>28614948</t>
  </si>
  <si>
    <t>elektrokoleno 45° PE 100 PN 16 D 90mm</t>
  </si>
  <si>
    <t>399082387</t>
  </si>
  <si>
    <t>28614932</t>
  </si>
  <si>
    <t>elektrokoleno 90° PE 100 D 40mm</t>
  </si>
  <si>
    <t>-1460224519</t>
  </si>
  <si>
    <t>-301901356</t>
  </si>
  <si>
    <t>28611351</t>
  </si>
  <si>
    <t>koleno kanalizační PVC KG 110x45°</t>
  </si>
  <si>
    <t>477302768</t>
  </si>
  <si>
    <t>28611353</t>
  </si>
  <si>
    <t>koleno kanalizační PVC KG 110x87°</t>
  </si>
  <si>
    <t>-1212213818</t>
  </si>
  <si>
    <t>877315211</t>
  </si>
  <si>
    <t>Montáž tvarovek z tvrdého PVC-systém KG nebo z polypropylenu-systém KG 2000 jednoosé DN 160</t>
  </si>
  <si>
    <t>-1945231132</t>
  </si>
  <si>
    <t>Montáž tvarovek na kanalizačním potrubí z trub z plastu z tvrdého PVC nebo z polypropylenu v otevřeném výkopu jednoosých DN 160</t>
  </si>
  <si>
    <t>28611361</t>
  </si>
  <si>
    <t>koleno kanalizační PVC KG 160x45°</t>
  </si>
  <si>
    <t>498338656</t>
  </si>
  <si>
    <t>28611363</t>
  </si>
  <si>
    <t>koleno kanalizační PVC 1KG 50x87°</t>
  </si>
  <si>
    <t>1934245757</t>
  </si>
  <si>
    <t>-1304007548</t>
  </si>
  <si>
    <t>1230789811</t>
  </si>
  <si>
    <t>-2112057503</t>
  </si>
  <si>
    <t>894411221</t>
  </si>
  <si>
    <t>Zřízení šachet kanalizačních z betonových dílců na potrubí DN nad 200 do 300 dno kamenina</t>
  </si>
  <si>
    <t>-1616489213</t>
  </si>
  <si>
    <t>Zřízení šachet kanalizačních z betonových dílců výšky vstupu do 1,50 m s obložením dna kameninou nebo kanalizačními cihlami, na potrubí DN přes 200 do 300</t>
  </si>
  <si>
    <t xml:space="preserve">Poznámka k souboru cen:_x000d_
1. Příplatek k ceně šachet z betonových dílců za každých dalších i započatých 0,60 m výšky vstupu se oceňuje cenou 894 11-8001 této části katalogu._x000d_
2. V cenách jsou započteny i náklady na:_x000d_
a) podkladní desku z betonu prostého._x000d_
b) zhotovení monolitického dna_x000d_
3. V cenách nejsou započteny náklady na:_x000d_
a) litinové poklopy; osazení litinových poklopů se oceňuje cenami souboru cen 899 10- . 1 Osazení poklopů litinových a ocelových včetně rámů části A 01 tohoto katalogu; dodání poklopů se oceňuje ve specifikaci,_x000d_
b) dodání betonových dílců (vyrovnávací prstenec, přechodová skruž, přechodová deska, skruže, šachtové a skružová těsnění); tyto se oceňují ve specifikaci._x000d_
</t>
  </si>
  <si>
    <t>-1857865645</t>
  </si>
  <si>
    <t>15+16+5+2</t>
  </si>
  <si>
    <t>819623876</t>
  </si>
  <si>
    <t>1445491712</t>
  </si>
  <si>
    <t>59224052</t>
  </si>
  <si>
    <t>skruž pro kanalizační šachty se zabudovanými stupadly 100 x 100 x 12 cm</t>
  </si>
  <si>
    <t>-1765644309</t>
  </si>
  <si>
    <t>59224000</t>
  </si>
  <si>
    <t xml:space="preserve">dílec betonový pro vstupní šachty  100x25x9 cm</t>
  </si>
  <si>
    <t>-119249814</t>
  </si>
  <si>
    <t>59225109</t>
  </si>
  <si>
    <t>dílec betonový pro studny 80x25x9 cm</t>
  </si>
  <si>
    <t>-1832773463</t>
  </si>
  <si>
    <t>113</t>
  </si>
  <si>
    <t>59225105</t>
  </si>
  <si>
    <t>dílec betonový pro studny D 80 x 100 x 9 cm</t>
  </si>
  <si>
    <t>639199996</t>
  </si>
  <si>
    <t>114</t>
  </si>
  <si>
    <t>1922408420</t>
  </si>
  <si>
    <t>21+2</t>
  </si>
  <si>
    <t>115</t>
  </si>
  <si>
    <t>1646765680</t>
  </si>
  <si>
    <t>116</t>
  </si>
  <si>
    <t>1123161461</t>
  </si>
  <si>
    <t>117</t>
  </si>
  <si>
    <t>418122244</t>
  </si>
  <si>
    <t>118</t>
  </si>
  <si>
    <t>-995101619</t>
  </si>
  <si>
    <t>59224340</t>
  </si>
  <si>
    <t>417095027</t>
  </si>
  <si>
    <t>-878427102</t>
  </si>
  <si>
    <t>894812001</t>
  </si>
  <si>
    <t>Revizní a čistící šachta z PP šachtové dno DN 400/150 přímý tok</t>
  </si>
  <si>
    <t>1273060671</t>
  </si>
  <si>
    <t>Revizní a čistící šachta z polypropylenu PP pro hladké trouby DN 400 šachtové dno (DN šachty / DN trubního vedení) DN 400/150 přímý tok</t>
  </si>
  <si>
    <t xml:space="preserve">Poznámka k souboru cen:_x000d_
1. V příslušných cenách jsou započteny i náklady na:_x000d_
a) vyrovnávací násypnou vrstvu ze štěrkopísku tl. 100 mm,_x000d_
b) dodání a montáž šachtového dna, trouby šachty, teleskopu a poklopu, příslušného dílu šachty,_x000d_
c) napojení stávajícího kanalizačního potrubí._x000d_
2. V cenách nejsou započteny náklady na:_x000d_
a) fixování šachty obsypem, který se oceňuje cenami souboru 174 . 0-11 Zásyp sypaninou z jakékoliv horniny, katalogu 800-1 Zemní práce části A 01._x000d_
</t>
  </si>
  <si>
    <t>894812032</t>
  </si>
  <si>
    <t>Revizní a čistící šachta z PP DN 400 šachtová roura korugovaná bez hrdla světlé hloubky 1500 mm</t>
  </si>
  <si>
    <t>-1706550663</t>
  </si>
  <si>
    <t>Revizní a čistící šachta z polypropylenu PP pro hladké trouby DN 400 roura šachtová korugovaná bez hrdla, světlé hloubky 1500 mm</t>
  </si>
  <si>
    <t>894812041</t>
  </si>
  <si>
    <t>Příplatek k rourám revizní a čistící šachty z PP DN 400 za uříznutí šachtové roury</t>
  </si>
  <si>
    <t>1117872160</t>
  </si>
  <si>
    <t>Revizní a čistící šachta z polypropylenu PP pro hladké trouby DN 400 roura šachtová korugovaná Příplatek k cenám 2031 - 2035 za uříznutí šachtové roury</t>
  </si>
  <si>
    <t>894812063</t>
  </si>
  <si>
    <t>Revizní a čistící šachta z PP DN 400 poklop litinový plný do teleskopické trubky pro třídu zatížení D400</t>
  </si>
  <si>
    <t>-1460318296</t>
  </si>
  <si>
    <t>Revizní a čistící šachta z polypropylenu PP pro hladké trouby DN 400 poklop litinový (pro třídu zatížení) plný do teleskopické trubky (D400)</t>
  </si>
  <si>
    <t>896211112</t>
  </si>
  <si>
    <t>Spadiště kanalizační z betonu kruhové jednoduché dno beton tř. C 25/30 horní potrubí DN 250 nebo 300</t>
  </si>
  <si>
    <t>1408737172</t>
  </si>
  <si>
    <t>Spadiště kanalizační z prostého betonu kruhové výšky vstupu do 0,90 m a základní výšky spadiště 0,60 m jednoduché se dnem z betonu tř. C 25/30 s horním potrubím DN 250 nebo 300</t>
  </si>
  <si>
    <t xml:space="preserve">Poznámka k souboru cen:_x000d_
1. Výšku spadiště určuje vzdálenost nejnižších bodů vnitřního líce potrubí přívodního a odpadního._x000d_
2. Každých dalších i započatých 0,60 m výšky vstupu se oceňuje cenou 894 13-8001 této části katalogu._x000d_
3. Pro výpočet přesunu hmot se celková hmotnost položky sníží o hmotnost betonu, pokud je beton dodáván přímo na místo zabudování nebo do prostoru technologické manipulace._x000d_
</t>
  </si>
  <si>
    <t>-1633332766</t>
  </si>
  <si>
    <t>59224660</t>
  </si>
  <si>
    <t>poklop šachtový betonová výplň+litina 785(610)x16mm D 400mm bez odvětrání</t>
  </si>
  <si>
    <t>-2105510830</t>
  </si>
  <si>
    <t>55241020</t>
  </si>
  <si>
    <t>poklop šachtový třída D 400, čtvercový rám 850, vstup 600 mm, bez ventilace</t>
  </si>
  <si>
    <t>-909307205</t>
  </si>
  <si>
    <t>899721111</t>
  </si>
  <si>
    <t>Signalizační vodič DN do 150 mm na potrubí</t>
  </si>
  <si>
    <t>-2113778043</t>
  </si>
  <si>
    <t>Signalizační vodič na potrubí DN do 150 mm</t>
  </si>
  <si>
    <t>899721112</t>
  </si>
  <si>
    <t>Signalizační vodič DN nad 150 mm na potrubí</t>
  </si>
  <si>
    <t>141698197</t>
  </si>
  <si>
    <t>Signalizační vodič na potrubí DN nad 150 mm</t>
  </si>
  <si>
    <t>899722114</t>
  </si>
  <si>
    <t>Krytí potrubí z plastů výstražnou fólií z PVC 40 cm</t>
  </si>
  <si>
    <t>631629014</t>
  </si>
  <si>
    <t>Krytí potrubí z plastů výstražnou fólií z PVC šířky 40 cm</t>
  </si>
  <si>
    <t>198+5</t>
  </si>
  <si>
    <t>899911151</t>
  </si>
  <si>
    <t>Kluzná objímka výšky 90 mm vnějšího průměru potrubí do 267 mm</t>
  </si>
  <si>
    <t>-136647208</t>
  </si>
  <si>
    <t>Kluzné objímky (pojízdná sedla) pro zasunutí potrubí do chráničky výšky 90 mm vnějšího průměru potrubí do 267 mm</t>
  </si>
  <si>
    <t>899913133</t>
  </si>
  <si>
    <t>Uzavírací manžeta chráničky potrubí DN 80 x 150</t>
  </si>
  <si>
    <t>273174872</t>
  </si>
  <si>
    <t>Koncové uzavírací manžety chrániček DN potrubí x DN chráničky DN 80 x 150</t>
  </si>
  <si>
    <t xml:space="preserve">Poznámka k souboru cen:_x000d_
1. V cenách jsou započteny i náklady na nerezové upínací pásky daných průměrů._x000d_
</t>
  </si>
  <si>
    <t>899913142</t>
  </si>
  <si>
    <t>Uzavírací manžeta chráničky potrubí DN 100 x 200</t>
  </si>
  <si>
    <t>354612703</t>
  </si>
  <si>
    <t>Koncové uzavírací manžety chrániček DN potrubí x DN chráničky DN 100 x 200</t>
  </si>
  <si>
    <t>899913152</t>
  </si>
  <si>
    <t>Uzavírací manžeta chráničky potrubí DN 150 x 250</t>
  </si>
  <si>
    <t>925997043</t>
  </si>
  <si>
    <t>Koncové uzavírací manžety chrániček DN potrubí x DN chráničky DN 150 x 250</t>
  </si>
  <si>
    <t>899913161</t>
  </si>
  <si>
    <t>Uzavírací manžeta chráničky potrubí DN 200 x 300</t>
  </si>
  <si>
    <t>1777745263</t>
  </si>
  <si>
    <t>Koncové uzavírací manžety chrániček DN potrubí x DN chráničky DN 200 x 300</t>
  </si>
  <si>
    <t>899913163</t>
  </si>
  <si>
    <t>Uzavírací manžeta chráničky potrubí DN 250 x 400</t>
  </si>
  <si>
    <t>1773398655</t>
  </si>
  <si>
    <t>Koncové uzavírací manžety chrániček DN potrubí x DN chráničky DN 250 x 400</t>
  </si>
  <si>
    <t>899914116</t>
  </si>
  <si>
    <t>Montáž ocelové chráničky D 426 x 10 mm</t>
  </si>
  <si>
    <t>1264652829</t>
  </si>
  <si>
    <t>Montáž ocelové chráničky v otevřeném výkopu vnějšího průměru D 426 x 10 mm</t>
  </si>
  <si>
    <t>139</t>
  </si>
  <si>
    <t>14033234</t>
  </si>
  <si>
    <t>trubka ocelová bezešvá hladká tl 10mm ČSN 41 1375.1 D 426mm</t>
  </si>
  <si>
    <t>837741793</t>
  </si>
  <si>
    <t>-701189306</t>
  </si>
  <si>
    <t>840564850</t>
  </si>
  <si>
    <t>-999177489</t>
  </si>
  <si>
    <t>916331112</t>
  </si>
  <si>
    <t>Osazení zahradního obrubníku betonového do lože z betonu s boční opěrou</t>
  </si>
  <si>
    <t>-397932580</t>
  </si>
  <si>
    <t>Osazení zahradního obrubníku betonového s ložem tl. od 50 do 100 mm z betonu prostého tř. C 12/15 s boční opěrou z betonu prostého tř. C 12/15</t>
  </si>
  <si>
    <t xml:space="preserve">Poznámka k souboru cen:_x000d_
1. V cenách jsou započteny i náklady na zalití a zatření spár cementovou maltou._x000d_
2. V cenách nejsou započteny náklady na dodání obrubníků; tyto se oceňují ve specifikaci._x000d_
3. Část lože přesahující tloušťku 100 mm lze ocenit cenou 916 99-1121 Lože pod obrubníky, krajníky nebo obruby z dlažebních kostek, katalogu 822-1._x000d_
</t>
  </si>
  <si>
    <t>59217001</t>
  </si>
  <si>
    <t>obrubník betonový zahradní 1000x50x250mm</t>
  </si>
  <si>
    <t>1329929586</t>
  </si>
  <si>
    <t>-747312939</t>
  </si>
  <si>
    <t>(34,36+11,33+2+10)*2</t>
  </si>
  <si>
    <t>146</t>
  </si>
  <si>
    <t>919735111</t>
  </si>
  <si>
    <t>Řezání stávajícího živičného krytu hl do 50 mm</t>
  </si>
  <si>
    <t>662443940</t>
  </si>
  <si>
    <t>Řezání stávajícího živičného krytu nebo podkladu hloubky do 50 mm</t>
  </si>
  <si>
    <t>3*2</t>
  </si>
  <si>
    <t>147</t>
  </si>
  <si>
    <t>-1602326844</t>
  </si>
  <si>
    <t>(34,36+11,33+2+7)*2</t>
  </si>
  <si>
    <t>148</t>
  </si>
  <si>
    <t>953961216</t>
  </si>
  <si>
    <t>Kotvy chemickou patronou M 24 hl 210 mm do betonu, ŽB nebo kamene s vyvrtáním otvoru</t>
  </si>
  <si>
    <t>1474067240</t>
  </si>
  <si>
    <t>Kotvy chemické s vyvrtáním otvoru do betonu, železobetonu nebo tvrdého kamene chemická patrona, velikost M 24, hloubka 210 mm</t>
  </si>
  <si>
    <t xml:space="preserve">Poznámka k souboru cen:_x000d_
1. V cenách 953 96-11 a 953 96-12 jsou započteny i náklady na:_x000d_
a) rozměření, vrtání a spotřebu vrtáků. Pro velikost M 8 až M 30 jsou započteny náklady na vrtání příklepovými vrtáky, pro velikost M 33 až M 39 diamantovými korunkami,_x000d_
b) vyfoukání otvoru, přípravu kotev k uložení do otvorů, vyplnění kotevních otvorů tmelem nebo chemickou patronou včetně dodávky materiálu._x000d_
2. V cenách 953 96-51.. jsou započteny i náklady na dodání a zasunutí kotevního šroubu do otvoru vyplněného chemickým tmelem nebo patronou a dotažení matice._x000d_
</t>
  </si>
  <si>
    <t>-150091360</t>
  </si>
  <si>
    <t>1606715896</t>
  </si>
  <si>
    <t>961115270</t>
  </si>
  <si>
    <t>1943209288</t>
  </si>
  <si>
    <t>153</t>
  </si>
  <si>
    <t>2047661206</t>
  </si>
  <si>
    <t>3*1,8*0,098</t>
  </si>
  <si>
    <t>(34,36+11,33+2+7)*1,8*0,22</t>
  </si>
  <si>
    <t>154</t>
  </si>
  <si>
    <t>1533096005</t>
  </si>
  <si>
    <t>3*1,8*0,29</t>
  </si>
  <si>
    <t>(34,36+11,33+2+7)*1,8*0,58</t>
  </si>
  <si>
    <t>155</t>
  </si>
  <si>
    <t>998275101</t>
  </si>
  <si>
    <t>Přesun hmot pro trubní vedení z trub kameninových otevřený výkop</t>
  </si>
  <si>
    <t>1958156645</t>
  </si>
  <si>
    <t>Přesun hmot pro trubní vedení hloubené z trub kameninových pro kanalizace v otevřeném výkopu dopravní vzdálenost do 15 m</t>
  </si>
  <si>
    <t>PSV</t>
  </si>
  <si>
    <t xml:space="preserve"> Práce a dodávky PSV</t>
  </si>
  <si>
    <t>741</t>
  </si>
  <si>
    <t xml:space="preserve"> Elektroinstalace - silnoproud</t>
  </si>
  <si>
    <t>156</t>
  </si>
  <si>
    <t>741124703</t>
  </si>
  <si>
    <t>Montáž kabel Cu stíněný ovládací žíly 2 až 19x1 mm2 uložený volně (JYTY)</t>
  </si>
  <si>
    <t>-493404661</t>
  </si>
  <si>
    <t>Montáž kabelů měděných ovládacích bez ukončení uložených volně stíněných ovládacích s plným jádrem (JYTY) počtu a průměru žil 2 až 19x1 mm2</t>
  </si>
  <si>
    <t>34111131</t>
  </si>
  <si>
    <t>kabel silový s Cu jádrem 1 kV 12x1,5mm2</t>
  </si>
  <si>
    <t>-219005221</t>
  </si>
  <si>
    <t>741130001</t>
  </si>
  <si>
    <t>Ukončení vodič izolovaný do 2,5mm2 v rozváděči nebo na přístroji</t>
  </si>
  <si>
    <t>-100495402</t>
  </si>
  <si>
    <t>Ukončení vodičů izolovaných s označením a zapojením v rozváděči nebo na přístroji, průřezu žíly do 2,5 mm2</t>
  </si>
  <si>
    <t>741132155</t>
  </si>
  <si>
    <t>Ukončení kabelů 14x1,5 až 2,5 mm2 smršťovací záklopkou nebo páskem bez letování</t>
  </si>
  <si>
    <t>-1580715482</t>
  </si>
  <si>
    <t>Ukončení kabelů smršťovací záklopkou nebo páskou se zapojením bez letování, počtu a průřezu žil 14x1,5 až 2,5 mm2</t>
  </si>
  <si>
    <t>741210002</t>
  </si>
  <si>
    <t>Montáž rozvodnice oceloplechová nebo plastová běžná do 50 kg</t>
  </si>
  <si>
    <t>378328986</t>
  </si>
  <si>
    <t>Montáž rozvodnic oceloplechových nebo plastových bez zapojení vodičů běžných, hmotnosti do 50 kg</t>
  </si>
  <si>
    <t>35711725</t>
  </si>
  <si>
    <t xml:space="preserve">skříň přípojková plastová  DCK SS2/PV 484x570x242</t>
  </si>
  <si>
    <t>-196592960</t>
  </si>
  <si>
    <t>35711672</t>
  </si>
  <si>
    <t xml:space="preserve">rozvaděč elektroměrový kompaktní pilíř ER112/PKP7P     1x jednosazbový</t>
  </si>
  <si>
    <t>-1968978154</t>
  </si>
  <si>
    <t>741231001</t>
  </si>
  <si>
    <t>Montáž svorkovnice do rozvaděčů - řadová vodič do 2,5 mm2 se zapojením vodičů</t>
  </si>
  <si>
    <t>-249960039</t>
  </si>
  <si>
    <t>Montáž svorkovnic do rozváděčů s popisnými štítky se zapojením vodičů na jedné straně řadových, průřezové plochy vodičů do 2,5 mm2</t>
  </si>
  <si>
    <t>34562148</t>
  </si>
  <si>
    <t>svornice řadová šroubovací nízkého napětí a průřezem vodiče 4 mm2</t>
  </si>
  <si>
    <t>1067974052</t>
  </si>
  <si>
    <t>741231003</t>
  </si>
  <si>
    <t>Montáž svorkovnice do rozvaděčů - řadová vodič do 10 mm2 se zapojením vodičů</t>
  </si>
  <si>
    <t>-863246459</t>
  </si>
  <si>
    <t>Montáž svorkovnic do rozváděčů s popisnými štítky se zapojením vodičů na jedné straně řadových, průřezové plochy vodičů do 10 mm2</t>
  </si>
  <si>
    <t>34562200</t>
  </si>
  <si>
    <t>svornice řadová šroubovací nízkého napětí a průřezem vodiče 10 mm2</t>
  </si>
  <si>
    <t>-1938208695</t>
  </si>
  <si>
    <t>741310001</t>
  </si>
  <si>
    <t>Montáž vypínač nástěnný 1-jednopólový prostředí normální</t>
  </si>
  <si>
    <t>-376180189</t>
  </si>
  <si>
    <t>Montáž spínačů jedno nebo dvoupólových nástěnných se zapojením vodičů, pro prostředí normální vypínačů, řazení 1-jednopólových</t>
  </si>
  <si>
    <t>358226101</t>
  </si>
  <si>
    <t>vypínač OT16 ET3 HY7ST2</t>
  </si>
  <si>
    <t>1991910026</t>
  </si>
  <si>
    <t>741320101</t>
  </si>
  <si>
    <t>Montáž jistič jednopólový nn do 25 A bez krytu</t>
  </si>
  <si>
    <t>-2062141083</t>
  </si>
  <si>
    <t>Montáž jističů se zapojením vodičů jednopólových nn do 25 A bez krytu</t>
  </si>
  <si>
    <t>35822107</t>
  </si>
  <si>
    <t>jistič 1pólový-charakteristika B 6A</t>
  </si>
  <si>
    <t>-518018219</t>
  </si>
  <si>
    <t>741320161</t>
  </si>
  <si>
    <t>Montáž jistič třípólový nn do 25 A bez krytu</t>
  </si>
  <si>
    <t>1730956226</t>
  </si>
  <si>
    <t>Montáž jističů se zapojením vodičů třípólových nn do 25 A bez krytu</t>
  </si>
  <si>
    <t>35822402</t>
  </si>
  <si>
    <t>jistič 3pólový-charakteristika B 20A</t>
  </si>
  <si>
    <t>-1386592218</t>
  </si>
  <si>
    <t>741322141</t>
  </si>
  <si>
    <t>Montáž svodiče přepětí nn typ 3 jednopólových na DIN lištu</t>
  </si>
  <si>
    <t>755376861</t>
  </si>
  <si>
    <t>Montáž přepěťových ochran nn se zapojením vodičů svodiče přepětí – typ 3 na DIN lištu jednopólových</t>
  </si>
  <si>
    <t>35889542</t>
  </si>
  <si>
    <t>svodič přepětí - FLP-B+C MAXI</t>
  </si>
  <si>
    <t>2112123087</t>
  </si>
  <si>
    <t>35889543</t>
  </si>
  <si>
    <t>svodič přepětí s filtrem DA275 DF6</t>
  </si>
  <si>
    <t>-1265158618</t>
  </si>
  <si>
    <t>741322161</t>
  </si>
  <si>
    <t>Montáž rázové oddělovací tlumivky do 32 A</t>
  </si>
  <si>
    <t>-1794475002</t>
  </si>
  <si>
    <t>Montáž přepěťových ochran nn se zapojením vodičů rázové oddělovací tlumivky do 32 A</t>
  </si>
  <si>
    <t>35889500</t>
  </si>
  <si>
    <t>tlumivka RTO 16</t>
  </si>
  <si>
    <t>-1100592198</t>
  </si>
  <si>
    <t>741361051</t>
  </si>
  <si>
    <t>Montáž akumulátorová baterie staniční 12 V počet kladných desek s kapacitou do 36 Ah</t>
  </si>
  <si>
    <t>791837353</t>
  </si>
  <si>
    <t>Montáž akumulátorových baterií staničních s elektrolytem, jednotlivých článků s napětím 12 V s kapacitou do 36 Ah</t>
  </si>
  <si>
    <t xml:space="preserve">Poznámka k souboru cen:_x000d_
1. Staniční baterie s elektrolytem se nabíjejí cyklem 3x nabití a 2x vybití. U dovozových popř. licenčních baterií se zvláštním nabíjecím režimem je třeba respektovat nabíjecí cyklus předepsaný výrobcem._x000d_
2. Cena -1081 je určena pro nabíjení baterií jakéhokoliv počtu článků za předpokladu, že odběratel zajistí předepsaný zdroj nabíjení. V případě nedostatečného nabíjecího zdroje bude provedeno prodloužené nabíjení, které se ocení cenou -1081 násobenou koeficientem 2._x000d_
3. Cena -1082 je určena pro jeden cyklus._x000d_
4. Cena -1083 je určena pro revizi provozovaných baterií jakéhokoliv počtu článků. Tato cena není určena pro oceňování výchozí revize._x000d_
5. Ceny obsahují i náklady na pomocné práce._x000d_
</t>
  </si>
  <si>
    <t>95200000</t>
  </si>
  <si>
    <t>akumulátorová baterie YUSA 12V, 12 Ah</t>
  </si>
  <si>
    <t>-367096159</t>
  </si>
  <si>
    <t>HZS2222</t>
  </si>
  <si>
    <t>Hodinová zúčtovací sazba elektrikář odborný</t>
  </si>
  <si>
    <t>512</t>
  </si>
  <si>
    <t>-498713789</t>
  </si>
  <si>
    <t>Hodinové zúčtovací sazby profesí PSV provádění stavebních instalací elektrikář odborný</t>
  </si>
  <si>
    <t>"ostatní montážní práce" 10</t>
  </si>
  <si>
    <t>"nastavení routeru" 4</t>
  </si>
  <si>
    <t>35800000</t>
  </si>
  <si>
    <t>zdroj 230 VAC/12 VDC/24 VDC BKE JS-51-138-240/DIN</t>
  </si>
  <si>
    <t>-867475338</t>
  </si>
  <si>
    <t>38200000</t>
  </si>
  <si>
    <t xml:space="preserve">router  3G Conel UR5i v2B</t>
  </si>
  <si>
    <t>-941736498</t>
  </si>
  <si>
    <t>54900000</t>
  </si>
  <si>
    <t>magnetický dveřní kontakt CTC013</t>
  </si>
  <si>
    <t>32118406</t>
  </si>
  <si>
    <t>3580000R</t>
  </si>
  <si>
    <t>podružný materiál</t>
  </si>
  <si>
    <t>Kč</t>
  </si>
  <si>
    <t>-1431104102</t>
  </si>
  <si>
    <t>741810001</t>
  </si>
  <si>
    <t>Celková prohlídka elektrického rozvodu a zařízení do 100 000,- Kč</t>
  </si>
  <si>
    <t>783037216</t>
  </si>
  <si>
    <t>Zkoušky a prohlídky elektrických rozvodů a zařízení celková prohlídka a vyhotovení revizní zprávy pro objem montážních prací do 100 tis. Kč</t>
  </si>
  <si>
    <t xml:space="preserve">Poznámka k souboru cen:_x000d_
1. Ceny -0001 až -0011 jsou určeny pro objem montážních prací včetně všech nákladů._x000d_
</t>
  </si>
  <si>
    <t>HZS4232</t>
  </si>
  <si>
    <t>Hodinová zúčtovací sazba technik odborný</t>
  </si>
  <si>
    <t>85609538</t>
  </si>
  <si>
    <t>Hodinové zúčtovací sazby ostatních profesí revizní a kontrolní činnost technik odborný</t>
  </si>
  <si>
    <t>"výrobní dokumentace" 12</t>
  </si>
  <si>
    <t>"dokumentace skutečného stavu" 17</t>
  </si>
  <si>
    <t>"úprava vizualizace" 12</t>
  </si>
  <si>
    <t>998741201</t>
  </si>
  <si>
    <t>Přesun hmot procentní pro silnoproud v objektech v do 6 m</t>
  </si>
  <si>
    <t>%</t>
  </si>
  <si>
    <t>-656447063</t>
  </si>
  <si>
    <t>Přesun hmot pro silnoproud stanovený procentní sazbou (%) z ceny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</si>
  <si>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</si>
  <si>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767</t>
  </si>
  <si>
    <t xml:space="preserve"> Konstrukce zámečnické</t>
  </si>
  <si>
    <t>767220550</t>
  </si>
  <si>
    <t>Montáž zábradlí osazení samostatného sloupku</t>
  </si>
  <si>
    <t>-954437942</t>
  </si>
  <si>
    <t>Montáž schodišťového zábradlí osazení samostatného sloupku</t>
  </si>
  <si>
    <t xml:space="preserve">Poznámka k souboru cen:_x000d_
1. Cenou -0550 nelze oceňovat montáž osazení samostatného sloupku vertikálně průběžného schodištěm; tyto práce lze oceňovat cenami souboru cen 767 99- . . Montáž ostatních atypických zámečnických konstrukcí._x000d_
2. V cenách nejsou započteny náklady na:_x000d_
a) vytvoření ohybu nebo ohybníku; tyto práce se oceňují cenou 767 22-0191 nebo -0490 Příplatek za vytvoření ohybu,_x000d_
b) montáž hliníkových krycích lišt; tyto práce se oceňují cenami 767 89-6110 až -6115 Montáž lišt a okopových plechů,_x000d_
c) montáž výplně tvarovaným plechem._x000d_
3. Montáž madel se oceňuje cenami souboru cen 767 16- . . Montáž zábradlí rovného; množství se určuje v m v ose madla._x000d_
</t>
  </si>
  <si>
    <t>14550236</t>
  </si>
  <si>
    <t>profil ocelový čtvercový svařovaný 40x40x3mm</t>
  </si>
  <si>
    <t>-1651228761</t>
  </si>
  <si>
    <t>2,55*3,44*2*0,001</t>
  </si>
  <si>
    <t>190</t>
  </si>
  <si>
    <t>13611220</t>
  </si>
  <si>
    <t>plech ocelový hladký jakost S 235 JR tl 6mm tabule</t>
  </si>
  <si>
    <t>457563956</t>
  </si>
  <si>
    <t>8*0,5*0,001</t>
  </si>
  <si>
    <t>191</t>
  </si>
  <si>
    <t>54879031</t>
  </si>
  <si>
    <t>kotva průvleková pro střední zatížení se šestihrannou hlavou M10 dl 90mm</t>
  </si>
  <si>
    <t>473368957</t>
  </si>
  <si>
    <t>192</t>
  </si>
  <si>
    <t>767810112</t>
  </si>
  <si>
    <t>Montáž mřížek větracích čtyřhranných průřezu do 0,04 m2</t>
  </si>
  <si>
    <t>-132838430</t>
  </si>
  <si>
    <t>Montáž větracích mřížek ocelových čtyřhranných, průřezu přes 0,01 do 0,04 m2</t>
  </si>
  <si>
    <t xml:space="preserve">Poznámka k souboru cen:_x000d_
1. Ceny jsou kalkulovány pro osazení větracích mřížek do předem připravené konstrukce._x000d_
</t>
  </si>
  <si>
    <t>55341427</t>
  </si>
  <si>
    <t>mřížka větrací nerezová se síťovinou 150x150mm</t>
  </si>
  <si>
    <t>666729564</t>
  </si>
  <si>
    <t>55341426</t>
  </si>
  <si>
    <t>mřížka větrací nerezová se síťovinou 200x200mm</t>
  </si>
  <si>
    <t>237232785</t>
  </si>
  <si>
    <t>767861011</t>
  </si>
  <si>
    <t>Montáž vnitřních kovových žebříků přímých délky do 5 m kotvených do betonu</t>
  </si>
  <si>
    <t>-1614843988</t>
  </si>
  <si>
    <t>Montáž vnitřních kovových žebříků přímých délky přes 2 do 5 m, ukotvených do betonu</t>
  </si>
  <si>
    <t>44983025</t>
  </si>
  <si>
    <t>žebřík výstupový jednoduchý přímý z pozinkované oceli dl 4m</t>
  </si>
  <si>
    <t>-505695929</t>
  </si>
  <si>
    <t>767995111</t>
  </si>
  <si>
    <t>Montáž atypických zámečnických konstrukcí hmotnosti do 5 kg</t>
  </si>
  <si>
    <t>1500721469</t>
  </si>
  <si>
    <t>Montáž ostatních atypických zámečnických konstrukcí hmotnosti do 5 kg</t>
  </si>
  <si>
    <t xml:space="preserve">Poznámka k souboru cen:_x000d_
1. Určení cen se řídí hmotností jednotlivě montovaného dílu konstrukce._x000d_
</t>
  </si>
  <si>
    <t>0,85+1,8*3</t>
  </si>
  <si>
    <t>42391615</t>
  </si>
  <si>
    <t>třmen kotevní plochý DN 100</t>
  </si>
  <si>
    <t>380569308</t>
  </si>
  <si>
    <t>42391625</t>
  </si>
  <si>
    <t>třmen kotevní plochý DN 150</t>
  </si>
  <si>
    <t>-18075563</t>
  </si>
  <si>
    <t>998767201</t>
  </si>
  <si>
    <t>Přesun hmot procentní pro zámečnické konstrukce v objektech v do 6 m</t>
  </si>
  <si>
    <t>1478095968</t>
  </si>
  <si>
    <t>Přesun hmot pro zámečnické konstrukce stanovený procentní sazbou (%) z ceny vodorovná dopravní vzdálenost do 50 m v objektech výšky do 6 m</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</si>
  <si>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</si>
  <si>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21-M</t>
  </si>
  <si>
    <t xml:space="preserve"> Elektromontáže</t>
  </si>
  <si>
    <t>210100014</t>
  </si>
  <si>
    <t>Ukončení vodičů v rozváděči nebo na přístroji včetně zapojení průřezu žíly do 10 mm2</t>
  </si>
  <si>
    <t>-731550989</t>
  </si>
  <si>
    <t>Ukončení vodičů izolovaných s označením a zapojením v rozváděči nebo na přístroji průřezu žíly do 10 mm2</t>
  </si>
  <si>
    <t>202</t>
  </si>
  <si>
    <t>210100251</t>
  </si>
  <si>
    <t>Ukončení kabelů smršťovací záklopkou nebo páskou se zapojením bez letování žíly do 4x10 mm2</t>
  </si>
  <si>
    <t>484352670</t>
  </si>
  <si>
    <t>Ukončení kabelů smršťovací záklopkou nebo páskou se zapojením bez letování počtu a průřezu žil do 4 x 10 mm2</t>
  </si>
  <si>
    <t>203</t>
  </si>
  <si>
    <t>210120102</t>
  </si>
  <si>
    <t>Montáž pojistkových patron nožových</t>
  </si>
  <si>
    <t>-1717620096</t>
  </si>
  <si>
    <t>Montáž pojistek se zapojením vodičů závitových pojistkových částí pojistkových patron nožových</t>
  </si>
  <si>
    <t>34523443</t>
  </si>
  <si>
    <t>vložka pojistková PHNA000 32AgG</t>
  </si>
  <si>
    <t>1550316123</t>
  </si>
  <si>
    <t>205</t>
  </si>
  <si>
    <t>210190521</t>
  </si>
  <si>
    <t>Montáž rozvaděčů vn venkovních ostatních do 400 kg</t>
  </si>
  <si>
    <t>901695266</t>
  </si>
  <si>
    <t>Montáž rozváděčů vn bez zapojení vodičů vnitřních ostatních, hmotnosti do 400 kg</t>
  </si>
  <si>
    <t>206</t>
  </si>
  <si>
    <t>35711647</t>
  </si>
  <si>
    <t>rozvaděč technologie čerpací stanice</t>
  </si>
  <si>
    <t>822972820</t>
  </si>
  <si>
    <t>891254287</t>
  </si>
  <si>
    <t>35442062</t>
  </si>
  <si>
    <t>1942162862</t>
  </si>
  <si>
    <t>20*1,05</t>
  </si>
  <si>
    <t>210220022</t>
  </si>
  <si>
    <t>Montáž uzemňovacího vedení vodičů FeZn pomocí svorek v zemi drátem do 10 mm ve městské zástavbě</t>
  </si>
  <si>
    <t>390161326</t>
  </si>
  <si>
    <t>Montáž uzemňovacího vedení s upevněním, propojením a připojením pomocí svorek v zemi s izolací spojů vodičů FeZn drátem nebo lanem průměru do 10 mm v městské zástavbě</t>
  </si>
  <si>
    <t>35441072</t>
  </si>
  <si>
    <t>drát pro hromosvod FeZn D 8mm</t>
  </si>
  <si>
    <t>-135170939</t>
  </si>
  <si>
    <t>3*0,62</t>
  </si>
  <si>
    <t>211</t>
  </si>
  <si>
    <t>210220302</t>
  </si>
  <si>
    <t>Montáž svorek hromosvodných se 3 a více šrouby</t>
  </si>
  <si>
    <t>1087202967</t>
  </si>
  <si>
    <t>Montáž hromosvodného vedení svorek se 3 a vícešrouby</t>
  </si>
  <si>
    <t>212</t>
  </si>
  <si>
    <t>35441996</t>
  </si>
  <si>
    <t>svorka odbočovací a spojovací pro spojování kruhových a páskových vodičů, FeZn</t>
  </si>
  <si>
    <t>616072712</t>
  </si>
  <si>
    <t>213</t>
  </si>
  <si>
    <t>210280001</t>
  </si>
  <si>
    <t>Zkoušky a prohlídky el rozvodů a zařízení celková prohlídka pro objem mtž prací do 100 000 Kč</t>
  </si>
  <si>
    <t>1014308078</t>
  </si>
  <si>
    <t>Zkoušky a prohlídky elektrických rozvodů a zařízení celková prohlídka, zkoušení, měření a vyhotovení revizní zprávy pro objem montážních prací do 100 tisíc Kč</t>
  </si>
  <si>
    <t xml:space="preserve">Poznámka k souboru cen:_x000d_
1. Ceny -0001 až -0010 jsou určeny pro objem montážních prací včetně nákladů na nosný a podružný materiál._x000d_
</t>
  </si>
  <si>
    <t>214</t>
  </si>
  <si>
    <t>210812033</t>
  </si>
  <si>
    <t>Montáž kabel Cu plný kulatý do 1 kV 4x6 až 10 mm2 uložený volně nebo v liště (CYKY)</t>
  </si>
  <si>
    <t>3332862</t>
  </si>
  <si>
    <t>Montáž izolovaných kabelů měděných do 1 kV bez ukončení plných a kulatých (CYKY, CHKE-R,...) uložených volně nebo v liště počtu a průřezu žil 4x6 až 10 mm2</t>
  </si>
  <si>
    <t>215</t>
  </si>
  <si>
    <t>34111076</t>
  </si>
  <si>
    <t>kabel silový s Cu jádrem 1 kV 4x10mm2</t>
  </si>
  <si>
    <t>1813977934</t>
  </si>
  <si>
    <t>35-M</t>
  </si>
  <si>
    <t xml:space="preserve"> Montáž čerpadel, kompr.a vodoh.zař.</t>
  </si>
  <si>
    <t>216</t>
  </si>
  <si>
    <t>350150005</t>
  </si>
  <si>
    <t>Montáž čerpadlo ponorné 125 KDFU-170-17</t>
  </si>
  <si>
    <t>361096098</t>
  </si>
  <si>
    <t>217</t>
  </si>
  <si>
    <t>42611102</t>
  </si>
  <si>
    <t>technologie čerpací stanice se separací pevných částic</t>
  </si>
  <si>
    <t>256</t>
  </si>
  <si>
    <t>-1279174372</t>
  </si>
  <si>
    <t>36-M</t>
  </si>
  <si>
    <t xml:space="preserve"> Montáž prov.,měř. a regul. zařízení</t>
  </si>
  <si>
    <t>218</t>
  </si>
  <si>
    <t>360470121</t>
  </si>
  <si>
    <t>Montáž pojistky trubičkové, typ 048 B, F /35</t>
  </si>
  <si>
    <t>384670573</t>
  </si>
  <si>
    <t>Montáž příslušenství pro rozvaděče a skříně Montáž pojistky trubičkové, typ 048 B, F /35</t>
  </si>
  <si>
    <t>219</t>
  </si>
  <si>
    <t>358226102</t>
  </si>
  <si>
    <t>trubičková pojistka ve svorce</t>
  </si>
  <si>
    <t>2102565299</t>
  </si>
  <si>
    <t>46-M</t>
  </si>
  <si>
    <t xml:space="preserve"> Zemní práce při extr.mont.pracích</t>
  </si>
  <si>
    <t>220</t>
  </si>
  <si>
    <t>460010023</t>
  </si>
  <si>
    <t>Vytyčení trasy vedení kabelového podzemního v terénu volném</t>
  </si>
  <si>
    <t>km</t>
  </si>
  <si>
    <t>515519071</t>
  </si>
  <si>
    <t>Vytyčení trasy vedení kabelového (podzemního) ve volném terénu</t>
  </si>
  <si>
    <t xml:space="preserve">Poznámka k souboru cen:_x000d_
1. V cenách jsou zahrnuty i náklady na:_x000d_
a) pochůzky projektovanou tratí,_x000d_
b) vyznačení budoucí trasy,_x000d_
c) rozmístění, očíslování a označení opěrných bodů,_x000d_
d) označení překážek a míst pro kabelové prostupy a podchodové štoly._x000d_
</t>
  </si>
  <si>
    <t>221</t>
  </si>
  <si>
    <t>460070753</t>
  </si>
  <si>
    <t>Hloubení nezapažených jam pro ostatní konstrukce ručně v hornině tř 3</t>
  </si>
  <si>
    <t>1490644188</t>
  </si>
  <si>
    <t>Hloubení nezapažených jam ručně pro ostatní konstrukce s přemístěním výkopku do vzdálenosti 3 m od okraje jámy nebo naložením na dopravní prostředek, včetně zásypu, zhutnění a urovnání povrchu ostatních konstrukcí, v hornině třídy 3</t>
  </si>
  <si>
    <t xml:space="preserve">Poznámka k souboru cen:_x000d_
1. Ceny hloubení jam ručně v hornině třídy 6 a 7 jsou stanoveny za použití pneumatického kladiva._x000d_
</t>
  </si>
  <si>
    <t>222</t>
  </si>
  <si>
    <t>460080013</t>
  </si>
  <si>
    <t>Základové konstrukce z monolitického betonu C 12/15 bez bednění</t>
  </si>
  <si>
    <t>1366524059</t>
  </si>
  <si>
    <t>Základové konstrukce základ bez bednění do rostlé zeminy z monolitického betonu tř. C 12/15</t>
  </si>
  <si>
    <t>223</t>
  </si>
  <si>
    <t>460150163</t>
  </si>
  <si>
    <t>Hloubení kabelových zapažených i nezapažených rýh ručně š 35 cm, hl 80 cm, v hornině tř 3</t>
  </si>
  <si>
    <t>95463701</t>
  </si>
  <si>
    <t>Hloubení zapažených i nezapažených kabelových rýh ručně včetně urovnání dna s přemístěním výkopku do vzdálenosti 3 m od okraje jámy nebo naložením na dopravní prostředek šířky 35 cm, hloubky 80 cm, v hornině třídy 3</t>
  </si>
  <si>
    <t>224</t>
  </si>
  <si>
    <t>460270126</t>
  </si>
  <si>
    <t>Pilíře z cihel bez koncového dílu včetně výkopu a základu pro skříň nn výšky do 105 a š do 150 cm</t>
  </si>
  <si>
    <t>-2134336491</t>
  </si>
  <si>
    <t>Pilíře a skříně pro rozvod nn zděné pilíře z vápenopískových cihel šířky do 40 cm, včetně hloubení jámy, naložení přebytečné horniny, zhotovení pískového lože, zřízení základu, izolace a krycí desky a urovnání okolního terénu bez koncovkového dílu, pro skříň výšky 105 cm a šířky přes 135 do 150 cm</t>
  </si>
  <si>
    <t xml:space="preserve">Poznámka k souboru cen:_x000d_
1. V cenách -0111 až -0146 a -0151 až -0206 nejsou obsaženy náklady na osazení skříně, tyto se oceňují cenami části A 19 Rozvaděče, rozvodné skříně, desky, svorkovnice – montáž katalogu 21 M._x000d_
</t>
  </si>
  <si>
    <t>225</t>
  </si>
  <si>
    <t>460421101</t>
  </si>
  <si>
    <t>Lože kabelů z písku nebo štěrkopísku tl 10 cm nad kabel, bez zakrytí, šířky lože do 65 cm</t>
  </si>
  <si>
    <t>-661195279</t>
  </si>
  <si>
    <t>Kabelové lože včetně podsypu, zhutnění a urovnání povrchu z písku nebo štěrkopísku tloušťky 10 cm nad kabel bez zakrytí, šířky do 65 cm</t>
  </si>
  <si>
    <t>226</t>
  </si>
  <si>
    <t>460490013</t>
  </si>
  <si>
    <t>Krytí kabelů výstražnou fólií šířky 34 cm</t>
  </si>
  <si>
    <t>1826977328</t>
  </si>
  <si>
    <t>Krytí kabelů, spojek, koncovek a odbočnic kabelů výstražnou fólií z PVC včetně vyrovnání povrchu rýhy, rozvinutí a uložení fólie do rýhy, fólie šířky do 34cm</t>
  </si>
  <si>
    <t>227</t>
  </si>
  <si>
    <t>460560143</t>
  </si>
  <si>
    <t>Zásyp rýh ručně šířky 35 cm, hloubky 60 cm, z horniny třídy 3</t>
  </si>
  <si>
    <t>-1600761052</t>
  </si>
  <si>
    <t>Zásyp kabelových rýh ručně s uložením výkopku ve vrstvách včetně zhutnění a urovnání povrchu šířky 35 cm hloubky 60 cm, v hornině třídy 3</t>
  </si>
  <si>
    <t>228</t>
  </si>
  <si>
    <t>460620007</t>
  </si>
  <si>
    <t>Zatravnění včetně zalití vodou na rovině</t>
  </si>
  <si>
    <t>-63396988</t>
  </si>
  <si>
    <t>Úprava terénu zatravnění, včetně dodání osiva a zalití vodou na rovině</t>
  </si>
  <si>
    <t xml:space="preserve">Poznámka k souboru cen:_x000d_
1. V cenách -0002 až -0003 nejsou zahrnuty dodávku drnů. Tato se oceňuje ve specifikaci._x000d_
2. V cenách -0022 až -0028 nejsou zahrnuty náklady na dodávku obrubníků. Tato dodávka se oceňuje ve specifikaci._x000d_
</t>
  </si>
  <si>
    <t>229</t>
  </si>
  <si>
    <t>460620013</t>
  </si>
  <si>
    <t>Provizorní úprava terénu se zhutněním, v hornině tř 3</t>
  </si>
  <si>
    <t>-86239802</t>
  </si>
  <si>
    <t>Úprava terénu provizorní úprava terénu včetně odkopání drobných nerovností a zásypu prohlubní se zhutněním, v hornině třídy 3</t>
  </si>
  <si>
    <t>SO 15 - Vodovodní řad (CHEVAK)</t>
  </si>
  <si>
    <t>49787977</t>
  </si>
  <si>
    <t>Chevak Cheb, a.s.</t>
  </si>
  <si>
    <t>CZ49787977</t>
  </si>
  <si>
    <t xml:space="preserve">HZS -  Hodinové zúčtovací sazby</t>
  </si>
  <si>
    <t>821236734</t>
  </si>
  <si>
    <t>70*1,4</t>
  </si>
  <si>
    <t>1729538700</t>
  </si>
  <si>
    <t>-275031953</t>
  </si>
  <si>
    <t>-2140902501</t>
  </si>
  <si>
    <t>1467011290</t>
  </si>
  <si>
    <t>455744754</t>
  </si>
  <si>
    <t>2612851</t>
  </si>
  <si>
    <t>1590213105</t>
  </si>
  <si>
    <t>(153,8+413,7+16+1)*2</t>
  </si>
  <si>
    <t>347268914</t>
  </si>
  <si>
    <t>-2039300473</t>
  </si>
  <si>
    <t>27*1*0,1</t>
  </si>
  <si>
    <t>260000377</t>
  </si>
  <si>
    <t>1113995564</t>
  </si>
  <si>
    <t>(153,8+386,7+16)*0,8*1,2+27*0,8*1,5</t>
  </si>
  <si>
    <t>-709969278</t>
  </si>
  <si>
    <t>31325665</t>
  </si>
  <si>
    <t>(153,8+413,7+16)*1,6*2</t>
  </si>
  <si>
    <t>1501625722</t>
  </si>
  <si>
    <t>1970868312</t>
  </si>
  <si>
    <t>1064546639</t>
  </si>
  <si>
    <t>(153,8+413,7+16)*0,8*0,5</t>
  </si>
  <si>
    <t>0,8*0,8*0,6*5</t>
  </si>
  <si>
    <t>175984078</t>
  </si>
  <si>
    <t>-690540288</t>
  </si>
  <si>
    <t>158403228</t>
  </si>
  <si>
    <t>1881128551</t>
  </si>
  <si>
    <t>1290496731</t>
  </si>
  <si>
    <t>-(153,8+413,7+16)*0,8*0,5</t>
  </si>
  <si>
    <t>-0,8*0,8*0,6*5</t>
  </si>
  <si>
    <t>1082827961</t>
  </si>
  <si>
    <t>(153,8+413,7+16)*0,8*0,4</t>
  </si>
  <si>
    <t>-1719311492</t>
  </si>
  <si>
    <t>936033641</t>
  </si>
  <si>
    <t>27*1</t>
  </si>
  <si>
    <t>2096882797</t>
  </si>
  <si>
    <t>2020020695</t>
  </si>
  <si>
    <t>1120975809</t>
  </si>
  <si>
    <t>-304700361</t>
  </si>
  <si>
    <t>52*1,4</t>
  </si>
  <si>
    <t>-306787483</t>
  </si>
  <si>
    <t>(153,8+413,7+16)*0,8*0,1</t>
  </si>
  <si>
    <t>1017894231</t>
  </si>
  <si>
    <t>56230636</t>
  </si>
  <si>
    <t>deska podkladová uličního poklopu plastového ventilkového a šoupatového</t>
  </si>
  <si>
    <t>-1005135638</t>
  </si>
  <si>
    <t>56230638</t>
  </si>
  <si>
    <t>deska podkladová uličního poklopu plastového hydrantového</t>
  </si>
  <si>
    <t>1951164591</t>
  </si>
  <si>
    <t>452313141</t>
  </si>
  <si>
    <t>Podkladní bloky z betonu prostého tř. C 16/20 otevřený výkop</t>
  </si>
  <si>
    <t>2006550036</t>
  </si>
  <si>
    <t>Podkladní a zajišťovací konstrukce z betonu prostého v otevřeném výkopu bloky pro potrubí z betonu tř. C 16/20</t>
  </si>
  <si>
    <t>452353101</t>
  </si>
  <si>
    <t>Bednění podkladních bloků otevřený výkop</t>
  </si>
  <si>
    <t>190100704</t>
  </si>
  <si>
    <t>Bednění podkladních a zajišťovacích konstrukcí v otevřeném výkopu bloků pro potrubí</t>
  </si>
  <si>
    <t>0,8*4*0,6*5</t>
  </si>
  <si>
    <t>718289148</t>
  </si>
  <si>
    <t>882390307</t>
  </si>
  <si>
    <t>20120783</t>
  </si>
  <si>
    <t>1643416627</t>
  </si>
  <si>
    <t>100119184</t>
  </si>
  <si>
    <t>850245121</t>
  </si>
  <si>
    <t>Výřez nebo výsek na potrubí z trub litinových tlakových nebo plastických hmot DN 80</t>
  </si>
  <si>
    <t>372896224</t>
  </si>
  <si>
    <t>Výřez nebo výsek na potrubí z trub litinových tlakových nebo plasických hmot DN 80</t>
  </si>
  <si>
    <t xml:space="preserve">Poznámka k souboru cen:_x000d_
1. Ceny výřezu nebo výseku na potrubí z trub litinových tlakových nebo plastických hmot jsou určeny pro dva řezy nebo seky prováděné na potrubí dodatečně._x000d_
2. V cenách jsou započteny náklady na:_x000d_
a) ohlášení uzavíraní vody,_x000d_
b) uzavření a otevření šoupat,_x000d_
c) vypuštění a napuštění vody,_x000d_
d) odvzdušnění potrubí,_x000d_
e) strojní nebo ruční výřez potrubí,_x000d_
f) nutné úpravy výkopu v prostoru provádění._x000d_
</t>
  </si>
  <si>
    <t>857242122</t>
  </si>
  <si>
    <t>Montáž litinových tvarovek jednoosých přírubových otevřený výkop DN 80</t>
  </si>
  <si>
    <t>-1737893645</t>
  </si>
  <si>
    <t>Montáž litinových tvarovek na potrubí litinovém tlakovém jednoosých na potrubí z trub přírubových v otevřeném výkopu, kanálu nebo v šachtě DN 80</t>
  </si>
  <si>
    <t xml:space="preserve">Poznámka k souboru cen:_x000d_
1. V cenách souboru cen nejsou započteny náklady na:_x000d_
a) dodání tvarovek; tyto se oceňují ve specifikaci,_x000d_
b) podkladní konstrukci ze štěrkopísku - podkladní vrstva ze štěrkopísku se oceňuje cenou 564 28-111 Podklad ze štěrkopísku._x000d_
2. V cenách 857 ..-1141, -1151, -3141 a -3151 nejsou započteny náklady nadodání těsnících nebo zámkových kroužků; tyto se oceňují ve specifikaci._x000d_
</t>
  </si>
  <si>
    <t>55250642</t>
  </si>
  <si>
    <t>koleno přírubové s patkou PP litinové DN 80</t>
  </si>
  <si>
    <t>-907312515</t>
  </si>
  <si>
    <t>31951013</t>
  </si>
  <si>
    <t xml:space="preserve">příruba kombi jištěná proti posunu pro LT  DN 80</t>
  </si>
  <si>
    <t>-159167984</t>
  </si>
  <si>
    <t>857262122</t>
  </si>
  <si>
    <t>Montáž litinových tvarovek jednoosých přírubových otevřený výkop DN 100</t>
  </si>
  <si>
    <t>-1425543835</t>
  </si>
  <si>
    <t>Montáž litinových tvarovek na potrubí litinovém tlakovém jednoosých na potrubí z trub přírubových v otevřeném výkopu, kanálu nebo v šachtě DN 100</t>
  </si>
  <si>
    <t>28654410</t>
  </si>
  <si>
    <t>příruba volná k lemovému nákružku z polypropylénu 110</t>
  </si>
  <si>
    <t>-1958857829</t>
  </si>
  <si>
    <t>31951014</t>
  </si>
  <si>
    <t xml:space="preserve">příruba kombi jištěná proti posunu pro PVC a PE  DN 100</t>
  </si>
  <si>
    <t>-1871368360</t>
  </si>
  <si>
    <t>31951015</t>
  </si>
  <si>
    <t xml:space="preserve">příruba UNI plus jištěná proti vytržení pro PVC a PE  DN 100</t>
  </si>
  <si>
    <t>85122725</t>
  </si>
  <si>
    <t>857264122</t>
  </si>
  <si>
    <t>Montáž litinových tvarovek odbočných přírubových otevřený výkop DN 100</t>
  </si>
  <si>
    <t>-156266103</t>
  </si>
  <si>
    <t>Montáž litinových tvarovek na potrubí litinovém tlakovém odbočných na potrubí z trub přírubových v otevřeném výkopu, kanálu nebo v šachtě DN 100</t>
  </si>
  <si>
    <t>55253516</t>
  </si>
  <si>
    <t>tvarovka přírubová litinová vodovodní s přírubovou odbočkou PN 10/16 T-kus DN 100/100</t>
  </si>
  <si>
    <t>-706352673</t>
  </si>
  <si>
    <t>55253515</t>
  </si>
  <si>
    <t>tvarovka přírubová litinová s přírubovou odbočkou,práškový epoxid tl 250µm T-kus DN 100/80</t>
  </si>
  <si>
    <t>1543933155</t>
  </si>
  <si>
    <t>857312122</t>
  </si>
  <si>
    <t>Montáž litinových tvarovek jednoosých přírubových otevřený výkop DN 150</t>
  </si>
  <si>
    <t>41815923</t>
  </si>
  <si>
    <t>Montáž litinových tvarovek na potrubí litinovém tlakovém jednoosých na potrubí z trub přírubových v otevřeném výkopu, kanálu nebo v šachtě DN 150</t>
  </si>
  <si>
    <t>55259819</t>
  </si>
  <si>
    <t>přechod přírubový tvárná litina DN 150/80 L200mm</t>
  </si>
  <si>
    <t>-1022683306</t>
  </si>
  <si>
    <t>31951016</t>
  </si>
  <si>
    <t xml:space="preserve">příruba kombi jištěná proti posunu pro PVC a PE  DN 150</t>
  </si>
  <si>
    <t>-132796508</t>
  </si>
  <si>
    <t>857314122</t>
  </si>
  <si>
    <t>Montáž litinových tvarovek odbočných přírubových otevřený výkop DN 150</t>
  </si>
  <si>
    <t>1839617045</t>
  </si>
  <si>
    <t>Montáž litinových tvarovek na potrubí litinovém tlakovém odbočných na potrubí z trub přírubových v otevřeném výkopu, kanálu nebo v šachtě DN 150</t>
  </si>
  <si>
    <t>55253527</t>
  </si>
  <si>
    <t>tvarovka přírubová litinová s přírubovou odbočkou,práškový epoxid tl 250µm T-kus DN 150/80</t>
  </si>
  <si>
    <t>652870107</t>
  </si>
  <si>
    <t>55253528</t>
  </si>
  <si>
    <t>tvarovka přírubová litinová s přírubovou odbočkou,práškový epoxid tl 250µm T-kus DN 150/100</t>
  </si>
  <si>
    <t>1728919593</t>
  </si>
  <si>
    <t>871161211</t>
  </si>
  <si>
    <t>Montáž potrubí z PE100 SDR 11 otevřený výkop svařovaných elektrotvarovkou D 32 x 3,0 mm</t>
  </si>
  <si>
    <t>1415980263</t>
  </si>
  <si>
    <t>Montáž vodovodního potrubí z plastů v otevřeném výkopu z polyetylenu PE 100 svařovaných elektrotvarovkou SDR 11/PN16 D 32 x 3,0 mm</t>
  </si>
  <si>
    <t xml:space="preserve">Poznámka k souboru cen:_x000d_
1. V cenách potrubí nejsou započteny náklady na:_x000d_
a) dodání potrubí; potrubí se oceňuje ve specifikaci; ztratné lze dohodnout u trub polyetylénových ve výši 1,5 %; u trub z tvrdého PVC ve výši 3 %,_x000d_
b) dodání tvarovek; tvarovky se oceňují ve specifikaci._x000d_
2. Ceny -2111 jsou určeny i pro plošné kolektory primárních okruhů tepelných čerpadel._x000d_
</t>
  </si>
  <si>
    <t>28613524</t>
  </si>
  <si>
    <t>potrubí třívrstvé PE100 RC SDR11 32x3,0 dl 12m</t>
  </si>
  <si>
    <t>-358789905</t>
  </si>
  <si>
    <t>871251211</t>
  </si>
  <si>
    <t>Montáž potrubí z PE100 SDR 11 otevřený výkop svařovaných elektrotvarovkou D 110 x 10,0 mm</t>
  </si>
  <si>
    <t>1015445791</t>
  </si>
  <si>
    <t>Montáž vodovodního potrubí z plastů v otevřeném výkopu z polyetylenu PE 100 svařovaných elektrotvarovkou SDR 11/PN16 D 110 x 10,0 mm</t>
  </si>
  <si>
    <t>28613511</t>
  </si>
  <si>
    <t>potrubí třívrstvé PE100 RC SDR11 110x10,0 dl 100m</t>
  </si>
  <si>
    <t>2030526749</t>
  </si>
  <si>
    <t>871321211</t>
  </si>
  <si>
    <t>Montáž potrubí z PE100 SDR 11 otevřený výkop svařovaných elektrotvarovkou D 160 x 14,6 mm</t>
  </si>
  <si>
    <t>912100220</t>
  </si>
  <si>
    <t>Montáž vodovodního potrubí z plastů v otevřeném výkopu z polyetylenu PE 100 svařovaných elektrotvarovkou SDR 11/PN16 D 160 x 14,6 mm</t>
  </si>
  <si>
    <t>28613534</t>
  </si>
  <si>
    <t>potrubí třívrstvé PE100 RC SDR11 160x14,6 dl 12m</t>
  </si>
  <si>
    <t>884694011</t>
  </si>
  <si>
    <t>877161101</t>
  </si>
  <si>
    <t>Montáž elektrospojek na vodovodním potrubí z PE trub d 32</t>
  </si>
  <si>
    <t>-1897995084</t>
  </si>
  <si>
    <t>Montáž tvarovek na vodovodním plastovém potrubí z polyetylenu PE 100 elektrotvarovek SDR 11/PN16 spojek, oblouků nebo redukcí d 32</t>
  </si>
  <si>
    <t xml:space="preserve">Poznámka k souboru cen:_x000d_
1. V cenách montáže tvarovek nejsou započteny náklady na dodání tvarovek. Tyto náklady se oceňují ve specifikaci._x000d_
</t>
  </si>
  <si>
    <t>28615969</t>
  </si>
  <si>
    <t>elektrospojka SDR 11 PE 100 PN 16 D 32mm</t>
  </si>
  <si>
    <t>2009636016</t>
  </si>
  <si>
    <t>877261101</t>
  </si>
  <si>
    <t>Montáž elektrospojek na vodovodním potrubí z PE trub d 110</t>
  </si>
  <si>
    <t>-1199307385</t>
  </si>
  <si>
    <t>Montáž tvarovek na vodovodním plastovém potrubí z polyetylenu PE 100 elektrotvarovek SDR 11/PN16 spojek, oblouků nebo redukcí d 110</t>
  </si>
  <si>
    <t>28615975</t>
  </si>
  <si>
    <t>-1362798357</t>
  </si>
  <si>
    <t>877261110</t>
  </si>
  <si>
    <t>Montáž elektrokolen 45° na vodovodním potrubí z PE trub d 110</t>
  </si>
  <si>
    <t>-492910525</t>
  </si>
  <si>
    <t>Montáž tvarovek na vodovodním plastovém potrubí z polyetylenu PE 100 elektrotvarovek SDR 11/PN16 kolen 45° d 110</t>
  </si>
  <si>
    <t>-1087276670</t>
  </si>
  <si>
    <t>877261201</t>
  </si>
  <si>
    <t>Montáž oblouků svařovaných na tupo na vodovodním potrubí z PE trub d 110</t>
  </si>
  <si>
    <t>-928836582</t>
  </si>
  <si>
    <t>Montáž tvarovek na vodovodním plastovém potrubí z polyetylenu PE 100 svařovaných na tupo SDR 11/PN16 oblouků nebo redukcí d 110</t>
  </si>
  <si>
    <t>28614237</t>
  </si>
  <si>
    <t>koleno 15° SDR 11 PE 100 PN 16 D 110mm</t>
  </si>
  <si>
    <t>1301002441</t>
  </si>
  <si>
    <t>28614842</t>
  </si>
  <si>
    <t>koleno 45° SDR 11 PE 100 PN 16 D 110mm</t>
  </si>
  <si>
    <t>1806119010</t>
  </si>
  <si>
    <t>28653136</t>
  </si>
  <si>
    <t>nákružek lemový PE 100 SDR 11 110mm</t>
  </si>
  <si>
    <t>1306776305</t>
  </si>
  <si>
    <t>879171111</t>
  </si>
  <si>
    <t>Montáž vodovodní přípojky na potrubí DN 32</t>
  </si>
  <si>
    <t>-2066746464</t>
  </si>
  <si>
    <t>Montáž napojení vodovodní přípojky v otevřeném výkopu ve sklonu přes 20 % DN 32</t>
  </si>
  <si>
    <t xml:space="preserve">Poznámka k souboru cen:_x000d_
1. Ceny jsou určeny pro polyetylenové a PVC potrubí._x000d_
2. Ceny jsou určeny pro jedno napojení vnitřní instalace objektu na vodovodní přípojku._x000d_
</t>
  </si>
  <si>
    <t>31942501</t>
  </si>
  <si>
    <t>přechodka s integrovaným PE DN 32</t>
  </si>
  <si>
    <t>861207309</t>
  </si>
  <si>
    <t>891173111</t>
  </si>
  <si>
    <t>Montáž vodovodního ventilu hlavního pro přípojky DN 32</t>
  </si>
  <si>
    <t>1858375030</t>
  </si>
  <si>
    <t>Montáž vodovodních armatur na potrubí ventilů hlavních pro přípojky DN 32</t>
  </si>
  <si>
    <t xml:space="preserve">Poznámka k souboru cen:_x000d_
1. V cenách jsou započteny i náklady:_x000d_
a) u šoupátek ceny -1112 na vytvoření otvorů ve stropech šachet pro prostup zemních souprav šoupátek,_x000d_
b) u hlavních ventilů ceny -3111 na osazení zemních souprav,_x000d_
c) u navrtávacích pasů ceny -9111 na výkop montážních jamek, opravu izolace ocelových trubek a na osazení zemních souprav._x000d_
2. V cenách nejsou započteny náklady na:_x000d_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specifikaci,_x000d_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ceníku,_x000d_
c) obsyp odvodňovacího zařízení hydrantů ze štěrku nebo štěrkopísku; obsyp se oceňuje příslušnými cenami souboru cen 451 5 . - . 1 Lože pod potrubí, stoky a drobné objekty části A 01 tohoto katalogu,_x000d_
d) osazení hydrantových, šoupátkových a ventilových poklopů; osazení poklopů se oceňuje příslušnými cenami souboru cen 899 40-11 Osazení poklopů litinových části A 01 tohoto katalogu._x000d_
3. V cenách 891 52-4121 a -5211 nejsou započteny náklady na dodání těsnících pryžových kroužků. Tyto se oceňují ve specifikaci, nejsou-li zahrnuty v ceně trub._x000d_
4. V cenách 891 ..-5313 nejsou započteny náklady na dodání potrubní spojky. Tyto jsou zahrnuty v ceně trub._x000d_
</t>
  </si>
  <si>
    <t>42291057</t>
  </si>
  <si>
    <t>souprava zemní pro navrtávací pas s kohoutem Rd 1,5m</t>
  </si>
  <si>
    <t>1028532683</t>
  </si>
  <si>
    <t>891241112</t>
  </si>
  <si>
    <t>Montáž vodovodních šoupátek otevřený výkop DN 80</t>
  </si>
  <si>
    <t>1951882904</t>
  </si>
  <si>
    <t>Montáž vodovodních armatur na potrubí šoupátek nebo klapek uzavíracích v otevřeném výkopu nebo v šachtách s osazením zemní soupravy (bez poklopů) DN 80</t>
  </si>
  <si>
    <t>42221303</t>
  </si>
  <si>
    <t>šoupátko pitná voda litina GGG 50 krátká stavební dl PN 10/16 DN 80x180mm</t>
  </si>
  <si>
    <t>1202341466</t>
  </si>
  <si>
    <t>42291073</t>
  </si>
  <si>
    <t>souprava zemní pro šoupátka DN 65-80mm Rd 1,5m</t>
  </si>
  <si>
    <t>1750855776</t>
  </si>
  <si>
    <t>891247111</t>
  </si>
  <si>
    <t>Montáž hydrantů podzemních DN 80</t>
  </si>
  <si>
    <t>453101703</t>
  </si>
  <si>
    <t>Montáž vodovodních armatur na potrubí hydrantů podzemních (bez osazení poklopů) DN 80</t>
  </si>
  <si>
    <t>42273591</t>
  </si>
  <si>
    <t>hydrant podzemní DN 80 PN 16 jednoduchý uzávěr krycí v 1500mm</t>
  </si>
  <si>
    <t>1121406739</t>
  </si>
  <si>
    <t>891261112</t>
  </si>
  <si>
    <t>Montáž vodovodních šoupátek otevřený výkop DN 100</t>
  </si>
  <si>
    <t>847025657</t>
  </si>
  <si>
    <t>Montáž vodovodních armatur na potrubí šoupátek nebo klapek uzavíracích v otevřeném výkopu nebo v šachtách s osazením zemní soupravy (bez poklopů) DN 100</t>
  </si>
  <si>
    <t>42221304</t>
  </si>
  <si>
    <t>šoupátko pitná voda litina GGG 50 krátká stavební dl PN 10/16 DN 100x190mm</t>
  </si>
  <si>
    <t>1985540615</t>
  </si>
  <si>
    <t>42291074</t>
  </si>
  <si>
    <t>souprava zemní pro šoupátka DN 100-150mm Rd 1,5m</t>
  </si>
  <si>
    <t>-1982201367</t>
  </si>
  <si>
    <t>891269111</t>
  </si>
  <si>
    <t>Montáž navrtávacích pasů na potrubí z jakýchkoli trub DN 100</t>
  </si>
  <si>
    <t>312462363</t>
  </si>
  <si>
    <t>Montáž vodovodních armatur na potrubí navrtávacích pasů s ventilem Jt 1 MPa, na potrubí z trub litinových, ocelových nebo plastických hmot DN 100</t>
  </si>
  <si>
    <t>42273505</t>
  </si>
  <si>
    <t>pas navrtávací s kulovým kohoutem PN 10 DN 80-400 x 1"</t>
  </si>
  <si>
    <t>-905389120</t>
  </si>
  <si>
    <t>891311112</t>
  </si>
  <si>
    <t>Montáž vodovodních šoupátek otevřený výkop DN 150</t>
  </si>
  <si>
    <t>13527424</t>
  </si>
  <si>
    <t>Montáž vodovodních armatur na potrubí šoupátek nebo klapek uzavíracích v otevřeném výkopu nebo v šachtách s osazením zemní soupravy (bez poklopů) DN 150</t>
  </si>
  <si>
    <t>42221306</t>
  </si>
  <si>
    <t>šoupátko pitná voda litina GGG 50 krátká stavební dl PN 10/16 DN 150x210mm</t>
  </si>
  <si>
    <t>19472111</t>
  </si>
  <si>
    <t>892233122</t>
  </si>
  <si>
    <t>Proplach a dezinfekce vodovodního potrubí DN od 40 do 70</t>
  </si>
  <si>
    <t>160322421</t>
  </si>
  <si>
    <t xml:space="preserve">Poznámka k souboru cen:_x000d_
1. V cenách jsou započteny náklady na napuštění a vypuštění vody, dodání vody a dezinfekčního prostředku._x000d_
</t>
  </si>
  <si>
    <t>892241111</t>
  </si>
  <si>
    <t>Tlaková zkouška vodou potrubí do 80</t>
  </si>
  <si>
    <t>624679820</t>
  </si>
  <si>
    <t>Tlakové zkoušky vodou na potrubí DN do 80</t>
  </si>
  <si>
    <t>892271111</t>
  </si>
  <si>
    <t>Tlaková zkouška vodou potrubí DN 100 nebo 125</t>
  </si>
  <si>
    <t>-1980988888</t>
  </si>
  <si>
    <t>Tlakové zkoušky vodou na potrubí DN 100 nebo 125</t>
  </si>
  <si>
    <t>892273122</t>
  </si>
  <si>
    <t>Proplach a dezinfekce vodovodního potrubí DN od 80 do 125</t>
  </si>
  <si>
    <t>-1278456586</t>
  </si>
  <si>
    <t>1229334051</t>
  </si>
  <si>
    <t>892353122</t>
  </si>
  <si>
    <t>Proplach a dezinfekce vodovodního potrubí DN 150 nebo 200</t>
  </si>
  <si>
    <t>1958118164</t>
  </si>
  <si>
    <t>2098663063</t>
  </si>
  <si>
    <t>899401111</t>
  </si>
  <si>
    <t>Osazení poklopů litinových ventilových</t>
  </si>
  <si>
    <t>527771478</t>
  </si>
  <si>
    <t xml:space="preserve">Poznámka k souboru cen:_x000d_
1. V cenách osazení poklopů jsou započteny i náklady na jejich podezdění._x000d_
2. V cenách nejsou započteny náklady na dodání poklopů; tyto se oceňují ve specifikaci. Ztratné se nestanoví._x000d_
</t>
  </si>
  <si>
    <t>42291402</t>
  </si>
  <si>
    <t>poklop litinový ventilový</t>
  </si>
  <si>
    <t>-562087251</t>
  </si>
  <si>
    <t>899401112</t>
  </si>
  <si>
    <t>Osazení poklopů litinových šoupátkových</t>
  </si>
  <si>
    <t>-1148536693</t>
  </si>
  <si>
    <t>42291352</t>
  </si>
  <si>
    <t>poklop litinový šoupátkový pro zemní soupravy osazení do terénu a do vozovky</t>
  </si>
  <si>
    <t>770758378</t>
  </si>
  <si>
    <t>899401113</t>
  </si>
  <si>
    <t>Osazení poklopů litinových hydrantových</t>
  </si>
  <si>
    <t>823563929</t>
  </si>
  <si>
    <t>42291452</t>
  </si>
  <si>
    <t>poklop litinový hydrantový DN 80</t>
  </si>
  <si>
    <t>545631032</t>
  </si>
  <si>
    <t>899713111</t>
  </si>
  <si>
    <t>Orientační tabulky na sloupku betonovém nebo ocelovém</t>
  </si>
  <si>
    <t>614028306</t>
  </si>
  <si>
    <t>Orientační tabulky na vodovodních a kanalizačních řadech na sloupku ocelovém nebo betonovém</t>
  </si>
  <si>
    <t xml:space="preserve">Poznámka k souboru cen:_x000d_
1. V cenách jsou započteny náklady na dodání a připevnění tabulky._x000d_
2. V ceně -3111 jsou započteny i náklady na osazení sloupků._x000d_
3. V ceně -3111 nejsou započteny náklady na zemní práce a na dodání sloupků (betonových nebo ocelových s betonovými patkami); sloupky se oceňují ve specifikaci._x000d_
</t>
  </si>
  <si>
    <t>1214049311</t>
  </si>
  <si>
    <t>40445241</t>
  </si>
  <si>
    <t>patka pro sloupek Al D 70mm</t>
  </si>
  <si>
    <t>1525749347</t>
  </si>
  <si>
    <t>40445254</t>
  </si>
  <si>
    <t>víčko plastové na sloupek D 70mm</t>
  </si>
  <si>
    <t>-356379345</t>
  </si>
  <si>
    <t>58932933</t>
  </si>
  <si>
    <t>beton C 25/30 X0 kamenivo frakce 0/22</t>
  </si>
  <si>
    <t>-294125637</t>
  </si>
  <si>
    <t>1570755027</t>
  </si>
  <si>
    <t>153,8+413,7+16</t>
  </si>
  <si>
    <t>-153945393</t>
  </si>
  <si>
    <t>1355263780</t>
  </si>
  <si>
    <t>52*2</t>
  </si>
  <si>
    <t>438095633</t>
  </si>
  <si>
    <t>969011141</t>
  </si>
  <si>
    <t>Vybourání vodovodního nebo plynového vedení DN do 200</t>
  </si>
  <si>
    <t>1196619534</t>
  </si>
  <si>
    <t>Vybourání vodovodního, plynového a pod. vedení DN do 200 mm</t>
  </si>
  <si>
    <t>445880051</t>
  </si>
  <si>
    <t>-1172120014</t>
  </si>
  <si>
    <t>-497737580</t>
  </si>
  <si>
    <t>-1941668154</t>
  </si>
  <si>
    <t>52*1,4*0,22</t>
  </si>
  <si>
    <t>355621589</t>
  </si>
  <si>
    <t>52*1,4*0,58</t>
  </si>
  <si>
    <t>997013831</t>
  </si>
  <si>
    <t>Poplatek za uložení na skládce (skládkovné) stavebního odpadu směsného kód odpadu 170 904</t>
  </si>
  <si>
    <t>1913920444</t>
  </si>
  <si>
    <t>Poplatek za uložení stavebního odpadu na skládce (skládkovné) směsného stavebního a demoličního zatříděného do Katalogu odpadů pod kódem 170 904</t>
  </si>
  <si>
    <t>-397910205</t>
  </si>
  <si>
    <t>HZS</t>
  </si>
  <si>
    <t xml:space="preserve"> Hodinové zúčtovací sazby</t>
  </si>
  <si>
    <t>HZS1432</t>
  </si>
  <si>
    <t>Hodinová zúčtovací sazba potrubář</t>
  </si>
  <si>
    <t>1003436522</t>
  </si>
  <si>
    <t>Hodinové zúčtovací sazby profesí HSV provádění konstrukcí inženýrských a dopravních staveb potrubář</t>
  </si>
  <si>
    <t>Poznámka k položce:_x000d_
propojení na stavající řad</t>
  </si>
  <si>
    <t>VRN - VRN Vedlejší rozpočtové náklady</t>
  </si>
  <si>
    <t xml:space="preserve">OST -  Ostatní</t>
  </si>
  <si>
    <t>OST</t>
  </si>
  <si>
    <t xml:space="preserve"> Ostatní</t>
  </si>
  <si>
    <t>011503000</t>
  </si>
  <si>
    <t>Stavební průzkum bez rozlišení</t>
  </si>
  <si>
    <t>kpl</t>
  </si>
  <si>
    <t>-1220294722</t>
  </si>
  <si>
    <t>1134098296</t>
  </si>
  <si>
    <t>Poznámka k položce:_x000d_
vytyčení hranic pozemků,vytyčení staveniště a stavebního objektu, určení průběhu nadzemního nebo podzemního stávajícího i plánovaného vedení, určení vytyčovací sítě, ...</t>
  </si>
  <si>
    <t>012203000</t>
  </si>
  <si>
    <t>Geodetické práce při provádění stavby</t>
  </si>
  <si>
    <t>1603667341</t>
  </si>
  <si>
    <t>Poznámka k položce:_x000d_
výšková měření, výpočet objemů, atd. které mají charakter kontrolních a upřesnujících činností</t>
  </si>
  <si>
    <t>012403000</t>
  </si>
  <si>
    <t>Geometrický plán stavby včetně všech kartografických prací</t>
  </si>
  <si>
    <t>-167257523</t>
  </si>
  <si>
    <t>013244000</t>
  </si>
  <si>
    <t>Dokumentace pro provádění stavby (RDS) 4 x paré</t>
  </si>
  <si>
    <t>399249632</t>
  </si>
  <si>
    <t>013254000</t>
  </si>
  <si>
    <t>Zaměření skutečného provedení stavby (DSPS)</t>
  </si>
  <si>
    <t>881327356</t>
  </si>
  <si>
    <t>Poznámka k položce:_x000d_
týká se všech stavebních objektů</t>
  </si>
  <si>
    <t>032</t>
  </si>
  <si>
    <t>Zařízení staveniště - vybavení staveniště</t>
  </si>
  <si>
    <t>832341936</t>
  </si>
  <si>
    <t>Poznámka k položce:_x000d_
náklady na stavební buňky,staveništní přípojka vody a elektro, odkanalizování zařízení staveniště, pronájem ploch staveniště,provizorní komunikace,skládky na staveništi, zřízení počítačové sítě, WIFI, ostatní náklady,náklady na provoz a údržbu vybavení staveniště</t>
  </si>
  <si>
    <t>034503000</t>
  </si>
  <si>
    <t>Zařízení staveniště zabezpečení staveniště informační tabule</t>
  </si>
  <si>
    <t>858484143</t>
  </si>
  <si>
    <t>039</t>
  </si>
  <si>
    <t>Zařízení staveniště - zrušení zařízení staveniště</t>
  </si>
  <si>
    <t>-1835219103</t>
  </si>
  <si>
    <t>Poznámka k položce:_x000d_
rozebrání,bourání,odvoz,úprava terenu</t>
  </si>
  <si>
    <t>034403000</t>
  </si>
  <si>
    <t>Dopravně inženýrské opatření během stavby - fáze výstavby dle přílohy ZOV</t>
  </si>
  <si>
    <t>2066570395</t>
  </si>
  <si>
    <t>Poznámka k položce:_x000d_
položka obsahuje aktualizaci přílohy ZOV dle podmínek, požadavku a harmonogramu zhotovitele, součástí položky je pronájem, instalace, čištění a údržba DZ dle schválené dokumnetace a dle podmínek uvedených ve stanovení přechodné úpravy silničním správním úřadem, položka obsahuje rovněž v případě potřeby provizorní napojení komunikací mezi jednotlivými fázemi a příp. do sousedních nemovitostíbudování na několika místech, souhlas DI Policie zajistí zhotovitel</t>
  </si>
  <si>
    <t>042503000</t>
  </si>
  <si>
    <t>Plán BOZP na staveništi 4 x paré</t>
  </si>
  <si>
    <t>1339355556</t>
  </si>
  <si>
    <t>043002000</t>
  </si>
  <si>
    <t>Zkoušky a ostatní měření</t>
  </si>
  <si>
    <t>652278044</t>
  </si>
  <si>
    <t>Poznámka k položce:_x000d_
veškeré nutné zkoušky stanovené předpisy a ČSN pro příslušné objekty</t>
  </si>
  <si>
    <t>045303000</t>
  </si>
  <si>
    <t>Koordinační činnost</t>
  </si>
  <si>
    <t>-64160203</t>
  </si>
  <si>
    <t>Poznámka k položce:_x000d_
Položka zahrnuje veškeré práce, které musí zhotovitel zajisit před, při a po realizaci přeložek a nových inženýrských sítí, které jsou realizovány třetím subjektem v rámci stavby pro správce IS nebo pro Město Cheb. Kompletační podklady okolo stavby pro investora a kolaudaci, doklady o likvidaci suti</t>
  </si>
  <si>
    <t>075</t>
  </si>
  <si>
    <t>Provozní vlivy - ochranná pásma (IS, dráha)</t>
  </si>
  <si>
    <t>-2069260603</t>
  </si>
  <si>
    <t>Poznámka k položce:_x000d_
elektrického vedení, vodárenská (vodní zdroje,vodojemy.čistírny vod,vodovodní řady),přírodních hodnot (zákaz poškození přírodního prostředí,zákaz hluku), protipožární a jiná, dále ochrana odkrytých stáv. zařízení dle stavebného povolení, obnovení výstražných folií porušených během stavby</t>
  </si>
  <si>
    <t>011503000.1</t>
  </si>
  <si>
    <t>-10551088</t>
  </si>
  <si>
    <t>Poznámka k položce:_x000d_
Fotodokumentace stáv. stavu přilehlých objektů tj. fasády, ploty, vrata atd.</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</si>
  <si>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</si>
  <si>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</si>
  <si>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</si>
  <si>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</si>
  <si>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</si>
  <si>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</si>
  <si>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</si>
  <si>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</si>
  <si>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</si>
  <si>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</si>
  <si>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</si>
  <si>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</si>
  <si>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</si>
  <si>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</si>
  <si>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</si>
  <si>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</si>
  <si>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</si>
  <si>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</si>
  <si>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Ostatní</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</si>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</sst>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color rgb="FFFF000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b/>
      <sz val="10"/>
      <color rgb="FF00336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sz val="7"/>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63">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6"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6"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4" fontId="17"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8" fillId="0" borderId="0" xfId="0" applyNumberFormat="1" applyFont="1" applyAlignment="1" applyProtection="1">
      <alignment vertical="center"/>
    </xf>
    <xf numFmtId="0" fontId="1" fillId="0" borderId="4" xfId="0" applyFont="1" applyBorder="1" applyAlignment="1">
      <alignment vertical="center"/>
    </xf>
    <xf numFmtId="0" fontId="18"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1" fillId="4" borderId="8" xfId="0" applyFont="1" applyFill="1" applyBorder="1" applyAlignment="1" applyProtection="1">
      <alignment horizontal="center" vertical="center"/>
    </xf>
    <xf numFmtId="0" fontId="21" fillId="4" borderId="8" xfId="0" applyFont="1" applyFill="1" applyBorder="1" applyAlignment="1" applyProtection="1">
      <alignment horizontal="righ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wrapText="1"/>
    </xf>
    <xf numFmtId="0" fontId="27" fillId="0" borderId="0" xfId="0" applyFont="1" applyAlignment="1" applyProtection="1">
      <alignment vertical="center"/>
    </xf>
    <xf numFmtId="4" fontId="27"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7" fillId="0" borderId="0" xfId="0" applyNumberFormat="1" applyFont="1" applyAlignment="1" applyProtection="1">
      <alignment horizontal="right" vertical="center"/>
    </xf>
    <xf numFmtId="0" fontId="7" fillId="0" borderId="0" xfId="0" applyFont="1" applyAlignment="1" applyProtection="1">
      <alignment vertical="center"/>
    </xf>
    <xf numFmtId="0" fontId="29" fillId="0" borderId="0" xfId="0" applyFont="1" applyAlignment="1" applyProtection="1">
      <alignment horizontal="left" vertical="center" wrapText="1"/>
    </xf>
    <xf numFmtId="4" fontId="7" fillId="0" borderId="0" xfId="0" applyNumberFormat="1" applyFont="1" applyAlignment="1" applyProtection="1">
      <alignment vertical="center"/>
    </xf>
    <xf numFmtId="0" fontId="2" fillId="0" borderId="0" xfId="0" applyFont="1" applyAlignment="1" applyProtection="1">
      <alignment horizontal="center" vertical="center"/>
    </xf>
    <xf numFmtId="4" fontId="1" fillId="0" borderId="15" xfId="0" applyNumberFormat="1" applyFont="1" applyBorder="1" applyAlignment="1" applyProtection="1">
      <alignment vertical="center"/>
    </xf>
    <xf numFmtId="4" fontId="1" fillId="0" borderId="0" xfId="0" applyNumberFormat="1" applyFont="1" applyBorder="1" applyAlignment="1" applyProtection="1">
      <alignment vertical="center"/>
    </xf>
    <xf numFmtId="166" fontId="1" fillId="0" borderId="0" xfId="0" applyNumberFormat="1" applyFont="1" applyBorder="1" applyAlignment="1" applyProtection="1">
      <alignment vertical="center"/>
    </xf>
    <xf numFmtId="4" fontId="1" fillId="0" borderId="16" xfId="0" applyNumberFormat="1" applyFont="1" applyBorder="1" applyAlignment="1" applyProtection="1">
      <alignment vertical="center"/>
    </xf>
    <xf numFmtId="0" fontId="2"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3"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1" fillId="0" borderId="0" xfId="0" applyFont="1" applyAlignment="1" applyProtection="1">
      <alignment horizontal="left" vertical="center" wrapText="1"/>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23" fillId="0" borderId="0" xfId="0" applyNumberFormat="1" applyFont="1" applyAlignment="1" applyProtection="1"/>
    <xf numFmtId="166" fontId="32" fillId="0" borderId="13" xfId="0" applyNumberFormat="1" applyFont="1" applyBorder="1" applyAlignment="1" applyProtection="1"/>
    <xf numFmtId="166" fontId="32" fillId="0" borderId="14" xfId="0" applyNumberFormat="1" applyFont="1" applyBorder="1" applyAlignment="1" applyProtection="1"/>
    <xf numFmtId="4" fontId="33"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horizontal="left" vertical="center" wrapText="1"/>
    </xf>
    <xf numFmtId="0" fontId="0" fillId="0" borderId="15" xfId="0" applyFont="1" applyBorder="1" applyAlignment="1" applyProtection="1">
      <alignment vertical="center"/>
    </xf>
    <xf numFmtId="0" fontId="36" fillId="0" borderId="0" xfId="0" applyFont="1" applyAlignment="1" applyProtection="1">
      <alignment vertical="center" wrapText="1"/>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10" fillId="0" borderId="22" xfId="0" applyFont="1" applyBorder="1" applyAlignment="1" applyProtection="1">
      <alignment vertical="center"/>
    </xf>
    <xf numFmtId="0" fontId="0" fillId="0" borderId="20" xfId="0" applyFont="1"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37" fillId="0" borderId="23" xfId="0" applyFont="1" applyBorder="1" applyAlignment="1" applyProtection="1">
      <alignment horizontal="center" vertical="center"/>
    </xf>
    <xf numFmtId="49" fontId="37" fillId="0" borderId="23" xfId="0" applyNumberFormat="1" applyFont="1" applyBorder="1" applyAlignment="1" applyProtection="1">
      <alignment horizontal="left" vertical="center" wrapText="1"/>
    </xf>
    <xf numFmtId="0" fontId="37" fillId="0" borderId="23" xfId="0" applyFont="1" applyBorder="1" applyAlignment="1" applyProtection="1">
      <alignment horizontal="left" vertical="center" wrapText="1"/>
    </xf>
    <xf numFmtId="0" fontId="37" fillId="0" borderId="23" xfId="0" applyFont="1" applyBorder="1" applyAlignment="1" applyProtection="1">
      <alignment horizontal="center" vertical="center" wrapText="1"/>
    </xf>
    <xf numFmtId="167" fontId="37" fillId="0" borderId="23" xfId="0" applyNumberFormat="1" applyFont="1" applyBorder="1" applyAlignment="1" applyProtection="1">
      <alignment vertical="center"/>
    </xf>
    <xf numFmtId="4" fontId="37" fillId="2" borderId="23" xfId="0" applyNumberFormat="1" applyFont="1" applyFill="1" applyBorder="1" applyAlignment="1" applyProtection="1">
      <alignment vertical="center"/>
      <protection locked="0"/>
    </xf>
    <xf numFmtId="4" fontId="37" fillId="0" borderId="23" xfId="0" applyNumberFormat="1" applyFont="1" applyBorder="1" applyAlignment="1" applyProtection="1">
      <alignment vertical="center"/>
    </xf>
    <xf numFmtId="0" fontId="38" fillId="0" borderId="4" xfId="0" applyFont="1" applyBorder="1" applyAlignment="1">
      <alignment vertical="center"/>
    </xf>
    <xf numFmtId="0" fontId="37" fillId="2" borderId="15"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22" fillId="2" borderId="20" xfId="0" applyFont="1" applyFill="1" applyBorder="1" applyAlignment="1" applyProtection="1">
      <alignment horizontal="left" vertical="center"/>
      <protection locked="0"/>
    </xf>
    <xf numFmtId="0" fontId="22" fillId="0" borderId="21" xfId="0" applyFont="1" applyBorder="1" applyAlignment="1" applyProtection="1">
      <alignment horizontal="center" vertical="center"/>
    </xf>
    <xf numFmtId="166" fontId="22" fillId="0" borderId="21" xfId="0" applyNumberFormat="1" applyFont="1" applyBorder="1" applyAlignment="1" applyProtection="1">
      <alignment vertical="center"/>
    </xf>
    <xf numFmtId="166" fontId="22" fillId="0" borderId="22" xfId="0" applyNumberFormat="1" applyFont="1" applyBorder="1" applyAlignment="1" applyProtection="1">
      <alignment vertical="center"/>
    </xf>
    <xf numFmtId="0" fontId="9" fillId="0" borderId="20" xfId="0" applyFont="1" applyBorder="1" applyAlignment="1" applyProtection="1">
      <alignment vertical="center"/>
    </xf>
    <xf numFmtId="0" fontId="9" fillId="0" borderId="21" xfId="0" applyFont="1" applyBorder="1" applyAlignment="1" applyProtection="1">
      <alignment vertical="center"/>
    </xf>
    <xf numFmtId="0" fontId="9" fillId="0" borderId="22" xfId="0" applyFont="1" applyBorder="1" applyAlignment="1" applyProtection="1">
      <alignment vertical="center"/>
    </xf>
    <xf numFmtId="167" fontId="21" fillId="2" borderId="23" xfId="0" applyNumberFormat="1" applyFont="1" applyFill="1" applyBorder="1" applyAlignment="1" applyProtection="1">
      <alignment vertical="center"/>
      <protection locked="0"/>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40" fillId="0" borderId="1"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41" fillId="0" borderId="29" xfId="0" applyFont="1" applyBorder="1" applyAlignment="1">
      <alignment horizontal="left"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2"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horizontal="left" vertical="center" wrapText="1"/>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3"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40" fillId="0" borderId="1" xfId="0" applyFont="1" applyBorder="1" applyAlignment="1">
      <alignment horizontal="center"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4"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4" fillId="0" borderId="29" xfId="0" applyFont="1" applyBorder="1" applyAlignment="1">
      <alignment horizontal="left" vertical="center"/>
    </xf>
    <xf numFmtId="0" fontId="45" fillId="0" borderId="1" xfId="0" applyFont="1" applyBorder="1" applyAlignment="1">
      <alignment horizontal="left" vertical="center"/>
    </xf>
    <xf numFmtId="0" fontId="42" fillId="0" borderId="0" xfId="0" applyFont="1" applyAlignment="1">
      <alignment horizontal="left" vertical="center"/>
    </xf>
    <xf numFmtId="0" fontId="42" fillId="0" borderId="1" xfId="0" applyFont="1" applyBorder="1" applyAlignment="1">
      <alignment horizontal="center" vertical="center"/>
    </xf>
    <xf numFmtId="0" fontId="42"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3"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3" fillId="0" borderId="1" xfId="0" applyFont="1" applyBorder="1" applyAlignment="1">
      <alignment horizontal="left" vertical="center"/>
    </xf>
    <xf numFmtId="0" fontId="44" fillId="0" borderId="1" xfId="0" applyFont="1" applyBorder="1" applyAlignment="1">
      <alignment horizontal="left" vertical="center"/>
    </xf>
    <xf numFmtId="0" fontId="42" fillId="0" borderId="29" xfId="0" applyFont="1" applyBorder="1" applyAlignment="1">
      <alignment horizontal="left" vertical="center"/>
    </xf>
    <xf numFmtId="0" fontId="39" fillId="0" borderId="1" xfId="0" applyFont="1" applyBorder="1" applyAlignment="1">
      <alignment horizontal="left" vertical="center" wrapText="1"/>
    </xf>
    <xf numFmtId="0" fontId="42"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2" fillId="0" borderId="27" xfId="0" applyFont="1" applyBorder="1" applyAlignment="1">
      <alignment horizontal="left" vertical="center" wrapText="1"/>
    </xf>
    <xf numFmtId="0" fontId="42" fillId="0" borderId="28" xfId="0" applyFont="1" applyBorder="1" applyAlignment="1">
      <alignment horizontal="left" vertical="center" wrapText="1"/>
    </xf>
    <xf numFmtId="0" fontId="42" fillId="0" borderId="28" xfId="0" applyFont="1" applyBorder="1" applyAlignment="1">
      <alignment horizontal="left" vertical="center"/>
    </xf>
    <xf numFmtId="0" fontId="42" fillId="0" borderId="30" xfId="0" applyFont="1" applyBorder="1" applyAlignment="1">
      <alignment horizontal="left" vertical="center" wrapText="1"/>
    </xf>
    <xf numFmtId="0" fontId="42" fillId="0" borderId="29" xfId="0" applyFont="1" applyBorder="1" applyAlignment="1">
      <alignment horizontal="left" vertical="center" wrapText="1"/>
    </xf>
    <xf numFmtId="0" fontId="42"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2" fillId="0" borderId="30" xfId="0" applyFont="1" applyBorder="1" applyAlignment="1">
      <alignment horizontal="left" vertical="center"/>
    </xf>
    <xf numFmtId="0" fontId="42" fillId="0" borderId="31" xfId="0" applyFont="1" applyBorder="1" applyAlignment="1">
      <alignment horizontal="left" vertical="center"/>
    </xf>
    <xf numFmtId="0" fontId="44" fillId="0" borderId="0" xfId="0" applyFont="1" applyAlignment="1">
      <alignment vertical="center"/>
    </xf>
    <xf numFmtId="0" fontId="41" fillId="0" borderId="1" xfId="0" applyFont="1" applyBorder="1" applyAlignment="1">
      <alignment vertical="center"/>
    </xf>
    <xf numFmtId="0" fontId="44" fillId="0" borderId="29" xfId="0" applyFont="1" applyBorder="1" applyAlignment="1">
      <alignment vertical="center"/>
    </xf>
    <xf numFmtId="0" fontId="41" fillId="0" borderId="29" xfId="0" applyFont="1" applyBorder="1" applyAlignment="1">
      <alignment vertical="center"/>
    </xf>
    <xf numFmtId="0" fontId="0" fillId="0" borderId="1" xfId="0"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4"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1" xfId="0" applyFont="1" applyBorder="1" applyAlignment="1">
      <alignment horizontal="center" vertical="center"/>
    </xf>
    <xf numFmtId="0" fontId="39" fillId="0" borderId="1" xfId="0" applyFont="1" applyBorder="1" applyAlignment="1">
      <alignment horizontal="lef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theme" Target="theme/theme1.xml" /><Relationship Id="rId34" Type="http://schemas.openxmlformats.org/officeDocument/2006/relationships/calcChain" Target="calcChain.xml" /><Relationship Id="rId35"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drawing" Target="../drawings/drawing15.xml" /></Relationships>
</file>

<file path=xl/worksheets/_rels/sheet16.xml.rels>&#65279;<?xml version="1.0" encoding="utf-8"?><Relationships xmlns="http://schemas.openxmlformats.org/package/2006/relationships"><Relationship Id="rId1" Type="http://schemas.openxmlformats.org/officeDocument/2006/relationships/drawing" Target="../drawings/drawing16.xml" /></Relationships>
</file>

<file path=xl/worksheets/_rels/sheet17.xml.rels>&#65279;<?xml version="1.0" encoding="utf-8"?><Relationships xmlns="http://schemas.openxmlformats.org/package/2006/relationships"><Relationship Id="rId1" Type="http://schemas.openxmlformats.org/officeDocument/2006/relationships/drawing" Target="../drawings/drawing17.xml" /></Relationships>
</file>

<file path=xl/worksheets/_rels/sheet18.xml.rels>&#65279;<?xml version="1.0" encoding="utf-8"?><Relationships xmlns="http://schemas.openxmlformats.org/package/2006/relationships"><Relationship Id="rId1" Type="http://schemas.openxmlformats.org/officeDocument/2006/relationships/drawing" Target="../drawings/drawing18.xml" /></Relationships>
</file>

<file path=xl/worksheets/_rels/sheet19.xml.rels>&#65279;<?xml version="1.0" encoding="utf-8"?><Relationships xmlns="http://schemas.openxmlformats.org/package/2006/relationships"><Relationship Id="rId1" Type="http://schemas.openxmlformats.org/officeDocument/2006/relationships/drawing" Target="../drawings/drawing19.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20.xml.rels>&#65279;<?xml version="1.0" encoding="utf-8"?><Relationships xmlns="http://schemas.openxmlformats.org/package/2006/relationships"><Relationship Id="rId1" Type="http://schemas.openxmlformats.org/officeDocument/2006/relationships/drawing" Target="../drawings/drawing20.xml" /></Relationships>
</file>

<file path=xl/worksheets/_rels/sheet21.xml.rels>&#65279;<?xml version="1.0" encoding="utf-8"?><Relationships xmlns="http://schemas.openxmlformats.org/package/2006/relationships"><Relationship Id="rId1" Type="http://schemas.openxmlformats.org/officeDocument/2006/relationships/drawing" Target="../drawings/drawing21.xml" /></Relationships>
</file>

<file path=xl/worksheets/_rels/sheet22.xml.rels>&#65279;<?xml version="1.0" encoding="utf-8"?><Relationships xmlns="http://schemas.openxmlformats.org/package/2006/relationships"><Relationship Id="rId1" Type="http://schemas.openxmlformats.org/officeDocument/2006/relationships/drawing" Target="../drawings/drawing22.xml" /></Relationships>
</file>

<file path=xl/worksheets/_rels/sheet23.xml.rels>&#65279;<?xml version="1.0" encoding="utf-8"?><Relationships xmlns="http://schemas.openxmlformats.org/package/2006/relationships"><Relationship Id="rId1" Type="http://schemas.openxmlformats.org/officeDocument/2006/relationships/drawing" Target="../drawings/drawing23.xml" /></Relationships>
</file>

<file path=xl/worksheets/_rels/sheet24.xml.rels>&#65279;<?xml version="1.0" encoding="utf-8"?><Relationships xmlns="http://schemas.openxmlformats.org/package/2006/relationships"><Relationship Id="rId1" Type="http://schemas.openxmlformats.org/officeDocument/2006/relationships/drawing" Target="../drawings/drawing24.xml" /></Relationships>
</file>

<file path=xl/worksheets/_rels/sheet25.xml.rels>&#65279;<?xml version="1.0" encoding="utf-8"?><Relationships xmlns="http://schemas.openxmlformats.org/package/2006/relationships"><Relationship Id="rId1" Type="http://schemas.openxmlformats.org/officeDocument/2006/relationships/drawing" Target="../drawings/drawing25.xml" /></Relationships>
</file>

<file path=xl/worksheets/_rels/sheet26.xml.rels>&#65279;<?xml version="1.0" encoding="utf-8"?><Relationships xmlns="http://schemas.openxmlformats.org/package/2006/relationships"><Relationship Id="rId1" Type="http://schemas.openxmlformats.org/officeDocument/2006/relationships/drawing" Target="../drawings/drawing26.xml" /></Relationships>
</file>

<file path=xl/worksheets/_rels/sheet27.xml.rels>&#65279;<?xml version="1.0" encoding="utf-8"?><Relationships xmlns="http://schemas.openxmlformats.org/package/2006/relationships"><Relationship Id="rId1" Type="http://schemas.openxmlformats.org/officeDocument/2006/relationships/drawing" Target="../drawings/drawing27.xml" /></Relationships>
</file>

<file path=xl/worksheets/_rels/sheet28.xml.rels>&#65279;<?xml version="1.0" encoding="utf-8"?><Relationships xmlns="http://schemas.openxmlformats.org/package/2006/relationships"><Relationship Id="rId1" Type="http://schemas.openxmlformats.org/officeDocument/2006/relationships/drawing" Target="../drawings/drawing28.xml" /></Relationships>
</file>

<file path=xl/worksheets/_rels/sheet29.xml.rels>&#65279;<?xml version="1.0" encoding="utf-8"?><Relationships xmlns="http://schemas.openxmlformats.org/package/2006/relationships"><Relationship Id="rId1" Type="http://schemas.openxmlformats.org/officeDocument/2006/relationships/drawing" Target="../drawings/drawing29.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30.xml.rels>&#65279;<?xml version="1.0" encoding="utf-8"?><Relationships xmlns="http://schemas.openxmlformats.org/package/2006/relationships"><Relationship Id="rId1" Type="http://schemas.openxmlformats.org/officeDocument/2006/relationships/drawing" Target="../drawings/drawing30.xml" /></Relationships>
</file>

<file path=xl/worksheets/_rels/sheet31.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5" hidden="1" customWidth="1"/>
    <col min="51" max="51" width="25" hidden="1" customWidth="1"/>
    <col min="52" max="52" width="21.67" hidden="1" customWidth="1"/>
    <col min="53" max="53" width="19.17" hidden="1" customWidth="1"/>
    <col min="54" max="54" width="25" hidden="1" customWidth="1"/>
    <col min="55" max="55" width="21.6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c r="A1" s="15" t="s">
        <v>0</v>
      </c>
      <c r="AZ1" s="15" t="s">
        <v>1</v>
      </c>
      <c r="BA1" s="15" t="s">
        <v>2</v>
      </c>
      <c r="BB1" s="15" t="s">
        <v>3</v>
      </c>
      <c r="BT1" s="15" t="s">
        <v>4</v>
      </c>
      <c r="BU1" s="15" t="s">
        <v>4</v>
      </c>
      <c r="BV1" s="15" t="s">
        <v>5</v>
      </c>
    </row>
    <row r="2" ht="36.96" customHeight="1">
      <c r="AR2"/>
      <c r="BS2" s="16" t="s">
        <v>6</v>
      </c>
      <c r="BT2" s="16" t="s">
        <v>7</v>
      </c>
    </row>
    <row r="3"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7</v>
      </c>
      <c r="AO7" s="21"/>
      <c r="AP7" s="21"/>
      <c r="AQ7" s="21"/>
      <c r="AR7" s="19"/>
      <c r="BE7" s="30"/>
      <c r="BS7" s="16" t="s">
        <v>6</v>
      </c>
    </row>
    <row r="8"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27</v>
      </c>
      <c r="AO10" s="21"/>
      <c r="AP10" s="21"/>
      <c r="AQ10" s="21"/>
      <c r="AR10" s="19"/>
      <c r="BE10" s="30"/>
      <c r="BS10" s="16" t="s">
        <v>6</v>
      </c>
    </row>
    <row r="11" ht="18.48"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29</v>
      </c>
      <c r="AL11" s="21"/>
      <c r="AM11" s="21"/>
      <c r="AN11" s="26" t="s">
        <v>30</v>
      </c>
      <c r="AO11" s="21"/>
      <c r="AP11" s="21"/>
      <c r="AQ11" s="21"/>
      <c r="AR11" s="19"/>
      <c r="BE11" s="30"/>
      <c r="BS11" s="16" t="s">
        <v>6</v>
      </c>
    </row>
    <row r="12"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ht="12" customHeight="1">
      <c r="B13" s="20"/>
      <c r="C13" s="21"/>
      <c r="D13" s="31" t="s">
        <v>31</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32</v>
      </c>
      <c r="AO13" s="21"/>
      <c r="AP13" s="21"/>
      <c r="AQ13" s="21"/>
      <c r="AR13" s="19"/>
      <c r="BE13" s="30"/>
      <c r="BS13" s="16" t="s">
        <v>6</v>
      </c>
    </row>
    <row r="14">
      <c r="B14" s="20"/>
      <c r="C14" s="21"/>
      <c r="D14" s="21"/>
      <c r="E14" s="33" t="s">
        <v>32</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29</v>
      </c>
      <c r="AL14" s="21"/>
      <c r="AM14" s="21"/>
      <c r="AN14" s="33" t="s">
        <v>32</v>
      </c>
      <c r="AO14" s="21"/>
      <c r="AP14" s="21"/>
      <c r="AQ14" s="21"/>
      <c r="AR14" s="19"/>
      <c r="BE14" s="30"/>
      <c r="BS14" s="16" t="s">
        <v>6</v>
      </c>
    </row>
    <row r="15"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ht="12" customHeight="1">
      <c r="B16" s="20"/>
      <c r="C16" s="21"/>
      <c r="D16" s="31" t="s">
        <v>33</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34</v>
      </c>
      <c r="AO16" s="21"/>
      <c r="AP16" s="21"/>
      <c r="AQ16" s="21"/>
      <c r="AR16" s="19"/>
      <c r="BE16" s="30"/>
      <c r="BS16" s="16" t="s">
        <v>4</v>
      </c>
    </row>
    <row r="17" ht="18.48" customHeight="1">
      <c r="B17" s="20"/>
      <c r="C17" s="21"/>
      <c r="D17" s="21"/>
      <c r="E17" s="26" t="s">
        <v>35</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29</v>
      </c>
      <c r="AL17" s="21"/>
      <c r="AM17" s="21"/>
      <c r="AN17" s="26" t="s">
        <v>30</v>
      </c>
      <c r="AO17" s="21"/>
      <c r="AP17" s="21"/>
      <c r="AQ17" s="21"/>
      <c r="AR17" s="19"/>
      <c r="BE17" s="30"/>
      <c r="BS17" s="16" t="s">
        <v>36</v>
      </c>
    </row>
    <row r="18"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ht="12" customHeight="1">
      <c r="B19" s="20"/>
      <c r="C19" s="21"/>
      <c r="D19" s="31"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34</v>
      </c>
      <c r="AO19" s="21"/>
      <c r="AP19" s="21"/>
      <c r="AQ19" s="21"/>
      <c r="AR19" s="19"/>
      <c r="BE19" s="30"/>
      <c r="BS19" s="16" t="s">
        <v>6</v>
      </c>
    </row>
    <row r="20" ht="18.48" customHeight="1">
      <c r="B20" s="20"/>
      <c r="C20" s="21"/>
      <c r="D20" s="21"/>
      <c r="E20" s="26" t="s">
        <v>38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29</v>
      </c>
      <c r="AL20" s="21"/>
      <c r="AM20" s="21"/>
      <c r="AN20" s="26" t="s">
        <v>30</v>
      </c>
      <c r="AO20" s="21"/>
      <c r="AP20" s="21"/>
      <c r="AQ20" s="21"/>
      <c r="AR20" s="19"/>
      <c r="BE20" s="30"/>
      <c r="BS20" s="16" t="s">
        <v>36</v>
      </c>
    </row>
    <row r="2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ht="12" customHeight="1">
      <c r="B22" s="20"/>
      <c r="C22" s="21"/>
      <c r="D22" s="31"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ht="51" customHeight="1">
      <c r="B23" s="20"/>
      <c r="C23" s="21"/>
      <c r="D23" s="21"/>
      <c r="E23" s="35" t="s">
        <v>40</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1" customFormat="1" ht="25.92" customHeight="1">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1">
        <f>ROUND(AG54,2)</f>
        <v>0</v>
      </c>
      <c r="AL26" s="40"/>
      <c r="AM26" s="40"/>
      <c r="AN26" s="40"/>
      <c r="AO26" s="40"/>
      <c r="AP26" s="38"/>
      <c r="AQ26" s="38"/>
      <c r="AR26" s="42"/>
      <c r="BE26" s="30"/>
    </row>
    <row r="27" s="1" customFormat="1" ht="6.96" customHeight="1">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2"/>
      <c r="BE27" s="30"/>
    </row>
    <row r="28" s="1" customFormat="1">
      <c r="B28" s="37"/>
      <c r="C28" s="38"/>
      <c r="D28" s="38"/>
      <c r="E28" s="38"/>
      <c r="F28" s="38"/>
      <c r="G28" s="38"/>
      <c r="H28" s="38"/>
      <c r="I28" s="38"/>
      <c r="J28" s="38"/>
      <c r="K28" s="38"/>
      <c r="L28" s="43" t="s">
        <v>42</v>
      </c>
      <c r="M28" s="43"/>
      <c r="N28" s="43"/>
      <c r="O28" s="43"/>
      <c r="P28" s="43"/>
      <c r="Q28" s="38"/>
      <c r="R28" s="38"/>
      <c r="S28" s="38"/>
      <c r="T28" s="38"/>
      <c r="U28" s="38"/>
      <c r="V28" s="38"/>
      <c r="W28" s="43" t="s">
        <v>43</v>
      </c>
      <c r="X28" s="43"/>
      <c r="Y28" s="43"/>
      <c r="Z28" s="43"/>
      <c r="AA28" s="43"/>
      <c r="AB28" s="43"/>
      <c r="AC28" s="43"/>
      <c r="AD28" s="43"/>
      <c r="AE28" s="43"/>
      <c r="AF28" s="38"/>
      <c r="AG28" s="38"/>
      <c r="AH28" s="38"/>
      <c r="AI28" s="38"/>
      <c r="AJ28" s="38"/>
      <c r="AK28" s="43" t="s">
        <v>44</v>
      </c>
      <c r="AL28" s="43"/>
      <c r="AM28" s="43"/>
      <c r="AN28" s="43"/>
      <c r="AO28" s="43"/>
      <c r="AP28" s="38"/>
      <c r="AQ28" s="38"/>
      <c r="AR28" s="42"/>
      <c r="BE28" s="30"/>
    </row>
    <row r="29" s="2" customFormat="1" ht="14.4" customHeight="1">
      <c r="B29" s="44"/>
      <c r="C29" s="45"/>
      <c r="D29" s="31" t="s">
        <v>45</v>
      </c>
      <c r="E29" s="45"/>
      <c r="F29" s="31" t="s">
        <v>46</v>
      </c>
      <c r="G29" s="45"/>
      <c r="H29" s="45"/>
      <c r="I29" s="45"/>
      <c r="J29" s="45"/>
      <c r="K29" s="45"/>
      <c r="L29" s="46">
        <v>0.20999999999999999</v>
      </c>
      <c r="M29" s="45"/>
      <c r="N29" s="45"/>
      <c r="O29" s="45"/>
      <c r="P29" s="45"/>
      <c r="Q29" s="45"/>
      <c r="R29" s="45"/>
      <c r="S29" s="45"/>
      <c r="T29" s="45"/>
      <c r="U29" s="45"/>
      <c r="V29" s="45"/>
      <c r="W29" s="47">
        <f>ROUND(AZ54, 2)</f>
        <v>0</v>
      </c>
      <c r="X29" s="45"/>
      <c r="Y29" s="45"/>
      <c r="Z29" s="45"/>
      <c r="AA29" s="45"/>
      <c r="AB29" s="45"/>
      <c r="AC29" s="45"/>
      <c r="AD29" s="45"/>
      <c r="AE29" s="45"/>
      <c r="AF29" s="45"/>
      <c r="AG29" s="45"/>
      <c r="AH29" s="45"/>
      <c r="AI29" s="45"/>
      <c r="AJ29" s="45"/>
      <c r="AK29" s="47">
        <f>ROUND(AV54, 2)</f>
        <v>0</v>
      </c>
      <c r="AL29" s="45"/>
      <c r="AM29" s="45"/>
      <c r="AN29" s="45"/>
      <c r="AO29" s="45"/>
      <c r="AP29" s="45"/>
      <c r="AQ29" s="45"/>
      <c r="AR29" s="48"/>
      <c r="BE29" s="49"/>
    </row>
    <row r="30" s="2" customFormat="1" ht="14.4" customHeight="1">
      <c r="B30" s="44"/>
      <c r="C30" s="45"/>
      <c r="D30" s="45"/>
      <c r="E30" s="45"/>
      <c r="F30" s="31" t="s">
        <v>47</v>
      </c>
      <c r="G30" s="45"/>
      <c r="H30" s="45"/>
      <c r="I30" s="45"/>
      <c r="J30" s="45"/>
      <c r="K30" s="45"/>
      <c r="L30" s="46">
        <v>0.14999999999999999</v>
      </c>
      <c r="M30" s="45"/>
      <c r="N30" s="45"/>
      <c r="O30" s="45"/>
      <c r="P30" s="45"/>
      <c r="Q30" s="45"/>
      <c r="R30" s="45"/>
      <c r="S30" s="45"/>
      <c r="T30" s="45"/>
      <c r="U30" s="45"/>
      <c r="V30" s="45"/>
      <c r="W30" s="47">
        <f>ROUND(BA54, 2)</f>
        <v>0</v>
      </c>
      <c r="X30" s="45"/>
      <c r="Y30" s="45"/>
      <c r="Z30" s="45"/>
      <c r="AA30" s="45"/>
      <c r="AB30" s="45"/>
      <c r="AC30" s="45"/>
      <c r="AD30" s="45"/>
      <c r="AE30" s="45"/>
      <c r="AF30" s="45"/>
      <c r="AG30" s="45"/>
      <c r="AH30" s="45"/>
      <c r="AI30" s="45"/>
      <c r="AJ30" s="45"/>
      <c r="AK30" s="47">
        <f>ROUND(AW54, 2)</f>
        <v>0</v>
      </c>
      <c r="AL30" s="45"/>
      <c r="AM30" s="45"/>
      <c r="AN30" s="45"/>
      <c r="AO30" s="45"/>
      <c r="AP30" s="45"/>
      <c r="AQ30" s="45"/>
      <c r="AR30" s="48"/>
      <c r="BE30" s="49"/>
    </row>
    <row r="31" hidden="1" s="2" customFormat="1" ht="14.4" customHeight="1">
      <c r="B31" s="44"/>
      <c r="C31" s="45"/>
      <c r="D31" s="45"/>
      <c r="E31" s="45"/>
      <c r="F31" s="31" t="s">
        <v>48</v>
      </c>
      <c r="G31" s="45"/>
      <c r="H31" s="45"/>
      <c r="I31" s="45"/>
      <c r="J31" s="45"/>
      <c r="K31" s="45"/>
      <c r="L31" s="46">
        <v>0.20999999999999999</v>
      </c>
      <c r="M31" s="45"/>
      <c r="N31" s="45"/>
      <c r="O31" s="45"/>
      <c r="P31" s="45"/>
      <c r="Q31" s="45"/>
      <c r="R31" s="45"/>
      <c r="S31" s="45"/>
      <c r="T31" s="45"/>
      <c r="U31" s="45"/>
      <c r="V31" s="45"/>
      <c r="W31" s="47">
        <f>ROUND(BB54, 2)</f>
        <v>0</v>
      </c>
      <c r="X31" s="45"/>
      <c r="Y31" s="45"/>
      <c r="Z31" s="45"/>
      <c r="AA31" s="45"/>
      <c r="AB31" s="45"/>
      <c r="AC31" s="45"/>
      <c r="AD31" s="45"/>
      <c r="AE31" s="45"/>
      <c r="AF31" s="45"/>
      <c r="AG31" s="45"/>
      <c r="AH31" s="45"/>
      <c r="AI31" s="45"/>
      <c r="AJ31" s="45"/>
      <c r="AK31" s="47">
        <v>0</v>
      </c>
      <c r="AL31" s="45"/>
      <c r="AM31" s="45"/>
      <c r="AN31" s="45"/>
      <c r="AO31" s="45"/>
      <c r="AP31" s="45"/>
      <c r="AQ31" s="45"/>
      <c r="AR31" s="48"/>
      <c r="BE31" s="49"/>
    </row>
    <row r="32" hidden="1" s="2" customFormat="1" ht="14.4" customHeight="1">
      <c r="B32" s="44"/>
      <c r="C32" s="45"/>
      <c r="D32" s="45"/>
      <c r="E32" s="45"/>
      <c r="F32" s="31" t="s">
        <v>49</v>
      </c>
      <c r="G32" s="45"/>
      <c r="H32" s="45"/>
      <c r="I32" s="45"/>
      <c r="J32" s="45"/>
      <c r="K32" s="45"/>
      <c r="L32" s="46">
        <v>0.14999999999999999</v>
      </c>
      <c r="M32" s="45"/>
      <c r="N32" s="45"/>
      <c r="O32" s="45"/>
      <c r="P32" s="45"/>
      <c r="Q32" s="45"/>
      <c r="R32" s="45"/>
      <c r="S32" s="45"/>
      <c r="T32" s="45"/>
      <c r="U32" s="45"/>
      <c r="V32" s="45"/>
      <c r="W32" s="47">
        <f>ROUND(BC54, 2)</f>
        <v>0</v>
      </c>
      <c r="X32" s="45"/>
      <c r="Y32" s="45"/>
      <c r="Z32" s="45"/>
      <c r="AA32" s="45"/>
      <c r="AB32" s="45"/>
      <c r="AC32" s="45"/>
      <c r="AD32" s="45"/>
      <c r="AE32" s="45"/>
      <c r="AF32" s="45"/>
      <c r="AG32" s="45"/>
      <c r="AH32" s="45"/>
      <c r="AI32" s="45"/>
      <c r="AJ32" s="45"/>
      <c r="AK32" s="47">
        <v>0</v>
      </c>
      <c r="AL32" s="45"/>
      <c r="AM32" s="45"/>
      <c r="AN32" s="45"/>
      <c r="AO32" s="45"/>
      <c r="AP32" s="45"/>
      <c r="AQ32" s="45"/>
      <c r="AR32" s="48"/>
      <c r="BE32" s="49"/>
    </row>
    <row r="33" hidden="1" s="2" customFormat="1" ht="14.4" customHeight="1">
      <c r="B33" s="44"/>
      <c r="C33" s="45"/>
      <c r="D33" s="45"/>
      <c r="E33" s="45"/>
      <c r="F33" s="31" t="s">
        <v>50</v>
      </c>
      <c r="G33" s="45"/>
      <c r="H33" s="45"/>
      <c r="I33" s="45"/>
      <c r="J33" s="45"/>
      <c r="K33" s="45"/>
      <c r="L33" s="46">
        <v>0</v>
      </c>
      <c r="M33" s="45"/>
      <c r="N33" s="45"/>
      <c r="O33" s="45"/>
      <c r="P33" s="45"/>
      <c r="Q33" s="45"/>
      <c r="R33" s="45"/>
      <c r="S33" s="45"/>
      <c r="T33" s="45"/>
      <c r="U33" s="45"/>
      <c r="V33" s="45"/>
      <c r="W33" s="47">
        <f>ROUND(BD54, 2)</f>
        <v>0</v>
      </c>
      <c r="X33" s="45"/>
      <c r="Y33" s="45"/>
      <c r="Z33" s="45"/>
      <c r="AA33" s="45"/>
      <c r="AB33" s="45"/>
      <c r="AC33" s="45"/>
      <c r="AD33" s="45"/>
      <c r="AE33" s="45"/>
      <c r="AF33" s="45"/>
      <c r="AG33" s="45"/>
      <c r="AH33" s="45"/>
      <c r="AI33" s="45"/>
      <c r="AJ33" s="45"/>
      <c r="AK33" s="47">
        <v>0</v>
      </c>
      <c r="AL33" s="45"/>
      <c r="AM33" s="45"/>
      <c r="AN33" s="45"/>
      <c r="AO33" s="45"/>
      <c r="AP33" s="45"/>
      <c r="AQ33" s="45"/>
      <c r="AR33" s="48"/>
    </row>
    <row r="34" s="1" customFormat="1" ht="6.96" customHeight="1">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2"/>
    </row>
    <row r="35" s="1" customFormat="1" ht="25.92" customHeight="1">
      <c r="B35" s="37"/>
      <c r="C35" s="50"/>
      <c r="D35" s="51" t="s">
        <v>51</v>
      </c>
      <c r="E35" s="52"/>
      <c r="F35" s="52"/>
      <c r="G35" s="52"/>
      <c r="H35" s="52"/>
      <c r="I35" s="52"/>
      <c r="J35" s="52"/>
      <c r="K35" s="52"/>
      <c r="L35" s="52"/>
      <c r="M35" s="52"/>
      <c r="N35" s="52"/>
      <c r="O35" s="52"/>
      <c r="P35" s="52"/>
      <c r="Q35" s="52"/>
      <c r="R35" s="52"/>
      <c r="S35" s="52"/>
      <c r="T35" s="53" t="s">
        <v>52</v>
      </c>
      <c r="U35" s="52"/>
      <c r="V35" s="52"/>
      <c r="W35" s="52"/>
      <c r="X35" s="54" t="s">
        <v>53</v>
      </c>
      <c r="Y35" s="52"/>
      <c r="Z35" s="52"/>
      <c r="AA35" s="52"/>
      <c r="AB35" s="52"/>
      <c r="AC35" s="52"/>
      <c r="AD35" s="52"/>
      <c r="AE35" s="52"/>
      <c r="AF35" s="52"/>
      <c r="AG35" s="52"/>
      <c r="AH35" s="52"/>
      <c r="AI35" s="52"/>
      <c r="AJ35" s="52"/>
      <c r="AK35" s="55">
        <f>SUM(AK26:AK33)</f>
        <v>0</v>
      </c>
      <c r="AL35" s="52"/>
      <c r="AM35" s="52"/>
      <c r="AN35" s="52"/>
      <c r="AO35" s="56"/>
      <c r="AP35" s="50"/>
      <c r="AQ35" s="50"/>
      <c r="AR35" s="42"/>
    </row>
    <row r="36" s="1" customFormat="1" ht="6.96" customHeight="1">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2"/>
    </row>
    <row r="37" s="1" customFormat="1" ht="6.96"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2"/>
    </row>
    <row r="41" s="1" customFormat="1" ht="6.96"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2"/>
    </row>
    <row r="42" s="1" customFormat="1" ht="24.96" customHeight="1">
      <c r="B42" s="37"/>
      <c r="C42" s="22"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2"/>
    </row>
    <row r="43" s="1" customFormat="1" ht="6.96" customHeight="1">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2"/>
    </row>
    <row r="44" s="3" customFormat="1" ht="12" customHeight="1">
      <c r="B44" s="61"/>
      <c r="C44" s="31" t="s">
        <v>13</v>
      </c>
      <c r="D44" s="62"/>
      <c r="E44" s="62"/>
      <c r="F44" s="62"/>
      <c r="G44" s="62"/>
      <c r="H44" s="62"/>
      <c r="I44" s="62"/>
      <c r="J44" s="62"/>
      <c r="K44" s="62"/>
      <c r="L44" s="62" t="str">
        <f>K5</f>
        <v>202016</v>
      </c>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3"/>
    </row>
    <row r="45" s="4" customFormat="1" ht="36.96" customHeight="1">
      <c r="B45" s="64"/>
      <c r="C45" s="65" t="s">
        <v>16</v>
      </c>
      <c r="D45" s="66"/>
      <c r="E45" s="66"/>
      <c r="F45" s="66"/>
      <c r="G45" s="66"/>
      <c r="H45" s="66"/>
      <c r="I45" s="66"/>
      <c r="J45" s="66"/>
      <c r="K45" s="66"/>
      <c r="L45" s="67" t="str">
        <f>K6</f>
        <v>Úprava komunikace Cheb-Háje, ul. Zemědělská - STAVBA I</v>
      </c>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8"/>
    </row>
    <row r="46" s="1" customFormat="1" ht="6.96" customHeight="1">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2"/>
    </row>
    <row r="47" s="1" customFormat="1" ht="12" customHeight="1">
      <c r="B47" s="37"/>
      <c r="C47" s="31" t="s">
        <v>21</v>
      </c>
      <c r="D47" s="38"/>
      <c r="E47" s="38"/>
      <c r="F47" s="38"/>
      <c r="G47" s="38"/>
      <c r="H47" s="38"/>
      <c r="I47" s="38"/>
      <c r="J47" s="38"/>
      <c r="K47" s="38"/>
      <c r="L47" s="69" t="str">
        <f>IF(K8="","",K8)</f>
        <v>Cheb-Háje</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70" t="str">
        <f>IF(AN8= "","",AN8)</f>
        <v>21. 8. 2018</v>
      </c>
      <c r="AN47" s="70"/>
      <c r="AO47" s="38"/>
      <c r="AP47" s="38"/>
      <c r="AQ47" s="38"/>
      <c r="AR47" s="42"/>
    </row>
    <row r="48" s="1" customFormat="1" ht="6.96" customHeight="1">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2"/>
    </row>
    <row r="49" s="1" customFormat="1" ht="27.9" customHeight="1">
      <c r="B49" s="37"/>
      <c r="C49" s="31" t="s">
        <v>25</v>
      </c>
      <c r="D49" s="38"/>
      <c r="E49" s="38"/>
      <c r="F49" s="38"/>
      <c r="G49" s="38"/>
      <c r="H49" s="38"/>
      <c r="I49" s="38"/>
      <c r="J49" s="38"/>
      <c r="K49" s="38"/>
      <c r="L49" s="62" t="str">
        <f>IF(E11= "","",E11)</f>
        <v>Město Cheb</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71" t="str">
        <f>IF(E17="","",E17)</f>
        <v>DSVA, s.r.o. - Ing. Petr Král, Jozef Turza</v>
      </c>
      <c r="AN49" s="62"/>
      <c r="AO49" s="62"/>
      <c r="AP49" s="62"/>
      <c r="AQ49" s="38"/>
      <c r="AR49" s="42"/>
      <c r="AS49" s="72" t="s">
        <v>55</v>
      </c>
      <c r="AT49" s="73"/>
      <c r="AU49" s="74"/>
      <c r="AV49" s="74"/>
      <c r="AW49" s="74"/>
      <c r="AX49" s="74"/>
      <c r="AY49" s="74"/>
      <c r="AZ49" s="74"/>
      <c r="BA49" s="74"/>
      <c r="BB49" s="74"/>
      <c r="BC49" s="74"/>
      <c r="BD49" s="75"/>
    </row>
    <row r="50" s="1" customFormat="1" ht="27.9" customHeight="1">
      <c r="B50" s="37"/>
      <c r="C50" s="31" t="s">
        <v>31</v>
      </c>
      <c r="D50" s="38"/>
      <c r="E50" s="38"/>
      <c r="F50" s="38"/>
      <c r="G50" s="38"/>
      <c r="H50" s="38"/>
      <c r="I50" s="38"/>
      <c r="J50" s="38"/>
      <c r="K50" s="38"/>
      <c r="L50" s="62"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37</v>
      </c>
      <c r="AJ50" s="38"/>
      <c r="AK50" s="38"/>
      <c r="AL50" s="38"/>
      <c r="AM50" s="71" t="str">
        <f>IF(E20="","",E20)</f>
        <v>DSVA, s.r.o. - Jitka Heřmanová, Jozef Turza</v>
      </c>
      <c r="AN50" s="62"/>
      <c r="AO50" s="62"/>
      <c r="AP50" s="62"/>
      <c r="AQ50" s="38"/>
      <c r="AR50" s="42"/>
      <c r="AS50" s="76"/>
      <c r="AT50" s="77"/>
      <c r="AU50" s="78"/>
      <c r="AV50" s="78"/>
      <c r="AW50" s="78"/>
      <c r="AX50" s="78"/>
      <c r="AY50" s="78"/>
      <c r="AZ50" s="78"/>
      <c r="BA50" s="78"/>
      <c r="BB50" s="78"/>
      <c r="BC50" s="78"/>
      <c r="BD50" s="79"/>
    </row>
    <row r="51" s="1" customFormat="1" ht="10.8" customHeight="1">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2"/>
      <c r="AS51" s="80"/>
      <c r="AT51" s="81"/>
      <c r="AU51" s="82"/>
      <c r="AV51" s="82"/>
      <c r="AW51" s="82"/>
      <c r="AX51" s="82"/>
      <c r="AY51" s="82"/>
      <c r="AZ51" s="82"/>
      <c r="BA51" s="82"/>
      <c r="BB51" s="82"/>
      <c r="BC51" s="82"/>
      <c r="BD51" s="83"/>
    </row>
    <row r="52" s="1" customFormat="1" ht="29.28" customHeight="1">
      <c r="B52" s="37"/>
      <c r="C52" s="84" t="s">
        <v>56</v>
      </c>
      <c r="D52" s="85"/>
      <c r="E52" s="85"/>
      <c r="F52" s="85"/>
      <c r="G52" s="85"/>
      <c r="H52" s="86"/>
      <c r="I52" s="87" t="s">
        <v>57</v>
      </c>
      <c r="J52" s="85"/>
      <c r="K52" s="85"/>
      <c r="L52" s="85"/>
      <c r="M52" s="85"/>
      <c r="N52" s="85"/>
      <c r="O52" s="85"/>
      <c r="P52" s="85"/>
      <c r="Q52" s="85"/>
      <c r="R52" s="85"/>
      <c r="S52" s="85"/>
      <c r="T52" s="85"/>
      <c r="U52" s="85"/>
      <c r="V52" s="85"/>
      <c r="W52" s="85"/>
      <c r="X52" s="85"/>
      <c r="Y52" s="85"/>
      <c r="Z52" s="85"/>
      <c r="AA52" s="85"/>
      <c r="AB52" s="85"/>
      <c r="AC52" s="85"/>
      <c r="AD52" s="85"/>
      <c r="AE52" s="85"/>
      <c r="AF52" s="85"/>
      <c r="AG52" s="88" t="s">
        <v>58</v>
      </c>
      <c r="AH52" s="85"/>
      <c r="AI52" s="85"/>
      <c r="AJ52" s="85"/>
      <c r="AK52" s="85"/>
      <c r="AL52" s="85"/>
      <c r="AM52" s="85"/>
      <c r="AN52" s="87" t="s">
        <v>59</v>
      </c>
      <c r="AO52" s="85"/>
      <c r="AP52" s="85"/>
      <c r="AQ52" s="89" t="s">
        <v>60</v>
      </c>
      <c r="AR52" s="42"/>
      <c r="AS52" s="90" t="s">
        <v>61</v>
      </c>
      <c r="AT52" s="91" t="s">
        <v>62</v>
      </c>
      <c r="AU52" s="91" t="s">
        <v>63</v>
      </c>
      <c r="AV52" s="91" t="s">
        <v>64</v>
      </c>
      <c r="AW52" s="91" t="s">
        <v>65</v>
      </c>
      <c r="AX52" s="91" t="s">
        <v>66</v>
      </c>
      <c r="AY52" s="91" t="s">
        <v>67</v>
      </c>
      <c r="AZ52" s="91" t="s">
        <v>68</v>
      </c>
      <c r="BA52" s="91" t="s">
        <v>69</v>
      </c>
      <c r="BB52" s="91" t="s">
        <v>70</v>
      </c>
      <c r="BC52" s="91" t="s">
        <v>71</v>
      </c>
      <c r="BD52" s="92" t="s">
        <v>72</v>
      </c>
    </row>
    <row r="53" s="1" customFormat="1" ht="10.8" customHeight="1">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2"/>
      <c r="AS53" s="93"/>
      <c r="AT53" s="94"/>
      <c r="AU53" s="94"/>
      <c r="AV53" s="94"/>
      <c r="AW53" s="94"/>
      <c r="AX53" s="94"/>
      <c r="AY53" s="94"/>
      <c r="AZ53" s="94"/>
      <c r="BA53" s="94"/>
      <c r="BB53" s="94"/>
      <c r="BC53" s="94"/>
      <c r="BD53" s="95"/>
    </row>
    <row r="54" s="5" customFormat="1" ht="32.4" customHeight="1">
      <c r="B54" s="96"/>
      <c r="C54" s="97" t="s">
        <v>73</v>
      </c>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9">
        <f>ROUND(AG55+SUM(AG56:AG58)+SUM(AG75:AG84),2)</f>
        <v>0</v>
      </c>
      <c r="AH54" s="99"/>
      <c r="AI54" s="99"/>
      <c r="AJ54" s="99"/>
      <c r="AK54" s="99"/>
      <c r="AL54" s="99"/>
      <c r="AM54" s="99"/>
      <c r="AN54" s="100">
        <f>SUM(AG54,AT54)</f>
        <v>0</v>
      </c>
      <c r="AO54" s="100"/>
      <c r="AP54" s="100"/>
      <c r="AQ54" s="101" t="s">
        <v>30</v>
      </c>
      <c r="AR54" s="102"/>
      <c r="AS54" s="103">
        <f>ROUND(AS55+SUM(AS56:AS58)+SUM(AS75:AS84),2)</f>
        <v>0</v>
      </c>
      <c r="AT54" s="104">
        <f>ROUND(SUM(AV54:AW54),2)</f>
        <v>0</v>
      </c>
      <c r="AU54" s="105">
        <f>ROUND(AU55+SUM(AU56:AU58)+SUM(AU75:AU84),5)</f>
        <v>0</v>
      </c>
      <c r="AV54" s="104">
        <f>ROUND(AZ54*L29,2)</f>
        <v>0</v>
      </c>
      <c r="AW54" s="104">
        <f>ROUND(BA54*L30,2)</f>
        <v>0</v>
      </c>
      <c r="AX54" s="104">
        <f>ROUND(BB54*L29,2)</f>
        <v>0</v>
      </c>
      <c r="AY54" s="104">
        <f>ROUND(BC54*L30,2)</f>
        <v>0</v>
      </c>
      <c r="AZ54" s="104">
        <f>ROUND(AZ55+SUM(AZ56:AZ58)+SUM(AZ75:AZ84),2)</f>
        <v>0</v>
      </c>
      <c r="BA54" s="104">
        <f>ROUND(BA55+SUM(BA56:BA58)+SUM(BA75:BA84),2)</f>
        <v>0</v>
      </c>
      <c r="BB54" s="104">
        <f>ROUND(BB55+SUM(BB56:BB58)+SUM(BB75:BB84),2)</f>
        <v>0</v>
      </c>
      <c r="BC54" s="104">
        <f>ROUND(BC55+SUM(BC56:BC58)+SUM(BC75:BC84),2)</f>
        <v>0</v>
      </c>
      <c r="BD54" s="106">
        <f>ROUND(BD55+SUM(BD56:BD58)+SUM(BD75:BD84),2)</f>
        <v>0</v>
      </c>
      <c r="BS54" s="107" t="s">
        <v>74</v>
      </c>
      <c r="BT54" s="107" t="s">
        <v>75</v>
      </c>
      <c r="BU54" s="108" t="s">
        <v>76</v>
      </c>
      <c r="BV54" s="107" t="s">
        <v>77</v>
      </c>
      <c r="BW54" s="107" t="s">
        <v>5</v>
      </c>
      <c r="BX54" s="107" t="s">
        <v>78</v>
      </c>
      <c r="CL54" s="107" t="s">
        <v>19</v>
      </c>
    </row>
    <row r="55" s="6" customFormat="1" ht="27" customHeight="1">
      <c r="A55" s="109" t="s">
        <v>79</v>
      </c>
      <c r="B55" s="110"/>
      <c r="C55" s="111"/>
      <c r="D55" s="112" t="s">
        <v>80</v>
      </c>
      <c r="E55" s="112"/>
      <c r="F55" s="112"/>
      <c r="G55" s="112"/>
      <c r="H55" s="112"/>
      <c r="I55" s="113"/>
      <c r="J55" s="112" t="s">
        <v>81</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'SO 01a - Bourací práce si...'!J30</f>
        <v>0</v>
      </c>
      <c r="AH55" s="113"/>
      <c r="AI55" s="113"/>
      <c r="AJ55" s="113"/>
      <c r="AK55" s="113"/>
      <c r="AL55" s="113"/>
      <c r="AM55" s="113"/>
      <c r="AN55" s="114">
        <f>SUM(AG55,AT55)</f>
        <v>0</v>
      </c>
      <c r="AO55" s="113"/>
      <c r="AP55" s="113"/>
      <c r="AQ55" s="115" t="s">
        <v>82</v>
      </c>
      <c r="AR55" s="116"/>
      <c r="AS55" s="117">
        <v>0</v>
      </c>
      <c r="AT55" s="118">
        <f>ROUND(SUM(AV55:AW55),2)</f>
        <v>0</v>
      </c>
      <c r="AU55" s="119">
        <f>'SO 01a - Bourací práce si...'!P85</f>
        <v>0</v>
      </c>
      <c r="AV55" s="118">
        <f>'SO 01a - Bourací práce si...'!J33</f>
        <v>0</v>
      </c>
      <c r="AW55" s="118">
        <f>'SO 01a - Bourací práce si...'!J34</f>
        <v>0</v>
      </c>
      <c r="AX55" s="118">
        <f>'SO 01a - Bourací práce si...'!J35</f>
        <v>0</v>
      </c>
      <c r="AY55" s="118">
        <f>'SO 01a - Bourací práce si...'!J36</f>
        <v>0</v>
      </c>
      <c r="AZ55" s="118">
        <f>'SO 01a - Bourací práce si...'!F33</f>
        <v>0</v>
      </c>
      <c r="BA55" s="118">
        <f>'SO 01a - Bourací práce si...'!F34</f>
        <v>0</v>
      </c>
      <c r="BB55" s="118">
        <f>'SO 01a - Bourací práce si...'!F35</f>
        <v>0</v>
      </c>
      <c r="BC55" s="118">
        <f>'SO 01a - Bourací práce si...'!F36</f>
        <v>0</v>
      </c>
      <c r="BD55" s="120">
        <f>'SO 01a - Bourací práce si...'!F37</f>
        <v>0</v>
      </c>
      <c r="BT55" s="121" t="s">
        <v>83</v>
      </c>
      <c r="BV55" s="121" t="s">
        <v>77</v>
      </c>
      <c r="BW55" s="121" t="s">
        <v>84</v>
      </c>
      <c r="BX55" s="121" t="s">
        <v>5</v>
      </c>
      <c r="CL55" s="121" t="s">
        <v>19</v>
      </c>
      <c r="CM55" s="121" t="s">
        <v>85</v>
      </c>
    </row>
    <row r="56" s="6" customFormat="1" ht="40.5" customHeight="1">
      <c r="A56" s="109" t="s">
        <v>79</v>
      </c>
      <c r="B56" s="110"/>
      <c r="C56" s="111"/>
      <c r="D56" s="112" t="s">
        <v>86</v>
      </c>
      <c r="E56" s="112"/>
      <c r="F56" s="112"/>
      <c r="G56" s="112"/>
      <c r="H56" s="112"/>
      <c r="I56" s="113"/>
      <c r="J56" s="112" t="s">
        <v>87</v>
      </c>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4">
        <f>'SO 01b - Bourací práce a ...'!J30</f>
        <v>0</v>
      </c>
      <c r="AH56" s="113"/>
      <c r="AI56" s="113"/>
      <c r="AJ56" s="113"/>
      <c r="AK56" s="113"/>
      <c r="AL56" s="113"/>
      <c r="AM56" s="113"/>
      <c r="AN56" s="114">
        <f>SUM(AG56,AT56)</f>
        <v>0</v>
      </c>
      <c r="AO56" s="113"/>
      <c r="AP56" s="113"/>
      <c r="AQ56" s="115" t="s">
        <v>82</v>
      </c>
      <c r="AR56" s="116"/>
      <c r="AS56" s="117">
        <v>0</v>
      </c>
      <c r="AT56" s="118">
        <f>ROUND(SUM(AV56:AW56),2)</f>
        <v>0</v>
      </c>
      <c r="AU56" s="119">
        <f>'SO 01b - Bourací práce a ...'!P84</f>
        <v>0</v>
      </c>
      <c r="AV56" s="118">
        <f>'SO 01b - Bourací práce a ...'!J33</f>
        <v>0</v>
      </c>
      <c r="AW56" s="118">
        <f>'SO 01b - Bourací práce a ...'!J34</f>
        <v>0</v>
      </c>
      <c r="AX56" s="118">
        <f>'SO 01b - Bourací práce a ...'!J35</f>
        <v>0</v>
      </c>
      <c r="AY56" s="118">
        <f>'SO 01b - Bourací práce a ...'!J36</f>
        <v>0</v>
      </c>
      <c r="AZ56" s="118">
        <f>'SO 01b - Bourací práce a ...'!F33</f>
        <v>0</v>
      </c>
      <c r="BA56" s="118">
        <f>'SO 01b - Bourací práce a ...'!F34</f>
        <v>0</v>
      </c>
      <c r="BB56" s="118">
        <f>'SO 01b - Bourací práce a ...'!F35</f>
        <v>0</v>
      </c>
      <c r="BC56" s="118">
        <f>'SO 01b - Bourací práce a ...'!F36</f>
        <v>0</v>
      </c>
      <c r="BD56" s="120">
        <f>'SO 01b - Bourací práce a ...'!F37</f>
        <v>0</v>
      </c>
      <c r="BT56" s="121" t="s">
        <v>83</v>
      </c>
      <c r="BV56" s="121" t="s">
        <v>77</v>
      </c>
      <c r="BW56" s="121" t="s">
        <v>88</v>
      </c>
      <c r="BX56" s="121" t="s">
        <v>5</v>
      </c>
      <c r="CL56" s="121" t="s">
        <v>19</v>
      </c>
      <c r="CM56" s="121" t="s">
        <v>85</v>
      </c>
    </row>
    <row r="57" s="6" customFormat="1" ht="27" customHeight="1">
      <c r="A57" s="109" t="s">
        <v>79</v>
      </c>
      <c r="B57" s="110"/>
      <c r="C57" s="111"/>
      <c r="D57" s="112" t="s">
        <v>89</v>
      </c>
      <c r="E57" s="112"/>
      <c r="F57" s="112"/>
      <c r="G57" s="112"/>
      <c r="H57" s="112"/>
      <c r="I57" s="113"/>
      <c r="J57" s="112" t="s">
        <v>90</v>
      </c>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4">
        <f>'SO 02a - Modernizace siln...'!J30</f>
        <v>0</v>
      </c>
      <c r="AH57" s="113"/>
      <c r="AI57" s="113"/>
      <c r="AJ57" s="113"/>
      <c r="AK57" s="113"/>
      <c r="AL57" s="113"/>
      <c r="AM57" s="113"/>
      <c r="AN57" s="114">
        <f>SUM(AG57,AT57)</f>
        <v>0</v>
      </c>
      <c r="AO57" s="113"/>
      <c r="AP57" s="113"/>
      <c r="AQ57" s="115" t="s">
        <v>82</v>
      </c>
      <c r="AR57" s="116"/>
      <c r="AS57" s="117">
        <v>0</v>
      </c>
      <c r="AT57" s="118">
        <f>ROUND(SUM(AV57:AW57),2)</f>
        <v>0</v>
      </c>
      <c r="AU57" s="119">
        <f>'SO 02a - Modernizace siln...'!P82</f>
        <v>0</v>
      </c>
      <c r="AV57" s="118">
        <f>'SO 02a - Modernizace siln...'!J33</f>
        <v>0</v>
      </c>
      <c r="AW57" s="118">
        <f>'SO 02a - Modernizace siln...'!J34</f>
        <v>0</v>
      </c>
      <c r="AX57" s="118">
        <f>'SO 02a - Modernizace siln...'!J35</f>
        <v>0</v>
      </c>
      <c r="AY57" s="118">
        <f>'SO 02a - Modernizace siln...'!J36</f>
        <v>0</v>
      </c>
      <c r="AZ57" s="118">
        <f>'SO 02a - Modernizace siln...'!F33</f>
        <v>0</v>
      </c>
      <c r="BA57" s="118">
        <f>'SO 02a - Modernizace siln...'!F34</f>
        <v>0</v>
      </c>
      <c r="BB57" s="118">
        <f>'SO 02a - Modernizace siln...'!F35</f>
        <v>0</v>
      </c>
      <c r="BC57" s="118">
        <f>'SO 02a - Modernizace siln...'!F36</f>
        <v>0</v>
      </c>
      <c r="BD57" s="120">
        <f>'SO 02a - Modernizace siln...'!F37</f>
        <v>0</v>
      </c>
      <c r="BT57" s="121" t="s">
        <v>83</v>
      </c>
      <c r="BV57" s="121" t="s">
        <v>77</v>
      </c>
      <c r="BW57" s="121" t="s">
        <v>91</v>
      </c>
      <c r="BX57" s="121" t="s">
        <v>5</v>
      </c>
      <c r="CL57" s="121" t="s">
        <v>19</v>
      </c>
      <c r="CM57" s="121" t="s">
        <v>85</v>
      </c>
    </row>
    <row r="58" s="6" customFormat="1" ht="27" customHeight="1">
      <c r="B58" s="110"/>
      <c r="C58" s="111"/>
      <c r="D58" s="112" t="s">
        <v>92</v>
      </c>
      <c r="E58" s="112"/>
      <c r="F58" s="112"/>
      <c r="G58" s="112"/>
      <c r="H58" s="112"/>
      <c r="I58" s="113"/>
      <c r="J58" s="112" t="s">
        <v>93</v>
      </c>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22">
        <f>ROUND(SUM(AG59:AG74),2)</f>
        <v>0</v>
      </c>
      <c r="AH58" s="113"/>
      <c r="AI58" s="113"/>
      <c r="AJ58" s="113"/>
      <c r="AK58" s="113"/>
      <c r="AL58" s="113"/>
      <c r="AM58" s="113"/>
      <c r="AN58" s="114">
        <f>SUM(AG58,AT58)</f>
        <v>0</v>
      </c>
      <c r="AO58" s="113"/>
      <c r="AP58" s="113"/>
      <c r="AQ58" s="115" t="s">
        <v>82</v>
      </c>
      <c r="AR58" s="116"/>
      <c r="AS58" s="117">
        <f>ROUND(SUM(AS59:AS74),2)</f>
        <v>0</v>
      </c>
      <c r="AT58" s="118">
        <f>ROUND(SUM(AV58:AW58),2)</f>
        <v>0</v>
      </c>
      <c r="AU58" s="119">
        <f>ROUND(SUM(AU59:AU74),5)</f>
        <v>0</v>
      </c>
      <c r="AV58" s="118">
        <f>ROUND(AZ58*L29,2)</f>
        <v>0</v>
      </c>
      <c r="AW58" s="118">
        <f>ROUND(BA58*L30,2)</f>
        <v>0</v>
      </c>
      <c r="AX58" s="118">
        <f>ROUND(BB58*L29,2)</f>
        <v>0</v>
      </c>
      <c r="AY58" s="118">
        <f>ROUND(BC58*L30,2)</f>
        <v>0</v>
      </c>
      <c r="AZ58" s="118">
        <f>ROUND(SUM(AZ59:AZ74),2)</f>
        <v>0</v>
      </c>
      <c r="BA58" s="118">
        <f>ROUND(SUM(BA59:BA74),2)</f>
        <v>0</v>
      </c>
      <c r="BB58" s="118">
        <f>ROUND(SUM(BB59:BB74),2)</f>
        <v>0</v>
      </c>
      <c r="BC58" s="118">
        <f>ROUND(SUM(BC59:BC74),2)</f>
        <v>0</v>
      </c>
      <c r="BD58" s="120">
        <f>ROUND(SUM(BD59:BD74),2)</f>
        <v>0</v>
      </c>
      <c r="BS58" s="121" t="s">
        <v>74</v>
      </c>
      <c r="BT58" s="121" t="s">
        <v>83</v>
      </c>
      <c r="BV58" s="121" t="s">
        <v>77</v>
      </c>
      <c r="BW58" s="121" t="s">
        <v>94</v>
      </c>
      <c r="BX58" s="121" t="s">
        <v>5</v>
      </c>
      <c r="CL58" s="121" t="s">
        <v>19</v>
      </c>
      <c r="CM58" s="121" t="s">
        <v>85</v>
      </c>
    </row>
    <row r="59" s="3" customFormat="1" ht="25.5" customHeight="1">
      <c r="A59" s="109" t="s">
        <v>79</v>
      </c>
      <c r="B59" s="61"/>
      <c r="C59" s="123"/>
      <c r="D59" s="123"/>
      <c r="E59" s="124" t="s">
        <v>92</v>
      </c>
      <c r="F59" s="124"/>
      <c r="G59" s="124"/>
      <c r="H59" s="124"/>
      <c r="I59" s="124"/>
      <c r="J59" s="123"/>
      <c r="K59" s="124" t="s">
        <v>93</v>
      </c>
      <c r="L59" s="124"/>
      <c r="M59" s="124"/>
      <c r="N59" s="124"/>
      <c r="O59" s="124"/>
      <c r="P59" s="124"/>
      <c r="Q59" s="124"/>
      <c r="R59" s="124"/>
      <c r="S59" s="124"/>
      <c r="T59" s="124"/>
      <c r="U59" s="124"/>
      <c r="V59" s="124"/>
      <c r="W59" s="124"/>
      <c r="X59" s="124"/>
      <c r="Y59" s="124"/>
      <c r="Z59" s="124"/>
      <c r="AA59" s="124"/>
      <c r="AB59" s="124"/>
      <c r="AC59" s="124"/>
      <c r="AD59" s="124"/>
      <c r="AE59" s="124"/>
      <c r="AF59" s="124"/>
      <c r="AG59" s="125">
        <f>'SO 02b - MK, chodníky, sj...'!J30</f>
        <v>0</v>
      </c>
      <c r="AH59" s="123"/>
      <c r="AI59" s="123"/>
      <c r="AJ59" s="123"/>
      <c r="AK59" s="123"/>
      <c r="AL59" s="123"/>
      <c r="AM59" s="123"/>
      <c r="AN59" s="125">
        <f>SUM(AG59,AT59)</f>
        <v>0</v>
      </c>
      <c r="AO59" s="123"/>
      <c r="AP59" s="123"/>
      <c r="AQ59" s="126" t="s">
        <v>95</v>
      </c>
      <c r="AR59" s="63"/>
      <c r="AS59" s="127">
        <v>0</v>
      </c>
      <c r="AT59" s="128">
        <f>ROUND(SUM(AV59:AW59),2)</f>
        <v>0</v>
      </c>
      <c r="AU59" s="129">
        <f>'SO 02b - MK, chodníky, sj...'!P88</f>
        <v>0</v>
      </c>
      <c r="AV59" s="128">
        <f>'SO 02b - MK, chodníky, sj...'!J33</f>
        <v>0</v>
      </c>
      <c r="AW59" s="128">
        <f>'SO 02b - MK, chodníky, sj...'!J34</f>
        <v>0</v>
      </c>
      <c r="AX59" s="128">
        <f>'SO 02b - MK, chodníky, sj...'!J35</f>
        <v>0</v>
      </c>
      <c r="AY59" s="128">
        <f>'SO 02b - MK, chodníky, sj...'!J36</f>
        <v>0</v>
      </c>
      <c r="AZ59" s="128">
        <f>'SO 02b - MK, chodníky, sj...'!F33</f>
        <v>0</v>
      </c>
      <c r="BA59" s="128">
        <f>'SO 02b - MK, chodníky, sj...'!F34</f>
        <v>0</v>
      </c>
      <c r="BB59" s="128">
        <f>'SO 02b - MK, chodníky, sj...'!F35</f>
        <v>0</v>
      </c>
      <c r="BC59" s="128">
        <f>'SO 02b - MK, chodníky, sj...'!F36</f>
        <v>0</v>
      </c>
      <c r="BD59" s="130">
        <f>'SO 02b - MK, chodníky, sj...'!F37</f>
        <v>0</v>
      </c>
      <c r="BT59" s="131" t="s">
        <v>85</v>
      </c>
      <c r="BU59" s="131" t="s">
        <v>96</v>
      </c>
      <c r="BV59" s="131" t="s">
        <v>77</v>
      </c>
      <c r="BW59" s="131" t="s">
        <v>94</v>
      </c>
      <c r="BX59" s="131" t="s">
        <v>5</v>
      </c>
      <c r="CL59" s="131" t="s">
        <v>19</v>
      </c>
      <c r="CM59" s="131" t="s">
        <v>85</v>
      </c>
    </row>
    <row r="60" s="3" customFormat="1" ht="25.5" customHeight="1">
      <c r="A60" s="109" t="s">
        <v>79</v>
      </c>
      <c r="B60" s="61"/>
      <c r="C60" s="123"/>
      <c r="D60" s="123"/>
      <c r="E60" s="124" t="s">
        <v>97</v>
      </c>
      <c r="F60" s="124"/>
      <c r="G60" s="124"/>
      <c r="H60" s="124"/>
      <c r="I60" s="124"/>
      <c r="J60" s="123"/>
      <c r="K60" s="124" t="s">
        <v>98</v>
      </c>
      <c r="L60" s="124"/>
      <c r="M60" s="124"/>
      <c r="N60" s="124"/>
      <c r="O60" s="124"/>
      <c r="P60" s="124"/>
      <c r="Q60" s="124"/>
      <c r="R60" s="124"/>
      <c r="S60" s="124"/>
      <c r="T60" s="124"/>
      <c r="U60" s="124"/>
      <c r="V60" s="124"/>
      <c r="W60" s="124"/>
      <c r="X60" s="124"/>
      <c r="Y60" s="124"/>
      <c r="Z60" s="124"/>
      <c r="AA60" s="124"/>
      <c r="AB60" s="124"/>
      <c r="AC60" s="124"/>
      <c r="AD60" s="124"/>
      <c r="AE60" s="124"/>
      <c r="AF60" s="124"/>
      <c r="AG60" s="125">
        <f>'01 - Opěrná gravitační ze...'!J32</f>
        <v>0</v>
      </c>
      <c r="AH60" s="123"/>
      <c r="AI60" s="123"/>
      <c r="AJ60" s="123"/>
      <c r="AK60" s="123"/>
      <c r="AL60" s="123"/>
      <c r="AM60" s="123"/>
      <c r="AN60" s="125">
        <f>SUM(AG60,AT60)</f>
        <v>0</v>
      </c>
      <c r="AO60" s="123"/>
      <c r="AP60" s="123"/>
      <c r="AQ60" s="126" t="s">
        <v>95</v>
      </c>
      <c r="AR60" s="63"/>
      <c r="AS60" s="127">
        <v>0</v>
      </c>
      <c r="AT60" s="128">
        <f>ROUND(SUM(AV60:AW60),2)</f>
        <v>0</v>
      </c>
      <c r="AU60" s="129">
        <f>'01 - Opěrná gravitační ze...'!P89</f>
        <v>0</v>
      </c>
      <c r="AV60" s="128">
        <f>'01 - Opěrná gravitační ze...'!J35</f>
        <v>0</v>
      </c>
      <c r="AW60" s="128">
        <f>'01 - Opěrná gravitační ze...'!J36</f>
        <v>0</v>
      </c>
      <c r="AX60" s="128">
        <f>'01 - Opěrná gravitační ze...'!J37</f>
        <v>0</v>
      </c>
      <c r="AY60" s="128">
        <f>'01 - Opěrná gravitační ze...'!J38</f>
        <v>0</v>
      </c>
      <c r="AZ60" s="128">
        <f>'01 - Opěrná gravitační ze...'!F35</f>
        <v>0</v>
      </c>
      <c r="BA60" s="128">
        <f>'01 - Opěrná gravitační ze...'!F36</f>
        <v>0</v>
      </c>
      <c r="BB60" s="128">
        <f>'01 - Opěrná gravitační ze...'!F37</f>
        <v>0</v>
      </c>
      <c r="BC60" s="128">
        <f>'01 - Opěrná gravitační ze...'!F38</f>
        <v>0</v>
      </c>
      <c r="BD60" s="130">
        <f>'01 - Opěrná gravitační ze...'!F39</f>
        <v>0</v>
      </c>
      <c r="BT60" s="131" t="s">
        <v>85</v>
      </c>
      <c r="BV60" s="131" t="s">
        <v>77</v>
      </c>
      <c r="BW60" s="131" t="s">
        <v>99</v>
      </c>
      <c r="BX60" s="131" t="s">
        <v>94</v>
      </c>
      <c r="CL60" s="131" t="s">
        <v>19</v>
      </c>
    </row>
    <row r="61" s="3" customFormat="1" ht="25.5" customHeight="1">
      <c r="A61" s="109" t="s">
        <v>79</v>
      </c>
      <c r="B61" s="61"/>
      <c r="C61" s="123"/>
      <c r="D61" s="123"/>
      <c r="E61" s="124" t="s">
        <v>100</v>
      </c>
      <c r="F61" s="124"/>
      <c r="G61" s="124"/>
      <c r="H61" s="124"/>
      <c r="I61" s="124"/>
      <c r="J61" s="123"/>
      <c r="K61" s="124" t="s">
        <v>101</v>
      </c>
      <c r="L61" s="124"/>
      <c r="M61" s="124"/>
      <c r="N61" s="124"/>
      <c r="O61" s="124"/>
      <c r="P61" s="124"/>
      <c r="Q61" s="124"/>
      <c r="R61" s="124"/>
      <c r="S61" s="124"/>
      <c r="T61" s="124"/>
      <c r="U61" s="124"/>
      <c r="V61" s="124"/>
      <c r="W61" s="124"/>
      <c r="X61" s="124"/>
      <c r="Y61" s="124"/>
      <c r="Z61" s="124"/>
      <c r="AA61" s="124"/>
      <c r="AB61" s="124"/>
      <c r="AC61" s="124"/>
      <c r="AD61" s="124"/>
      <c r="AE61" s="124"/>
      <c r="AF61" s="124"/>
      <c r="AG61" s="125">
        <f>'02 - Podezdívka plotu - p...'!J32</f>
        <v>0</v>
      </c>
      <c r="AH61" s="123"/>
      <c r="AI61" s="123"/>
      <c r="AJ61" s="123"/>
      <c r="AK61" s="123"/>
      <c r="AL61" s="123"/>
      <c r="AM61" s="123"/>
      <c r="AN61" s="125">
        <f>SUM(AG61,AT61)</f>
        <v>0</v>
      </c>
      <c r="AO61" s="123"/>
      <c r="AP61" s="123"/>
      <c r="AQ61" s="126" t="s">
        <v>95</v>
      </c>
      <c r="AR61" s="63"/>
      <c r="AS61" s="127">
        <v>0</v>
      </c>
      <c r="AT61" s="128">
        <f>ROUND(SUM(AV61:AW61),2)</f>
        <v>0</v>
      </c>
      <c r="AU61" s="129">
        <f>'02 - Podezdívka plotu - p...'!P89</f>
        <v>0</v>
      </c>
      <c r="AV61" s="128">
        <f>'02 - Podezdívka plotu - p...'!J35</f>
        <v>0</v>
      </c>
      <c r="AW61" s="128">
        <f>'02 - Podezdívka plotu - p...'!J36</f>
        <v>0</v>
      </c>
      <c r="AX61" s="128">
        <f>'02 - Podezdívka plotu - p...'!J37</f>
        <v>0</v>
      </c>
      <c r="AY61" s="128">
        <f>'02 - Podezdívka plotu - p...'!J38</f>
        <v>0</v>
      </c>
      <c r="AZ61" s="128">
        <f>'02 - Podezdívka plotu - p...'!F35</f>
        <v>0</v>
      </c>
      <c r="BA61" s="128">
        <f>'02 - Podezdívka plotu - p...'!F36</f>
        <v>0</v>
      </c>
      <c r="BB61" s="128">
        <f>'02 - Podezdívka plotu - p...'!F37</f>
        <v>0</v>
      </c>
      <c r="BC61" s="128">
        <f>'02 - Podezdívka plotu - p...'!F38</f>
        <v>0</v>
      </c>
      <c r="BD61" s="130">
        <f>'02 - Podezdívka plotu - p...'!F39</f>
        <v>0</v>
      </c>
      <c r="BT61" s="131" t="s">
        <v>85</v>
      </c>
      <c r="BV61" s="131" t="s">
        <v>77</v>
      </c>
      <c r="BW61" s="131" t="s">
        <v>102</v>
      </c>
      <c r="BX61" s="131" t="s">
        <v>94</v>
      </c>
      <c r="CL61" s="131" t="s">
        <v>19</v>
      </c>
    </row>
    <row r="62" s="3" customFormat="1" ht="16.5" customHeight="1">
      <c r="A62" s="109" t="s">
        <v>79</v>
      </c>
      <c r="B62" s="61"/>
      <c r="C62" s="123"/>
      <c r="D62" s="123"/>
      <c r="E62" s="124" t="s">
        <v>103</v>
      </c>
      <c r="F62" s="124"/>
      <c r="G62" s="124"/>
      <c r="H62" s="124"/>
      <c r="I62" s="124"/>
      <c r="J62" s="123"/>
      <c r="K62" s="124" t="s">
        <v>104</v>
      </c>
      <c r="L62" s="124"/>
      <c r="M62" s="124"/>
      <c r="N62" s="124"/>
      <c r="O62" s="124"/>
      <c r="P62" s="124"/>
      <c r="Q62" s="124"/>
      <c r="R62" s="124"/>
      <c r="S62" s="124"/>
      <c r="T62" s="124"/>
      <c r="U62" s="124"/>
      <c r="V62" s="124"/>
      <c r="W62" s="124"/>
      <c r="X62" s="124"/>
      <c r="Y62" s="124"/>
      <c r="Z62" s="124"/>
      <c r="AA62" s="124"/>
      <c r="AB62" s="124"/>
      <c r="AC62" s="124"/>
      <c r="AD62" s="124"/>
      <c r="AE62" s="124"/>
      <c r="AF62" s="124"/>
      <c r="AG62" s="125">
        <f>'03 - Nové oplocení p.p.č....'!J32</f>
        <v>0</v>
      </c>
      <c r="AH62" s="123"/>
      <c r="AI62" s="123"/>
      <c r="AJ62" s="123"/>
      <c r="AK62" s="123"/>
      <c r="AL62" s="123"/>
      <c r="AM62" s="123"/>
      <c r="AN62" s="125">
        <f>SUM(AG62,AT62)</f>
        <v>0</v>
      </c>
      <c r="AO62" s="123"/>
      <c r="AP62" s="123"/>
      <c r="AQ62" s="126" t="s">
        <v>95</v>
      </c>
      <c r="AR62" s="63"/>
      <c r="AS62" s="127">
        <v>0</v>
      </c>
      <c r="AT62" s="128">
        <f>ROUND(SUM(AV62:AW62),2)</f>
        <v>0</v>
      </c>
      <c r="AU62" s="129">
        <f>'03 - Nové oplocení p.p.č....'!P88</f>
        <v>0</v>
      </c>
      <c r="AV62" s="128">
        <f>'03 - Nové oplocení p.p.č....'!J35</f>
        <v>0</v>
      </c>
      <c r="AW62" s="128">
        <f>'03 - Nové oplocení p.p.č....'!J36</f>
        <v>0</v>
      </c>
      <c r="AX62" s="128">
        <f>'03 - Nové oplocení p.p.č....'!J37</f>
        <v>0</v>
      </c>
      <c r="AY62" s="128">
        <f>'03 - Nové oplocení p.p.č....'!J38</f>
        <v>0</v>
      </c>
      <c r="AZ62" s="128">
        <f>'03 - Nové oplocení p.p.č....'!F35</f>
        <v>0</v>
      </c>
      <c r="BA62" s="128">
        <f>'03 - Nové oplocení p.p.č....'!F36</f>
        <v>0</v>
      </c>
      <c r="BB62" s="128">
        <f>'03 - Nové oplocení p.p.č....'!F37</f>
        <v>0</v>
      </c>
      <c r="BC62" s="128">
        <f>'03 - Nové oplocení p.p.č....'!F38</f>
        <v>0</v>
      </c>
      <c r="BD62" s="130">
        <f>'03 - Nové oplocení p.p.č....'!F39</f>
        <v>0</v>
      </c>
      <c r="BT62" s="131" t="s">
        <v>85</v>
      </c>
      <c r="BV62" s="131" t="s">
        <v>77</v>
      </c>
      <c r="BW62" s="131" t="s">
        <v>105</v>
      </c>
      <c r="BX62" s="131" t="s">
        <v>94</v>
      </c>
      <c r="CL62" s="131" t="s">
        <v>19</v>
      </c>
    </row>
    <row r="63" s="3" customFormat="1" ht="16.5" customHeight="1">
      <c r="A63" s="109" t="s">
        <v>79</v>
      </c>
      <c r="B63" s="61"/>
      <c r="C63" s="123"/>
      <c r="D63" s="123"/>
      <c r="E63" s="124" t="s">
        <v>106</v>
      </c>
      <c r="F63" s="124"/>
      <c r="G63" s="124"/>
      <c r="H63" s="124"/>
      <c r="I63" s="124"/>
      <c r="J63" s="123"/>
      <c r="K63" s="124" t="s">
        <v>107</v>
      </c>
      <c r="L63" s="124"/>
      <c r="M63" s="124"/>
      <c r="N63" s="124"/>
      <c r="O63" s="124"/>
      <c r="P63" s="124"/>
      <c r="Q63" s="124"/>
      <c r="R63" s="124"/>
      <c r="S63" s="124"/>
      <c r="T63" s="124"/>
      <c r="U63" s="124"/>
      <c r="V63" s="124"/>
      <c r="W63" s="124"/>
      <c r="X63" s="124"/>
      <c r="Y63" s="124"/>
      <c r="Z63" s="124"/>
      <c r="AA63" s="124"/>
      <c r="AB63" s="124"/>
      <c r="AC63" s="124"/>
      <c r="AD63" s="124"/>
      <c r="AE63" s="124"/>
      <c r="AF63" s="124"/>
      <c r="AG63" s="125">
        <f>'04 - Posun oplocení do 2m...'!J32</f>
        <v>0</v>
      </c>
      <c r="AH63" s="123"/>
      <c r="AI63" s="123"/>
      <c r="AJ63" s="123"/>
      <c r="AK63" s="123"/>
      <c r="AL63" s="123"/>
      <c r="AM63" s="123"/>
      <c r="AN63" s="125">
        <f>SUM(AG63,AT63)</f>
        <v>0</v>
      </c>
      <c r="AO63" s="123"/>
      <c r="AP63" s="123"/>
      <c r="AQ63" s="126" t="s">
        <v>95</v>
      </c>
      <c r="AR63" s="63"/>
      <c r="AS63" s="127">
        <v>0</v>
      </c>
      <c r="AT63" s="128">
        <f>ROUND(SUM(AV63:AW63),2)</f>
        <v>0</v>
      </c>
      <c r="AU63" s="129">
        <f>'04 - Posun oplocení do 2m...'!P88</f>
        <v>0</v>
      </c>
      <c r="AV63" s="128">
        <f>'04 - Posun oplocení do 2m...'!J35</f>
        <v>0</v>
      </c>
      <c r="AW63" s="128">
        <f>'04 - Posun oplocení do 2m...'!J36</f>
        <v>0</v>
      </c>
      <c r="AX63" s="128">
        <f>'04 - Posun oplocení do 2m...'!J37</f>
        <v>0</v>
      </c>
      <c r="AY63" s="128">
        <f>'04 - Posun oplocení do 2m...'!J38</f>
        <v>0</v>
      </c>
      <c r="AZ63" s="128">
        <f>'04 - Posun oplocení do 2m...'!F35</f>
        <v>0</v>
      </c>
      <c r="BA63" s="128">
        <f>'04 - Posun oplocení do 2m...'!F36</f>
        <v>0</v>
      </c>
      <c r="BB63" s="128">
        <f>'04 - Posun oplocení do 2m...'!F37</f>
        <v>0</v>
      </c>
      <c r="BC63" s="128">
        <f>'04 - Posun oplocení do 2m...'!F38</f>
        <v>0</v>
      </c>
      <c r="BD63" s="130">
        <f>'04 - Posun oplocení do 2m...'!F39</f>
        <v>0</v>
      </c>
      <c r="BT63" s="131" t="s">
        <v>85</v>
      </c>
      <c r="BV63" s="131" t="s">
        <v>77</v>
      </c>
      <c r="BW63" s="131" t="s">
        <v>108</v>
      </c>
      <c r="BX63" s="131" t="s">
        <v>94</v>
      </c>
      <c r="CL63" s="131" t="s">
        <v>19</v>
      </c>
    </row>
    <row r="64" s="3" customFormat="1" ht="16.5" customHeight="1">
      <c r="A64" s="109" t="s">
        <v>79</v>
      </c>
      <c r="B64" s="61"/>
      <c r="C64" s="123"/>
      <c r="D64" s="123"/>
      <c r="E64" s="124" t="s">
        <v>109</v>
      </c>
      <c r="F64" s="124"/>
      <c r="G64" s="124"/>
      <c r="H64" s="124"/>
      <c r="I64" s="124"/>
      <c r="J64" s="123"/>
      <c r="K64" s="124" t="s">
        <v>110</v>
      </c>
      <c r="L64" s="124"/>
      <c r="M64" s="124"/>
      <c r="N64" s="124"/>
      <c r="O64" s="124"/>
      <c r="P64" s="124"/>
      <c r="Q64" s="124"/>
      <c r="R64" s="124"/>
      <c r="S64" s="124"/>
      <c r="T64" s="124"/>
      <c r="U64" s="124"/>
      <c r="V64" s="124"/>
      <c r="W64" s="124"/>
      <c r="X64" s="124"/>
      <c r="Y64" s="124"/>
      <c r="Z64" s="124"/>
      <c r="AA64" s="124"/>
      <c r="AB64" s="124"/>
      <c r="AC64" s="124"/>
      <c r="AD64" s="124"/>
      <c r="AE64" s="124"/>
      <c r="AF64" s="124"/>
      <c r="AG64" s="125">
        <f>'05 - Posun oplocení do 2m...'!J32</f>
        <v>0</v>
      </c>
      <c r="AH64" s="123"/>
      <c r="AI64" s="123"/>
      <c r="AJ64" s="123"/>
      <c r="AK64" s="123"/>
      <c r="AL64" s="123"/>
      <c r="AM64" s="123"/>
      <c r="AN64" s="125">
        <f>SUM(AG64,AT64)</f>
        <v>0</v>
      </c>
      <c r="AO64" s="123"/>
      <c r="AP64" s="123"/>
      <c r="AQ64" s="126" t="s">
        <v>95</v>
      </c>
      <c r="AR64" s="63"/>
      <c r="AS64" s="127">
        <v>0</v>
      </c>
      <c r="AT64" s="128">
        <f>ROUND(SUM(AV64:AW64),2)</f>
        <v>0</v>
      </c>
      <c r="AU64" s="129">
        <f>'05 - Posun oplocení do 2m...'!P89</f>
        <v>0</v>
      </c>
      <c r="AV64" s="128">
        <f>'05 - Posun oplocení do 2m...'!J35</f>
        <v>0</v>
      </c>
      <c r="AW64" s="128">
        <f>'05 - Posun oplocení do 2m...'!J36</f>
        <v>0</v>
      </c>
      <c r="AX64" s="128">
        <f>'05 - Posun oplocení do 2m...'!J37</f>
        <v>0</v>
      </c>
      <c r="AY64" s="128">
        <f>'05 - Posun oplocení do 2m...'!J38</f>
        <v>0</v>
      </c>
      <c r="AZ64" s="128">
        <f>'05 - Posun oplocení do 2m...'!F35</f>
        <v>0</v>
      </c>
      <c r="BA64" s="128">
        <f>'05 - Posun oplocení do 2m...'!F36</f>
        <v>0</v>
      </c>
      <c r="BB64" s="128">
        <f>'05 - Posun oplocení do 2m...'!F37</f>
        <v>0</v>
      </c>
      <c r="BC64" s="128">
        <f>'05 - Posun oplocení do 2m...'!F38</f>
        <v>0</v>
      </c>
      <c r="BD64" s="130">
        <f>'05 - Posun oplocení do 2m...'!F39</f>
        <v>0</v>
      </c>
      <c r="BT64" s="131" t="s">
        <v>85</v>
      </c>
      <c r="BV64" s="131" t="s">
        <v>77</v>
      </c>
      <c r="BW64" s="131" t="s">
        <v>111</v>
      </c>
      <c r="BX64" s="131" t="s">
        <v>94</v>
      </c>
      <c r="CL64" s="131" t="s">
        <v>19</v>
      </c>
    </row>
    <row r="65" s="3" customFormat="1" ht="16.5" customHeight="1">
      <c r="A65" s="109" t="s">
        <v>79</v>
      </c>
      <c r="B65" s="61"/>
      <c r="C65" s="123"/>
      <c r="D65" s="123"/>
      <c r="E65" s="124" t="s">
        <v>112</v>
      </c>
      <c r="F65" s="124"/>
      <c r="G65" s="124"/>
      <c r="H65" s="124"/>
      <c r="I65" s="124"/>
      <c r="J65" s="123"/>
      <c r="K65" s="124" t="s">
        <v>113</v>
      </c>
      <c r="L65" s="124"/>
      <c r="M65" s="124"/>
      <c r="N65" s="124"/>
      <c r="O65" s="124"/>
      <c r="P65" s="124"/>
      <c r="Q65" s="124"/>
      <c r="R65" s="124"/>
      <c r="S65" s="124"/>
      <c r="T65" s="124"/>
      <c r="U65" s="124"/>
      <c r="V65" s="124"/>
      <c r="W65" s="124"/>
      <c r="X65" s="124"/>
      <c r="Y65" s="124"/>
      <c r="Z65" s="124"/>
      <c r="AA65" s="124"/>
      <c r="AB65" s="124"/>
      <c r="AC65" s="124"/>
      <c r="AD65" s="124"/>
      <c r="AE65" s="124"/>
      <c r="AF65" s="124"/>
      <c r="AG65" s="125">
        <f>'06 - Nové oplocení p.p.č....'!J32</f>
        <v>0</v>
      </c>
      <c r="AH65" s="123"/>
      <c r="AI65" s="123"/>
      <c r="AJ65" s="123"/>
      <c r="AK65" s="123"/>
      <c r="AL65" s="123"/>
      <c r="AM65" s="123"/>
      <c r="AN65" s="125">
        <f>SUM(AG65,AT65)</f>
        <v>0</v>
      </c>
      <c r="AO65" s="123"/>
      <c r="AP65" s="123"/>
      <c r="AQ65" s="126" t="s">
        <v>95</v>
      </c>
      <c r="AR65" s="63"/>
      <c r="AS65" s="127">
        <v>0</v>
      </c>
      <c r="AT65" s="128">
        <f>ROUND(SUM(AV65:AW65),2)</f>
        <v>0</v>
      </c>
      <c r="AU65" s="129">
        <f>'06 - Nové oplocení p.p.č....'!P89</f>
        <v>0</v>
      </c>
      <c r="AV65" s="128">
        <f>'06 - Nové oplocení p.p.č....'!J35</f>
        <v>0</v>
      </c>
      <c r="AW65" s="128">
        <f>'06 - Nové oplocení p.p.č....'!J36</f>
        <v>0</v>
      </c>
      <c r="AX65" s="128">
        <f>'06 - Nové oplocení p.p.č....'!J37</f>
        <v>0</v>
      </c>
      <c r="AY65" s="128">
        <f>'06 - Nové oplocení p.p.č....'!J38</f>
        <v>0</v>
      </c>
      <c r="AZ65" s="128">
        <f>'06 - Nové oplocení p.p.č....'!F35</f>
        <v>0</v>
      </c>
      <c r="BA65" s="128">
        <f>'06 - Nové oplocení p.p.č....'!F36</f>
        <v>0</v>
      </c>
      <c r="BB65" s="128">
        <f>'06 - Nové oplocení p.p.č....'!F37</f>
        <v>0</v>
      </c>
      <c r="BC65" s="128">
        <f>'06 - Nové oplocení p.p.č....'!F38</f>
        <v>0</v>
      </c>
      <c r="BD65" s="130">
        <f>'06 - Nové oplocení p.p.č....'!F39</f>
        <v>0</v>
      </c>
      <c r="BT65" s="131" t="s">
        <v>85</v>
      </c>
      <c r="BV65" s="131" t="s">
        <v>77</v>
      </c>
      <c r="BW65" s="131" t="s">
        <v>114</v>
      </c>
      <c r="BX65" s="131" t="s">
        <v>94</v>
      </c>
      <c r="CL65" s="131" t="s">
        <v>19</v>
      </c>
    </row>
    <row r="66" s="3" customFormat="1" ht="16.5" customHeight="1">
      <c r="A66" s="109" t="s">
        <v>79</v>
      </c>
      <c r="B66" s="61"/>
      <c r="C66" s="123"/>
      <c r="D66" s="123"/>
      <c r="E66" s="124" t="s">
        <v>115</v>
      </c>
      <c r="F66" s="124"/>
      <c r="G66" s="124"/>
      <c r="H66" s="124"/>
      <c r="I66" s="124"/>
      <c r="J66" s="123"/>
      <c r="K66" s="124" t="s">
        <v>116</v>
      </c>
      <c r="L66" s="124"/>
      <c r="M66" s="124"/>
      <c r="N66" s="124"/>
      <c r="O66" s="124"/>
      <c r="P66" s="124"/>
      <c r="Q66" s="124"/>
      <c r="R66" s="124"/>
      <c r="S66" s="124"/>
      <c r="T66" s="124"/>
      <c r="U66" s="124"/>
      <c r="V66" s="124"/>
      <c r="W66" s="124"/>
      <c r="X66" s="124"/>
      <c r="Y66" s="124"/>
      <c r="Z66" s="124"/>
      <c r="AA66" s="124"/>
      <c r="AB66" s="124"/>
      <c r="AC66" s="124"/>
      <c r="AD66" s="124"/>
      <c r="AE66" s="124"/>
      <c r="AF66" s="124"/>
      <c r="AG66" s="125">
        <f>'07 - Přeložení oplocení p...'!J32</f>
        <v>0</v>
      </c>
      <c r="AH66" s="123"/>
      <c r="AI66" s="123"/>
      <c r="AJ66" s="123"/>
      <c r="AK66" s="123"/>
      <c r="AL66" s="123"/>
      <c r="AM66" s="123"/>
      <c r="AN66" s="125">
        <f>SUM(AG66,AT66)</f>
        <v>0</v>
      </c>
      <c r="AO66" s="123"/>
      <c r="AP66" s="123"/>
      <c r="AQ66" s="126" t="s">
        <v>95</v>
      </c>
      <c r="AR66" s="63"/>
      <c r="AS66" s="127">
        <v>0</v>
      </c>
      <c r="AT66" s="128">
        <f>ROUND(SUM(AV66:AW66),2)</f>
        <v>0</v>
      </c>
      <c r="AU66" s="129">
        <f>'07 - Přeložení oplocení p...'!P89</f>
        <v>0</v>
      </c>
      <c r="AV66" s="128">
        <f>'07 - Přeložení oplocení p...'!J35</f>
        <v>0</v>
      </c>
      <c r="AW66" s="128">
        <f>'07 - Přeložení oplocení p...'!J36</f>
        <v>0</v>
      </c>
      <c r="AX66" s="128">
        <f>'07 - Přeložení oplocení p...'!J37</f>
        <v>0</v>
      </c>
      <c r="AY66" s="128">
        <f>'07 - Přeložení oplocení p...'!J38</f>
        <v>0</v>
      </c>
      <c r="AZ66" s="128">
        <f>'07 - Přeložení oplocení p...'!F35</f>
        <v>0</v>
      </c>
      <c r="BA66" s="128">
        <f>'07 - Přeložení oplocení p...'!F36</f>
        <v>0</v>
      </c>
      <c r="BB66" s="128">
        <f>'07 - Přeložení oplocení p...'!F37</f>
        <v>0</v>
      </c>
      <c r="BC66" s="128">
        <f>'07 - Přeložení oplocení p...'!F38</f>
        <v>0</v>
      </c>
      <c r="BD66" s="130">
        <f>'07 - Přeložení oplocení p...'!F39</f>
        <v>0</v>
      </c>
      <c r="BT66" s="131" t="s">
        <v>85</v>
      </c>
      <c r="BV66" s="131" t="s">
        <v>77</v>
      </c>
      <c r="BW66" s="131" t="s">
        <v>117</v>
      </c>
      <c r="BX66" s="131" t="s">
        <v>94</v>
      </c>
      <c r="CL66" s="131" t="s">
        <v>19</v>
      </c>
    </row>
    <row r="67" s="3" customFormat="1" ht="25.5" customHeight="1">
      <c r="A67" s="109" t="s">
        <v>79</v>
      </c>
      <c r="B67" s="61"/>
      <c r="C67" s="123"/>
      <c r="D67" s="123"/>
      <c r="E67" s="124" t="s">
        <v>118</v>
      </c>
      <c r="F67" s="124"/>
      <c r="G67" s="124"/>
      <c r="H67" s="124"/>
      <c r="I67" s="124"/>
      <c r="J67" s="123"/>
      <c r="K67" s="124" t="s">
        <v>119</v>
      </c>
      <c r="L67" s="124"/>
      <c r="M67" s="124"/>
      <c r="N67" s="124"/>
      <c r="O67" s="124"/>
      <c r="P67" s="124"/>
      <c r="Q67" s="124"/>
      <c r="R67" s="124"/>
      <c r="S67" s="124"/>
      <c r="T67" s="124"/>
      <c r="U67" s="124"/>
      <c r="V67" s="124"/>
      <c r="W67" s="124"/>
      <c r="X67" s="124"/>
      <c r="Y67" s="124"/>
      <c r="Z67" s="124"/>
      <c r="AA67" s="124"/>
      <c r="AB67" s="124"/>
      <c r="AC67" s="124"/>
      <c r="AD67" s="124"/>
      <c r="AE67" s="124"/>
      <c r="AF67" s="124"/>
      <c r="AG67" s="125">
        <f>'08 - Přeložení oplocení a...'!J32</f>
        <v>0</v>
      </c>
      <c r="AH67" s="123"/>
      <c r="AI67" s="123"/>
      <c r="AJ67" s="123"/>
      <c r="AK67" s="123"/>
      <c r="AL67" s="123"/>
      <c r="AM67" s="123"/>
      <c r="AN67" s="125">
        <f>SUM(AG67,AT67)</f>
        <v>0</v>
      </c>
      <c r="AO67" s="123"/>
      <c r="AP67" s="123"/>
      <c r="AQ67" s="126" t="s">
        <v>95</v>
      </c>
      <c r="AR67" s="63"/>
      <c r="AS67" s="127">
        <v>0</v>
      </c>
      <c r="AT67" s="128">
        <f>ROUND(SUM(AV67:AW67),2)</f>
        <v>0</v>
      </c>
      <c r="AU67" s="129">
        <f>'08 - Přeložení oplocení a...'!P90</f>
        <v>0</v>
      </c>
      <c r="AV67" s="128">
        <f>'08 - Přeložení oplocení a...'!J35</f>
        <v>0</v>
      </c>
      <c r="AW67" s="128">
        <f>'08 - Přeložení oplocení a...'!J36</f>
        <v>0</v>
      </c>
      <c r="AX67" s="128">
        <f>'08 - Přeložení oplocení a...'!J37</f>
        <v>0</v>
      </c>
      <c r="AY67" s="128">
        <f>'08 - Přeložení oplocení a...'!J38</f>
        <v>0</v>
      </c>
      <c r="AZ67" s="128">
        <f>'08 - Přeložení oplocení a...'!F35</f>
        <v>0</v>
      </c>
      <c r="BA67" s="128">
        <f>'08 - Přeložení oplocení a...'!F36</f>
        <v>0</v>
      </c>
      <c r="BB67" s="128">
        <f>'08 - Přeložení oplocení a...'!F37</f>
        <v>0</v>
      </c>
      <c r="BC67" s="128">
        <f>'08 - Přeložení oplocení a...'!F38</f>
        <v>0</v>
      </c>
      <c r="BD67" s="130">
        <f>'08 - Přeložení oplocení a...'!F39</f>
        <v>0</v>
      </c>
      <c r="BT67" s="131" t="s">
        <v>85</v>
      </c>
      <c r="BV67" s="131" t="s">
        <v>77</v>
      </c>
      <c r="BW67" s="131" t="s">
        <v>120</v>
      </c>
      <c r="BX67" s="131" t="s">
        <v>94</v>
      </c>
      <c r="CL67" s="131" t="s">
        <v>19</v>
      </c>
    </row>
    <row r="68" s="3" customFormat="1" ht="16.5" customHeight="1">
      <c r="A68" s="109" t="s">
        <v>79</v>
      </c>
      <c r="B68" s="61"/>
      <c r="C68" s="123"/>
      <c r="D68" s="123"/>
      <c r="E68" s="124" t="s">
        <v>121</v>
      </c>
      <c r="F68" s="124"/>
      <c r="G68" s="124"/>
      <c r="H68" s="124"/>
      <c r="I68" s="124"/>
      <c r="J68" s="123"/>
      <c r="K68" s="124" t="s">
        <v>122</v>
      </c>
      <c r="L68" s="124"/>
      <c r="M68" s="124"/>
      <c r="N68" s="124"/>
      <c r="O68" s="124"/>
      <c r="P68" s="124"/>
      <c r="Q68" s="124"/>
      <c r="R68" s="124"/>
      <c r="S68" s="124"/>
      <c r="T68" s="124"/>
      <c r="U68" s="124"/>
      <c r="V68" s="124"/>
      <c r="W68" s="124"/>
      <c r="X68" s="124"/>
      <c r="Y68" s="124"/>
      <c r="Z68" s="124"/>
      <c r="AA68" s="124"/>
      <c r="AB68" s="124"/>
      <c r="AC68" s="124"/>
      <c r="AD68" s="124"/>
      <c r="AE68" s="124"/>
      <c r="AF68" s="124"/>
      <c r="AG68" s="125">
        <f>'09 - Přeložení schodiště ...'!J32</f>
        <v>0</v>
      </c>
      <c r="AH68" s="123"/>
      <c r="AI68" s="123"/>
      <c r="AJ68" s="123"/>
      <c r="AK68" s="123"/>
      <c r="AL68" s="123"/>
      <c r="AM68" s="123"/>
      <c r="AN68" s="125">
        <f>SUM(AG68,AT68)</f>
        <v>0</v>
      </c>
      <c r="AO68" s="123"/>
      <c r="AP68" s="123"/>
      <c r="AQ68" s="126" t="s">
        <v>95</v>
      </c>
      <c r="AR68" s="63"/>
      <c r="AS68" s="127">
        <v>0</v>
      </c>
      <c r="AT68" s="128">
        <f>ROUND(SUM(AV68:AW68),2)</f>
        <v>0</v>
      </c>
      <c r="AU68" s="129">
        <f>'09 - Přeložení schodiště ...'!P89</f>
        <v>0</v>
      </c>
      <c r="AV68" s="128">
        <f>'09 - Přeložení schodiště ...'!J35</f>
        <v>0</v>
      </c>
      <c r="AW68" s="128">
        <f>'09 - Přeložení schodiště ...'!J36</f>
        <v>0</v>
      </c>
      <c r="AX68" s="128">
        <f>'09 - Přeložení schodiště ...'!J37</f>
        <v>0</v>
      </c>
      <c r="AY68" s="128">
        <f>'09 - Přeložení schodiště ...'!J38</f>
        <v>0</v>
      </c>
      <c r="AZ68" s="128">
        <f>'09 - Přeložení schodiště ...'!F35</f>
        <v>0</v>
      </c>
      <c r="BA68" s="128">
        <f>'09 - Přeložení schodiště ...'!F36</f>
        <v>0</v>
      </c>
      <c r="BB68" s="128">
        <f>'09 - Přeložení schodiště ...'!F37</f>
        <v>0</v>
      </c>
      <c r="BC68" s="128">
        <f>'09 - Přeložení schodiště ...'!F38</f>
        <v>0</v>
      </c>
      <c r="BD68" s="130">
        <f>'09 - Přeložení schodiště ...'!F39</f>
        <v>0</v>
      </c>
      <c r="BT68" s="131" t="s">
        <v>85</v>
      </c>
      <c r="BV68" s="131" t="s">
        <v>77</v>
      </c>
      <c r="BW68" s="131" t="s">
        <v>123</v>
      </c>
      <c r="BX68" s="131" t="s">
        <v>94</v>
      </c>
      <c r="CL68" s="131" t="s">
        <v>19</v>
      </c>
    </row>
    <row r="69" s="3" customFormat="1" ht="25.5" customHeight="1">
      <c r="A69" s="109" t="s">
        <v>79</v>
      </c>
      <c r="B69" s="61"/>
      <c r="C69" s="123"/>
      <c r="D69" s="123"/>
      <c r="E69" s="124" t="s">
        <v>124</v>
      </c>
      <c r="F69" s="124"/>
      <c r="G69" s="124"/>
      <c r="H69" s="124"/>
      <c r="I69" s="124"/>
      <c r="J69" s="123"/>
      <c r="K69" s="124" t="s">
        <v>125</v>
      </c>
      <c r="L69" s="124"/>
      <c r="M69" s="124"/>
      <c r="N69" s="124"/>
      <c r="O69" s="124"/>
      <c r="P69" s="124"/>
      <c r="Q69" s="124"/>
      <c r="R69" s="124"/>
      <c r="S69" s="124"/>
      <c r="T69" s="124"/>
      <c r="U69" s="124"/>
      <c r="V69" s="124"/>
      <c r="W69" s="124"/>
      <c r="X69" s="124"/>
      <c r="Y69" s="124"/>
      <c r="Z69" s="124"/>
      <c r="AA69" s="124"/>
      <c r="AB69" s="124"/>
      <c r="AC69" s="124"/>
      <c r="AD69" s="124"/>
      <c r="AE69" s="124"/>
      <c r="AF69" s="124"/>
      <c r="AG69" s="125">
        <f>'10 - Nová podezdívka a op...'!J32</f>
        <v>0</v>
      </c>
      <c r="AH69" s="123"/>
      <c r="AI69" s="123"/>
      <c r="AJ69" s="123"/>
      <c r="AK69" s="123"/>
      <c r="AL69" s="123"/>
      <c r="AM69" s="123"/>
      <c r="AN69" s="125">
        <f>SUM(AG69,AT69)</f>
        <v>0</v>
      </c>
      <c r="AO69" s="123"/>
      <c r="AP69" s="123"/>
      <c r="AQ69" s="126" t="s">
        <v>95</v>
      </c>
      <c r="AR69" s="63"/>
      <c r="AS69" s="127">
        <v>0</v>
      </c>
      <c r="AT69" s="128">
        <f>ROUND(SUM(AV69:AW69),2)</f>
        <v>0</v>
      </c>
      <c r="AU69" s="129">
        <f>'10 - Nová podezdívka a op...'!P89</f>
        <v>0</v>
      </c>
      <c r="AV69" s="128">
        <f>'10 - Nová podezdívka a op...'!J35</f>
        <v>0</v>
      </c>
      <c r="AW69" s="128">
        <f>'10 - Nová podezdívka a op...'!J36</f>
        <v>0</v>
      </c>
      <c r="AX69" s="128">
        <f>'10 - Nová podezdívka a op...'!J37</f>
        <v>0</v>
      </c>
      <c r="AY69" s="128">
        <f>'10 - Nová podezdívka a op...'!J38</f>
        <v>0</v>
      </c>
      <c r="AZ69" s="128">
        <f>'10 - Nová podezdívka a op...'!F35</f>
        <v>0</v>
      </c>
      <c r="BA69" s="128">
        <f>'10 - Nová podezdívka a op...'!F36</f>
        <v>0</v>
      </c>
      <c r="BB69" s="128">
        <f>'10 - Nová podezdívka a op...'!F37</f>
        <v>0</v>
      </c>
      <c r="BC69" s="128">
        <f>'10 - Nová podezdívka a op...'!F38</f>
        <v>0</v>
      </c>
      <c r="BD69" s="130">
        <f>'10 - Nová podezdívka a op...'!F39</f>
        <v>0</v>
      </c>
      <c r="BT69" s="131" t="s">
        <v>85</v>
      </c>
      <c r="BV69" s="131" t="s">
        <v>77</v>
      </c>
      <c r="BW69" s="131" t="s">
        <v>126</v>
      </c>
      <c r="BX69" s="131" t="s">
        <v>94</v>
      </c>
      <c r="CL69" s="131" t="s">
        <v>19</v>
      </c>
    </row>
    <row r="70" s="3" customFormat="1" ht="16.5" customHeight="1">
      <c r="A70" s="109" t="s">
        <v>79</v>
      </c>
      <c r="B70" s="61"/>
      <c r="C70" s="123"/>
      <c r="D70" s="123"/>
      <c r="E70" s="124" t="s">
        <v>127</v>
      </c>
      <c r="F70" s="124"/>
      <c r="G70" s="124"/>
      <c r="H70" s="124"/>
      <c r="I70" s="124"/>
      <c r="J70" s="123"/>
      <c r="K70" s="124" t="s">
        <v>128</v>
      </c>
      <c r="L70" s="124"/>
      <c r="M70" s="124"/>
      <c r="N70" s="124"/>
      <c r="O70" s="124"/>
      <c r="P70" s="124"/>
      <c r="Q70" s="124"/>
      <c r="R70" s="124"/>
      <c r="S70" s="124"/>
      <c r="T70" s="124"/>
      <c r="U70" s="124"/>
      <c r="V70" s="124"/>
      <c r="W70" s="124"/>
      <c r="X70" s="124"/>
      <c r="Y70" s="124"/>
      <c r="Z70" s="124"/>
      <c r="AA70" s="124"/>
      <c r="AB70" s="124"/>
      <c r="AC70" s="124"/>
      <c r="AD70" s="124"/>
      <c r="AE70" s="124"/>
      <c r="AF70" s="124"/>
      <c r="AG70" s="125">
        <f>'11 - Nová podezdívka a op...'!J32</f>
        <v>0</v>
      </c>
      <c r="AH70" s="123"/>
      <c r="AI70" s="123"/>
      <c r="AJ70" s="123"/>
      <c r="AK70" s="123"/>
      <c r="AL70" s="123"/>
      <c r="AM70" s="123"/>
      <c r="AN70" s="125">
        <f>SUM(AG70,AT70)</f>
        <v>0</v>
      </c>
      <c r="AO70" s="123"/>
      <c r="AP70" s="123"/>
      <c r="AQ70" s="126" t="s">
        <v>95</v>
      </c>
      <c r="AR70" s="63"/>
      <c r="AS70" s="127">
        <v>0</v>
      </c>
      <c r="AT70" s="128">
        <f>ROUND(SUM(AV70:AW70),2)</f>
        <v>0</v>
      </c>
      <c r="AU70" s="129">
        <f>'11 - Nová podezdívka a op...'!P90</f>
        <v>0</v>
      </c>
      <c r="AV70" s="128">
        <f>'11 - Nová podezdívka a op...'!J35</f>
        <v>0</v>
      </c>
      <c r="AW70" s="128">
        <f>'11 - Nová podezdívka a op...'!J36</f>
        <v>0</v>
      </c>
      <c r="AX70" s="128">
        <f>'11 - Nová podezdívka a op...'!J37</f>
        <v>0</v>
      </c>
      <c r="AY70" s="128">
        <f>'11 - Nová podezdívka a op...'!J38</f>
        <v>0</v>
      </c>
      <c r="AZ70" s="128">
        <f>'11 - Nová podezdívka a op...'!F35</f>
        <v>0</v>
      </c>
      <c r="BA70" s="128">
        <f>'11 - Nová podezdívka a op...'!F36</f>
        <v>0</v>
      </c>
      <c r="BB70" s="128">
        <f>'11 - Nová podezdívka a op...'!F37</f>
        <v>0</v>
      </c>
      <c r="BC70" s="128">
        <f>'11 - Nová podezdívka a op...'!F38</f>
        <v>0</v>
      </c>
      <c r="BD70" s="130">
        <f>'11 - Nová podezdívka a op...'!F39</f>
        <v>0</v>
      </c>
      <c r="BT70" s="131" t="s">
        <v>85</v>
      </c>
      <c r="BV70" s="131" t="s">
        <v>77</v>
      </c>
      <c r="BW70" s="131" t="s">
        <v>129</v>
      </c>
      <c r="BX70" s="131" t="s">
        <v>94</v>
      </c>
      <c r="CL70" s="131" t="s">
        <v>19</v>
      </c>
    </row>
    <row r="71" s="3" customFormat="1" ht="16.5" customHeight="1">
      <c r="A71" s="109" t="s">
        <v>79</v>
      </c>
      <c r="B71" s="61"/>
      <c r="C71" s="123"/>
      <c r="D71" s="123"/>
      <c r="E71" s="124" t="s">
        <v>130</v>
      </c>
      <c r="F71" s="124"/>
      <c r="G71" s="124"/>
      <c r="H71" s="124"/>
      <c r="I71" s="124"/>
      <c r="J71" s="123"/>
      <c r="K71" s="124" t="s">
        <v>131</v>
      </c>
      <c r="L71" s="124"/>
      <c r="M71" s="124"/>
      <c r="N71" s="124"/>
      <c r="O71" s="124"/>
      <c r="P71" s="124"/>
      <c r="Q71" s="124"/>
      <c r="R71" s="124"/>
      <c r="S71" s="124"/>
      <c r="T71" s="124"/>
      <c r="U71" s="124"/>
      <c r="V71" s="124"/>
      <c r="W71" s="124"/>
      <c r="X71" s="124"/>
      <c r="Y71" s="124"/>
      <c r="Z71" s="124"/>
      <c r="AA71" s="124"/>
      <c r="AB71" s="124"/>
      <c r="AC71" s="124"/>
      <c r="AD71" s="124"/>
      <c r="AE71" s="124"/>
      <c r="AF71" s="124"/>
      <c r="AG71" s="125">
        <f>'12 - Nová podezdívka a op...'!J32</f>
        <v>0</v>
      </c>
      <c r="AH71" s="123"/>
      <c r="AI71" s="123"/>
      <c r="AJ71" s="123"/>
      <c r="AK71" s="123"/>
      <c r="AL71" s="123"/>
      <c r="AM71" s="123"/>
      <c r="AN71" s="125">
        <f>SUM(AG71,AT71)</f>
        <v>0</v>
      </c>
      <c r="AO71" s="123"/>
      <c r="AP71" s="123"/>
      <c r="AQ71" s="126" t="s">
        <v>95</v>
      </c>
      <c r="AR71" s="63"/>
      <c r="AS71" s="127">
        <v>0</v>
      </c>
      <c r="AT71" s="128">
        <f>ROUND(SUM(AV71:AW71),2)</f>
        <v>0</v>
      </c>
      <c r="AU71" s="129">
        <f>'12 - Nová podezdívka a op...'!P89</f>
        <v>0</v>
      </c>
      <c r="AV71" s="128">
        <f>'12 - Nová podezdívka a op...'!J35</f>
        <v>0</v>
      </c>
      <c r="AW71" s="128">
        <f>'12 - Nová podezdívka a op...'!J36</f>
        <v>0</v>
      </c>
      <c r="AX71" s="128">
        <f>'12 - Nová podezdívka a op...'!J37</f>
        <v>0</v>
      </c>
      <c r="AY71" s="128">
        <f>'12 - Nová podezdívka a op...'!J38</f>
        <v>0</v>
      </c>
      <c r="AZ71" s="128">
        <f>'12 - Nová podezdívka a op...'!F35</f>
        <v>0</v>
      </c>
      <c r="BA71" s="128">
        <f>'12 - Nová podezdívka a op...'!F36</f>
        <v>0</v>
      </c>
      <c r="BB71" s="128">
        <f>'12 - Nová podezdívka a op...'!F37</f>
        <v>0</v>
      </c>
      <c r="BC71" s="128">
        <f>'12 - Nová podezdívka a op...'!F38</f>
        <v>0</v>
      </c>
      <c r="BD71" s="130">
        <f>'12 - Nová podezdívka a op...'!F39</f>
        <v>0</v>
      </c>
      <c r="BT71" s="131" t="s">
        <v>85</v>
      </c>
      <c r="BV71" s="131" t="s">
        <v>77</v>
      </c>
      <c r="BW71" s="131" t="s">
        <v>132</v>
      </c>
      <c r="BX71" s="131" t="s">
        <v>94</v>
      </c>
      <c r="CL71" s="131" t="s">
        <v>19</v>
      </c>
    </row>
    <row r="72" s="3" customFormat="1" ht="25.5" customHeight="1">
      <c r="A72" s="109" t="s">
        <v>79</v>
      </c>
      <c r="B72" s="61"/>
      <c r="C72" s="123"/>
      <c r="D72" s="123"/>
      <c r="E72" s="124" t="s">
        <v>133</v>
      </c>
      <c r="F72" s="124"/>
      <c r="G72" s="124"/>
      <c r="H72" s="124"/>
      <c r="I72" s="124"/>
      <c r="J72" s="123"/>
      <c r="K72" s="124" t="s">
        <v>134</v>
      </c>
      <c r="L72" s="124"/>
      <c r="M72" s="124"/>
      <c r="N72" s="124"/>
      <c r="O72" s="124"/>
      <c r="P72" s="124"/>
      <c r="Q72" s="124"/>
      <c r="R72" s="124"/>
      <c r="S72" s="124"/>
      <c r="T72" s="124"/>
      <c r="U72" s="124"/>
      <c r="V72" s="124"/>
      <c r="W72" s="124"/>
      <c r="X72" s="124"/>
      <c r="Y72" s="124"/>
      <c r="Z72" s="124"/>
      <c r="AA72" s="124"/>
      <c r="AB72" s="124"/>
      <c r="AC72" s="124"/>
      <c r="AD72" s="124"/>
      <c r="AE72" s="124"/>
      <c r="AF72" s="124"/>
      <c r="AG72" s="125">
        <f>'13 - Nová podezdívka a op...'!J32</f>
        <v>0</v>
      </c>
      <c r="AH72" s="123"/>
      <c r="AI72" s="123"/>
      <c r="AJ72" s="123"/>
      <c r="AK72" s="123"/>
      <c r="AL72" s="123"/>
      <c r="AM72" s="123"/>
      <c r="AN72" s="125">
        <f>SUM(AG72,AT72)</f>
        <v>0</v>
      </c>
      <c r="AO72" s="123"/>
      <c r="AP72" s="123"/>
      <c r="AQ72" s="126" t="s">
        <v>95</v>
      </c>
      <c r="AR72" s="63"/>
      <c r="AS72" s="127">
        <v>0</v>
      </c>
      <c r="AT72" s="128">
        <f>ROUND(SUM(AV72:AW72),2)</f>
        <v>0</v>
      </c>
      <c r="AU72" s="129">
        <f>'13 - Nová podezdívka a op...'!P90</f>
        <v>0</v>
      </c>
      <c r="AV72" s="128">
        <f>'13 - Nová podezdívka a op...'!J35</f>
        <v>0</v>
      </c>
      <c r="AW72" s="128">
        <f>'13 - Nová podezdívka a op...'!J36</f>
        <v>0</v>
      </c>
      <c r="AX72" s="128">
        <f>'13 - Nová podezdívka a op...'!J37</f>
        <v>0</v>
      </c>
      <c r="AY72" s="128">
        <f>'13 - Nová podezdívka a op...'!J38</f>
        <v>0</v>
      </c>
      <c r="AZ72" s="128">
        <f>'13 - Nová podezdívka a op...'!F35</f>
        <v>0</v>
      </c>
      <c r="BA72" s="128">
        <f>'13 - Nová podezdívka a op...'!F36</f>
        <v>0</v>
      </c>
      <c r="BB72" s="128">
        <f>'13 - Nová podezdívka a op...'!F37</f>
        <v>0</v>
      </c>
      <c r="BC72" s="128">
        <f>'13 - Nová podezdívka a op...'!F38</f>
        <v>0</v>
      </c>
      <c r="BD72" s="130">
        <f>'13 - Nová podezdívka a op...'!F39</f>
        <v>0</v>
      </c>
      <c r="BT72" s="131" t="s">
        <v>85</v>
      </c>
      <c r="BV72" s="131" t="s">
        <v>77</v>
      </c>
      <c r="BW72" s="131" t="s">
        <v>135</v>
      </c>
      <c r="BX72" s="131" t="s">
        <v>94</v>
      </c>
      <c r="CL72" s="131" t="s">
        <v>19</v>
      </c>
    </row>
    <row r="73" s="3" customFormat="1" ht="16.5" customHeight="1">
      <c r="A73" s="109" t="s">
        <v>79</v>
      </c>
      <c r="B73" s="61"/>
      <c r="C73" s="123"/>
      <c r="D73" s="123"/>
      <c r="E73" s="124" t="s">
        <v>136</v>
      </c>
      <c r="F73" s="124"/>
      <c r="G73" s="124"/>
      <c r="H73" s="124"/>
      <c r="I73" s="124"/>
      <c r="J73" s="123"/>
      <c r="K73" s="124" t="s">
        <v>137</v>
      </c>
      <c r="L73" s="124"/>
      <c r="M73" s="124"/>
      <c r="N73" s="124"/>
      <c r="O73" s="124"/>
      <c r="P73" s="124"/>
      <c r="Q73" s="124"/>
      <c r="R73" s="124"/>
      <c r="S73" s="124"/>
      <c r="T73" s="124"/>
      <c r="U73" s="124"/>
      <c r="V73" s="124"/>
      <c r="W73" s="124"/>
      <c r="X73" s="124"/>
      <c r="Y73" s="124"/>
      <c r="Z73" s="124"/>
      <c r="AA73" s="124"/>
      <c r="AB73" s="124"/>
      <c r="AC73" s="124"/>
      <c r="AD73" s="124"/>
      <c r="AE73" s="124"/>
      <c r="AF73" s="124"/>
      <c r="AG73" s="125">
        <f>'14 - Nová podezdívka a op...'!J32</f>
        <v>0</v>
      </c>
      <c r="AH73" s="123"/>
      <c r="AI73" s="123"/>
      <c r="AJ73" s="123"/>
      <c r="AK73" s="123"/>
      <c r="AL73" s="123"/>
      <c r="AM73" s="123"/>
      <c r="AN73" s="125">
        <f>SUM(AG73,AT73)</f>
        <v>0</v>
      </c>
      <c r="AO73" s="123"/>
      <c r="AP73" s="123"/>
      <c r="AQ73" s="126" t="s">
        <v>95</v>
      </c>
      <c r="AR73" s="63"/>
      <c r="AS73" s="127">
        <v>0</v>
      </c>
      <c r="AT73" s="128">
        <f>ROUND(SUM(AV73:AW73),2)</f>
        <v>0</v>
      </c>
      <c r="AU73" s="129">
        <f>'14 - Nová podezdívka a op...'!P89</f>
        <v>0</v>
      </c>
      <c r="AV73" s="128">
        <f>'14 - Nová podezdívka a op...'!J35</f>
        <v>0</v>
      </c>
      <c r="AW73" s="128">
        <f>'14 - Nová podezdívka a op...'!J36</f>
        <v>0</v>
      </c>
      <c r="AX73" s="128">
        <f>'14 - Nová podezdívka a op...'!J37</f>
        <v>0</v>
      </c>
      <c r="AY73" s="128">
        <f>'14 - Nová podezdívka a op...'!J38</f>
        <v>0</v>
      </c>
      <c r="AZ73" s="128">
        <f>'14 - Nová podezdívka a op...'!F35</f>
        <v>0</v>
      </c>
      <c r="BA73" s="128">
        <f>'14 - Nová podezdívka a op...'!F36</f>
        <v>0</v>
      </c>
      <c r="BB73" s="128">
        <f>'14 - Nová podezdívka a op...'!F37</f>
        <v>0</v>
      </c>
      <c r="BC73" s="128">
        <f>'14 - Nová podezdívka a op...'!F38</f>
        <v>0</v>
      </c>
      <c r="BD73" s="130">
        <f>'14 - Nová podezdívka a op...'!F39</f>
        <v>0</v>
      </c>
      <c r="BT73" s="131" t="s">
        <v>85</v>
      </c>
      <c r="BV73" s="131" t="s">
        <v>77</v>
      </c>
      <c r="BW73" s="131" t="s">
        <v>138</v>
      </c>
      <c r="BX73" s="131" t="s">
        <v>94</v>
      </c>
      <c r="CL73" s="131" t="s">
        <v>19</v>
      </c>
    </row>
    <row r="74" s="3" customFormat="1" ht="16.5" customHeight="1">
      <c r="A74" s="109" t="s">
        <v>79</v>
      </c>
      <c r="B74" s="61"/>
      <c r="C74" s="123"/>
      <c r="D74" s="123"/>
      <c r="E74" s="124" t="s">
        <v>8</v>
      </c>
      <c r="F74" s="124"/>
      <c r="G74" s="124"/>
      <c r="H74" s="124"/>
      <c r="I74" s="124"/>
      <c r="J74" s="123"/>
      <c r="K74" s="124" t="s">
        <v>139</v>
      </c>
      <c r="L74" s="124"/>
      <c r="M74" s="124"/>
      <c r="N74" s="124"/>
      <c r="O74" s="124"/>
      <c r="P74" s="124"/>
      <c r="Q74" s="124"/>
      <c r="R74" s="124"/>
      <c r="S74" s="124"/>
      <c r="T74" s="124"/>
      <c r="U74" s="124"/>
      <c r="V74" s="124"/>
      <c r="W74" s="124"/>
      <c r="X74" s="124"/>
      <c r="Y74" s="124"/>
      <c r="Z74" s="124"/>
      <c r="AA74" s="124"/>
      <c r="AB74" s="124"/>
      <c r="AC74" s="124"/>
      <c r="AD74" s="124"/>
      <c r="AE74" s="124"/>
      <c r="AF74" s="124"/>
      <c r="AG74" s="125">
        <f>'15 - Nová podezdívka a op...'!J32</f>
        <v>0</v>
      </c>
      <c r="AH74" s="123"/>
      <c r="AI74" s="123"/>
      <c r="AJ74" s="123"/>
      <c r="AK74" s="123"/>
      <c r="AL74" s="123"/>
      <c r="AM74" s="123"/>
      <c r="AN74" s="125">
        <f>SUM(AG74,AT74)</f>
        <v>0</v>
      </c>
      <c r="AO74" s="123"/>
      <c r="AP74" s="123"/>
      <c r="AQ74" s="126" t="s">
        <v>95</v>
      </c>
      <c r="AR74" s="63"/>
      <c r="AS74" s="127">
        <v>0</v>
      </c>
      <c r="AT74" s="128">
        <f>ROUND(SUM(AV74:AW74),2)</f>
        <v>0</v>
      </c>
      <c r="AU74" s="129">
        <f>'15 - Nová podezdívka a op...'!P89</f>
        <v>0</v>
      </c>
      <c r="AV74" s="128">
        <f>'15 - Nová podezdívka a op...'!J35</f>
        <v>0</v>
      </c>
      <c r="AW74" s="128">
        <f>'15 - Nová podezdívka a op...'!J36</f>
        <v>0</v>
      </c>
      <c r="AX74" s="128">
        <f>'15 - Nová podezdívka a op...'!J37</f>
        <v>0</v>
      </c>
      <c r="AY74" s="128">
        <f>'15 - Nová podezdívka a op...'!J38</f>
        <v>0</v>
      </c>
      <c r="AZ74" s="128">
        <f>'15 - Nová podezdívka a op...'!F35</f>
        <v>0</v>
      </c>
      <c r="BA74" s="128">
        <f>'15 - Nová podezdívka a op...'!F36</f>
        <v>0</v>
      </c>
      <c r="BB74" s="128">
        <f>'15 - Nová podezdívka a op...'!F37</f>
        <v>0</v>
      </c>
      <c r="BC74" s="128">
        <f>'15 - Nová podezdívka a op...'!F38</f>
        <v>0</v>
      </c>
      <c r="BD74" s="130">
        <f>'15 - Nová podezdívka a op...'!F39</f>
        <v>0</v>
      </c>
      <c r="BT74" s="131" t="s">
        <v>85</v>
      </c>
      <c r="BV74" s="131" t="s">
        <v>77</v>
      </c>
      <c r="BW74" s="131" t="s">
        <v>140</v>
      </c>
      <c r="BX74" s="131" t="s">
        <v>94</v>
      </c>
      <c r="CL74" s="131" t="s">
        <v>19</v>
      </c>
    </row>
    <row r="75" s="6" customFormat="1" ht="27" customHeight="1">
      <c r="A75" s="109" t="s">
        <v>79</v>
      </c>
      <c r="B75" s="110"/>
      <c r="C75" s="111"/>
      <c r="D75" s="112" t="s">
        <v>141</v>
      </c>
      <c r="E75" s="112"/>
      <c r="F75" s="112"/>
      <c r="G75" s="112"/>
      <c r="H75" s="112"/>
      <c r="I75" s="113"/>
      <c r="J75" s="112" t="s">
        <v>142</v>
      </c>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4">
        <f>'SO 03a - Dešťová kanaliza...'!J30</f>
        <v>0</v>
      </c>
      <c r="AH75" s="113"/>
      <c r="AI75" s="113"/>
      <c r="AJ75" s="113"/>
      <c r="AK75" s="113"/>
      <c r="AL75" s="113"/>
      <c r="AM75" s="113"/>
      <c r="AN75" s="114">
        <f>SUM(AG75,AT75)</f>
        <v>0</v>
      </c>
      <c r="AO75" s="113"/>
      <c r="AP75" s="113"/>
      <c r="AQ75" s="115" t="s">
        <v>82</v>
      </c>
      <c r="AR75" s="116"/>
      <c r="AS75" s="117">
        <v>0</v>
      </c>
      <c r="AT75" s="118">
        <f>ROUND(SUM(AV75:AW75),2)</f>
        <v>0</v>
      </c>
      <c r="AU75" s="119">
        <f>'SO 03a - Dešťová kanaliza...'!P87</f>
        <v>0</v>
      </c>
      <c r="AV75" s="118">
        <f>'SO 03a - Dešťová kanaliza...'!J33</f>
        <v>0</v>
      </c>
      <c r="AW75" s="118">
        <f>'SO 03a - Dešťová kanaliza...'!J34</f>
        <v>0</v>
      </c>
      <c r="AX75" s="118">
        <f>'SO 03a - Dešťová kanaliza...'!J35</f>
        <v>0</v>
      </c>
      <c r="AY75" s="118">
        <f>'SO 03a - Dešťová kanaliza...'!J36</f>
        <v>0</v>
      </c>
      <c r="AZ75" s="118">
        <f>'SO 03a - Dešťová kanaliza...'!F33</f>
        <v>0</v>
      </c>
      <c r="BA75" s="118">
        <f>'SO 03a - Dešťová kanaliza...'!F34</f>
        <v>0</v>
      </c>
      <c r="BB75" s="118">
        <f>'SO 03a - Dešťová kanaliza...'!F35</f>
        <v>0</v>
      </c>
      <c r="BC75" s="118">
        <f>'SO 03a - Dešťová kanaliza...'!F36</f>
        <v>0</v>
      </c>
      <c r="BD75" s="120">
        <f>'SO 03a - Dešťová kanaliza...'!F37</f>
        <v>0</v>
      </c>
      <c r="BT75" s="121" t="s">
        <v>83</v>
      </c>
      <c r="BV75" s="121" t="s">
        <v>77</v>
      </c>
      <c r="BW75" s="121" t="s">
        <v>143</v>
      </c>
      <c r="BX75" s="121" t="s">
        <v>5</v>
      </c>
      <c r="CL75" s="121" t="s">
        <v>19</v>
      </c>
      <c r="CM75" s="121" t="s">
        <v>85</v>
      </c>
    </row>
    <row r="76" s="6" customFormat="1" ht="27" customHeight="1">
      <c r="A76" s="109" t="s">
        <v>79</v>
      </c>
      <c r="B76" s="110"/>
      <c r="C76" s="111"/>
      <c r="D76" s="112" t="s">
        <v>144</v>
      </c>
      <c r="E76" s="112"/>
      <c r="F76" s="112"/>
      <c r="G76" s="112"/>
      <c r="H76" s="112"/>
      <c r="I76" s="113"/>
      <c r="J76" s="112" t="s">
        <v>145</v>
      </c>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4">
        <f>'SO 03b - Dešťová kanaliza...'!J30</f>
        <v>0</v>
      </c>
      <c r="AH76" s="113"/>
      <c r="AI76" s="113"/>
      <c r="AJ76" s="113"/>
      <c r="AK76" s="113"/>
      <c r="AL76" s="113"/>
      <c r="AM76" s="113"/>
      <c r="AN76" s="114">
        <f>SUM(AG76,AT76)</f>
        <v>0</v>
      </c>
      <c r="AO76" s="113"/>
      <c r="AP76" s="113"/>
      <c r="AQ76" s="115" t="s">
        <v>82</v>
      </c>
      <c r="AR76" s="116"/>
      <c r="AS76" s="117">
        <v>0</v>
      </c>
      <c r="AT76" s="118">
        <f>ROUND(SUM(AV76:AW76),2)</f>
        <v>0</v>
      </c>
      <c r="AU76" s="119">
        <f>'SO 03b - Dešťová kanaliza...'!P88</f>
        <v>0</v>
      </c>
      <c r="AV76" s="118">
        <f>'SO 03b - Dešťová kanaliza...'!J33</f>
        <v>0</v>
      </c>
      <c r="AW76" s="118">
        <f>'SO 03b - Dešťová kanaliza...'!J34</f>
        <v>0</v>
      </c>
      <c r="AX76" s="118">
        <f>'SO 03b - Dešťová kanaliza...'!J35</f>
        <v>0</v>
      </c>
      <c r="AY76" s="118">
        <f>'SO 03b - Dešťová kanaliza...'!J36</f>
        <v>0</v>
      </c>
      <c r="AZ76" s="118">
        <f>'SO 03b - Dešťová kanaliza...'!F33</f>
        <v>0</v>
      </c>
      <c r="BA76" s="118">
        <f>'SO 03b - Dešťová kanaliza...'!F34</f>
        <v>0</v>
      </c>
      <c r="BB76" s="118">
        <f>'SO 03b - Dešťová kanaliza...'!F35</f>
        <v>0</v>
      </c>
      <c r="BC76" s="118">
        <f>'SO 03b - Dešťová kanaliza...'!F36</f>
        <v>0</v>
      </c>
      <c r="BD76" s="120">
        <f>'SO 03b - Dešťová kanaliza...'!F37</f>
        <v>0</v>
      </c>
      <c r="BT76" s="121" t="s">
        <v>83</v>
      </c>
      <c r="BV76" s="121" t="s">
        <v>77</v>
      </c>
      <c r="BW76" s="121" t="s">
        <v>146</v>
      </c>
      <c r="BX76" s="121" t="s">
        <v>5</v>
      </c>
      <c r="CL76" s="121" t="s">
        <v>19</v>
      </c>
      <c r="CM76" s="121" t="s">
        <v>85</v>
      </c>
    </row>
    <row r="77" s="6" customFormat="1" ht="27" customHeight="1">
      <c r="A77" s="109" t="s">
        <v>79</v>
      </c>
      <c r="B77" s="110"/>
      <c r="C77" s="111"/>
      <c r="D77" s="112" t="s">
        <v>147</v>
      </c>
      <c r="E77" s="112"/>
      <c r="F77" s="112"/>
      <c r="G77" s="112"/>
      <c r="H77" s="112"/>
      <c r="I77" s="113"/>
      <c r="J77" s="112" t="s">
        <v>148</v>
      </c>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4">
        <f>'SO 04 - Veřejné osvětlení...'!J30</f>
        <v>0</v>
      </c>
      <c r="AH77" s="113"/>
      <c r="AI77" s="113"/>
      <c r="AJ77" s="113"/>
      <c r="AK77" s="113"/>
      <c r="AL77" s="113"/>
      <c r="AM77" s="113"/>
      <c r="AN77" s="114">
        <f>SUM(AG77,AT77)</f>
        <v>0</v>
      </c>
      <c r="AO77" s="113"/>
      <c r="AP77" s="113"/>
      <c r="AQ77" s="115" t="s">
        <v>82</v>
      </c>
      <c r="AR77" s="116"/>
      <c r="AS77" s="117">
        <v>0</v>
      </c>
      <c r="AT77" s="118">
        <f>ROUND(SUM(AV77:AW77),2)</f>
        <v>0</v>
      </c>
      <c r="AU77" s="119">
        <f>'SO 04 - Veřejné osvětlení...'!P79</f>
        <v>0</v>
      </c>
      <c r="AV77" s="118">
        <f>'SO 04 - Veřejné osvětlení...'!J33</f>
        <v>0</v>
      </c>
      <c r="AW77" s="118">
        <f>'SO 04 - Veřejné osvětlení...'!J34</f>
        <v>0</v>
      </c>
      <c r="AX77" s="118">
        <f>'SO 04 - Veřejné osvětlení...'!J35</f>
        <v>0</v>
      </c>
      <c r="AY77" s="118">
        <f>'SO 04 - Veřejné osvětlení...'!J36</f>
        <v>0</v>
      </c>
      <c r="AZ77" s="118">
        <f>'SO 04 - Veřejné osvětlení...'!F33</f>
        <v>0</v>
      </c>
      <c r="BA77" s="118">
        <f>'SO 04 - Veřejné osvětlení...'!F34</f>
        <v>0</v>
      </c>
      <c r="BB77" s="118">
        <f>'SO 04 - Veřejné osvětlení...'!F35</f>
        <v>0</v>
      </c>
      <c r="BC77" s="118">
        <f>'SO 04 - Veřejné osvětlení...'!F36</f>
        <v>0</v>
      </c>
      <c r="BD77" s="120">
        <f>'SO 04 - Veřejné osvětlení...'!F37</f>
        <v>0</v>
      </c>
      <c r="BT77" s="121" t="s">
        <v>83</v>
      </c>
      <c r="BV77" s="121" t="s">
        <v>77</v>
      </c>
      <c r="BW77" s="121" t="s">
        <v>149</v>
      </c>
      <c r="BX77" s="121" t="s">
        <v>5</v>
      </c>
      <c r="CL77" s="121" t="s">
        <v>30</v>
      </c>
      <c r="CM77" s="121" t="s">
        <v>85</v>
      </c>
    </row>
    <row r="78" s="6" customFormat="1" ht="27" customHeight="1">
      <c r="A78" s="109" t="s">
        <v>79</v>
      </c>
      <c r="B78" s="110"/>
      <c r="C78" s="111"/>
      <c r="D78" s="112" t="s">
        <v>150</v>
      </c>
      <c r="E78" s="112"/>
      <c r="F78" s="112"/>
      <c r="G78" s="112"/>
      <c r="H78" s="112"/>
      <c r="I78" s="113"/>
      <c r="J78" s="112" t="s">
        <v>151</v>
      </c>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4">
        <f>'SO 05 - Konečné terénní a...'!J30</f>
        <v>0</v>
      </c>
      <c r="AH78" s="113"/>
      <c r="AI78" s="113"/>
      <c r="AJ78" s="113"/>
      <c r="AK78" s="113"/>
      <c r="AL78" s="113"/>
      <c r="AM78" s="113"/>
      <c r="AN78" s="114">
        <f>SUM(AG78,AT78)</f>
        <v>0</v>
      </c>
      <c r="AO78" s="113"/>
      <c r="AP78" s="113"/>
      <c r="AQ78" s="115" t="s">
        <v>82</v>
      </c>
      <c r="AR78" s="116"/>
      <c r="AS78" s="117">
        <v>0</v>
      </c>
      <c r="AT78" s="118">
        <f>ROUND(SUM(AV78:AW78),2)</f>
        <v>0</v>
      </c>
      <c r="AU78" s="119">
        <f>'SO 05 - Konečné terénní a...'!P81</f>
        <v>0</v>
      </c>
      <c r="AV78" s="118">
        <f>'SO 05 - Konečné terénní a...'!J33</f>
        <v>0</v>
      </c>
      <c r="AW78" s="118">
        <f>'SO 05 - Konečné terénní a...'!J34</f>
        <v>0</v>
      </c>
      <c r="AX78" s="118">
        <f>'SO 05 - Konečné terénní a...'!J35</f>
        <v>0</v>
      </c>
      <c r="AY78" s="118">
        <f>'SO 05 - Konečné terénní a...'!J36</f>
        <v>0</v>
      </c>
      <c r="AZ78" s="118">
        <f>'SO 05 - Konečné terénní a...'!F33</f>
        <v>0</v>
      </c>
      <c r="BA78" s="118">
        <f>'SO 05 - Konečné terénní a...'!F34</f>
        <v>0</v>
      </c>
      <c r="BB78" s="118">
        <f>'SO 05 - Konečné terénní a...'!F35</f>
        <v>0</v>
      </c>
      <c r="BC78" s="118">
        <f>'SO 05 - Konečné terénní a...'!F36</f>
        <v>0</v>
      </c>
      <c r="BD78" s="120">
        <f>'SO 05 - Konečné terénní a...'!F37</f>
        <v>0</v>
      </c>
      <c r="BT78" s="121" t="s">
        <v>83</v>
      </c>
      <c r="BV78" s="121" t="s">
        <v>77</v>
      </c>
      <c r="BW78" s="121" t="s">
        <v>152</v>
      </c>
      <c r="BX78" s="121" t="s">
        <v>5</v>
      </c>
      <c r="CL78" s="121" t="s">
        <v>19</v>
      </c>
      <c r="CM78" s="121" t="s">
        <v>85</v>
      </c>
    </row>
    <row r="79" s="6" customFormat="1" ht="27" customHeight="1">
      <c r="A79" s="109" t="s">
        <v>79</v>
      </c>
      <c r="B79" s="110"/>
      <c r="C79" s="111"/>
      <c r="D79" s="112" t="s">
        <v>153</v>
      </c>
      <c r="E79" s="112"/>
      <c r="F79" s="112"/>
      <c r="G79" s="112"/>
      <c r="H79" s="112"/>
      <c r="I79" s="113"/>
      <c r="J79" s="112" t="s">
        <v>154</v>
      </c>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4">
        <f>'SO 06 - Propustek pod sil...'!J30</f>
        <v>0</v>
      </c>
      <c r="AH79" s="113"/>
      <c r="AI79" s="113"/>
      <c r="AJ79" s="113"/>
      <c r="AK79" s="113"/>
      <c r="AL79" s="113"/>
      <c r="AM79" s="113"/>
      <c r="AN79" s="114">
        <f>SUM(AG79,AT79)</f>
        <v>0</v>
      </c>
      <c r="AO79" s="113"/>
      <c r="AP79" s="113"/>
      <c r="AQ79" s="115" t="s">
        <v>82</v>
      </c>
      <c r="AR79" s="116"/>
      <c r="AS79" s="117">
        <v>0</v>
      </c>
      <c r="AT79" s="118">
        <f>ROUND(SUM(AV79:AW79),2)</f>
        <v>0</v>
      </c>
      <c r="AU79" s="119">
        <f>'SO 06 - Propustek pod sil...'!P88</f>
        <v>0</v>
      </c>
      <c r="AV79" s="118">
        <f>'SO 06 - Propustek pod sil...'!J33</f>
        <v>0</v>
      </c>
      <c r="AW79" s="118">
        <f>'SO 06 - Propustek pod sil...'!J34</f>
        <v>0</v>
      </c>
      <c r="AX79" s="118">
        <f>'SO 06 - Propustek pod sil...'!J35</f>
        <v>0</v>
      </c>
      <c r="AY79" s="118">
        <f>'SO 06 - Propustek pod sil...'!J36</f>
        <v>0</v>
      </c>
      <c r="AZ79" s="118">
        <f>'SO 06 - Propustek pod sil...'!F33</f>
        <v>0</v>
      </c>
      <c r="BA79" s="118">
        <f>'SO 06 - Propustek pod sil...'!F34</f>
        <v>0</v>
      </c>
      <c r="BB79" s="118">
        <f>'SO 06 - Propustek pod sil...'!F35</f>
        <v>0</v>
      </c>
      <c r="BC79" s="118">
        <f>'SO 06 - Propustek pod sil...'!F36</f>
        <v>0</v>
      </c>
      <c r="BD79" s="120">
        <f>'SO 06 - Propustek pod sil...'!F37</f>
        <v>0</v>
      </c>
      <c r="BT79" s="121" t="s">
        <v>83</v>
      </c>
      <c r="BV79" s="121" t="s">
        <v>77</v>
      </c>
      <c r="BW79" s="121" t="s">
        <v>155</v>
      </c>
      <c r="BX79" s="121" t="s">
        <v>5</v>
      </c>
      <c r="CL79" s="121" t="s">
        <v>19</v>
      </c>
      <c r="CM79" s="121" t="s">
        <v>85</v>
      </c>
    </row>
    <row r="80" s="6" customFormat="1" ht="16.5" customHeight="1">
      <c r="A80" s="109" t="s">
        <v>79</v>
      </c>
      <c r="B80" s="110"/>
      <c r="C80" s="111"/>
      <c r="D80" s="112" t="s">
        <v>156</v>
      </c>
      <c r="E80" s="112"/>
      <c r="F80" s="112"/>
      <c r="G80" s="112"/>
      <c r="H80" s="112"/>
      <c r="I80" s="113"/>
      <c r="J80" s="112" t="s">
        <v>157</v>
      </c>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4">
        <f>'SO 07 - Opěrné zdi a oplo...'!J30</f>
        <v>0</v>
      </c>
      <c r="AH80" s="113"/>
      <c r="AI80" s="113"/>
      <c r="AJ80" s="113"/>
      <c r="AK80" s="113"/>
      <c r="AL80" s="113"/>
      <c r="AM80" s="113"/>
      <c r="AN80" s="114">
        <f>SUM(AG80,AT80)</f>
        <v>0</v>
      </c>
      <c r="AO80" s="113"/>
      <c r="AP80" s="113"/>
      <c r="AQ80" s="115" t="s">
        <v>82</v>
      </c>
      <c r="AR80" s="116"/>
      <c r="AS80" s="117">
        <v>0</v>
      </c>
      <c r="AT80" s="118">
        <f>ROUND(SUM(AV80:AW80),2)</f>
        <v>0</v>
      </c>
      <c r="AU80" s="119">
        <f>'SO 07 - Opěrné zdi a oplo...'!P86</f>
        <v>0</v>
      </c>
      <c r="AV80" s="118">
        <f>'SO 07 - Opěrné zdi a oplo...'!J33</f>
        <v>0</v>
      </c>
      <c r="AW80" s="118">
        <f>'SO 07 - Opěrné zdi a oplo...'!J34</f>
        <v>0</v>
      </c>
      <c r="AX80" s="118">
        <f>'SO 07 - Opěrné zdi a oplo...'!J35</f>
        <v>0</v>
      </c>
      <c r="AY80" s="118">
        <f>'SO 07 - Opěrné zdi a oplo...'!J36</f>
        <v>0</v>
      </c>
      <c r="AZ80" s="118">
        <f>'SO 07 - Opěrné zdi a oplo...'!F33</f>
        <v>0</v>
      </c>
      <c r="BA80" s="118">
        <f>'SO 07 - Opěrné zdi a oplo...'!F34</f>
        <v>0</v>
      </c>
      <c r="BB80" s="118">
        <f>'SO 07 - Opěrné zdi a oplo...'!F35</f>
        <v>0</v>
      </c>
      <c r="BC80" s="118">
        <f>'SO 07 - Opěrné zdi a oplo...'!F36</f>
        <v>0</v>
      </c>
      <c r="BD80" s="120">
        <f>'SO 07 - Opěrné zdi a oplo...'!F37</f>
        <v>0</v>
      </c>
      <c r="BT80" s="121" t="s">
        <v>83</v>
      </c>
      <c r="BV80" s="121" t="s">
        <v>77</v>
      </c>
      <c r="BW80" s="121" t="s">
        <v>158</v>
      </c>
      <c r="BX80" s="121" t="s">
        <v>5</v>
      </c>
      <c r="CL80" s="121" t="s">
        <v>19</v>
      </c>
      <c r="CM80" s="121" t="s">
        <v>85</v>
      </c>
    </row>
    <row r="81" s="6" customFormat="1" ht="27" customHeight="1">
      <c r="A81" s="109" t="s">
        <v>79</v>
      </c>
      <c r="B81" s="110"/>
      <c r="C81" s="111"/>
      <c r="D81" s="112" t="s">
        <v>159</v>
      </c>
      <c r="E81" s="112"/>
      <c r="F81" s="112"/>
      <c r="G81" s="112"/>
      <c r="H81" s="112"/>
      <c r="I81" s="113"/>
      <c r="J81" s="112" t="s">
        <v>160</v>
      </c>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4">
        <f>'SO 09 - Přeložka plynovod...'!J30</f>
        <v>0</v>
      </c>
      <c r="AH81" s="113"/>
      <c r="AI81" s="113"/>
      <c r="AJ81" s="113"/>
      <c r="AK81" s="113"/>
      <c r="AL81" s="113"/>
      <c r="AM81" s="113"/>
      <c r="AN81" s="114">
        <f>SUM(AG81,AT81)</f>
        <v>0</v>
      </c>
      <c r="AO81" s="113"/>
      <c r="AP81" s="113"/>
      <c r="AQ81" s="115" t="s">
        <v>82</v>
      </c>
      <c r="AR81" s="116"/>
      <c r="AS81" s="117">
        <v>0</v>
      </c>
      <c r="AT81" s="118">
        <f>ROUND(SUM(AV81:AW81),2)</f>
        <v>0</v>
      </c>
      <c r="AU81" s="119">
        <f>'SO 09 - Přeložka plynovod...'!P88</f>
        <v>0</v>
      </c>
      <c r="AV81" s="118">
        <f>'SO 09 - Přeložka plynovod...'!J33</f>
        <v>0</v>
      </c>
      <c r="AW81" s="118">
        <f>'SO 09 - Přeložka plynovod...'!J34</f>
        <v>0</v>
      </c>
      <c r="AX81" s="118">
        <f>'SO 09 - Přeložka plynovod...'!J35</f>
        <v>0</v>
      </c>
      <c r="AY81" s="118">
        <f>'SO 09 - Přeložka plynovod...'!J36</f>
        <v>0</v>
      </c>
      <c r="AZ81" s="118">
        <f>'SO 09 - Přeložka plynovod...'!F33</f>
        <v>0</v>
      </c>
      <c r="BA81" s="118">
        <f>'SO 09 - Přeložka plynovod...'!F34</f>
        <v>0</v>
      </c>
      <c r="BB81" s="118">
        <f>'SO 09 - Přeložka plynovod...'!F35</f>
        <v>0</v>
      </c>
      <c r="BC81" s="118">
        <f>'SO 09 - Přeložka plynovod...'!F36</f>
        <v>0</v>
      </c>
      <c r="BD81" s="120">
        <f>'SO 09 - Přeložka plynovod...'!F37</f>
        <v>0</v>
      </c>
      <c r="BT81" s="121" t="s">
        <v>83</v>
      </c>
      <c r="BV81" s="121" t="s">
        <v>77</v>
      </c>
      <c r="BW81" s="121" t="s">
        <v>161</v>
      </c>
      <c r="BX81" s="121" t="s">
        <v>5</v>
      </c>
      <c r="CL81" s="121" t="s">
        <v>30</v>
      </c>
      <c r="CM81" s="121" t="s">
        <v>85</v>
      </c>
    </row>
    <row r="82" s="6" customFormat="1" ht="27" customHeight="1">
      <c r="A82" s="109" t="s">
        <v>79</v>
      </c>
      <c r="B82" s="110"/>
      <c r="C82" s="111"/>
      <c r="D82" s="112" t="s">
        <v>162</v>
      </c>
      <c r="E82" s="112"/>
      <c r="F82" s="112"/>
      <c r="G82" s="112"/>
      <c r="H82" s="112"/>
      <c r="I82" s="113"/>
      <c r="J82" s="112" t="s">
        <v>163</v>
      </c>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4">
        <f>'SO 14 - Splašková kanaliz...'!J30</f>
        <v>0</v>
      </c>
      <c r="AH82" s="113"/>
      <c r="AI82" s="113"/>
      <c r="AJ82" s="113"/>
      <c r="AK82" s="113"/>
      <c r="AL82" s="113"/>
      <c r="AM82" s="113"/>
      <c r="AN82" s="114">
        <f>SUM(AG82,AT82)</f>
        <v>0</v>
      </c>
      <c r="AO82" s="113"/>
      <c r="AP82" s="113"/>
      <c r="AQ82" s="115" t="s">
        <v>82</v>
      </c>
      <c r="AR82" s="116"/>
      <c r="AS82" s="117">
        <v>0</v>
      </c>
      <c r="AT82" s="118">
        <f>ROUND(SUM(AV82:AW82),2)</f>
        <v>0</v>
      </c>
      <c r="AU82" s="119">
        <f>'SO 14 - Splašková kanaliz...'!P98</f>
        <v>0</v>
      </c>
      <c r="AV82" s="118">
        <f>'SO 14 - Splašková kanaliz...'!J33</f>
        <v>0</v>
      </c>
      <c r="AW82" s="118">
        <f>'SO 14 - Splašková kanaliz...'!J34</f>
        <v>0</v>
      </c>
      <c r="AX82" s="118">
        <f>'SO 14 - Splašková kanaliz...'!J35</f>
        <v>0</v>
      </c>
      <c r="AY82" s="118">
        <f>'SO 14 - Splašková kanaliz...'!J36</f>
        <v>0</v>
      </c>
      <c r="AZ82" s="118">
        <f>'SO 14 - Splašková kanaliz...'!F33</f>
        <v>0</v>
      </c>
      <c r="BA82" s="118">
        <f>'SO 14 - Splašková kanaliz...'!F34</f>
        <v>0</v>
      </c>
      <c r="BB82" s="118">
        <f>'SO 14 - Splašková kanaliz...'!F35</f>
        <v>0</v>
      </c>
      <c r="BC82" s="118">
        <f>'SO 14 - Splašková kanaliz...'!F36</f>
        <v>0</v>
      </c>
      <c r="BD82" s="120">
        <f>'SO 14 - Splašková kanaliz...'!F37</f>
        <v>0</v>
      </c>
      <c r="BT82" s="121" t="s">
        <v>83</v>
      </c>
      <c r="BV82" s="121" t="s">
        <v>77</v>
      </c>
      <c r="BW82" s="121" t="s">
        <v>164</v>
      </c>
      <c r="BX82" s="121" t="s">
        <v>5</v>
      </c>
      <c r="CL82" s="121" t="s">
        <v>19</v>
      </c>
      <c r="CM82" s="121" t="s">
        <v>85</v>
      </c>
    </row>
    <row r="83" s="6" customFormat="1" ht="16.5" customHeight="1">
      <c r="A83" s="109" t="s">
        <v>79</v>
      </c>
      <c r="B83" s="110"/>
      <c r="C83" s="111"/>
      <c r="D83" s="112" t="s">
        <v>165</v>
      </c>
      <c r="E83" s="112"/>
      <c r="F83" s="112"/>
      <c r="G83" s="112"/>
      <c r="H83" s="112"/>
      <c r="I83" s="113"/>
      <c r="J83" s="112" t="s">
        <v>166</v>
      </c>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4">
        <f>'SO 15 - Vodovodní řad (CH...'!J30</f>
        <v>0</v>
      </c>
      <c r="AH83" s="113"/>
      <c r="AI83" s="113"/>
      <c r="AJ83" s="113"/>
      <c r="AK83" s="113"/>
      <c r="AL83" s="113"/>
      <c r="AM83" s="113"/>
      <c r="AN83" s="114">
        <f>SUM(AG83,AT83)</f>
        <v>0</v>
      </c>
      <c r="AO83" s="113"/>
      <c r="AP83" s="113"/>
      <c r="AQ83" s="115" t="s">
        <v>82</v>
      </c>
      <c r="AR83" s="116"/>
      <c r="AS83" s="117">
        <v>0</v>
      </c>
      <c r="AT83" s="118">
        <f>ROUND(SUM(AV83:AW83),2)</f>
        <v>0</v>
      </c>
      <c r="AU83" s="119">
        <f>'SO 15 - Vodovodní řad (CH...'!P88</f>
        <v>0</v>
      </c>
      <c r="AV83" s="118">
        <f>'SO 15 - Vodovodní řad (CH...'!J33</f>
        <v>0</v>
      </c>
      <c r="AW83" s="118">
        <f>'SO 15 - Vodovodní řad (CH...'!J34</f>
        <v>0</v>
      </c>
      <c r="AX83" s="118">
        <f>'SO 15 - Vodovodní řad (CH...'!J35</f>
        <v>0</v>
      </c>
      <c r="AY83" s="118">
        <f>'SO 15 - Vodovodní řad (CH...'!J36</f>
        <v>0</v>
      </c>
      <c r="AZ83" s="118">
        <f>'SO 15 - Vodovodní řad (CH...'!F33</f>
        <v>0</v>
      </c>
      <c r="BA83" s="118">
        <f>'SO 15 - Vodovodní řad (CH...'!F34</f>
        <v>0</v>
      </c>
      <c r="BB83" s="118">
        <f>'SO 15 - Vodovodní řad (CH...'!F35</f>
        <v>0</v>
      </c>
      <c r="BC83" s="118">
        <f>'SO 15 - Vodovodní řad (CH...'!F36</f>
        <v>0</v>
      </c>
      <c r="BD83" s="120">
        <f>'SO 15 - Vodovodní řad (CH...'!F37</f>
        <v>0</v>
      </c>
      <c r="BT83" s="121" t="s">
        <v>83</v>
      </c>
      <c r="BV83" s="121" t="s">
        <v>77</v>
      </c>
      <c r="BW83" s="121" t="s">
        <v>167</v>
      </c>
      <c r="BX83" s="121" t="s">
        <v>5</v>
      </c>
      <c r="CL83" s="121" t="s">
        <v>19</v>
      </c>
      <c r="CM83" s="121" t="s">
        <v>85</v>
      </c>
    </row>
    <row r="84" s="6" customFormat="1" ht="16.5" customHeight="1">
      <c r="A84" s="109" t="s">
        <v>79</v>
      </c>
      <c r="B84" s="110"/>
      <c r="C84" s="111"/>
      <c r="D84" s="112" t="s">
        <v>168</v>
      </c>
      <c r="E84" s="112"/>
      <c r="F84" s="112"/>
      <c r="G84" s="112"/>
      <c r="H84" s="112"/>
      <c r="I84" s="113"/>
      <c r="J84" s="112" t="s">
        <v>169</v>
      </c>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4">
        <f>'VRN - VRN Vedlejší rozpoč...'!J30</f>
        <v>0</v>
      </c>
      <c r="AH84" s="113"/>
      <c r="AI84" s="113"/>
      <c r="AJ84" s="113"/>
      <c r="AK84" s="113"/>
      <c r="AL84" s="113"/>
      <c r="AM84" s="113"/>
      <c r="AN84" s="114">
        <f>SUM(AG84,AT84)</f>
        <v>0</v>
      </c>
      <c r="AO84" s="113"/>
      <c r="AP84" s="113"/>
      <c r="AQ84" s="115" t="s">
        <v>82</v>
      </c>
      <c r="AR84" s="116"/>
      <c r="AS84" s="132">
        <v>0</v>
      </c>
      <c r="AT84" s="133">
        <f>ROUND(SUM(AV84:AW84),2)</f>
        <v>0</v>
      </c>
      <c r="AU84" s="134">
        <f>'VRN - VRN Vedlejší rozpoč...'!P80</f>
        <v>0</v>
      </c>
      <c r="AV84" s="133">
        <f>'VRN - VRN Vedlejší rozpoč...'!J33</f>
        <v>0</v>
      </c>
      <c r="AW84" s="133">
        <f>'VRN - VRN Vedlejší rozpoč...'!J34</f>
        <v>0</v>
      </c>
      <c r="AX84" s="133">
        <f>'VRN - VRN Vedlejší rozpoč...'!J35</f>
        <v>0</v>
      </c>
      <c r="AY84" s="133">
        <f>'VRN - VRN Vedlejší rozpoč...'!J36</f>
        <v>0</v>
      </c>
      <c r="AZ84" s="133">
        <f>'VRN - VRN Vedlejší rozpoč...'!F33</f>
        <v>0</v>
      </c>
      <c r="BA84" s="133">
        <f>'VRN - VRN Vedlejší rozpoč...'!F34</f>
        <v>0</v>
      </c>
      <c r="BB84" s="133">
        <f>'VRN - VRN Vedlejší rozpoč...'!F35</f>
        <v>0</v>
      </c>
      <c r="BC84" s="133">
        <f>'VRN - VRN Vedlejší rozpoč...'!F36</f>
        <v>0</v>
      </c>
      <c r="BD84" s="135">
        <f>'VRN - VRN Vedlejší rozpoč...'!F37</f>
        <v>0</v>
      </c>
      <c r="BT84" s="121" t="s">
        <v>83</v>
      </c>
      <c r="BV84" s="121" t="s">
        <v>77</v>
      </c>
      <c r="BW84" s="121" t="s">
        <v>170</v>
      </c>
      <c r="BX84" s="121" t="s">
        <v>5</v>
      </c>
      <c r="CL84" s="121" t="s">
        <v>19</v>
      </c>
      <c r="CM84" s="121" t="s">
        <v>85</v>
      </c>
    </row>
    <row r="85" s="1" customFormat="1" ht="30" customHeight="1">
      <c r="B85" s="37"/>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42"/>
    </row>
    <row r="86" s="1" customFormat="1" ht="6.96" customHeight="1">
      <c r="B86" s="57"/>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42"/>
    </row>
  </sheetData>
  <sheetProtection sheet="1" formatColumns="0" formatRows="0" objects="1" scenarios="1" spinCount="100000" saltValue="Hc41+YJFKKBYuF7RQUi3sTYtPf8ElBlAhXG0jxW5gEqRmIAcSEqbCOxxunfojqNRa54Ew9cv306X13itJvVCuA==" hashValue="ImnyjGo949SJj1ZIR3Sar4YeRkhNPQAJZE55hbgKIisQ/P/ZudX8UGy/XccaCrPHKPaP67re2/ZOltbT2LVJNA==" algorithmName="SHA-512" password="CC35"/>
  <mergeCells count="158">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74:AP74"/>
    <mergeCell ref="AN73:AP73"/>
    <mergeCell ref="AN75:AP75"/>
    <mergeCell ref="AN76:AP76"/>
    <mergeCell ref="AN77:AP77"/>
    <mergeCell ref="AN78:AP78"/>
    <mergeCell ref="AN79:AP79"/>
    <mergeCell ref="AN80:AP80"/>
    <mergeCell ref="AN81:AP81"/>
    <mergeCell ref="AN82:AP82"/>
    <mergeCell ref="AN83:AP83"/>
    <mergeCell ref="AN84:AP84"/>
    <mergeCell ref="E71:I71"/>
    <mergeCell ref="E70:I70"/>
    <mergeCell ref="E72:I72"/>
    <mergeCell ref="E73:I73"/>
    <mergeCell ref="E74:I74"/>
    <mergeCell ref="D75:H75"/>
    <mergeCell ref="D76:H76"/>
    <mergeCell ref="D77:H77"/>
    <mergeCell ref="D78:H78"/>
    <mergeCell ref="D79:H79"/>
    <mergeCell ref="D80:H80"/>
    <mergeCell ref="D81:H81"/>
    <mergeCell ref="D82:H82"/>
    <mergeCell ref="D83:H83"/>
    <mergeCell ref="D84:H84"/>
    <mergeCell ref="AG79:AM79"/>
    <mergeCell ref="AG78:AM78"/>
    <mergeCell ref="AG80:AM80"/>
    <mergeCell ref="AG81:AM81"/>
    <mergeCell ref="AG82:AM82"/>
    <mergeCell ref="AG83:AM83"/>
    <mergeCell ref="AG84:AM84"/>
    <mergeCell ref="J84:AF84"/>
    <mergeCell ref="J83:AF83"/>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J57:AF57"/>
    <mergeCell ref="J58:AF58"/>
    <mergeCell ref="K59:AF59"/>
    <mergeCell ref="K60:AF60"/>
    <mergeCell ref="K61:AF61"/>
    <mergeCell ref="K62:AF62"/>
    <mergeCell ref="K63:AF63"/>
    <mergeCell ref="K64:AF64"/>
    <mergeCell ref="K65:AF65"/>
    <mergeCell ref="K66:AF66"/>
    <mergeCell ref="K67:AF67"/>
    <mergeCell ref="D55:H55"/>
    <mergeCell ref="E62:I62"/>
    <mergeCell ref="D56:H56"/>
    <mergeCell ref="D57:H57"/>
    <mergeCell ref="D58:H58"/>
    <mergeCell ref="E59:I59"/>
    <mergeCell ref="E60:I60"/>
    <mergeCell ref="E61:I61"/>
    <mergeCell ref="E63:I63"/>
    <mergeCell ref="E64:I64"/>
    <mergeCell ref="E65:I65"/>
    <mergeCell ref="E66:I66"/>
    <mergeCell ref="E67:I67"/>
    <mergeCell ref="E68:I68"/>
    <mergeCell ref="E69:I69"/>
    <mergeCell ref="AN58:AP58"/>
    <mergeCell ref="AN61:AP61"/>
    <mergeCell ref="AN59:AP59"/>
    <mergeCell ref="AN60:AP60"/>
    <mergeCell ref="AN62:AP62"/>
    <mergeCell ref="AN63:AP63"/>
    <mergeCell ref="AN64:AP64"/>
    <mergeCell ref="AN65:AP65"/>
    <mergeCell ref="AN66:AP66"/>
    <mergeCell ref="AN67:AP67"/>
    <mergeCell ref="AN68:AP68"/>
    <mergeCell ref="AN69:AP69"/>
    <mergeCell ref="AN70:AP70"/>
    <mergeCell ref="AN71:AP71"/>
    <mergeCell ref="AN72:AP72"/>
    <mergeCell ref="AG63:AM63"/>
    <mergeCell ref="AG64:AM64"/>
    <mergeCell ref="AG65:AM65"/>
    <mergeCell ref="AG66:AM66"/>
    <mergeCell ref="AG67:AM67"/>
    <mergeCell ref="AG68:AM68"/>
    <mergeCell ref="AG69:AM69"/>
    <mergeCell ref="AG70:AM70"/>
    <mergeCell ref="AG71:AM71"/>
    <mergeCell ref="AG72:AM72"/>
    <mergeCell ref="AG73:AM73"/>
    <mergeCell ref="AG74:AM74"/>
    <mergeCell ref="AG75:AM75"/>
    <mergeCell ref="AG76:AM76"/>
    <mergeCell ref="AG77:AM77"/>
    <mergeCell ref="K68:AF68"/>
    <mergeCell ref="K69:AF69"/>
    <mergeCell ref="K70:AF70"/>
    <mergeCell ref="K71:AF71"/>
    <mergeCell ref="K72:AF72"/>
    <mergeCell ref="K73:AF73"/>
    <mergeCell ref="K74:AF74"/>
    <mergeCell ref="J75:AF75"/>
    <mergeCell ref="J76:AF76"/>
    <mergeCell ref="J77:AF77"/>
    <mergeCell ref="J78:AF78"/>
    <mergeCell ref="J79:AF79"/>
    <mergeCell ref="J80:AF80"/>
    <mergeCell ref="J81:AF81"/>
    <mergeCell ref="J82:AF82"/>
  </mergeCells>
  <hyperlinks>
    <hyperlink ref="A55" location="'SO 01a - Bourací práce si...'!C2" display="/"/>
    <hyperlink ref="A56" location="'SO 01b - Bourací práce a ...'!C2" display="/"/>
    <hyperlink ref="A57" location="'SO 02a - Modernizace siln...'!C2" display="/"/>
    <hyperlink ref="A59" location="'SO 02b - MK, chodníky, sj...'!C2" display="/"/>
    <hyperlink ref="A60" location="'01 - Opěrná gravitační ze...'!C2" display="/"/>
    <hyperlink ref="A61" location="'02 - Podezdívka plotu - p...'!C2" display="/"/>
    <hyperlink ref="A62" location="'03 - Nové oplocení p.p.č....'!C2" display="/"/>
    <hyperlink ref="A63" location="'04 - Posun oplocení do 2m...'!C2" display="/"/>
    <hyperlink ref="A64" location="'05 - Posun oplocení do 2m...'!C2" display="/"/>
    <hyperlink ref="A65" location="'06 - Nové oplocení p.p.č....'!C2" display="/"/>
    <hyperlink ref="A66" location="'07 - Přeložení oplocení p...'!C2" display="/"/>
    <hyperlink ref="A67" location="'08 - Přeložení oplocení a...'!C2" display="/"/>
    <hyperlink ref="A68" location="'09 - Přeložení schodiště ...'!C2" display="/"/>
    <hyperlink ref="A69" location="'10 - Nová podezdívka a op...'!C2" display="/"/>
    <hyperlink ref="A70" location="'11 - Nová podezdívka a op...'!C2" display="/"/>
    <hyperlink ref="A71" location="'12 - Nová podezdívka a op...'!C2" display="/"/>
    <hyperlink ref="A72" location="'13 - Nová podezdívka a op...'!C2" display="/"/>
    <hyperlink ref="A73" location="'14 - Nová podezdívka a op...'!C2" display="/"/>
    <hyperlink ref="A74" location="'15 - Nová podezdívka a op...'!C2" display="/"/>
    <hyperlink ref="A75" location="'SO 03a - Dešťová kanaliza...'!C2" display="/"/>
    <hyperlink ref="A76" location="'SO 03b - Dešťová kanaliza...'!C2" display="/"/>
    <hyperlink ref="A77" location="'SO 04 - Veřejné osvětlení...'!C2" display="/"/>
    <hyperlink ref="A78" location="'SO 05 - Konečné terénní a...'!C2" display="/"/>
    <hyperlink ref="A79" location="'SO 06 - Propustek pod sil...'!C2" display="/"/>
    <hyperlink ref="A80" location="'SO 07 - Opěrné zdi a oplo...'!C2" display="/"/>
    <hyperlink ref="A81" location="'SO 09 - Přeložka plynovod...'!C2" display="/"/>
    <hyperlink ref="A82" location="'SO 14 - Splašková kanaliz...'!C2" display="/"/>
    <hyperlink ref="A83" location="'SO 15 - Vodovodní řad (CH...'!C2" display="/"/>
    <hyperlink ref="A84" location="'VRN - VRN Vedlejší rozpoč...'!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111</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1138</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ROUND((SUM(BE89:BE113)),  2)</f>
        <v>0</v>
      </c>
      <c r="I35" s="158">
        <v>0.20999999999999999</v>
      </c>
      <c r="J35" s="157">
        <f>ROUND(((SUM(BE89:BE113))*I35),  2)</f>
        <v>0</v>
      </c>
      <c r="L35" s="42"/>
    </row>
    <row r="36" s="1" customFormat="1" ht="14.4" customHeight="1">
      <c r="B36" s="42"/>
      <c r="E36" s="142" t="s">
        <v>47</v>
      </c>
      <c r="F36" s="157">
        <f>ROUND((SUM(BF89:BF113)),  2)</f>
        <v>0</v>
      </c>
      <c r="I36" s="158">
        <v>0.14999999999999999</v>
      </c>
      <c r="J36" s="157">
        <f>ROUND(((SUM(BF89:BF113))*I36),  2)</f>
        <v>0</v>
      </c>
      <c r="L36" s="42"/>
    </row>
    <row r="37" hidden="1" s="1" customFormat="1" ht="14.4" customHeight="1">
      <c r="B37" s="42"/>
      <c r="E37" s="142" t="s">
        <v>48</v>
      </c>
      <c r="F37" s="157">
        <f>ROUND((SUM(BG89:BG113)),  2)</f>
        <v>0</v>
      </c>
      <c r="I37" s="158">
        <v>0.20999999999999999</v>
      </c>
      <c r="J37" s="157">
        <f>0</f>
        <v>0</v>
      </c>
      <c r="L37" s="42"/>
    </row>
    <row r="38" hidden="1" s="1" customFormat="1" ht="14.4" customHeight="1">
      <c r="B38" s="42"/>
      <c r="E38" s="142" t="s">
        <v>49</v>
      </c>
      <c r="F38" s="157">
        <f>ROUND((SUM(BH89:BH113)),  2)</f>
        <v>0</v>
      </c>
      <c r="I38" s="158">
        <v>0.14999999999999999</v>
      </c>
      <c r="J38" s="157">
        <f>0</f>
        <v>0</v>
      </c>
      <c r="L38" s="42"/>
    </row>
    <row r="39" hidden="1" s="1" customFormat="1" ht="14.4" customHeight="1">
      <c r="B39" s="42"/>
      <c r="E39" s="142" t="s">
        <v>50</v>
      </c>
      <c r="F39" s="157">
        <f>ROUND((SUM(BI89:BI113)),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05 - Posun oplocení do 2m p.p.č. 291/14</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180</v>
      </c>
      <c r="E65" s="188"/>
      <c r="F65" s="188"/>
      <c r="G65" s="188"/>
      <c r="H65" s="188"/>
      <c r="I65" s="189"/>
      <c r="J65" s="190">
        <f>J91</f>
        <v>0</v>
      </c>
      <c r="K65" s="123"/>
      <c r="L65" s="191"/>
    </row>
    <row r="66" s="9" customFormat="1" ht="19.92" customHeight="1">
      <c r="B66" s="186"/>
      <c r="C66" s="123"/>
      <c r="D66" s="187" t="s">
        <v>181</v>
      </c>
      <c r="E66" s="188"/>
      <c r="F66" s="188"/>
      <c r="G66" s="188"/>
      <c r="H66" s="188"/>
      <c r="I66" s="189"/>
      <c r="J66" s="190">
        <f>J105</f>
        <v>0</v>
      </c>
      <c r="K66" s="123"/>
      <c r="L66" s="191"/>
    </row>
    <row r="67" s="9" customFormat="1" ht="19.92" customHeight="1">
      <c r="B67" s="186"/>
      <c r="C67" s="123"/>
      <c r="D67" s="187" t="s">
        <v>183</v>
      </c>
      <c r="E67" s="188"/>
      <c r="F67" s="188"/>
      <c r="G67" s="188"/>
      <c r="H67" s="188"/>
      <c r="I67" s="189"/>
      <c r="J67" s="190">
        <f>J109</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05 - Posun oplocení do 2m p.p.č. 291/14</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0.89923999999999993</v>
      </c>
      <c r="S89" s="94"/>
      <c r="T89" s="200">
        <f>T90</f>
        <v>0.192</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P91+P105+P109</f>
        <v>0</v>
      </c>
      <c r="Q90" s="210"/>
      <c r="R90" s="211">
        <f>R91+R105+R109</f>
        <v>0.89923999999999993</v>
      </c>
      <c r="S90" s="210"/>
      <c r="T90" s="212">
        <f>T91+T105+T109</f>
        <v>0.192</v>
      </c>
      <c r="AR90" s="213" t="s">
        <v>83</v>
      </c>
      <c r="AT90" s="214" t="s">
        <v>74</v>
      </c>
      <c r="AU90" s="214" t="s">
        <v>75</v>
      </c>
      <c r="AY90" s="213" t="s">
        <v>199</v>
      </c>
      <c r="BK90" s="215">
        <f>BK91+BK105+BK109</f>
        <v>0</v>
      </c>
    </row>
    <row r="91" s="11" customFormat="1" ht="22.8" customHeight="1">
      <c r="B91" s="202"/>
      <c r="C91" s="203"/>
      <c r="D91" s="204" t="s">
        <v>74</v>
      </c>
      <c r="E91" s="216" t="s">
        <v>217</v>
      </c>
      <c r="F91" s="216" t="s">
        <v>218</v>
      </c>
      <c r="G91" s="203"/>
      <c r="H91" s="203"/>
      <c r="I91" s="206"/>
      <c r="J91" s="217">
        <f>BK91</f>
        <v>0</v>
      </c>
      <c r="K91" s="203"/>
      <c r="L91" s="208"/>
      <c r="M91" s="209"/>
      <c r="N91" s="210"/>
      <c r="O91" s="210"/>
      <c r="P91" s="211">
        <f>SUM(P92:P104)</f>
        <v>0</v>
      </c>
      <c r="Q91" s="210"/>
      <c r="R91" s="211">
        <f>SUM(R92:R104)</f>
        <v>0.89923999999999993</v>
      </c>
      <c r="S91" s="210"/>
      <c r="T91" s="212">
        <f>SUM(T92:T104)</f>
        <v>0</v>
      </c>
      <c r="AR91" s="213" t="s">
        <v>83</v>
      </c>
      <c r="AT91" s="214" t="s">
        <v>74</v>
      </c>
      <c r="AU91" s="214" t="s">
        <v>83</v>
      </c>
      <c r="AY91" s="213" t="s">
        <v>199</v>
      </c>
      <c r="BK91" s="215">
        <f>SUM(BK92:BK104)</f>
        <v>0</v>
      </c>
    </row>
    <row r="92" s="1" customFormat="1" ht="16.5" customHeight="1">
      <c r="B92" s="37"/>
      <c r="C92" s="218" t="s">
        <v>83</v>
      </c>
      <c r="D92" s="218" t="s">
        <v>201</v>
      </c>
      <c r="E92" s="219" t="s">
        <v>1115</v>
      </c>
      <c r="F92" s="220" t="s">
        <v>1116</v>
      </c>
      <c r="G92" s="221" t="s">
        <v>277</v>
      </c>
      <c r="H92" s="222">
        <v>5</v>
      </c>
      <c r="I92" s="223"/>
      <c r="J92" s="224">
        <f>ROUND(I92*H92,2)</f>
        <v>0</v>
      </c>
      <c r="K92" s="220" t="s">
        <v>205</v>
      </c>
      <c r="L92" s="42"/>
      <c r="M92" s="225" t="s">
        <v>30</v>
      </c>
      <c r="N92" s="226" t="s">
        <v>46</v>
      </c>
      <c r="O92" s="82"/>
      <c r="P92" s="227">
        <f>O92*H92</f>
        <v>0</v>
      </c>
      <c r="Q92" s="227">
        <v>0.17488799999999999</v>
      </c>
      <c r="R92" s="227">
        <f>Q92*H92</f>
        <v>0.87443999999999988</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1139</v>
      </c>
    </row>
    <row r="93" s="1" customFormat="1">
      <c r="B93" s="37"/>
      <c r="C93" s="38"/>
      <c r="D93" s="231" t="s">
        <v>208</v>
      </c>
      <c r="E93" s="38"/>
      <c r="F93" s="232" t="s">
        <v>1118</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1119</v>
      </c>
      <c r="G94" s="38"/>
      <c r="H94" s="38"/>
      <c r="I94" s="144"/>
      <c r="J94" s="38"/>
      <c r="K94" s="38"/>
      <c r="L94" s="42"/>
      <c r="M94" s="233"/>
      <c r="N94" s="82"/>
      <c r="O94" s="82"/>
      <c r="P94" s="82"/>
      <c r="Q94" s="82"/>
      <c r="R94" s="82"/>
      <c r="S94" s="82"/>
      <c r="T94" s="83"/>
      <c r="AT94" s="16" t="s">
        <v>210</v>
      </c>
      <c r="AU94" s="16" t="s">
        <v>85</v>
      </c>
    </row>
    <row r="95" s="1" customFormat="1" ht="16.5" customHeight="1">
      <c r="B95" s="37"/>
      <c r="C95" s="263" t="s">
        <v>85</v>
      </c>
      <c r="D95" s="263" t="s">
        <v>774</v>
      </c>
      <c r="E95" s="264" t="s">
        <v>1120</v>
      </c>
      <c r="F95" s="265" t="s">
        <v>1121</v>
      </c>
      <c r="G95" s="266" t="s">
        <v>277</v>
      </c>
      <c r="H95" s="267">
        <v>5</v>
      </c>
      <c r="I95" s="268"/>
      <c r="J95" s="269">
        <f>ROUND(I95*H95,2)</f>
        <v>0</v>
      </c>
      <c r="K95" s="265" t="s">
        <v>205</v>
      </c>
      <c r="L95" s="270"/>
      <c r="M95" s="271" t="s">
        <v>30</v>
      </c>
      <c r="N95" s="272" t="s">
        <v>46</v>
      </c>
      <c r="O95" s="82"/>
      <c r="P95" s="227">
        <f>O95*H95</f>
        <v>0</v>
      </c>
      <c r="Q95" s="227">
        <v>0.0028</v>
      </c>
      <c r="R95" s="227">
        <f>Q95*H95</f>
        <v>0.014</v>
      </c>
      <c r="S95" s="227">
        <v>0</v>
      </c>
      <c r="T95" s="228">
        <f>S95*H95</f>
        <v>0</v>
      </c>
      <c r="AR95" s="229" t="s">
        <v>263</v>
      </c>
      <c r="AT95" s="229" t="s">
        <v>774</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1140</v>
      </c>
    </row>
    <row r="96" s="1" customFormat="1">
      <c r="B96" s="37"/>
      <c r="C96" s="38"/>
      <c r="D96" s="231" t="s">
        <v>208</v>
      </c>
      <c r="E96" s="38"/>
      <c r="F96" s="232" t="s">
        <v>1121</v>
      </c>
      <c r="G96" s="38"/>
      <c r="H96" s="38"/>
      <c r="I96" s="144"/>
      <c r="J96" s="38"/>
      <c r="K96" s="38"/>
      <c r="L96" s="42"/>
      <c r="M96" s="233"/>
      <c r="N96" s="82"/>
      <c r="O96" s="82"/>
      <c r="P96" s="82"/>
      <c r="Q96" s="82"/>
      <c r="R96" s="82"/>
      <c r="S96" s="82"/>
      <c r="T96" s="83"/>
      <c r="AT96" s="16" t="s">
        <v>208</v>
      </c>
      <c r="AU96" s="16" t="s">
        <v>85</v>
      </c>
    </row>
    <row r="97" s="1" customFormat="1" ht="16.5" customHeight="1">
      <c r="B97" s="37"/>
      <c r="C97" s="218" t="s">
        <v>217</v>
      </c>
      <c r="D97" s="218" t="s">
        <v>201</v>
      </c>
      <c r="E97" s="219" t="s">
        <v>1077</v>
      </c>
      <c r="F97" s="220" t="s">
        <v>1078</v>
      </c>
      <c r="G97" s="221" t="s">
        <v>277</v>
      </c>
      <c r="H97" s="222">
        <v>1</v>
      </c>
      <c r="I97" s="223"/>
      <c r="J97" s="224">
        <f>ROUND(I97*H97,2)</f>
        <v>0</v>
      </c>
      <c r="K97" s="220" t="s">
        <v>205</v>
      </c>
      <c r="L97" s="42"/>
      <c r="M97" s="225" t="s">
        <v>30</v>
      </c>
      <c r="N97" s="226" t="s">
        <v>46</v>
      </c>
      <c r="O97" s="82"/>
      <c r="P97" s="227">
        <f>O97*H97</f>
        <v>0</v>
      </c>
      <c r="Q97" s="227">
        <v>0</v>
      </c>
      <c r="R97" s="227">
        <f>Q97*H97</f>
        <v>0</v>
      </c>
      <c r="S97" s="227">
        <v>0</v>
      </c>
      <c r="T97" s="228">
        <f>S97*H97</f>
        <v>0</v>
      </c>
      <c r="AR97" s="229" t="s">
        <v>206</v>
      </c>
      <c r="AT97" s="229" t="s">
        <v>201</v>
      </c>
      <c r="AU97" s="229" t="s">
        <v>85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1141</v>
      </c>
    </row>
    <row r="98" s="1" customFormat="1">
      <c r="B98" s="37"/>
      <c r="C98" s="38"/>
      <c r="D98" s="231" t="s">
        <v>208</v>
      </c>
      <c r="E98" s="38"/>
      <c r="F98" s="232" t="s">
        <v>1080</v>
      </c>
      <c r="G98" s="38"/>
      <c r="H98" s="38"/>
      <c r="I98" s="144"/>
      <c r="J98" s="38"/>
      <c r="K98" s="38"/>
      <c r="L98" s="42"/>
      <c r="M98" s="233"/>
      <c r="N98" s="82"/>
      <c r="O98" s="82"/>
      <c r="P98" s="82"/>
      <c r="Q98" s="82"/>
      <c r="R98" s="82"/>
      <c r="S98" s="82"/>
      <c r="T98" s="83"/>
      <c r="AT98" s="16" t="s">
        <v>208</v>
      </c>
      <c r="AU98" s="16" t="s">
        <v>85</v>
      </c>
    </row>
    <row r="99" s="1" customFormat="1">
      <c r="B99" s="37"/>
      <c r="C99" s="38"/>
      <c r="D99" s="231" t="s">
        <v>210</v>
      </c>
      <c r="E99" s="38"/>
      <c r="F99" s="234" t="s">
        <v>1049</v>
      </c>
      <c r="G99" s="38"/>
      <c r="H99" s="38"/>
      <c r="I99" s="144"/>
      <c r="J99" s="38"/>
      <c r="K99" s="38"/>
      <c r="L99" s="42"/>
      <c r="M99" s="233"/>
      <c r="N99" s="82"/>
      <c r="O99" s="82"/>
      <c r="P99" s="82"/>
      <c r="Q99" s="82"/>
      <c r="R99" s="82"/>
      <c r="S99" s="82"/>
      <c r="T99" s="83"/>
      <c r="AT99" s="16" t="s">
        <v>210</v>
      </c>
      <c r="AU99" s="16" t="s">
        <v>85</v>
      </c>
    </row>
    <row r="100" s="1" customFormat="1" ht="16.5" customHeight="1">
      <c r="B100" s="37"/>
      <c r="C100" s="218" t="s">
        <v>206</v>
      </c>
      <c r="D100" s="218" t="s">
        <v>201</v>
      </c>
      <c r="E100" s="219" t="s">
        <v>1123</v>
      </c>
      <c r="F100" s="220" t="s">
        <v>1124</v>
      </c>
      <c r="G100" s="221" t="s">
        <v>229</v>
      </c>
      <c r="H100" s="222">
        <v>9</v>
      </c>
      <c r="I100" s="223"/>
      <c r="J100" s="224">
        <f>ROUND(I100*H100,2)</f>
        <v>0</v>
      </c>
      <c r="K100" s="220" t="s">
        <v>205</v>
      </c>
      <c r="L100" s="42"/>
      <c r="M100" s="225" t="s">
        <v>30</v>
      </c>
      <c r="N100" s="226" t="s">
        <v>46</v>
      </c>
      <c r="O100" s="82"/>
      <c r="P100" s="227">
        <f>O100*H100</f>
        <v>0</v>
      </c>
      <c r="Q100" s="227">
        <v>0</v>
      </c>
      <c r="R100" s="227">
        <f>Q100*H100</f>
        <v>0</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1142</v>
      </c>
    </row>
    <row r="101" s="1" customFormat="1">
      <c r="B101" s="37"/>
      <c r="C101" s="38"/>
      <c r="D101" s="231" t="s">
        <v>208</v>
      </c>
      <c r="E101" s="38"/>
      <c r="F101" s="232" t="s">
        <v>1126</v>
      </c>
      <c r="G101" s="38"/>
      <c r="H101" s="38"/>
      <c r="I101" s="144"/>
      <c r="J101" s="38"/>
      <c r="K101" s="38"/>
      <c r="L101" s="42"/>
      <c r="M101" s="233"/>
      <c r="N101" s="82"/>
      <c r="O101" s="82"/>
      <c r="P101" s="82"/>
      <c r="Q101" s="82"/>
      <c r="R101" s="82"/>
      <c r="S101" s="82"/>
      <c r="T101" s="83"/>
      <c r="AT101" s="16" t="s">
        <v>208</v>
      </c>
      <c r="AU101" s="16" t="s">
        <v>85</v>
      </c>
    </row>
    <row r="102" s="1" customFormat="1">
      <c r="B102" s="37"/>
      <c r="C102" s="38"/>
      <c r="D102" s="231" t="s">
        <v>210</v>
      </c>
      <c r="E102" s="38"/>
      <c r="F102" s="234" t="s">
        <v>1127</v>
      </c>
      <c r="G102" s="38"/>
      <c r="H102" s="38"/>
      <c r="I102" s="144"/>
      <c r="J102" s="38"/>
      <c r="K102" s="38"/>
      <c r="L102" s="42"/>
      <c r="M102" s="233"/>
      <c r="N102" s="82"/>
      <c r="O102" s="82"/>
      <c r="P102" s="82"/>
      <c r="Q102" s="82"/>
      <c r="R102" s="82"/>
      <c r="S102" s="82"/>
      <c r="T102" s="83"/>
      <c r="AT102" s="16" t="s">
        <v>210</v>
      </c>
      <c r="AU102" s="16" t="s">
        <v>85</v>
      </c>
    </row>
    <row r="103" s="1" customFormat="1" ht="16.5" customHeight="1">
      <c r="B103" s="37"/>
      <c r="C103" s="263" t="s">
        <v>242</v>
      </c>
      <c r="D103" s="263" t="s">
        <v>774</v>
      </c>
      <c r="E103" s="264" t="s">
        <v>1128</v>
      </c>
      <c r="F103" s="265" t="s">
        <v>1129</v>
      </c>
      <c r="G103" s="266" t="s">
        <v>229</v>
      </c>
      <c r="H103" s="267">
        <v>9</v>
      </c>
      <c r="I103" s="268"/>
      <c r="J103" s="269">
        <f>ROUND(I103*H103,2)</f>
        <v>0</v>
      </c>
      <c r="K103" s="265" t="s">
        <v>205</v>
      </c>
      <c r="L103" s="270"/>
      <c r="M103" s="271" t="s">
        <v>30</v>
      </c>
      <c r="N103" s="272" t="s">
        <v>46</v>
      </c>
      <c r="O103" s="82"/>
      <c r="P103" s="227">
        <f>O103*H103</f>
        <v>0</v>
      </c>
      <c r="Q103" s="227">
        <v>0.0011999999999999999</v>
      </c>
      <c r="R103" s="227">
        <f>Q103*H103</f>
        <v>0.010799999999999999</v>
      </c>
      <c r="S103" s="227">
        <v>0</v>
      </c>
      <c r="T103" s="228">
        <f>S103*H103</f>
        <v>0</v>
      </c>
      <c r="AR103" s="229" t="s">
        <v>263</v>
      </c>
      <c r="AT103" s="229" t="s">
        <v>774</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1143</v>
      </c>
    </row>
    <row r="104" s="1" customFormat="1">
      <c r="B104" s="37"/>
      <c r="C104" s="38"/>
      <c r="D104" s="231" t="s">
        <v>208</v>
      </c>
      <c r="E104" s="38"/>
      <c r="F104" s="232" t="s">
        <v>1129</v>
      </c>
      <c r="G104" s="38"/>
      <c r="H104" s="38"/>
      <c r="I104" s="144"/>
      <c r="J104" s="38"/>
      <c r="K104" s="38"/>
      <c r="L104" s="42"/>
      <c r="M104" s="233"/>
      <c r="N104" s="82"/>
      <c r="O104" s="82"/>
      <c r="P104" s="82"/>
      <c r="Q104" s="82"/>
      <c r="R104" s="82"/>
      <c r="S104" s="82"/>
      <c r="T104" s="83"/>
      <c r="AT104" s="16" t="s">
        <v>208</v>
      </c>
      <c r="AU104" s="16" t="s">
        <v>85</v>
      </c>
    </row>
    <row r="105" s="11" customFormat="1" ht="22.8" customHeight="1">
      <c r="B105" s="202"/>
      <c r="C105" s="203"/>
      <c r="D105" s="204" t="s">
        <v>74</v>
      </c>
      <c r="E105" s="216" t="s">
        <v>225</v>
      </c>
      <c r="F105" s="216" t="s">
        <v>226</v>
      </c>
      <c r="G105" s="203"/>
      <c r="H105" s="203"/>
      <c r="I105" s="206"/>
      <c r="J105" s="217">
        <f>BK105</f>
        <v>0</v>
      </c>
      <c r="K105" s="203"/>
      <c r="L105" s="208"/>
      <c r="M105" s="209"/>
      <c r="N105" s="210"/>
      <c r="O105" s="210"/>
      <c r="P105" s="211">
        <f>SUM(P106:P108)</f>
        <v>0</v>
      </c>
      <c r="Q105" s="210"/>
      <c r="R105" s="211">
        <f>SUM(R106:R108)</f>
        <v>0</v>
      </c>
      <c r="S105" s="210"/>
      <c r="T105" s="212">
        <f>SUM(T106:T108)</f>
        <v>0.192</v>
      </c>
      <c r="AR105" s="213" t="s">
        <v>83</v>
      </c>
      <c r="AT105" s="214" t="s">
        <v>74</v>
      </c>
      <c r="AU105" s="214" t="s">
        <v>83</v>
      </c>
      <c r="AY105" s="213" t="s">
        <v>199</v>
      </c>
      <c r="BK105" s="215">
        <f>SUM(BK106:BK108)</f>
        <v>0</v>
      </c>
    </row>
    <row r="106" s="1" customFormat="1" ht="16.5" customHeight="1">
      <c r="B106" s="37"/>
      <c r="C106" s="218" t="s">
        <v>247</v>
      </c>
      <c r="D106" s="218" t="s">
        <v>201</v>
      </c>
      <c r="E106" s="219" t="s">
        <v>1144</v>
      </c>
      <c r="F106" s="220" t="s">
        <v>1145</v>
      </c>
      <c r="G106" s="221" t="s">
        <v>277</v>
      </c>
      <c r="H106" s="222">
        <v>1</v>
      </c>
      <c r="I106" s="223"/>
      <c r="J106" s="224">
        <f>ROUND(I106*H106,2)</f>
        <v>0</v>
      </c>
      <c r="K106" s="220" t="s">
        <v>205</v>
      </c>
      <c r="L106" s="42"/>
      <c r="M106" s="225" t="s">
        <v>30</v>
      </c>
      <c r="N106" s="226" t="s">
        <v>46</v>
      </c>
      <c r="O106" s="82"/>
      <c r="P106" s="227">
        <f>O106*H106</f>
        <v>0</v>
      </c>
      <c r="Q106" s="227">
        <v>0</v>
      </c>
      <c r="R106" s="227">
        <f>Q106*H106</f>
        <v>0</v>
      </c>
      <c r="S106" s="227">
        <v>0.192</v>
      </c>
      <c r="T106" s="228">
        <f>S106*H106</f>
        <v>0.192</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1146</v>
      </c>
    </row>
    <row r="107" s="1" customFormat="1">
      <c r="B107" s="37"/>
      <c r="C107" s="38"/>
      <c r="D107" s="231" t="s">
        <v>208</v>
      </c>
      <c r="E107" s="38"/>
      <c r="F107" s="232" t="s">
        <v>1147</v>
      </c>
      <c r="G107" s="38"/>
      <c r="H107" s="38"/>
      <c r="I107" s="144"/>
      <c r="J107" s="38"/>
      <c r="K107" s="38"/>
      <c r="L107" s="42"/>
      <c r="M107" s="233"/>
      <c r="N107" s="82"/>
      <c r="O107" s="82"/>
      <c r="P107" s="82"/>
      <c r="Q107" s="82"/>
      <c r="R107" s="82"/>
      <c r="S107" s="82"/>
      <c r="T107" s="83"/>
      <c r="AT107" s="16" t="s">
        <v>208</v>
      </c>
      <c r="AU107" s="16" t="s">
        <v>85</v>
      </c>
    </row>
    <row r="108" s="1" customFormat="1">
      <c r="B108" s="37"/>
      <c r="C108" s="38"/>
      <c r="D108" s="231" t="s">
        <v>210</v>
      </c>
      <c r="E108" s="38"/>
      <c r="F108" s="234" t="s">
        <v>636</v>
      </c>
      <c r="G108" s="38"/>
      <c r="H108" s="38"/>
      <c r="I108" s="144"/>
      <c r="J108" s="38"/>
      <c r="K108" s="38"/>
      <c r="L108" s="42"/>
      <c r="M108" s="233"/>
      <c r="N108" s="82"/>
      <c r="O108" s="82"/>
      <c r="P108" s="82"/>
      <c r="Q108" s="82"/>
      <c r="R108" s="82"/>
      <c r="S108" s="82"/>
      <c r="T108" s="83"/>
      <c r="AT108" s="16" t="s">
        <v>210</v>
      </c>
      <c r="AU108" s="16" t="s">
        <v>85</v>
      </c>
    </row>
    <row r="109" s="11" customFormat="1" ht="22.8" customHeight="1">
      <c r="B109" s="202"/>
      <c r="C109" s="203"/>
      <c r="D109" s="204" t="s">
        <v>74</v>
      </c>
      <c r="E109" s="216" t="s">
        <v>261</v>
      </c>
      <c r="F109" s="216" t="s">
        <v>262</v>
      </c>
      <c r="G109" s="203"/>
      <c r="H109" s="203"/>
      <c r="I109" s="206"/>
      <c r="J109" s="217">
        <f>BK109</f>
        <v>0</v>
      </c>
      <c r="K109" s="203"/>
      <c r="L109" s="208"/>
      <c r="M109" s="209"/>
      <c r="N109" s="210"/>
      <c r="O109" s="210"/>
      <c r="P109" s="211">
        <f>SUM(P110:P113)</f>
        <v>0</v>
      </c>
      <c r="Q109" s="210"/>
      <c r="R109" s="211">
        <f>SUM(R110:R113)</f>
        <v>0</v>
      </c>
      <c r="S109" s="210"/>
      <c r="T109" s="212">
        <f>SUM(T110:T113)</f>
        <v>0</v>
      </c>
      <c r="AR109" s="213" t="s">
        <v>83</v>
      </c>
      <c r="AT109" s="214" t="s">
        <v>74</v>
      </c>
      <c r="AU109" s="214" t="s">
        <v>83</v>
      </c>
      <c r="AY109" s="213" t="s">
        <v>199</v>
      </c>
      <c r="BK109" s="215">
        <f>SUM(BK110:BK113)</f>
        <v>0</v>
      </c>
    </row>
    <row r="110" s="1" customFormat="1" ht="16.5" customHeight="1">
      <c r="B110" s="37"/>
      <c r="C110" s="218" t="s">
        <v>254</v>
      </c>
      <c r="D110" s="218" t="s">
        <v>201</v>
      </c>
      <c r="E110" s="219" t="s">
        <v>1061</v>
      </c>
      <c r="F110" s="220" t="s">
        <v>1062</v>
      </c>
      <c r="G110" s="221" t="s">
        <v>236</v>
      </c>
      <c r="H110" s="222">
        <v>1.091</v>
      </c>
      <c r="I110" s="223"/>
      <c r="J110" s="224">
        <f>ROUND(I110*H110,2)</f>
        <v>0</v>
      </c>
      <c r="K110" s="220" t="s">
        <v>205</v>
      </c>
      <c r="L110" s="42"/>
      <c r="M110" s="225" t="s">
        <v>30</v>
      </c>
      <c r="N110" s="226" t="s">
        <v>46</v>
      </c>
      <c r="O110" s="82"/>
      <c r="P110" s="227">
        <f>O110*H110</f>
        <v>0</v>
      </c>
      <c r="Q110" s="227">
        <v>0</v>
      </c>
      <c r="R110" s="227">
        <f>Q110*H110</f>
        <v>0</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1148</v>
      </c>
    </row>
    <row r="111" s="1" customFormat="1">
      <c r="B111" s="37"/>
      <c r="C111" s="38"/>
      <c r="D111" s="231" t="s">
        <v>208</v>
      </c>
      <c r="E111" s="38"/>
      <c r="F111" s="232" t="s">
        <v>1064</v>
      </c>
      <c r="G111" s="38"/>
      <c r="H111" s="38"/>
      <c r="I111" s="144"/>
      <c r="J111" s="38"/>
      <c r="K111" s="38"/>
      <c r="L111" s="42"/>
      <c r="M111" s="233"/>
      <c r="N111" s="82"/>
      <c r="O111" s="82"/>
      <c r="P111" s="82"/>
      <c r="Q111" s="82"/>
      <c r="R111" s="82"/>
      <c r="S111" s="82"/>
      <c r="T111" s="83"/>
      <c r="AT111" s="16" t="s">
        <v>208</v>
      </c>
      <c r="AU111" s="16" t="s">
        <v>85</v>
      </c>
    </row>
    <row r="112" s="1" customFormat="1">
      <c r="B112" s="37"/>
      <c r="C112" s="38"/>
      <c r="D112" s="231" t="s">
        <v>210</v>
      </c>
      <c r="E112" s="38"/>
      <c r="F112" s="234" t="s">
        <v>1065</v>
      </c>
      <c r="G112" s="38"/>
      <c r="H112" s="38"/>
      <c r="I112" s="144"/>
      <c r="J112" s="38"/>
      <c r="K112" s="38"/>
      <c r="L112" s="42"/>
      <c r="M112" s="233"/>
      <c r="N112" s="82"/>
      <c r="O112" s="82"/>
      <c r="P112" s="82"/>
      <c r="Q112" s="82"/>
      <c r="R112" s="82"/>
      <c r="S112" s="82"/>
      <c r="T112" s="83"/>
      <c r="AT112" s="16" t="s">
        <v>210</v>
      </c>
      <c r="AU112" s="16" t="s">
        <v>85</v>
      </c>
    </row>
    <row r="113" s="12" customFormat="1">
      <c r="B113" s="235"/>
      <c r="C113" s="236"/>
      <c r="D113" s="231" t="s">
        <v>214</v>
      </c>
      <c r="E113" s="237" t="s">
        <v>30</v>
      </c>
      <c r="F113" s="238" t="s">
        <v>1149</v>
      </c>
      <c r="G113" s="236"/>
      <c r="H113" s="239">
        <v>1.091</v>
      </c>
      <c r="I113" s="240"/>
      <c r="J113" s="236"/>
      <c r="K113" s="236"/>
      <c r="L113" s="241"/>
      <c r="M113" s="277"/>
      <c r="N113" s="278"/>
      <c r="O113" s="278"/>
      <c r="P113" s="278"/>
      <c r="Q113" s="278"/>
      <c r="R113" s="278"/>
      <c r="S113" s="278"/>
      <c r="T113" s="279"/>
      <c r="AT113" s="245" t="s">
        <v>214</v>
      </c>
      <c r="AU113" s="245" t="s">
        <v>85</v>
      </c>
      <c r="AV113" s="12" t="s">
        <v>85</v>
      </c>
      <c r="AW113" s="12" t="s">
        <v>36</v>
      </c>
      <c r="AX113" s="12" t="s">
        <v>83</v>
      </c>
      <c r="AY113" s="245" t="s">
        <v>199</v>
      </c>
    </row>
    <row r="114" s="1" customFormat="1" ht="6.96" customHeight="1">
      <c r="B114" s="57"/>
      <c r="C114" s="58"/>
      <c r="D114" s="58"/>
      <c r="E114" s="58"/>
      <c r="F114" s="58"/>
      <c r="G114" s="58"/>
      <c r="H114" s="58"/>
      <c r="I114" s="169"/>
      <c r="J114" s="58"/>
      <c r="K114" s="58"/>
      <c r="L114" s="42"/>
    </row>
  </sheetData>
  <sheetProtection sheet="1" autoFilter="0" formatColumns="0" formatRows="0" objects="1" scenarios="1" spinCount="100000" saltValue="kaDEnHpKBrkzTYxMhfStj41zhbJ8RH4kTUYpBOIVWEqytr4BSsrYj7S1xP1yExX5Q5z1m8UW3GyMTrHzRcz4TQ==" hashValue="kv+iDdbw7/VdtS/NBGJQVVq5sJCuARtKbbP/hAlNigghf7Wyai1DeJfTeJqBExiQBTx7ZfhyPnJlxtnBEBD51A==" algorithmName="SHA-512" password="CC35"/>
  <autoFilter ref="C88:K113"/>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114</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1150</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ROUND((SUM(BE89:BE121)),  2)</f>
        <v>0</v>
      </c>
      <c r="I35" s="158">
        <v>0.20999999999999999</v>
      </c>
      <c r="J35" s="157">
        <f>ROUND(((SUM(BE89:BE121))*I35),  2)</f>
        <v>0</v>
      </c>
      <c r="L35" s="42"/>
    </row>
    <row r="36" s="1" customFormat="1" ht="14.4" customHeight="1">
      <c r="B36" s="42"/>
      <c r="E36" s="142" t="s">
        <v>47</v>
      </c>
      <c r="F36" s="157">
        <f>ROUND((SUM(BF89:BF121)),  2)</f>
        <v>0</v>
      </c>
      <c r="I36" s="158">
        <v>0.14999999999999999</v>
      </c>
      <c r="J36" s="157">
        <f>ROUND(((SUM(BF89:BF121))*I36),  2)</f>
        <v>0</v>
      </c>
      <c r="L36" s="42"/>
    </row>
    <row r="37" hidden="1" s="1" customFormat="1" ht="14.4" customHeight="1">
      <c r="B37" s="42"/>
      <c r="E37" s="142" t="s">
        <v>48</v>
      </c>
      <c r="F37" s="157">
        <f>ROUND((SUM(BG89:BG121)),  2)</f>
        <v>0</v>
      </c>
      <c r="I37" s="158">
        <v>0.20999999999999999</v>
      </c>
      <c r="J37" s="157">
        <f>0</f>
        <v>0</v>
      </c>
      <c r="L37" s="42"/>
    </row>
    <row r="38" hidden="1" s="1" customFormat="1" ht="14.4" customHeight="1">
      <c r="B38" s="42"/>
      <c r="E38" s="142" t="s">
        <v>49</v>
      </c>
      <c r="F38" s="157">
        <f>ROUND((SUM(BH89:BH121)),  2)</f>
        <v>0</v>
      </c>
      <c r="I38" s="158">
        <v>0.14999999999999999</v>
      </c>
      <c r="J38" s="157">
        <f>0</f>
        <v>0</v>
      </c>
      <c r="L38" s="42"/>
    </row>
    <row r="39" hidden="1" s="1" customFormat="1" ht="14.4" customHeight="1">
      <c r="B39" s="42"/>
      <c r="E39" s="142" t="s">
        <v>50</v>
      </c>
      <c r="F39" s="157">
        <f>ROUND((SUM(BI89:BI121)),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06 - Nové oplocení p.p.č. 147/2</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754</v>
      </c>
      <c r="E65" s="188"/>
      <c r="F65" s="188"/>
      <c r="G65" s="188"/>
      <c r="H65" s="188"/>
      <c r="I65" s="189"/>
      <c r="J65" s="190">
        <f>J91</f>
        <v>0</v>
      </c>
      <c r="K65" s="123"/>
      <c r="L65" s="191"/>
    </row>
    <row r="66" s="9" customFormat="1" ht="19.92" customHeight="1">
      <c r="B66" s="186"/>
      <c r="C66" s="123"/>
      <c r="D66" s="187" t="s">
        <v>180</v>
      </c>
      <c r="E66" s="188"/>
      <c r="F66" s="188"/>
      <c r="G66" s="188"/>
      <c r="H66" s="188"/>
      <c r="I66" s="189"/>
      <c r="J66" s="190">
        <f>J98</f>
        <v>0</v>
      </c>
      <c r="K66" s="123"/>
      <c r="L66" s="191"/>
    </row>
    <row r="67" s="9" customFormat="1" ht="19.92" customHeight="1">
      <c r="B67" s="186"/>
      <c r="C67" s="123"/>
      <c r="D67" s="187" t="s">
        <v>183</v>
      </c>
      <c r="E67" s="188"/>
      <c r="F67" s="188"/>
      <c r="G67" s="188"/>
      <c r="H67" s="188"/>
      <c r="I67" s="189"/>
      <c r="J67" s="190">
        <f>J118</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06 - Nové oplocení p.p.č. 147/2</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81.289186791600002</v>
      </c>
      <c r="S89" s="94"/>
      <c r="T89" s="200">
        <f>T90</f>
        <v>0</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P91+P98+P118</f>
        <v>0</v>
      </c>
      <c r="Q90" s="210"/>
      <c r="R90" s="211">
        <f>R91+R98+R118</f>
        <v>81.289186791600002</v>
      </c>
      <c r="S90" s="210"/>
      <c r="T90" s="212">
        <f>T91+T98+T118</f>
        <v>0</v>
      </c>
      <c r="AR90" s="213" t="s">
        <v>83</v>
      </c>
      <c r="AT90" s="214" t="s">
        <v>74</v>
      </c>
      <c r="AU90" s="214" t="s">
        <v>75</v>
      </c>
      <c r="AY90" s="213" t="s">
        <v>199</v>
      </c>
      <c r="BK90" s="215">
        <f>BK91+BK98+BK118</f>
        <v>0</v>
      </c>
    </row>
    <row r="91" s="11" customFormat="1" ht="22.8" customHeight="1">
      <c r="B91" s="202"/>
      <c r="C91" s="203"/>
      <c r="D91" s="204" t="s">
        <v>74</v>
      </c>
      <c r="E91" s="216" t="s">
        <v>85</v>
      </c>
      <c r="F91" s="216" t="s">
        <v>763</v>
      </c>
      <c r="G91" s="203"/>
      <c r="H91" s="203"/>
      <c r="I91" s="206"/>
      <c r="J91" s="217">
        <f>BK91</f>
        <v>0</v>
      </c>
      <c r="K91" s="203"/>
      <c r="L91" s="208"/>
      <c r="M91" s="209"/>
      <c r="N91" s="210"/>
      <c r="O91" s="210"/>
      <c r="P91" s="211">
        <f>SUM(P92:P97)</f>
        <v>0</v>
      </c>
      <c r="Q91" s="210"/>
      <c r="R91" s="211">
        <f>SUM(R92:R97)</f>
        <v>40.566610791599999</v>
      </c>
      <c r="S91" s="210"/>
      <c r="T91" s="212">
        <f>SUM(T92:T97)</f>
        <v>0</v>
      </c>
      <c r="AR91" s="213" t="s">
        <v>83</v>
      </c>
      <c r="AT91" s="214" t="s">
        <v>74</v>
      </c>
      <c r="AU91" s="214" t="s">
        <v>83</v>
      </c>
      <c r="AY91" s="213" t="s">
        <v>199</v>
      </c>
      <c r="BK91" s="215">
        <f>SUM(BK92:BK97)</f>
        <v>0</v>
      </c>
    </row>
    <row r="92" s="1" customFormat="1" ht="16.5" customHeight="1">
      <c r="B92" s="37"/>
      <c r="C92" s="218" t="s">
        <v>83</v>
      </c>
      <c r="D92" s="218" t="s">
        <v>201</v>
      </c>
      <c r="E92" s="219" t="s">
        <v>1067</v>
      </c>
      <c r="F92" s="220" t="s">
        <v>1068</v>
      </c>
      <c r="G92" s="221" t="s">
        <v>204</v>
      </c>
      <c r="H92" s="222">
        <v>93.25</v>
      </c>
      <c r="I92" s="223"/>
      <c r="J92" s="224">
        <f>ROUND(I92*H92,2)</f>
        <v>0</v>
      </c>
      <c r="K92" s="220" t="s">
        <v>205</v>
      </c>
      <c r="L92" s="42"/>
      <c r="M92" s="225" t="s">
        <v>30</v>
      </c>
      <c r="N92" s="226" t="s">
        <v>46</v>
      </c>
      <c r="O92" s="82"/>
      <c r="P92" s="227">
        <f>O92*H92</f>
        <v>0</v>
      </c>
      <c r="Q92" s="227">
        <v>0.4283208</v>
      </c>
      <c r="R92" s="227">
        <f>Q92*H92</f>
        <v>39.940914599999999</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1151</v>
      </c>
    </row>
    <row r="93" s="1" customFormat="1">
      <c r="B93" s="37"/>
      <c r="C93" s="38"/>
      <c r="D93" s="231" t="s">
        <v>208</v>
      </c>
      <c r="E93" s="38"/>
      <c r="F93" s="232" t="s">
        <v>1070</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1071</v>
      </c>
      <c r="G94" s="38"/>
      <c r="H94" s="38"/>
      <c r="I94" s="144"/>
      <c r="J94" s="38"/>
      <c r="K94" s="38"/>
      <c r="L94" s="42"/>
      <c r="M94" s="233"/>
      <c r="N94" s="82"/>
      <c r="O94" s="82"/>
      <c r="P94" s="82"/>
      <c r="Q94" s="82"/>
      <c r="R94" s="82"/>
      <c r="S94" s="82"/>
      <c r="T94" s="83"/>
      <c r="AT94" s="16" t="s">
        <v>210</v>
      </c>
      <c r="AU94" s="16" t="s">
        <v>85</v>
      </c>
    </row>
    <row r="95" s="1" customFormat="1" ht="16.5" customHeight="1">
      <c r="B95" s="37"/>
      <c r="C95" s="218" t="s">
        <v>85</v>
      </c>
      <c r="D95" s="218" t="s">
        <v>201</v>
      </c>
      <c r="E95" s="219" t="s">
        <v>1072</v>
      </c>
      <c r="F95" s="220" t="s">
        <v>1073</v>
      </c>
      <c r="G95" s="221" t="s">
        <v>236</v>
      </c>
      <c r="H95" s="222">
        <v>0.59099999999999997</v>
      </c>
      <c r="I95" s="223"/>
      <c r="J95" s="224">
        <f>ROUND(I95*H95,2)</f>
        <v>0</v>
      </c>
      <c r="K95" s="220" t="s">
        <v>205</v>
      </c>
      <c r="L95" s="42"/>
      <c r="M95" s="225" t="s">
        <v>30</v>
      </c>
      <c r="N95" s="226" t="s">
        <v>46</v>
      </c>
      <c r="O95" s="82"/>
      <c r="P95" s="227">
        <f>O95*H95</f>
        <v>0</v>
      </c>
      <c r="Q95" s="227">
        <v>1.0587076</v>
      </c>
      <c r="R95" s="227">
        <f>Q95*H95</f>
        <v>0.6256961915999999</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1152</v>
      </c>
    </row>
    <row r="96" s="1" customFormat="1">
      <c r="B96" s="37"/>
      <c r="C96" s="38"/>
      <c r="D96" s="231" t="s">
        <v>208</v>
      </c>
      <c r="E96" s="38"/>
      <c r="F96" s="232" t="s">
        <v>1075</v>
      </c>
      <c r="G96" s="38"/>
      <c r="H96" s="38"/>
      <c r="I96" s="144"/>
      <c r="J96" s="38"/>
      <c r="K96" s="38"/>
      <c r="L96" s="42"/>
      <c r="M96" s="233"/>
      <c r="N96" s="82"/>
      <c r="O96" s="82"/>
      <c r="P96" s="82"/>
      <c r="Q96" s="82"/>
      <c r="R96" s="82"/>
      <c r="S96" s="82"/>
      <c r="T96" s="83"/>
      <c r="AT96" s="16" t="s">
        <v>208</v>
      </c>
      <c r="AU96" s="16" t="s">
        <v>85</v>
      </c>
    </row>
    <row r="97" s="12" customFormat="1">
      <c r="B97" s="235"/>
      <c r="C97" s="236"/>
      <c r="D97" s="231" t="s">
        <v>214</v>
      </c>
      <c r="E97" s="237" t="s">
        <v>30</v>
      </c>
      <c r="F97" s="238" t="s">
        <v>1153</v>
      </c>
      <c r="G97" s="236"/>
      <c r="H97" s="239">
        <v>0.59099999999999997</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11" customFormat="1" ht="22.8" customHeight="1">
      <c r="B98" s="202"/>
      <c r="C98" s="203"/>
      <c r="D98" s="204" t="s">
        <v>74</v>
      </c>
      <c r="E98" s="216" t="s">
        <v>217</v>
      </c>
      <c r="F98" s="216" t="s">
        <v>218</v>
      </c>
      <c r="G98" s="203"/>
      <c r="H98" s="203"/>
      <c r="I98" s="206"/>
      <c r="J98" s="217">
        <f>BK98</f>
        <v>0</v>
      </c>
      <c r="K98" s="203"/>
      <c r="L98" s="208"/>
      <c r="M98" s="209"/>
      <c r="N98" s="210"/>
      <c r="O98" s="210"/>
      <c r="P98" s="211">
        <f>SUM(P99:P117)</f>
        <v>0</v>
      </c>
      <c r="Q98" s="210"/>
      <c r="R98" s="211">
        <f>SUM(R99:R117)</f>
        <v>40.722576000000004</v>
      </c>
      <c r="S98" s="210"/>
      <c r="T98" s="212">
        <f>SUM(T99:T117)</f>
        <v>0</v>
      </c>
      <c r="AR98" s="213" t="s">
        <v>83</v>
      </c>
      <c r="AT98" s="214" t="s">
        <v>74</v>
      </c>
      <c r="AU98" s="214" t="s">
        <v>83</v>
      </c>
      <c r="AY98" s="213" t="s">
        <v>199</v>
      </c>
      <c r="BK98" s="215">
        <f>SUM(BK99:BK117)</f>
        <v>0</v>
      </c>
    </row>
    <row r="99" s="1" customFormat="1" ht="16.5" customHeight="1">
      <c r="B99" s="37"/>
      <c r="C99" s="218" t="s">
        <v>217</v>
      </c>
      <c r="D99" s="218" t="s">
        <v>201</v>
      </c>
      <c r="E99" s="219" t="s">
        <v>1154</v>
      </c>
      <c r="F99" s="220" t="s">
        <v>1155</v>
      </c>
      <c r="G99" s="221" t="s">
        <v>277</v>
      </c>
      <c r="H99" s="222">
        <v>37</v>
      </c>
      <c r="I99" s="223"/>
      <c r="J99" s="224">
        <f>ROUND(I99*H99,2)</f>
        <v>0</v>
      </c>
      <c r="K99" s="220" t="s">
        <v>205</v>
      </c>
      <c r="L99" s="42"/>
      <c r="M99" s="225" t="s">
        <v>30</v>
      </c>
      <c r="N99" s="226" t="s">
        <v>46</v>
      </c>
      <c r="O99" s="82"/>
      <c r="P99" s="227">
        <f>O99*H99</f>
        <v>0</v>
      </c>
      <c r="Q99" s="227">
        <v>0.0046800000000000001</v>
      </c>
      <c r="R99" s="227">
        <f>Q99*H99</f>
        <v>0.17316000000000001</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1156</v>
      </c>
    </row>
    <row r="100" s="1" customFormat="1">
      <c r="B100" s="37"/>
      <c r="C100" s="38"/>
      <c r="D100" s="231" t="s">
        <v>208</v>
      </c>
      <c r="E100" s="38"/>
      <c r="F100" s="232" t="s">
        <v>1157</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1119</v>
      </c>
      <c r="G101" s="38"/>
      <c r="H101" s="38"/>
      <c r="I101" s="144"/>
      <c r="J101" s="38"/>
      <c r="K101" s="38"/>
      <c r="L101" s="42"/>
      <c r="M101" s="233"/>
      <c r="N101" s="82"/>
      <c r="O101" s="82"/>
      <c r="P101" s="82"/>
      <c r="Q101" s="82"/>
      <c r="R101" s="82"/>
      <c r="S101" s="82"/>
      <c r="T101" s="83"/>
      <c r="AT101" s="16" t="s">
        <v>210</v>
      </c>
      <c r="AU101" s="16" t="s">
        <v>85</v>
      </c>
    </row>
    <row r="102" s="1" customFormat="1" ht="16.5" customHeight="1">
      <c r="B102" s="37"/>
      <c r="C102" s="263" t="s">
        <v>206</v>
      </c>
      <c r="D102" s="263" t="s">
        <v>774</v>
      </c>
      <c r="E102" s="264" t="s">
        <v>1158</v>
      </c>
      <c r="F102" s="265" t="s">
        <v>1159</v>
      </c>
      <c r="G102" s="266" t="s">
        <v>277</v>
      </c>
      <c r="H102" s="267">
        <v>37</v>
      </c>
      <c r="I102" s="268"/>
      <c r="J102" s="269">
        <f>ROUND(I102*H102,2)</f>
        <v>0</v>
      </c>
      <c r="K102" s="265" t="s">
        <v>205</v>
      </c>
      <c r="L102" s="270"/>
      <c r="M102" s="271" t="s">
        <v>30</v>
      </c>
      <c r="N102" s="272" t="s">
        <v>46</v>
      </c>
      <c r="O102" s="82"/>
      <c r="P102" s="227">
        <f>O102*H102</f>
        <v>0</v>
      </c>
      <c r="Q102" s="227">
        <v>0.0023999999999999998</v>
      </c>
      <c r="R102" s="227">
        <f>Q102*H102</f>
        <v>0.08879999999999999</v>
      </c>
      <c r="S102" s="227">
        <v>0</v>
      </c>
      <c r="T102" s="228">
        <f>S102*H102</f>
        <v>0</v>
      </c>
      <c r="AR102" s="229" t="s">
        <v>263</v>
      </c>
      <c r="AT102" s="229" t="s">
        <v>774</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1160</v>
      </c>
    </row>
    <row r="103" s="1" customFormat="1">
      <c r="B103" s="37"/>
      <c r="C103" s="38"/>
      <c r="D103" s="231" t="s">
        <v>208</v>
      </c>
      <c r="E103" s="38"/>
      <c r="F103" s="232" t="s">
        <v>1159</v>
      </c>
      <c r="G103" s="38"/>
      <c r="H103" s="38"/>
      <c r="I103" s="144"/>
      <c r="J103" s="38"/>
      <c r="K103" s="38"/>
      <c r="L103" s="42"/>
      <c r="M103" s="233"/>
      <c r="N103" s="82"/>
      <c r="O103" s="82"/>
      <c r="P103" s="82"/>
      <c r="Q103" s="82"/>
      <c r="R103" s="82"/>
      <c r="S103" s="82"/>
      <c r="T103" s="83"/>
      <c r="AT103" s="16" t="s">
        <v>208</v>
      </c>
      <c r="AU103" s="16" t="s">
        <v>85</v>
      </c>
    </row>
    <row r="104" s="1" customFormat="1" ht="16.5" customHeight="1">
      <c r="B104" s="37"/>
      <c r="C104" s="218" t="s">
        <v>242</v>
      </c>
      <c r="D104" s="218" t="s">
        <v>201</v>
      </c>
      <c r="E104" s="219" t="s">
        <v>1084</v>
      </c>
      <c r="F104" s="220" t="s">
        <v>1085</v>
      </c>
      <c r="G104" s="221" t="s">
        <v>204</v>
      </c>
      <c r="H104" s="222">
        <v>32.399999999999999</v>
      </c>
      <c r="I104" s="223"/>
      <c r="J104" s="224">
        <f>ROUND(I104*H104,2)</f>
        <v>0</v>
      </c>
      <c r="K104" s="220" t="s">
        <v>205</v>
      </c>
      <c r="L104" s="42"/>
      <c r="M104" s="225" t="s">
        <v>30</v>
      </c>
      <c r="N104" s="226" t="s">
        <v>46</v>
      </c>
      <c r="O104" s="82"/>
      <c r="P104" s="227">
        <f>O104*H104</f>
        <v>0</v>
      </c>
      <c r="Q104" s="227">
        <v>0.35249999999999998</v>
      </c>
      <c r="R104" s="227">
        <f>Q104*H104</f>
        <v>11.420999999999999</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1161</v>
      </c>
    </row>
    <row r="105" s="1" customFormat="1">
      <c r="B105" s="37"/>
      <c r="C105" s="38"/>
      <c r="D105" s="231" t="s">
        <v>208</v>
      </c>
      <c r="E105" s="38"/>
      <c r="F105" s="232" t="s">
        <v>1087</v>
      </c>
      <c r="G105" s="38"/>
      <c r="H105" s="38"/>
      <c r="I105" s="144"/>
      <c r="J105" s="38"/>
      <c r="K105" s="38"/>
      <c r="L105" s="42"/>
      <c r="M105" s="233"/>
      <c r="N105" s="82"/>
      <c r="O105" s="82"/>
      <c r="P105" s="82"/>
      <c r="Q105" s="82"/>
      <c r="R105" s="82"/>
      <c r="S105" s="82"/>
      <c r="T105" s="83"/>
      <c r="AT105" s="16" t="s">
        <v>208</v>
      </c>
      <c r="AU105" s="16" t="s">
        <v>85</v>
      </c>
    </row>
    <row r="106" s="1" customFormat="1">
      <c r="B106" s="37"/>
      <c r="C106" s="38"/>
      <c r="D106" s="231" t="s">
        <v>210</v>
      </c>
      <c r="E106" s="38"/>
      <c r="F106" s="234" t="s">
        <v>1088</v>
      </c>
      <c r="G106" s="38"/>
      <c r="H106" s="38"/>
      <c r="I106" s="144"/>
      <c r="J106" s="38"/>
      <c r="K106" s="38"/>
      <c r="L106" s="42"/>
      <c r="M106" s="233"/>
      <c r="N106" s="82"/>
      <c r="O106" s="82"/>
      <c r="P106" s="82"/>
      <c r="Q106" s="82"/>
      <c r="R106" s="82"/>
      <c r="S106" s="82"/>
      <c r="T106" s="83"/>
      <c r="AT106" s="16" t="s">
        <v>210</v>
      </c>
      <c r="AU106" s="16" t="s">
        <v>85</v>
      </c>
    </row>
    <row r="107" s="1" customFormat="1" ht="16.5" customHeight="1">
      <c r="B107" s="37"/>
      <c r="C107" s="218" t="s">
        <v>247</v>
      </c>
      <c r="D107" s="218" t="s">
        <v>201</v>
      </c>
      <c r="E107" s="219" t="s">
        <v>1095</v>
      </c>
      <c r="F107" s="220" t="s">
        <v>1096</v>
      </c>
      <c r="G107" s="221" t="s">
        <v>229</v>
      </c>
      <c r="H107" s="222">
        <v>111</v>
      </c>
      <c r="I107" s="223"/>
      <c r="J107" s="224">
        <f>ROUND(I107*H107,2)</f>
        <v>0</v>
      </c>
      <c r="K107" s="220" t="s">
        <v>205</v>
      </c>
      <c r="L107" s="42"/>
      <c r="M107" s="225" t="s">
        <v>30</v>
      </c>
      <c r="N107" s="226" t="s">
        <v>46</v>
      </c>
      <c r="O107" s="82"/>
      <c r="P107" s="227">
        <f>O107*H107</f>
        <v>0</v>
      </c>
      <c r="Q107" s="227">
        <v>0.049500000000000002</v>
      </c>
      <c r="R107" s="227">
        <f>Q107*H107</f>
        <v>5.4945000000000004</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1162</v>
      </c>
    </row>
    <row r="108" s="1" customFormat="1">
      <c r="B108" s="37"/>
      <c r="C108" s="38"/>
      <c r="D108" s="231" t="s">
        <v>208</v>
      </c>
      <c r="E108" s="38"/>
      <c r="F108" s="232" t="s">
        <v>1098</v>
      </c>
      <c r="G108" s="38"/>
      <c r="H108" s="38"/>
      <c r="I108" s="144"/>
      <c r="J108" s="38"/>
      <c r="K108" s="38"/>
      <c r="L108" s="42"/>
      <c r="M108" s="233"/>
      <c r="N108" s="82"/>
      <c r="O108" s="82"/>
      <c r="P108" s="82"/>
      <c r="Q108" s="82"/>
      <c r="R108" s="82"/>
      <c r="S108" s="82"/>
      <c r="T108" s="83"/>
      <c r="AT108" s="16" t="s">
        <v>208</v>
      </c>
      <c r="AU108" s="16" t="s">
        <v>85</v>
      </c>
    </row>
    <row r="109" s="1" customFormat="1">
      <c r="B109" s="37"/>
      <c r="C109" s="38"/>
      <c r="D109" s="231" t="s">
        <v>210</v>
      </c>
      <c r="E109" s="38"/>
      <c r="F109" s="234" t="s">
        <v>1088</v>
      </c>
      <c r="G109" s="38"/>
      <c r="H109" s="38"/>
      <c r="I109" s="144"/>
      <c r="J109" s="38"/>
      <c r="K109" s="38"/>
      <c r="L109" s="42"/>
      <c r="M109" s="233"/>
      <c r="N109" s="82"/>
      <c r="O109" s="82"/>
      <c r="P109" s="82"/>
      <c r="Q109" s="82"/>
      <c r="R109" s="82"/>
      <c r="S109" s="82"/>
      <c r="T109" s="83"/>
      <c r="AT109" s="16" t="s">
        <v>210</v>
      </c>
      <c r="AU109" s="16" t="s">
        <v>85</v>
      </c>
    </row>
    <row r="110" s="1" customFormat="1" ht="16.5" customHeight="1">
      <c r="B110" s="37"/>
      <c r="C110" s="218" t="s">
        <v>254</v>
      </c>
      <c r="D110" s="218" t="s">
        <v>201</v>
      </c>
      <c r="E110" s="219" t="s">
        <v>1103</v>
      </c>
      <c r="F110" s="220" t="s">
        <v>1104</v>
      </c>
      <c r="G110" s="221" t="s">
        <v>204</v>
      </c>
      <c r="H110" s="222">
        <v>32.399999999999999</v>
      </c>
      <c r="I110" s="223"/>
      <c r="J110" s="224">
        <f>ROUND(I110*H110,2)</f>
        <v>0</v>
      </c>
      <c r="K110" s="220" t="s">
        <v>205</v>
      </c>
      <c r="L110" s="42"/>
      <c r="M110" s="225" t="s">
        <v>30</v>
      </c>
      <c r="N110" s="226" t="s">
        <v>46</v>
      </c>
      <c r="O110" s="82"/>
      <c r="P110" s="227">
        <f>O110*H110</f>
        <v>0</v>
      </c>
      <c r="Q110" s="227">
        <v>0.72258999999999995</v>
      </c>
      <c r="R110" s="227">
        <f>Q110*H110</f>
        <v>23.411915999999998</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1163</v>
      </c>
    </row>
    <row r="111" s="1" customFormat="1">
      <c r="B111" s="37"/>
      <c r="C111" s="38"/>
      <c r="D111" s="231" t="s">
        <v>208</v>
      </c>
      <c r="E111" s="38"/>
      <c r="F111" s="232" t="s">
        <v>1106</v>
      </c>
      <c r="G111" s="38"/>
      <c r="H111" s="38"/>
      <c r="I111" s="144"/>
      <c r="J111" s="38"/>
      <c r="K111" s="38"/>
      <c r="L111" s="42"/>
      <c r="M111" s="233"/>
      <c r="N111" s="82"/>
      <c r="O111" s="82"/>
      <c r="P111" s="82"/>
      <c r="Q111" s="82"/>
      <c r="R111" s="82"/>
      <c r="S111" s="82"/>
      <c r="T111" s="83"/>
      <c r="AT111" s="16" t="s">
        <v>208</v>
      </c>
      <c r="AU111" s="16" t="s">
        <v>85</v>
      </c>
    </row>
    <row r="112" s="1" customFormat="1">
      <c r="B112" s="37"/>
      <c r="C112" s="38"/>
      <c r="D112" s="231" t="s">
        <v>210</v>
      </c>
      <c r="E112" s="38"/>
      <c r="F112" s="234" t="s">
        <v>1088</v>
      </c>
      <c r="G112" s="38"/>
      <c r="H112" s="38"/>
      <c r="I112" s="144"/>
      <c r="J112" s="38"/>
      <c r="K112" s="38"/>
      <c r="L112" s="42"/>
      <c r="M112" s="233"/>
      <c r="N112" s="82"/>
      <c r="O112" s="82"/>
      <c r="P112" s="82"/>
      <c r="Q112" s="82"/>
      <c r="R112" s="82"/>
      <c r="S112" s="82"/>
      <c r="T112" s="83"/>
      <c r="AT112" s="16" t="s">
        <v>210</v>
      </c>
      <c r="AU112" s="16" t="s">
        <v>85</v>
      </c>
    </row>
    <row r="113" s="1" customFormat="1" ht="16.5" customHeight="1">
      <c r="B113" s="37"/>
      <c r="C113" s="218" t="s">
        <v>263</v>
      </c>
      <c r="D113" s="218" t="s">
        <v>201</v>
      </c>
      <c r="E113" s="219" t="s">
        <v>1123</v>
      </c>
      <c r="F113" s="220" t="s">
        <v>1124</v>
      </c>
      <c r="G113" s="221" t="s">
        <v>229</v>
      </c>
      <c r="H113" s="222">
        <v>111</v>
      </c>
      <c r="I113" s="223"/>
      <c r="J113" s="224">
        <f>ROUND(I113*H113,2)</f>
        <v>0</v>
      </c>
      <c r="K113" s="220" t="s">
        <v>205</v>
      </c>
      <c r="L113" s="42"/>
      <c r="M113" s="225" t="s">
        <v>30</v>
      </c>
      <c r="N113" s="226" t="s">
        <v>46</v>
      </c>
      <c r="O113" s="82"/>
      <c r="P113" s="227">
        <f>O113*H113</f>
        <v>0</v>
      </c>
      <c r="Q113" s="227">
        <v>0</v>
      </c>
      <c r="R113" s="227">
        <f>Q113*H113</f>
        <v>0</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1164</v>
      </c>
    </row>
    <row r="114" s="1" customFormat="1">
      <c r="B114" s="37"/>
      <c r="C114" s="38"/>
      <c r="D114" s="231" t="s">
        <v>208</v>
      </c>
      <c r="E114" s="38"/>
      <c r="F114" s="232" t="s">
        <v>1126</v>
      </c>
      <c r="G114" s="38"/>
      <c r="H114" s="38"/>
      <c r="I114" s="144"/>
      <c r="J114" s="38"/>
      <c r="K114" s="38"/>
      <c r="L114" s="42"/>
      <c r="M114" s="233"/>
      <c r="N114" s="82"/>
      <c r="O114" s="82"/>
      <c r="P114" s="82"/>
      <c r="Q114" s="82"/>
      <c r="R114" s="82"/>
      <c r="S114" s="82"/>
      <c r="T114" s="83"/>
      <c r="AT114" s="16" t="s">
        <v>208</v>
      </c>
      <c r="AU114" s="16" t="s">
        <v>85</v>
      </c>
    </row>
    <row r="115" s="1" customFormat="1">
      <c r="B115" s="37"/>
      <c r="C115" s="38"/>
      <c r="D115" s="231" t="s">
        <v>210</v>
      </c>
      <c r="E115" s="38"/>
      <c r="F115" s="234" t="s">
        <v>1127</v>
      </c>
      <c r="G115" s="38"/>
      <c r="H115" s="38"/>
      <c r="I115" s="144"/>
      <c r="J115" s="38"/>
      <c r="K115" s="38"/>
      <c r="L115" s="42"/>
      <c r="M115" s="233"/>
      <c r="N115" s="82"/>
      <c r="O115" s="82"/>
      <c r="P115" s="82"/>
      <c r="Q115" s="82"/>
      <c r="R115" s="82"/>
      <c r="S115" s="82"/>
      <c r="T115" s="83"/>
      <c r="AT115" s="16" t="s">
        <v>210</v>
      </c>
      <c r="AU115" s="16" t="s">
        <v>85</v>
      </c>
    </row>
    <row r="116" s="1" customFormat="1" ht="16.5" customHeight="1">
      <c r="B116" s="37"/>
      <c r="C116" s="263" t="s">
        <v>225</v>
      </c>
      <c r="D116" s="263" t="s">
        <v>774</v>
      </c>
      <c r="E116" s="264" t="s">
        <v>1128</v>
      </c>
      <c r="F116" s="265" t="s">
        <v>1129</v>
      </c>
      <c r="G116" s="266" t="s">
        <v>229</v>
      </c>
      <c r="H116" s="267">
        <v>111</v>
      </c>
      <c r="I116" s="268"/>
      <c r="J116" s="269">
        <f>ROUND(I116*H116,2)</f>
        <v>0</v>
      </c>
      <c r="K116" s="265" t="s">
        <v>205</v>
      </c>
      <c r="L116" s="270"/>
      <c r="M116" s="271" t="s">
        <v>30</v>
      </c>
      <c r="N116" s="272" t="s">
        <v>46</v>
      </c>
      <c r="O116" s="82"/>
      <c r="P116" s="227">
        <f>O116*H116</f>
        <v>0</v>
      </c>
      <c r="Q116" s="227">
        <v>0.0011999999999999999</v>
      </c>
      <c r="R116" s="227">
        <f>Q116*H116</f>
        <v>0.13319999999999999</v>
      </c>
      <c r="S116" s="227">
        <v>0</v>
      </c>
      <c r="T116" s="228">
        <f>S116*H116</f>
        <v>0</v>
      </c>
      <c r="AR116" s="229" t="s">
        <v>263</v>
      </c>
      <c r="AT116" s="229" t="s">
        <v>774</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1165</v>
      </c>
    </row>
    <row r="117" s="1" customFormat="1">
      <c r="B117" s="37"/>
      <c r="C117" s="38"/>
      <c r="D117" s="231" t="s">
        <v>208</v>
      </c>
      <c r="E117" s="38"/>
      <c r="F117" s="232" t="s">
        <v>1129</v>
      </c>
      <c r="G117" s="38"/>
      <c r="H117" s="38"/>
      <c r="I117" s="144"/>
      <c r="J117" s="38"/>
      <c r="K117" s="38"/>
      <c r="L117" s="42"/>
      <c r="M117" s="233"/>
      <c r="N117" s="82"/>
      <c r="O117" s="82"/>
      <c r="P117" s="82"/>
      <c r="Q117" s="82"/>
      <c r="R117" s="82"/>
      <c r="S117" s="82"/>
      <c r="T117" s="83"/>
      <c r="AT117" s="16" t="s">
        <v>208</v>
      </c>
      <c r="AU117" s="16" t="s">
        <v>85</v>
      </c>
    </row>
    <row r="118" s="11" customFormat="1" ht="22.8" customHeight="1">
      <c r="B118" s="202"/>
      <c r="C118" s="203"/>
      <c r="D118" s="204" t="s">
        <v>74</v>
      </c>
      <c r="E118" s="216" t="s">
        <v>261</v>
      </c>
      <c r="F118" s="216" t="s">
        <v>262</v>
      </c>
      <c r="G118" s="203"/>
      <c r="H118" s="203"/>
      <c r="I118" s="206"/>
      <c r="J118" s="217">
        <f>BK118</f>
        <v>0</v>
      </c>
      <c r="K118" s="203"/>
      <c r="L118" s="208"/>
      <c r="M118" s="209"/>
      <c r="N118" s="210"/>
      <c r="O118" s="210"/>
      <c r="P118" s="211">
        <f>SUM(P119:P121)</f>
        <v>0</v>
      </c>
      <c r="Q118" s="210"/>
      <c r="R118" s="211">
        <f>SUM(R119:R121)</f>
        <v>0</v>
      </c>
      <c r="S118" s="210"/>
      <c r="T118" s="212">
        <f>SUM(T119:T121)</f>
        <v>0</v>
      </c>
      <c r="AR118" s="213" t="s">
        <v>83</v>
      </c>
      <c r="AT118" s="214" t="s">
        <v>74</v>
      </c>
      <c r="AU118" s="214" t="s">
        <v>83</v>
      </c>
      <c r="AY118" s="213" t="s">
        <v>199</v>
      </c>
      <c r="BK118" s="215">
        <f>SUM(BK119:BK121)</f>
        <v>0</v>
      </c>
    </row>
    <row r="119" s="1" customFormat="1" ht="16.5" customHeight="1">
      <c r="B119" s="37"/>
      <c r="C119" s="218" t="s">
        <v>124</v>
      </c>
      <c r="D119" s="218" t="s">
        <v>201</v>
      </c>
      <c r="E119" s="219" t="s">
        <v>1061</v>
      </c>
      <c r="F119" s="220" t="s">
        <v>1062</v>
      </c>
      <c r="G119" s="221" t="s">
        <v>236</v>
      </c>
      <c r="H119" s="222">
        <v>81.289000000000001</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1166</v>
      </c>
    </row>
    <row r="120" s="1" customFormat="1">
      <c r="B120" s="37"/>
      <c r="C120" s="38"/>
      <c r="D120" s="231" t="s">
        <v>208</v>
      </c>
      <c r="E120" s="38"/>
      <c r="F120" s="232" t="s">
        <v>1064</v>
      </c>
      <c r="G120" s="38"/>
      <c r="H120" s="38"/>
      <c r="I120" s="144"/>
      <c r="J120" s="38"/>
      <c r="K120" s="38"/>
      <c r="L120" s="42"/>
      <c r="M120" s="233"/>
      <c r="N120" s="82"/>
      <c r="O120" s="82"/>
      <c r="P120" s="82"/>
      <c r="Q120" s="82"/>
      <c r="R120" s="82"/>
      <c r="S120" s="82"/>
      <c r="T120" s="83"/>
      <c r="AT120" s="16" t="s">
        <v>208</v>
      </c>
      <c r="AU120" s="16" t="s">
        <v>85</v>
      </c>
    </row>
    <row r="121" s="1" customFormat="1">
      <c r="B121" s="37"/>
      <c r="C121" s="38"/>
      <c r="D121" s="231" t="s">
        <v>210</v>
      </c>
      <c r="E121" s="38"/>
      <c r="F121" s="234" t="s">
        <v>1065</v>
      </c>
      <c r="G121" s="38"/>
      <c r="H121" s="38"/>
      <c r="I121" s="144"/>
      <c r="J121" s="38"/>
      <c r="K121" s="38"/>
      <c r="L121" s="42"/>
      <c r="M121" s="260"/>
      <c r="N121" s="261"/>
      <c r="O121" s="261"/>
      <c r="P121" s="261"/>
      <c r="Q121" s="261"/>
      <c r="R121" s="261"/>
      <c r="S121" s="261"/>
      <c r="T121" s="262"/>
      <c r="AT121" s="16" t="s">
        <v>210</v>
      </c>
      <c r="AU121" s="16" t="s">
        <v>85</v>
      </c>
    </row>
    <row r="122" s="1" customFormat="1" ht="6.96" customHeight="1">
      <c r="B122" s="57"/>
      <c r="C122" s="58"/>
      <c r="D122" s="58"/>
      <c r="E122" s="58"/>
      <c r="F122" s="58"/>
      <c r="G122" s="58"/>
      <c r="H122" s="58"/>
      <c r="I122" s="169"/>
      <c r="J122" s="58"/>
      <c r="K122" s="58"/>
      <c r="L122" s="42"/>
    </row>
  </sheetData>
  <sheetProtection sheet="1" autoFilter="0" formatColumns="0" formatRows="0" objects="1" scenarios="1" spinCount="100000" saltValue="DZpCzqflen19MJb/qmB6fTIFQx028QmI0Xlfrkyf2OSRsVvEhuqx7nAK3K94+hI4yC15sBfMVxI4UCk0L1adAw==" hashValue="Uei5BE7aPpOT6ZYpETLP3zrP5zVBFJSe9RCZ4UK/JDu+fWdj4zmvpAQXXrKfT09ml2O6P2AppKYdYiO5g4zP1g==" algorithmName="SHA-512" password="CC35"/>
  <autoFilter ref="C88:K121"/>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117</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1167</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ROUND((SUM(BE89:BE129)),  2)</f>
        <v>0</v>
      </c>
      <c r="I35" s="158">
        <v>0.20999999999999999</v>
      </c>
      <c r="J35" s="157">
        <f>ROUND(((SUM(BE89:BE129))*I35),  2)</f>
        <v>0</v>
      </c>
      <c r="L35" s="42"/>
    </row>
    <row r="36" s="1" customFormat="1" ht="14.4" customHeight="1">
      <c r="B36" s="42"/>
      <c r="E36" s="142" t="s">
        <v>47</v>
      </c>
      <c r="F36" s="157">
        <f>ROUND((SUM(BF89:BF129)),  2)</f>
        <v>0</v>
      </c>
      <c r="I36" s="158">
        <v>0.14999999999999999</v>
      </c>
      <c r="J36" s="157">
        <f>ROUND(((SUM(BF89:BF129))*I36),  2)</f>
        <v>0</v>
      </c>
      <c r="L36" s="42"/>
    </row>
    <row r="37" hidden="1" s="1" customFormat="1" ht="14.4" customHeight="1">
      <c r="B37" s="42"/>
      <c r="E37" s="142" t="s">
        <v>48</v>
      </c>
      <c r="F37" s="157">
        <f>ROUND((SUM(BG89:BG129)),  2)</f>
        <v>0</v>
      </c>
      <c r="I37" s="158">
        <v>0.20999999999999999</v>
      </c>
      <c r="J37" s="157">
        <f>0</f>
        <v>0</v>
      </c>
      <c r="L37" s="42"/>
    </row>
    <row r="38" hidden="1" s="1" customFormat="1" ht="14.4" customHeight="1">
      <c r="B38" s="42"/>
      <c r="E38" s="142" t="s">
        <v>49</v>
      </c>
      <c r="F38" s="157">
        <f>ROUND((SUM(BH89:BH129)),  2)</f>
        <v>0</v>
      </c>
      <c r="I38" s="158">
        <v>0.14999999999999999</v>
      </c>
      <c r="J38" s="157">
        <f>0</f>
        <v>0</v>
      </c>
      <c r="L38" s="42"/>
    </row>
    <row r="39" hidden="1" s="1" customFormat="1" ht="14.4" customHeight="1">
      <c r="B39" s="42"/>
      <c r="E39" s="142" t="s">
        <v>50</v>
      </c>
      <c r="F39" s="157">
        <f>ROUND((SUM(BI89:BI129)),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07 - Přeložení oplocení p.p.č. 144/5</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180</v>
      </c>
      <c r="E65" s="188"/>
      <c r="F65" s="188"/>
      <c r="G65" s="188"/>
      <c r="H65" s="188"/>
      <c r="I65" s="189"/>
      <c r="J65" s="190">
        <f>J91</f>
        <v>0</v>
      </c>
      <c r="K65" s="123"/>
      <c r="L65" s="191"/>
    </row>
    <row r="66" s="9" customFormat="1" ht="19.92" customHeight="1">
      <c r="B66" s="186"/>
      <c r="C66" s="123"/>
      <c r="D66" s="187" t="s">
        <v>181</v>
      </c>
      <c r="E66" s="188"/>
      <c r="F66" s="188"/>
      <c r="G66" s="188"/>
      <c r="H66" s="188"/>
      <c r="I66" s="189"/>
      <c r="J66" s="190">
        <f>J115</f>
        <v>0</v>
      </c>
      <c r="K66" s="123"/>
      <c r="L66" s="191"/>
    </row>
    <row r="67" s="9" customFormat="1" ht="19.92" customHeight="1">
      <c r="B67" s="186"/>
      <c r="C67" s="123"/>
      <c r="D67" s="187" t="s">
        <v>183</v>
      </c>
      <c r="E67" s="188"/>
      <c r="F67" s="188"/>
      <c r="G67" s="188"/>
      <c r="H67" s="188"/>
      <c r="I67" s="189"/>
      <c r="J67" s="190">
        <f>J125</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07 - Přeložení oplocení p.p.č. 144/5</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2.2524310000000001</v>
      </c>
      <c r="S89" s="94"/>
      <c r="T89" s="200">
        <f>T90</f>
        <v>1.0740000000000001</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P91+P115+P125</f>
        <v>0</v>
      </c>
      <c r="Q90" s="210"/>
      <c r="R90" s="211">
        <f>R91+R115+R125</f>
        <v>2.2524310000000001</v>
      </c>
      <c r="S90" s="210"/>
      <c r="T90" s="212">
        <f>T91+T115+T125</f>
        <v>1.0740000000000001</v>
      </c>
      <c r="AR90" s="213" t="s">
        <v>83</v>
      </c>
      <c r="AT90" s="214" t="s">
        <v>74</v>
      </c>
      <c r="AU90" s="214" t="s">
        <v>75</v>
      </c>
      <c r="AY90" s="213" t="s">
        <v>199</v>
      </c>
      <c r="BK90" s="215">
        <f>BK91+BK115+BK125</f>
        <v>0</v>
      </c>
    </row>
    <row r="91" s="11" customFormat="1" ht="22.8" customHeight="1">
      <c r="B91" s="202"/>
      <c r="C91" s="203"/>
      <c r="D91" s="204" t="s">
        <v>74</v>
      </c>
      <c r="E91" s="216" t="s">
        <v>217</v>
      </c>
      <c r="F91" s="216" t="s">
        <v>218</v>
      </c>
      <c r="G91" s="203"/>
      <c r="H91" s="203"/>
      <c r="I91" s="206"/>
      <c r="J91" s="217">
        <f>BK91</f>
        <v>0</v>
      </c>
      <c r="K91" s="203"/>
      <c r="L91" s="208"/>
      <c r="M91" s="209"/>
      <c r="N91" s="210"/>
      <c r="O91" s="210"/>
      <c r="P91" s="211">
        <f>SUM(P92:P114)</f>
        <v>0</v>
      </c>
      <c r="Q91" s="210"/>
      <c r="R91" s="211">
        <f>SUM(R92:R114)</f>
        <v>2.2524310000000001</v>
      </c>
      <c r="S91" s="210"/>
      <c r="T91" s="212">
        <f>SUM(T92:T114)</f>
        <v>0</v>
      </c>
      <c r="AR91" s="213" t="s">
        <v>83</v>
      </c>
      <c r="AT91" s="214" t="s">
        <v>74</v>
      </c>
      <c r="AU91" s="214" t="s">
        <v>83</v>
      </c>
      <c r="AY91" s="213" t="s">
        <v>199</v>
      </c>
      <c r="BK91" s="215">
        <f>SUM(BK92:BK114)</f>
        <v>0</v>
      </c>
    </row>
    <row r="92" s="1" customFormat="1" ht="16.5" customHeight="1">
      <c r="B92" s="37"/>
      <c r="C92" s="218" t="s">
        <v>83</v>
      </c>
      <c r="D92" s="218" t="s">
        <v>201</v>
      </c>
      <c r="E92" s="219" t="s">
        <v>1115</v>
      </c>
      <c r="F92" s="220" t="s">
        <v>1116</v>
      </c>
      <c r="G92" s="221" t="s">
        <v>277</v>
      </c>
      <c r="H92" s="222">
        <v>3</v>
      </c>
      <c r="I92" s="223"/>
      <c r="J92" s="224">
        <f>ROUND(I92*H92,2)</f>
        <v>0</v>
      </c>
      <c r="K92" s="220" t="s">
        <v>205</v>
      </c>
      <c r="L92" s="42"/>
      <c r="M92" s="225" t="s">
        <v>30</v>
      </c>
      <c r="N92" s="226" t="s">
        <v>46</v>
      </c>
      <c r="O92" s="82"/>
      <c r="P92" s="227">
        <f>O92*H92</f>
        <v>0</v>
      </c>
      <c r="Q92" s="227">
        <v>0.17488799999999999</v>
      </c>
      <c r="R92" s="227">
        <f>Q92*H92</f>
        <v>0.52466400000000002</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1168</v>
      </c>
    </row>
    <row r="93" s="1" customFormat="1">
      <c r="B93" s="37"/>
      <c r="C93" s="38"/>
      <c r="D93" s="231" t="s">
        <v>208</v>
      </c>
      <c r="E93" s="38"/>
      <c r="F93" s="232" t="s">
        <v>1118</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1119</v>
      </c>
      <c r="G94" s="38"/>
      <c r="H94" s="38"/>
      <c r="I94" s="144"/>
      <c r="J94" s="38"/>
      <c r="K94" s="38"/>
      <c r="L94" s="42"/>
      <c r="M94" s="233"/>
      <c r="N94" s="82"/>
      <c r="O94" s="82"/>
      <c r="P94" s="82"/>
      <c r="Q94" s="82"/>
      <c r="R94" s="82"/>
      <c r="S94" s="82"/>
      <c r="T94" s="83"/>
      <c r="AT94" s="16" t="s">
        <v>210</v>
      </c>
      <c r="AU94" s="16" t="s">
        <v>85</v>
      </c>
    </row>
    <row r="95" s="1" customFormat="1" ht="16.5" customHeight="1">
      <c r="B95" s="37"/>
      <c r="C95" s="263" t="s">
        <v>85</v>
      </c>
      <c r="D95" s="263" t="s">
        <v>774</v>
      </c>
      <c r="E95" s="264" t="s">
        <v>1120</v>
      </c>
      <c r="F95" s="265" t="s">
        <v>1121</v>
      </c>
      <c r="G95" s="266" t="s">
        <v>277</v>
      </c>
      <c r="H95" s="267">
        <v>3</v>
      </c>
      <c r="I95" s="268"/>
      <c r="J95" s="269">
        <f>ROUND(I95*H95,2)</f>
        <v>0</v>
      </c>
      <c r="K95" s="265" t="s">
        <v>205</v>
      </c>
      <c r="L95" s="270"/>
      <c r="M95" s="271" t="s">
        <v>30</v>
      </c>
      <c r="N95" s="272" t="s">
        <v>46</v>
      </c>
      <c r="O95" s="82"/>
      <c r="P95" s="227">
        <f>O95*H95</f>
        <v>0</v>
      </c>
      <c r="Q95" s="227">
        <v>0.0028</v>
      </c>
      <c r="R95" s="227">
        <f>Q95*H95</f>
        <v>0.0083999999999999995</v>
      </c>
      <c r="S95" s="227">
        <v>0</v>
      </c>
      <c r="T95" s="228">
        <f>S95*H95</f>
        <v>0</v>
      </c>
      <c r="AR95" s="229" t="s">
        <v>263</v>
      </c>
      <c r="AT95" s="229" t="s">
        <v>774</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1169</v>
      </c>
    </row>
    <row r="96" s="1" customFormat="1">
      <c r="B96" s="37"/>
      <c r="C96" s="38"/>
      <c r="D96" s="231" t="s">
        <v>208</v>
      </c>
      <c r="E96" s="38"/>
      <c r="F96" s="232" t="s">
        <v>1121</v>
      </c>
      <c r="G96" s="38"/>
      <c r="H96" s="38"/>
      <c r="I96" s="144"/>
      <c r="J96" s="38"/>
      <c r="K96" s="38"/>
      <c r="L96" s="42"/>
      <c r="M96" s="233"/>
      <c r="N96" s="82"/>
      <c r="O96" s="82"/>
      <c r="P96" s="82"/>
      <c r="Q96" s="82"/>
      <c r="R96" s="82"/>
      <c r="S96" s="82"/>
      <c r="T96" s="83"/>
      <c r="AT96" s="16" t="s">
        <v>208</v>
      </c>
      <c r="AU96" s="16" t="s">
        <v>85</v>
      </c>
    </row>
    <row r="97" s="1" customFormat="1" ht="16.5" customHeight="1">
      <c r="B97" s="37"/>
      <c r="C97" s="218" t="s">
        <v>217</v>
      </c>
      <c r="D97" s="218" t="s">
        <v>201</v>
      </c>
      <c r="E97" s="219" t="s">
        <v>1077</v>
      </c>
      <c r="F97" s="220" t="s">
        <v>1078</v>
      </c>
      <c r="G97" s="221" t="s">
        <v>277</v>
      </c>
      <c r="H97" s="222">
        <v>2</v>
      </c>
      <c r="I97" s="223"/>
      <c r="J97" s="224">
        <f>ROUND(I97*H97,2)</f>
        <v>0</v>
      </c>
      <c r="K97" s="220" t="s">
        <v>205</v>
      </c>
      <c r="L97" s="42"/>
      <c r="M97" s="225" t="s">
        <v>30</v>
      </c>
      <c r="N97" s="226" t="s">
        <v>46</v>
      </c>
      <c r="O97" s="82"/>
      <c r="P97" s="227">
        <f>O97*H97</f>
        <v>0</v>
      </c>
      <c r="Q97" s="227">
        <v>0</v>
      </c>
      <c r="R97" s="227">
        <f>Q97*H97</f>
        <v>0</v>
      </c>
      <c r="S97" s="227">
        <v>0</v>
      </c>
      <c r="T97" s="228">
        <f>S97*H97</f>
        <v>0</v>
      </c>
      <c r="AR97" s="229" t="s">
        <v>206</v>
      </c>
      <c r="AT97" s="229" t="s">
        <v>201</v>
      </c>
      <c r="AU97" s="229" t="s">
        <v>85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1170</v>
      </c>
    </row>
    <row r="98" s="1" customFormat="1">
      <c r="B98" s="37"/>
      <c r="C98" s="38"/>
      <c r="D98" s="231" t="s">
        <v>208</v>
      </c>
      <c r="E98" s="38"/>
      <c r="F98" s="232" t="s">
        <v>1080</v>
      </c>
      <c r="G98" s="38"/>
      <c r="H98" s="38"/>
      <c r="I98" s="144"/>
      <c r="J98" s="38"/>
      <c r="K98" s="38"/>
      <c r="L98" s="42"/>
      <c r="M98" s="233"/>
      <c r="N98" s="82"/>
      <c r="O98" s="82"/>
      <c r="P98" s="82"/>
      <c r="Q98" s="82"/>
      <c r="R98" s="82"/>
      <c r="S98" s="82"/>
      <c r="T98" s="83"/>
      <c r="AT98" s="16" t="s">
        <v>208</v>
      </c>
      <c r="AU98" s="16" t="s">
        <v>85</v>
      </c>
    </row>
    <row r="99" s="1" customFormat="1">
      <c r="B99" s="37"/>
      <c r="C99" s="38"/>
      <c r="D99" s="231" t="s">
        <v>210</v>
      </c>
      <c r="E99" s="38"/>
      <c r="F99" s="234" t="s">
        <v>1049</v>
      </c>
      <c r="G99" s="38"/>
      <c r="H99" s="38"/>
      <c r="I99" s="144"/>
      <c r="J99" s="38"/>
      <c r="K99" s="38"/>
      <c r="L99" s="42"/>
      <c r="M99" s="233"/>
      <c r="N99" s="82"/>
      <c r="O99" s="82"/>
      <c r="P99" s="82"/>
      <c r="Q99" s="82"/>
      <c r="R99" s="82"/>
      <c r="S99" s="82"/>
      <c r="T99" s="83"/>
      <c r="AT99" s="16" t="s">
        <v>210</v>
      </c>
      <c r="AU99" s="16" t="s">
        <v>85</v>
      </c>
    </row>
    <row r="100" s="1" customFormat="1" ht="16.5" customHeight="1">
      <c r="B100" s="37"/>
      <c r="C100" s="218" t="s">
        <v>206</v>
      </c>
      <c r="D100" s="218" t="s">
        <v>201</v>
      </c>
      <c r="E100" s="219" t="s">
        <v>1045</v>
      </c>
      <c r="F100" s="220" t="s">
        <v>1046</v>
      </c>
      <c r="G100" s="221" t="s">
        <v>277</v>
      </c>
      <c r="H100" s="222">
        <v>1</v>
      </c>
      <c r="I100" s="223"/>
      <c r="J100" s="224">
        <f>ROUND(I100*H100,2)</f>
        <v>0</v>
      </c>
      <c r="K100" s="220" t="s">
        <v>205</v>
      </c>
      <c r="L100" s="42"/>
      <c r="M100" s="225" t="s">
        <v>30</v>
      </c>
      <c r="N100" s="226" t="s">
        <v>46</v>
      </c>
      <c r="O100" s="82"/>
      <c r="P100" s="227">
        <f>O100*H100</f>
        <v>0</v>
      </c>
      <c r="Q100" s="227">
        <v>0</v>
      </c>
      <c r="R100" s="227">
        <f>Q100*H100</f>
        <v>0</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1171</v>
      </c>
    </row>
    <row r="101" s="1" customFormat="1">
      <c r="B101" s="37"/>
      <c r="C101" s="38"/>
      <c r="D101" s="231" t="s">
        <v>208</v>
      </c>
      <c r="E101" s="38"/>
      <c r="F101" s="232" t="s">
        <v>1048</v>
      </c>
      <c r="G101" s="38"/>
      <c r="H101" s="38"/>
      <c r="I101" s="144"/>
      <c r="J101" s="38"/>
      <c r="K101" s="38"/>
      <c r="L101" s="42"/>
      <c r="M101" s="233"/>
      <c r="N101" s="82"/>
      <c r="O101" s="82"/>
      <c r="P101" s="82"/>
      <c r="Q101" s="82"/>
      <c r="R101" s="82"/>
      <c r="S101" s="82"/>
      <c r="T101" s="83"/>
      <c r="AT101" s="16" t="s">
        <v>208</v>
      </c>
      <c r="AU101" s="16" t="s">
        <v>85</v>
      </c>
    </row>
    <row r="102" s="1" customFormat="1">
      <c r="B102" s="37"/>
      <c r="C102" s="38"/>
      <c r="D102" s="231" t="s">
        <v>210</v>
      </c>
      <c r="E102" s="38"/>
      <c r="F102" s="234" t="s">
        <v>1049</v>
      </c>
      <c r="G102" s="38"/>
      <c r="H102" s="38"/>
      <c r="I102" s="144"/>
      <c r="J102" s="38"/>
      <c r="K102" s="38"/>
      <c r="L102" s="42"/>
      <c r="M102" s="233"/>
      <c r="N102" s="82"/>
      <c r="O102" s="82"/>
      <c r="P102" s="82"/>
      <c r="Q102" s="82"/>
      <c r="R102" s="82"/>
      <c r="S102" s="82"/>
      <c r="T102" s="83"/>
      <c r="AT102" s="16" t="s">
        <v>210</v>
      </c>
      <c r="AU102" s="16" t="s">
        <v>85</v>
      </c>
    </row>
    <row r="103" s="1" customFormat="1" ht="16.5" customHeight="1">
      <c r="B103" s="37"/>
      <c r="C103" s="218" t="s">
        <v>242</v>
      </c>
      <c r="D103" s="218" t="s">
        <v>201</v>
      </c>
      <c r="E103" s="219" t="s">
        <v>1084</v>
      </c>
      <c r="F103" s="220" t="s">
        <v>1085</v>
      </c>
      <c r="G103" s="221" t="s">
        <v>204</v>
      </c>
      <c r="H103" s="222">
        <v>1.3</v>
      </c>
      <c r="I103" s="223"/>
      <c r="J103" s="224">
        <f>ROUND(I103*H103,2)</f>
        <v>0</v>
      </c>
      <c r="K103" s="220" t="s">
        <v>205</v>
      </c>
      <c r="L103" s="42"/>
      <c r="M103" s="225" t="s">
        <v>30</v>
      </c>
      <c r="N103" s="226" t="s">
        <v>46</v>
      </c>
      <c r="O103" s="82"/>
      <c r="P103" s="227">
        <f>O103*H103</f>
        <v>0</v>
      </c>
      <c r="Q103" s="227">
        <v>0.35249999999999998</v>
      </c>
      <c r="R103" s="227">
        <f>Q103*H103</f>
        <v>0.45824999999999999</v>
      </c>
      <c r="S103" s="227">
        <v>0</v>
      </c>
      <c r="T103" s="228">
        <f>S103*H103</f>
        <v>0</v>
      </c>
      <c r="AR103" s="229" t="s">
        <v>206</v>
      </c>
      <c r="AT103" s="229" t="s">
        <v>201</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1172</v>
      </c>
    </row>
    <row r="104" s="1" customFormat="1">
      <c r="B104" s="37"/>
      <c r="C104" s="38"/>
      <c r="D104" s="231" t="s">
        <v>208</v>
      </c>
      <c r="E104" s="38"/>
      <c r="F104" s="232" t="s">
        <v>1087</v>
      </c>
      <c r="G104" s="38"/>
      <c r="H104" s="38"/>
      <c r="I104" s="144"/>
      <c r="J104" s="38"/>
      <c r="K104" s="38"/>
      <c r="L104" s="42"/>
      <c r="M104" s="233"/>
      <c r="N104" s="82"/>
      <c r="O104" s="82"/>
      <c r="P104" s="82"/>
      <c r="Q104" s="82"/>
      <c r="R104" s="82"/>
      <c r="S104" s="82"/>
      <c r="T104" s="83"/>
      <c r="AT104" s="16" t="s">
        <v>208</v>
      </c>
      <c r="AU104" s="16" t="s">
        <v>85</v>
      </c>
    </row>
    <row r="105" s="1" customFormat="1">
      <c r="B105" s="37"/>
      <c r="C105" s="38"/>
      <c r="D105" s="231" t="s">
        <v>210</v>
      </c>
      <c r="E105" s="38"/>
      <c r="F105" s="234" t="s">
        <v>1088</v>
      </c>
      <c r="G105" s="38"/>
      <c r="H105" s="38"/>
      <c r="I105" s="144"/>
      <c r="J105" s="38"/>
      <c r="K105" s="38"/>
      <c r="L105" s="42"/>
      <c r="M105" s="233"/>
      <c r="N105" s="82"/>
      <c r="O105" s="82"/>
      <c r="P105" s="82"/>
      <c r="Q105" s="82"/>
      <c r="R105" s="82"/>
      <c r="S105" s="82"/>
      <c r="T105" s="83"/>
      <c r="AT105" s="16" t="s">
        <v>210</v>
      </c>
      <c r="AU105" s="16" t="s">
        <v>85</v>
      </c>
    </row>
    <row r="106" s="1" customFormat="1" ht="16.5" customHeight="1">
      <c r="B106" s="37"/>
      <c r="C106" s="218" t="s">
        <v>247</v>
      </c>
      <c r="D106" s="218" t="s">
        <v>201</v>
      </c>
      <c r="E106" s="219" t="s">
        <v>1095</v>
      </c>
      <c r="F106" s="220" t="s">
        <v>1096</v>
      </c>
      <c r="G106" s="221" t="s">
        <v>229</v>
      </c>
      <c r="H106" s="222">
        <v>6.5</v>
      </c>
      <c r="I106" s="223"/>
      <c r="J106" s="224">
        <f>ROUND(I106*H106,2)</f>
        <v>0</v>
      </c>
      <c r="K106" s="220" t="s">
        <v>205</v>
      </c>
      <c r="L106" s="42"/>
      <c r="M106" s="225" t="s">
        <v>30</v>
      </c>
      <c r="N106" s="226" t="s">
        <v>46</v>
      </c>
      <c r="O106" s="82"/>
      <c r="P106" s="227">
        <f>O106*H106</f>
        <v>0</v>
      </c>
      <c r="Q106" s="227">
        <v>0.049500000000000002</v>
      </c>
      <c r="R106" s="227">
        <f>Q106*H106</f>
        <v>0.32175000000000004</v>
      </c>
      <c r="S106" s="227">
        <v>0</v>
      </c>
      <c r="T106" s="228">
        <f>S106*H106</f>
        <v>0</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1173</v>
      </c>
    </row>
    <row r="107" s="1" customFormat="1">
      <c r="B107" s="37"/>
      <c r="C107" s="38"/>
      <c r="D107" s="231" t="s">
        <v>208</v>
      </c>
      <c r="E107" s="38"/>
      <c r="F107" s="232" t="s">
        <v>1098</v>
      </c>
      <c r="G107" s="38"/>
      <c r="H107" s="38"/>
      <c r="I107" s="144"/>
      <c r="J107" s="38"/>
      <c r="K107" s="38"/>
      <c r="L107" s="42"/>
      <c r="M107" s="233"/>
      <c r="N107" s="82"/>
      <c r="O107" s="82"/>
      <c r="P107" s="82"/>
      <c r="Q107" s="82"/>
      <c r="R107" s="82"/>
      <c r="S107" s="82"/>
      <c r="T107" s="83"/>
      <c r="AT107" s="16" t="s">
        <v>208</v>
      </c>
      <c r="AU107" s="16" t="s">
        <v>85</v>
      </c>
    </row>
    <row r="108" s="1" customFormat="1">
      <c r="B108" s="37"/>
      <c r="C108" s="38"/>
      <c r="D108" s="231" t="s">
        <v>210</v>
      </c>
      <c r="E108" s="38"/>
      <c r="F108" s="234" t="s">
        <v>1088</v>
      </c>
      <c r="G108" s="38"/>
      <c r="H108" s="38"/>
      <c r="I108" s="144"/>
      <c r="J108" s="38"/>
      <c r="K108" s="38"/>
      <c r="L108" s="42"/>
      <c r="M108" s="233"/>
      <c r="N108" s="82"/>
      <c r="O108" s="82"/>
      <c r="P108" s="82"/>
      <c r="Q108" s="82"/>
      <c r="R108" s="82"/>
      <c r="S108" s="82"/>
      <c r="T108" s="83"/>
      <c r="AT108" s="16" t="s">
        <v>210</v>
      </c>
      <c r="AU108" s="16" t="s">
        <v>85</v>
      </c>
    </row>
    <row r="109" s="1" customFormat="1" ht="16.5" customHeight="1">
      <c r="B109" s="37"/>
      <c r="C109" s="218" t="s">
        <v>254</v>
      </c>
      <c r="D109" s="218" t="s">
        <v>201</v>
      </c>
      <c r="E109" s="219" t="s">
        <v>1103</v>
      </c>
      <c r="F109" s="220" t="s">
        <v>1104</v>
      </c>
      <c r="G109" s="221" t="s">
        <v>204</v>
      </c>
      <c r="H109" s="222">
        <v>1.3</v>
      </c>
      <c r="I109" s="223"/>
      <c r="J109" s="224">
        <f>ROUND(I109*H109,2)</f>
        <v>0</v>
      </c>
      <c r="K109" s="220" t="s">
        <v>205</v>
      </c>
      <c r="L109" s="42"/>
      <c r="M109" s="225" t="s">
        <v>30</v>
      </c>
      <c r="N109" s="226" t="s">
        <v>46</v>
      </c>
      <c r="O109" s="82"/>
      <c r="P109" s="227">
        <f>O109*H109</f>
        <v>0</v>
      </c>
      <c r="Q109" s="227">
        <v>0.72258999999999995</v>
      </c>
      <c r="R109" s="227">
        <f>Q109*H109</f>
        <v>0.93936699999999995</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1174</v>
      </c>
    </row>
    <row r="110" s="1" customFormat="1">
      <c r="B110" s="37"/>
      <c r="C110" s="38"/>
      <c r="D110" s="231" t="s">
        <v>208</v>
      </c>
      <c r="E110" s="38"/>
      <c r="F110" s="232" t="s">
        <v>1106</v>
      </c>
      <c r="G110" s="38"/>
      <c r="H110" s="38"/>
      <c r="I110" s="144"/>
      <c r="J110" s="38"/>
      <c r="K110" s="38"/>
      <c r="L110" s="42"/>
      <c r="M110" s="233"/>
      <c r="N110" s="82"/>
      <c r="O110" s="82"/>
      <c r="P110" s="82"/>
      <c r="Q110" s="82"/>
      <c r="R110" s="82"/>
      <c r="S110" s="82"/>
      <c r="T110" s="83"/>
      <c r="AT110" s="16" t="s">
        <v>208</v>
      </c>
      <c r="AU110" s="16" t="s">
        <v>85</v>
      </c>
    </row>
    <row r="111" s="1" customFormat="1">
      <c r="B111" s="37"/>
      <c r="C111" s="38"/>
      <c r="D111" s="231" t="s">
        <v>210</v>
      </c>
      <c r="E111" s="38"/>
      <c r="F111" s="234" t="s">
        <v>1088</v>
      </c>
      <c r="G111" s="38"/>
      <c r="H111" s="38"/>
      <c r="I111" s="144"/>
      <c r="J111" s="38"/>
      <c r="K111" s="38"/>
      <c r="L111" s="42"/>
      <c r="M111" s="233"/>
      <c r="N111" s="82"/>
      <c r="O111" s="82"/>
      <c r="P111" s="82"/>
      <c r="Q111" s="82"/>
      <c r="R111" s="82"/>
      <c r="S111" s="82"/>
      <c r="T111" s="83"/>
      <c r="AT111" s="16" t="s">
        <v>210</v>
      </c>
      <c r="AU111" s="16" t="s">
        <v>85</v>
      </c>
    </row>
    <row r="112" s="1" customFormat="1" ht="16.5" customHeight="1">
      <c r="B112" s="37"/>
      <c r="C112" s="218" t="s">
        <v>263</v>
      </c>
      <c r="D112" s="218" t="s">
        <v>201</v>
      </c>
      <c r="E112" s="219" t="s">
        <v>1053</v>
      </c>
      <c r="F112" s="220" t="s">
        <v>1054</v>
      </c>
      <c r="G112" s="221" t="s">
        <v>229</v>
      </c>
      <c r="H112" s="222">
        <v>8</v>
      </c>
      <c r="I112" s="223"/>
      <c r="J112" s="224">
        <f>ROUND(I112*H112,2)</f>
        <v>0</v>
      </c>
      <c r="K112" s="220" t="s">
        <v>205</v>
      </c>
      <c r="L112" s="42"/>
      <c r="M112" s="225" t="s">
        <v>30</v>
      </c>
      <c r="N112" s="226" t="s">
        <v>46</v>
      </c>
      <c r="O112" s="82"/>
      <c r="P112" s="227">
        <f>O112*H112</f>
        <v>0</v>
      </c>
      <c r="Q112" s="227">
        <v>0</v>
      </c>
      <c r="R112" s="227">
        <f>Q112*H112</f>
        <v>0</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1175</v>
      </c>
    </row>
    <row r="113" s="1" customFormat="1">
      <c r="B113" s="37"/>
      <c r="C113" s="38"/>
      <c r="D113" s="231" t="s">
        <v>208</v>
      </c>
      <c r="E113" s="38"/>
      <c r="F113" s="232" t="s">
        <v>1056</v>
      </c>
      <c r="G113" s="38"/>
      <c r="H113" s="38"/>
      <c r="I113" s="144"/>
      <c r="J113" s="38"/>
      <c r="K113" s="38"/>
      <c r="L113" s="42"/>
      <c r="M113" s="233"/>
      <c r="N113" s="82"/>
      <c r="O113" s="82"/>
      <c r="P113" s="82"/>
      <c r="Q113" s="82"/>
      <c r="R113" s="82"/>
      <c r="S113" s="82"/>
      <c r="T113" s="83"/>
      <c r="AT113" s="16" t="s">
        <v>208</v>
      </c>
      <c r="AU113" s="16" t="s">
        <v>85</v>
      </c>
    </row>
    <row r="114" s="1" customFormat="1">
      <c r="B114" s="37"/>
      <c r="C114" s="38"/>
      <c r="D114" s="231" t="s">
        <v>210</v>
      </c>
      <c r="E114" s="38"/>
      <c r="F114" s="234" t="s">
        <v>1057</v>
      </c>
      <c r="G114" s="38"/>
      <c r="H114" s="38"/>
      <c r="I114" s="144"/>
      <c r="J114" s="38"/>
      <c r="K114" s="38"/>
      <c r="L114" s="42"/>
      <c r="M114" s="233"/>
      <c r="N114" s="82"/>
      <c r="O114" s="82"/>
      <c r="P114" s="82"/>
      <c r="Q114" s="82"/>
      <c r="R114" s="82"/>
      <c r="S114" s="82"/>
      <c r="T114" s="83"/>
      <c r="AT114" s="16" t="s">
        <v>210</v>
      </c>
      <c r="AU114" s="16" t="s">
        <v>85</v>
      </c>
    </row>
    <row r="115" s="11" customFormat="1" ht="22.8" customHeight="1">
      <c r="B115" s="202"/>
      <c r="C115" s="203"/>
      <c r="D115" s="204" t="s">
        <v>74</v>
      </c>
      <c r="E115" s="216" t="s">
        <v>225</v>
      </c>
      <c r="F115" s="216" t="s">
        <v>226</v>
      </c>
      <c r="G115" s="203"/>
      <c r="H115" s="203"/>
      <c r="I115" s="206"/>
      <c r="J115" s="217">
        <f>BK115</f>
        <v>0</v>
      </c>
      <c r="K115" s="203"/>
      <c r="L115" s="208"/>
      <c r="M115" s="209"/>
      <c r="N115" s="210"/>
      <c r="O115" s="210"/>
      <c r="P115" s="211">
        <f>SUM(P116:P124)</f>
        <v>0</v>
      </c>
      <c r="Q115" s="210"/>
      <c r="R115" s="211">
        <f>SUM(R116:R124)</f>
        <v>0</v>
      </c>
      <c r="S115" s="210"/>
      <c r="T115" s="212">
        <f>SUM(T116:T124)</f>
        <v>1.0740000000000001</v>
      </c>
      <c r="AR115" s="213" t="s">
        <v>83</v>
      </c>
      <c r="AT115" s="214" t="s">
        <v>74</v>
      </c>
      <c r="AU115" s="214" t="s">
        <v>83</v>
      </c>
      <c r="AY115" s="213" t="s">
        <v>199</v>
      </c>
      <c r="BK115" s="215">
        <f>SUM(BK116:BK124)</f>
        <v>0</v>
      </c>
    </row>
    <row r="116" s="1" customFormat="1" ht="16.5" customHeight="1">
      <c r="B116" s="37"/>
      <c r="C116" s="218" t="s">
        <v>225</v>
      </c>
      <c r="D116" s="218" t="s">
        <v>201</v>
      </c>
      <c r="E116" s="219" t="s">
        <v>1176</v>
      </c>
      <c r="F116" s="220" t="s">
        <v>1177</v>
      </c>
      <c r="G116" s="221" t="s">
        <v>229</v>
      </c>
      <c r="H116" s="222">
        <v>8</v>
      </c>
      <c r="I116" s="223"/>
      <c r="J116" s="224">
        <f>ROUND(I116*H116,2)</f>
        <v>0</v>
      </c>
      <c r="K116" s="220" t="s">
        <v>205</v>
      </c>
      <c r="L116" s="42"/>
      <c r="M116" s="225" t="s">
        <v>30</v>
      </c>
      <c r="N116" s="226" t="s">
        <v>46</v>
      </c>
      <c r="O116" s="82"/>
      <c r="P116" s="227">
        <f>O116*H116</f>
        <v>0</v>
      </c>
      <c r="Q116" s="227">
        <v>0</v>
      </c>
      <c r="R116" s="227">
        <f>Q116*H116</f>
        <v>0</v>
      </c>
      <c r="S116" s="227">
        <v>0.059999999999999998</v>
      </c>
      <c r="T116" s="228">
        <f>S116*H116</f>
        <v>0.47999999999999998</v>
      </c>
      <c r="AR116" s="229" t="s">
        <v>206</v>
      </c>
      <c r="AT116" s="229" t="s">
        <v>201</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1178</v>
      </c>
    </row>
    <row r="117" s="1" customFormat="1">
      <c r="B117" s="37"/>
      <c r="C117" s="38"/>
      <c r="D117" s="231" t="s">
        <v>208</v>
      </c>
      <c r="E117" s="38"/>
      <c r="F117" s="232" t="s">
        <v>1179</v>
      </c>
      <c r="G117" s="38"/>
      <c r="H117" s="38"/>
      <c r="I117" s="144"/>
      <c r="J117" s="38"/>
      <c r="K117" s="38"/>
      <c r="L117" s="42"/>
      <c r="M117" s="233"/>
      <c r="N117" s="82"/>
      <c r="O117" s="82"/>
      <c r="P117" s="82"/>
      <c r="Q117" s="82"/>
      <c r="R117" s="82"/>
      <c r="S117" s="82"/>
      <c r="T117" s="83"/>
      <c r="AT117" s="16" t="s">
        <v>208</v>
      </c>
      <c r="AU117" s="16" t="s">
        <v>85</v>
      </c>
    </row>
    <row r="118" s="1" customFormat="1">
      <c r="B118" s="37"/>
      <c r="C118" s="38"/>
      <c r="D118" s="231" t="s">
        <v>210</v>
      </c>
      <c r="E118" s="38"/>
      <c r="F118" s="234" t="s">
        <v>636</v>
      </c>
      <c r="G118" s="38"/>
      <c r="H118" s="38"/>
      <c r="I118" s="144"/>
      <c r="J118" s="38"/>
      <c r="K118" s="38"/>
      <c r="L118" s="42"/>
      <c r="M118" s="233"/>
      <c r="N118" s="82"/>
      <c r="O118" s="82"/>
      <c r="P118" s="82"/>
      <c r="Q118" s="82"/>
      <c r="R118" s="82"/>
      <c r="S118" s="82"/>
      <c r="T118" s="83"/>
      <c r="AT118" s="16" t="s">
        <v>210</v>
      </c>
      <c r="AU118" s="16" t="s">
        <v>85</v>
      </c>
    </row>
    <row r="119" s="1" customFormat="1" ht="16.5" customHeight="1">
      <c r="B119" s="37"/>
      <c r="C119" s="218" t="s">
        <v>124</v>
      </c>
      <c r="D119" s="218" t="s">
        <v>201</v>
      </c>
      <c r="E119" s="219" t="s">
        <v>1144</v>
      </c>
      <c r="F119" s="220" t="s">
        <v>1145</v>
      </c>
      <c r="G119" s="221" t="s">
        <v>277</v>
      </c>
      <c r="H119" s="222">
        <v>2</v>
      </c>
      <c r="I119" s="223"/>
      <c r="J119" s="224">
        <f>ROUND(I119*H119,2)</f>
        <v>0</v>
      </c>
      <c r="K119" s="220" t="s">
        <v>205</v>
      </c>
      <c r="L119" s="42"/>
      <c r="M119" s="225" t="s">
        <v>30</v>
      </c>
      <c r="N119" s="226" t="s">
        <v>46</v>
      </c>
      <c r="O119" s="82"/>
      <c r="P119" s="227">
        <f>O119*H119</f>
        <v>0</v>
      </c>
      <c r="Q119" s="227">
        <v>0</v>
      </c>
      <c r="R119" s="227">
        <f>Q119*H119</f>
        <v>0</v>
      </c>
      <c r="S119" s="227">
        <v>0.192</v>
      </c>
      <c r="T119" s="228">
        <f>S119*H119</f>
        <v>0.38400000000000001</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1180</v>
      </c>
    </row>
    <row r="120" s="1" customFormat="1">
      <c r="B120" s="37"/>
      <c r="C120" s="38"/>
      <c r="D120" s="231" t="s">
        <v>208</v>
      </c>
      <c r="E120" s="38"/>
      <c r="F120" s="232" t="s">
        <v>1147</v>
      </c>
      <c r="G120" s="38"/>
      <c r="H120" s="38"/>
      <c r="I120" s="144"/>
      <c r="J120" s="38"/>
      <c r="K120" s="38"/>
      <c r="L120" s="42"/>
      <c r="M120" s="233"/>
      <c r="N120" s="82"/>
      <c r="O120" s="82"/>
      <c r="P120" s="82"/>
      <c r="Q120" s="82"/>
      <c r="R120" s="82"/>
      <c r="S120" s="82"/>
      <c r="T120" s="83"/>
      <c r="AT120" s="16" t="s">
        <v>208</v>
      </c>
      <c r="AU120" s="16" t="s">
        <v>85</v>
      </c>
    </row>
    <row r="121" s="1" customFormat="1">
      <c r="B121" s="37"/>
      <c r="C121" s="38"/>
      <c r="D121" s="231" t="s">
        <v>210</v>
      </c>
      <c r="E121" s="38"/>
      <c r="F121" s="234" t="s">
        <v>636</v>
      </c>
      <c r="G121" s="38"/>
      <c r="H121" s="38"/>
      <c r="I121" s="144"/>
      <c r="J121" s="38"/>
      <c r="K121" s="38"/>
      <c r="L121" s="42"/>
      <c r="M121" s="233"/>
      <c r="N121" s="82"/>
      <c r="O121" s="82"/>
      <c r="P121" s="82"/>
      <c r="Q121" s="82"/>
      <c r="R121" s="82"/>
      <c r="S121" s="82"/>
      <c r="T121" s="83"/>
      <c r="AT121" s="16" t="s">
        <v>210</v>
      </c>
      <c r="AU121" s="16" t="s">
        <v>85</v>
      </c>
    </row>
    <row r="122" s="1" customFormat="1" ht="16.5" customHeight="1">
      <c r="B122" s="37"/>
      <c r="C122" s="218" t="s">
        <v>127</v>
      </c>
      <c r="D122" s="218" t="s">
        <v>201</v>
      </c>
      <c r="E122" s="219" t="s">
        <v>644</v>
      </c>
      <c r="F122" s="220" t="s">
        <v>645</v>
      </c>
      <c r="G122" s="221" t="s">
        <v>277</v>
      </c>
      <c r="H122" s="222">
        <v>1</v>
      </c>
      <c r="I122" s="223"/>
      <c r="J122" s="224">
        <f>ROUND(I122*H122,2)</f>
        <v>0</v>
      </c>
      <c r="K122" s="220" t="s">
        <v>205</v>
      </c>
      <c r="L122" s="42"/>
      <c r="M122" s="225" t="s">
        <v>30</v>
      </c>
      <c r="N122" s="226" t="s">
        <v>46</v>
      </c>
      <c r="O122" s="82"/>
      <c r="P122" s="227">
        <f>O122*H122</f>
        <v>0</v>
      </c>
      <c r="Q122" s="227">
        <v>0</v>
      </c>
      <c r="R122" s="227">
        <f>Q122*H122</f>
        <v>0</v>
      </c>
      <c r="S122" s="227">
        <v>0.20999999999999999</v>
      </c>
      <c r="T122" s="228">
        <f>S122*H122</f>
        <v>0.20999999999999999</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1181</v>
      </c>
    </row>
    <row r="123" s="1" customFormat="1">
      <c r="B123" s="37"/>
      <c r="C123" s="38"/>
      <c r="D123" s="231" t="s">
        <v>208</v>
      </c>
      <c r="E123" s="38"/>
      <c r="F123" s="232" t="s">
        <v>647</v>
      </c>
      <c r="G123" s="38"/>
      <c r="H123" s="38"/>
      <c r="I123" s="144"/>
      <c r="J123" s="38"/>
      <c r="K123" s="38"/>
      <c r="L123" s="42"/>
      <c r="M123" s="233"/>
      <c r="N123" s="82"/>
      <c r="O123" s="82"/>
      <c r="P123" s="82"/>
      <c r="Q123" s="82"/>
      <c r="R123" s="82"/>
      <c r="S123" s="82"/>
      <c r="T123" s="83"/>
      <c r="AT123" s="16" t="s">
        <v>208</v>
      </c>
      <c r="AU123" s="16" t="s">
        <v>85</v>
      </c>
    </row>
    <row r="124" s="1" customFormat="1">
      <c r="B124" s="37"/>
      <c r="C124" s="38"/>
      <c r="D124" s="231" t="s">
        <v>210</v>
      </c>
      <c r="E124" s="38"/>
      <c r="F124" s="234" t="s">
        <v>636</v>
      </c>
      <c r="G124" s="38"/>
      <c r="H124" s="38"/>
      <c r="I124" s="144"/>
      <c r="J124" s="38"/>
      <c r="K124" s="38"/>
      <c r="L124" s="42"/>
      <c r="M124" s="233"/>
      <c r="N124" s="82"/>
      <c r="O124" s="82"/>
      <c r="P124" s="82"/>
      <c r="Q124" s="82"/>
      <c r="R124" s="82"/>
      <c r="S124" s="82"/>
      <c r="T124" s="83"/>
      <c r="AT124" s="16" t="s">
        <v>210</v>
      </c>
      <c r="AU124" s="16" t="s">
        <v>85</v>
      </c>
    </row>
    <row r="125" s="11" customFormat="1" ht="22.8" customHeight="1">
      <c r="B125" s="202"/>
      <c r="C125" s="203"/>
      <c r="D125" s="204" t="s">
        <v>74</v>
      </c>
      <c r="E125" s="216" t="s">
        <v>261</v>
      </c>
      <c r="F125" s="216" t="s">
        <v>262</v>
      </c>
      <c r="G125" s="203"/>
      <c r="H125" s="203"/>
      <c r="I125" s="206"/>
      <c r="J125" s="217">
        <f>BK125</f>
        <v>0</v>
      </c>
      <c r="K125" s="203"/>
      <c r="L125" s="208"/>
      <c r="M125" s="209"/>
      <c r="N125" s="210"/>
      <c r="O125" s="210"/>
      <c r="P125" s="211">
        <f>SUM(P126:P129)</f>
        <v>0</v>
      </c>
      <c r="Q125" s="210"/>
      <c r="R125" s="211">
        <f>SUM(R126:R129)</f>
        <v>0</v>
      </c>
      <c r="S125" s="210"/>
      <c r="T125" s="212">
        <f>SUM(T126:T129)</f>
        <v>0</v>
      </c>
      <c r="AR125" s="213" t="s">
        <v>83</v>
      </c>
      <c r="AT125" s="214" t="s">
        <v>74</v>
      </c>
      <c r="AU125" s="214" t="s">
        <v>83</v>
      </c>
      <c r="AY125" s="213" t="s">
        <v>199</v>
      </c>
      <c r="BK125" s="215">
        <f>SUM(BK126:BK129)</f>
        <v>0</v>
      </c>
    </row>
    <row r="126" s="1" customFormat="1" ht="16.5" customHeight="1">
      <c r="B126" s="37"/>
      <c r="C126" s="218" t="s">
        <v>130</v>
      </c>
      <c r="D126" s="218" t="s">
        <v>201</v>
      </c>
      <c r="E126" s="219" t="s">
        <v>1061</v>
      </c>
      <c r="F126" s="220" t="s">
        <v>1062</v>
      </c>
      <c r="G126" s="221" t="s">
        <v>236</v>
      </c>
      <c r="H126" s="222">
        <v>3.3260000000000001</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1182</v>
      </c>
    </row>
    <row r="127" s="1" customFormat="1">
      <c r="B127" s="37"/>
      <c r="C127" s="38"/>
      <c r="D127" s="231" t="s">
        <v>208</v>
      </c>
      <c r="E127" s="38"/>
      <c r="F127" s="232" t="s">
        <v>1064</v>
      </c>
      <c r="G127" s="38"/>
      <c r="H127" s="38"/>
      <c r="I127" s="144"/>
      <c r="J127" s="38"/>
      <c r="K127" s="38"/>
      <c r="L127" s="42"/>
      <c r="M127" s="233"/>
      <c r="N127" s="82"/>
      <c r="O127" s="82"/>
      <c r="P127" s="82"/>
      <c r="Q127" s="82"/>
      <c r="R127" s="82"/>
      <c r="S127" s="82"/>
      <c r="T127" s="83"/>
      <c r="AT127" s="16" t="s">
        <v>208</v>
      </c>
      <c r="AU127" s="16" t="s">
        <v>85</v>
      </c>
    </row>
    <row r="128" s="1" customFormat="1">
      <c r="B128" s="37"/>
      <c r="C128" s="38"/>
      <c r="D128" s="231" t="s">
        <v>210</v>
      </c>
      <c r="E128" s="38"/>
      <c r="F128" s="234" t="s">
        <v>1065</v>
      </c>
      <c r="G128" s="38"/>
      <c r="H128" s="38"/>
      <c r="I128" s="144"/>
      <c r="J128" s="38"/>
      <c r="K128" s="38"/>
      <c r="L128" s="42"/>
      <c r="M128" s="233"/>
      <c r="N128" s="82"/>
      <c r="O128" s="82"/>
      <c r="P128" s="82"/>
      <c r="Q128" s="82"/>
      <c r="R128" s="82"/>
      <c r="S128" s="82"/>
      <c r="T128" s="83"/>
      <c r="AT128" s="16" t="s">
        <v>210</v>
      </c>
      <c r="AU128" s="16" t="s">
        <v>85</v>
      </c>
    </row>
    <row r="129" s="12" customFormat="1">
      <c r="B129" s="235"/>
      <c r="C129" s="236"/>
      <c r="D129" s="231" t="s">
        <v>214</v>
      </c>
      <c r="E129" s="237" t="s">
        <v>30</v>
      </c>
      <c r="F129" s="238" t="s">
        <v>1183</v>
      </c>
      <c r="G129" s="236"/>
      <c r="H129" s="239">
        <v>3.3260000000000001</v>
      </c>
      <c r="I129" s="240"/>
      <c r="J129" s="236"/>
      <c r="K129" s="236"/>
      <c r="L129" s="241"/>
      <c r="M129" s="277"/>
      <c r="N129" s="278"/>
      <c r="O129" s="278"/>
      <c r="P129" s="278"/>
      <c r="Q129" s="278"/>
      <c r="R129" s="278"/>
      <c r="S129" s="278"/>
      <c r="T129" s="279"/>
      <c r="AT129" s="245" t="s">
        <v>214</v>
      </c>
      <c r="AU129" s="245" t="s">
        <v>85</v>
      </c>
      <c r="AV129" s="12" t="s">
        <v>85</v>
      </c>
      <c r="AW129" s="12" t="s">
        <v>36</v>
      </c>
      <c r="AX129" s="12" t="s">
        <v>83</v>
      </c>
      <c r="AY129" s="245" t="s">
        <v>199</v>
      </c>
    </row>
    <row r="130" s="1" customFormat="1" ht="6.96" customHeight="1">
      <c r="B130" s="57"/>
      <c r="C130" s="58"/>
      <c r="D130" s="58"/>
      <c r="E130" s="58"/>
      <c r="F130" s="58"/>
      <c r="G130" s="58"/>
      <c r="H130" s="58"/>
      <c r="I130" s="169"/>
      <c r="J130" s="58"/>
      <c r="K130" s="58"/>
      <c r="L130" s="42"/>
    </row>
  </sheetData>
  <sheetProtection sheet="1" autoFilter="0" formatColumns="0" formatRows="0" objects="1" scenarios="1" spinCount="100000" saltValue="bA+WzTHl/JOhUwJvFZGKROfHmLnEQl3kQM51eaAjyViEWzcKSQaAWwlvtHRWz7uc/0k6qnEwaB5xmIG1MFJ8mg==" hashValue="munmpW4h+POnOfEjfMvZfO1ffqvDKNdVLLXnDLKv3jUVytojfilP80KS8pL9IpZJjlE8a5+iVjX30bFAc61nkA==" algorithmName="SHA-512" password="CC35"/>
  <autoFilter ref="C88:K129"/>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120</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1184</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ROUND(J90,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ROUND((SUM(BE90:BE129)),  2)</f>
        <v>0</v>
      </c>
      <c r="I35" s="158">
        <v>0.20999999999999999</v>
      </c>
      <c r="J35" s="157">
        <f>ROUND(((SUM(BE90:BE129))*I35),  2)</f>
        <v>0</v>
      </c>
      <c r="L35" s="42"/>
    </row>
    <row r="36" s="1" customFormat="1" ht="14.4" customHeight="1">
      <c r="B36" s="42"/>
      <c r="E36" s="142" t="s">
        <v>47</v>
      </c>
      <c r="F36" s="157">
        <f>ROUND((SUM(BF90:BF129)),  2)</f>
        <v>0</v>
      </c>
      <c r="I36" s="158">
        <v>0.14999999999999999</v>
      </c>
      <c r="J36" s="157">
        <f>ROUND(((SUM(BF90:BF129))*I36),  2)</f>
        <v>0</v>
      </c>
      <c r="L36" s="42"/>
    </row>
    <row r="37" hidden="1" s="1" customFormat="1" ht="14.4" customHeight="1">
      <c r="B37" s="42"/>
      <c r="E37" s="142" t="s">
        <v>48</v>
      </c>
      <c r="F37" s="157">
        <f>ROUND((SUM(BG90:BG129)),  2)</f>
        <v>0</v>
      </c>
      <c r="I37" s="158">
        <v>0.20999999999999999</v>
      </c>
      <c r="J37" s="157">
        <f>0</f>
        <v>0</v>
      </c>
      <c r="L37" s="42"/>
    </row>
    <row r="38" hidden="1" s="1" customFormat="1" ht="14.4" customHeight="1">
      <c r="B38" s="42"/>
      <c r="E38" s="142" t="s">
        <v>49</v>
      </c>
      <c r="F38" s="157">
        <f>ROUND((SUM(BH90:BH129)),  2)</f>
        <v>0</v>
      </c>
      <c r="I38" s="158">
        <v>0.14999999999999999</v>
      </c>
      <c r="J38" s="157">
        <f>0</f>
        <v>0</v>
      </c>
      <c r="L38" s="42"/>
    </row>
    <row r="39" hidden="1" s="1" customFormat="1" ht="14.4" customHeight="1">
      <c r="B39" s="42"/>
      <c r="E39" s="142" t="s">
        <v>50</v>
      </c>
      <c r="F39" s="157">
        <f>ROUND((SUM(BI90:BI129)),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08 - Přeložení oplocení a nové schodiště p.p.č. 144/6</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J90</f>
        <v>0</v>
      </c>
      <c r="K63" s="38"/>
      <c r="L63" s="42"/>
      <c r="AU63" s="16" t="s">
        <v>177</v>
      </c>
    </row>
    <row r="64" s="8" customFormat="1" ht="24.96" customHeight="1">
      <c r="B64" s="179"/>
      <c r="C64" s="180"/>
      <c r="D64" s="181" t="s">
        <v>178</v>
      </c>
      <c r="E64" s="182"/>
      <c r="F64" s="182"/>
      <c r="G64" s="182"/>
      <c r="H64" s="182"/>
      <c r="I64" s="183"/>
      <c r="J64" s="184">
        <f>J91</f>
        <v>0</v>
      </c>
      <c r="K64" s="180"/>
      <c r="L64" s="185"/>
    </row>
    <row r="65" s="9" customFormat="1" ht="19.92" customHeight="1">
      <c r="B65" s="186"/>
      <c r="C65" s="123"/>
      <c r="D65" s="187" t="s">
        <v>180</v>
      </c>
      <c r="E65" s="188"/>
      <c r="F65" s="188"/>
      <c r="G65" s="188"/>
      <c r="H65" s="188"/>
      <c r="I65" s="189"/>
      <c r="J65" s="190">
        <f>J92</f>
        <v>0</v>
      </c>
      <c r="K65" s="123"/>
      <c r="L65" s="191"/>
    </row>
    <row r="66" s="9" customFormat="1" ht="19.92" customHeight="1">
      <c r="B66" s="186"/>
      <c r="C66" s="123"/>
      <c r="D66" s="187" t="s">
        <v>1185</v>
      </c>
      <c r="E66" s="188"/>
      <c r="F66" s="188"/>
      <c r="G66" s="188"/>
      <c r="H66" s="188"/>
      <c r="I66" s="189"/>
      <c r="J66" s="190">
        <f>J113</f>
        <v>0</v>
      </c>
      <c r="K66" s="123"/>
      <c r="L66" s="191"/>
    </row>
    <row r="67" s="9" customFormat="1" ht="19.92" customHeight="1">
      <c r="B67" s="186"/>
      <c r="C67" s="123"/>
      <c r="D67" s="187" t="s">
        <v>181</v>
      </c>
      <c r="E67" s="188"/>
      <c r="F67" s="188"/>
      <c r="G67" s="188"/>
      <c r="H67" s="188"/>
      <c r="I67" s="189"/>
      <c r="J67" s="190">
        <f>J118</f>
        <v>0</v>
      </c>
      <c r="K67" s="123"/>
      <c r="L67" s="191"/>
    </row>
    <row r="68" s="9" customFormat="1" ht="19.92" customHeight="1">
      <c r="B68" s="186"/>
      <c r="C68" s="123"/>
      <c r="D68" s="187" t="s">
        <v>183</v>
      </c>
      <c r="E68" s="188"/>
      <c r="F68" s="188"/>
      <c r="G68" s="188"/>
      <c r="H68" s="188"/>
      <c r="I68" s="189"/>
      <c r="J68" s="190">
        <f>J125</f>
        <v>0</v>
      </c>
      <c r="K68" s="123"/>
      <c r="L68" s="191"/>
    </row>
    <row r="69" s="1" customFormat="1" ht="21.84" customHeight="1">
      <c r="B69" s="37"/>
      <c r="C69" s="38"/>
      <c r="D69" s="38"/>
      <c r="E69" s="38"/>
      <c r="F69" s="38"/>
      <c r="G69" s="38"/>
      <c r="H69" s="38"/>
      <c r="I69" s="144"/>
      <c r="J69" s="38"/>
      <c r="K69" s="38"/>
      <c r="L69" s="42"/>
    </row>
    <row r="70" s="1" customFormat="1" ht="6.96" customHeight="1">
      <c r="B70" s="57"/>
      <c r="C70" s="58"/>
      <c r="D70" s="58"/>
      <c r="E70" s="58"/>
      <c r="F70" s="58"/>
      <c r="G70" s="58"/>
      <c r="H70" s="58"/>
      <c r="I70" s="169"/>
      <c r="J70" s="58"/>
      <c r="K70" s="58"/>
      <c r="L70" s="42"/>
    </row>
    <row r="74" s="1" customFormat="1" ht="6.96" customHeight="1">
      <c r="B74" s="59"/>
      <c r="C74" s="60"/>
      <c r="D74" s="60"/>
      <c r="E74" s="60"/>
      <c r="F74" s="60"/>
      <c r="G74" s="60"/>
      <c r="H74" s="60"/>
      <c r="I74" s="172"/>
      <c r="J74" s="60"/>
      <c r="K74" s="60"/>
      <c r="L74" s="42"/>
    </row>
    <row r="75" s="1" customFormat="1" ht="24.96" customHeight="1">
      <c r="B75" s="37"/>
      <c r="C75" s="22" t="s">
        <v>184</v>
      </c>
      <c r="D75" s="38"/>
      <c r="E75" s="38"/>
      <c r="F75" s="38"/>
      <c r="G75" s="38"/>
      <c r="H75" s="38"/>
      <c r="I75" s="144"/>
      <c r="J75" s="38"/>
      <c r="K75" s="38"/>
      <c r="L75" s="42"/>
    </row>
    <row r="76" s="1" customFormat="1" ht="6.96" customHeight="1">
      <c r="B76" s="37"/>
      <c r="C76" s="38"/>
      <c r="D76" s="38"/>
      <c r="E76" s="38"/>
      <c r="F76" s="38"/>
      <c r="G76" s="38"/>
      <c r="H76" s="38"/>
      <c r="I76" s="144"/>
      <c r="J76" s="38"/>
      <c r="K76" s="38"/>
      <c r="L76" s="42"/>
    </row>
    <row r="77" s="1" customFormat="1" ht="12" customHeight="1">
      <c r="B77" s="37"/>
      <c r="C77" s="31" t="s">
        <v>16</v>
      </c>
      <c r="D77" s="38"/>
      <c r="E77" s="38"/>
      <c r="F77" s="38"/>
      <c r="G77" s="38"/>
      <c r="H77" s="38"/>
      <c r="I77" s="144"/>
      <c r="J77" s="38"/>
      <c r="K77" s="38"/>
      <c r="L77" s="42"/>
    </row>
    <row r="78" s="1" customFormat="1" ht="16.5" customHeight="1">
      <c r="B78" s="37"/>
      <c r="C78" s="38"/>
      <c r="D78" s="38"/>
      <c r="E78" s="173" t="str">
        <f>E7</f>
        <v>Úprava komunikace Cheb-Háje, ul. Zemědělská - STAVBA I</v>
      </c>
      <c r="F78" s="31"/>
      <c r="G78" s="31"/>
      <c r="H78" s="31"/>
      <c r="I78" s="144"/>
      <c r="J78" s="38"/>
      <c r="K78" s="38"/>
      <c r="L78" s="42"/>
    </row>
    <row r="79" ht="12" customHeight="1">
      <c r="B79" s="20"/>
      <c r="C79" s="31" t="s">
        <v>172</v>
      </c>
      <c r="D79" s="21"/>
      <c r="E79" s="21"/>
      <c r="F79" s="21"/>
      <c r="G79" s="21"/>
      <c r="H79" s="21"/>
      <c r="I79" s="136"/>
      <c r="J79" s="21"/>
      <c r="K79" s="21"/>
      <c r="L79" s="19"/>
    </row>
    <row r="80" s="1" customFormat="1" ht="16.5" customHeight="1">
      <c r="B80" s="37"/>
      <c r="C80" s="38"/>
      <c r="D80" s="38"/>
      <c r="E80" s="173" t="s">
        <v>753</v>
      </c>
      <c r="F80" s="38"/>
      <c r="G80" s="38"/>
      <c r="H80" s="38"/>
      <c r="I80" s="144"/>
      <c r="J80" s="38"/>
      <c r="K80" s="38"/>
      <c r="L80" s="42"/>
    </row>
    <row r="81" s="1" customFormat="1" ht="12" customHeight="1">
      <c r="B81" s="37"/>
      <c r="C81" s="31" t="s">
        <v>1025</v>
      </c>
      <c r="D81" s="38"/>
      <c r="E81" s="38"/>
      <c r="F81" s="38"/>
      <c r="G81" s="38"/>
      <c r="H81" s="38"/>
      <c r="I81" s="144"/>
      <c r="J81" s="38"/>
      <c r="K81" s="38"/>
      <c r="L81" s="42"/>
    </row>
    <row r="82" s="1" customFormat="1" ht="16.5" customHeight="1">
      <c r="B82" s="37"/>
      <c r="C82" s="38"/>
      <c r="D82" s="38"/>
      <c r="E82" s="67" t="str">
        <f>E11</f>
        <v>08 - Přeložení oplocení a nové schodiště p.p.č. 144/6</v>
      </c>
      <c r="F82" s="38"/>
      <c r="G82" s="38"/>
      <c r="H82" s="38"/>
      <c r="I82" s="144"/>
      <c r="J82" s="38"/>
      <c r="K82" s="38"/>
      <c r="L82" s="42"/>
    </row>
    <row r="83" s="1" customFormat="1" ht="6.96" customHeight="1">
      <c r="B83" s="37"/>
      <c r="C83" s="38"/>
      <c r="D83" s="38"/>
      <c r="E83" s="38"/>
      <c r="F83" s="38"/>
      <c r="G83" s="38"/>
      <c r="H83" s="38"/>
      <c r="I83" s="144"/>
      <c r="J83" s="38"/>
      <c r="K83" s="38"/>
      <c r="L83" s="42"/>
    </row>
    <row r="84" s="1" customFormat="1" ht="12" customHeight="1">
      <c r="B84" s="37"/>
      <c r="C84" s="31" t="s">
        <v>21</v>
      </c>
      <c r="D84" s="38"/>
      <c r="E84" s="38"/>
      <c r="F84" s="26" t="str">
        <f>F14</f>
        <v>Cheb-Háje</v>
      </c>
      <c r="G84" s="38"/>
      <c r="H84" s="38"/>
      <c r="I84" s="146" t="s">
        <v>23</v>
      </c>
      <c r="J84" s="70" t="str">
        <f>IF(J14="","",J14)</f>
        <v>21. 8. 2018</v>
      </c>
      <c r="K84" s="38"/>
      <c r="L84" s="42"/>
    </row>
    <row r="85" s="1" customFormat="1" ht="6.96" customHeight="1">
      <c r="B85" s="37"/>
      <c r="C85" s="38"/>
      <c r="D85" s="38"/>
      <c r="E85" s="38"/>
      <c r="F85" s="38"/>
      <c r="G85" s="38"/>
      <c r="H85" s="38"/>
      <c r="I85" s="144"/>
      <c r="J85" s="38"/>
      <c r="K85" s="38"/>
      <c r="L85" s="42"/>
    </row>
    <row r="86" s="1" customFormat="1" ht="43.05" customHeight="1">
      <c r="B86" s="37"/>
      <c r="C86" s="31" t="s">
        <v>25</v>
      </c>
      <c r="D86" s="38"/>
      <c r="E86" s="38"/>
      <c r="F86" s="26" t="str">
        <f>E17</f>
        <v>Město Cheb</v>
      </c>
      <c r="G86" s="38"/>
      <c r="H86" s="38"/>
      <c r="I86" s="146" t="s">
        <v>33</v>
      </c>
      <c r="J86" s="35" t="str">
        <f>E23</f>
        <v>DSVA, s.r.o. - Ing. Petr Král, Jozef Turza</v>
      </c>
      <c r="K86" s="38"/>
      <c r="L86" s="42"/>
    </row>
    <row r="87" s="1" customFormat="1" ht="43.05" customHeight="1">
      <c r="B87" s="37"/>
      <c r="C87" s="31" t="s">
        <v>31</v>
      </c>
      <c r="D87" s="38"/>
      <c r="E87" s="38"/>
      <c r="F87" s="26" t="str">
        <f>IF(E20="","",E20)</f>
        <v>Vyplň údaj</v>
      </c>
      <c r="G87" s="38"/>
      <c r="H87" s="38"/>
      <c r="I87" s="146" t="s">
        <v>37</v>
      </c>
      <c r="J87" s="35" t="str">
        <f>E26</f>
        <v>DSVA, s.r.o. - Jitka Heřmanová, Jozef Turza</v>
      </c>
      <c r="K87" s="38"/>
      <c r="L87" s="42"/>
    </row>
    <row r="88" s="1" customFormat="1" ht="10.32" customHeight="1">
      <c r="B88" s="37"/>
      <c r="C88" s="38"/>
      <c r="D88" s="38"/>
      <c r="E88" s="38"/>
      <c r="F88" s="38"/>
      <c r="G88" s="38"/>
      <c r="H88" s="38"/>
      <c r="I88" s="144"/>
      <c r="J88" s="38"/>
      <c r="K88" s="38"/>
      <c r="L88" s="42"/>
    </row>
    <row r="89" s="10" customFormat="1" ht="29.28" customHeight="1">
      <c r="B89" s="192"/>
      <c r="C89" s="193" t="s">
        <v>185</v>
      </c>
      <c r="D89" s="194" t="s">
        <v>60</v>
      </c>
      <c r="E89" s="194" t="s">
        <v>56</v>
      </c>
      <c r="F89" s="194" t="s">
        <v>57</v>
      </c>
      <c r="G89" s="194" t="s">
        <v>186</v>
      </c>
      <c r="H89" s="194" t="s">
        <v>187</v>
      </c>
      <c r="I89" s="195" t="s">
        <v>188</v>
      </c>
      <c r="J89" s="194" t="s">
        <v>176</v>
      </c>
      <c r="K89" s="196" t="s">
        <v>189</v>
      </c>
      <c r="L89" s="197"/>
      <c r="M89" s="90" t="s">
        <v>30</v>
      </c>
      <c r="N89" s="91" t="s">
        <v>45</v>
      </c>
      <c r="O89" s="91" t="s">
        <v>190</v>
      </c>
      <c r="P89" s="91" t="s">
        <v>191</v>
      </c>
      <c r="Q89" s="91" t="s">
        <v>192</v>
      </c>
      <c r="R89" s="91" t="s">
        <v>193</v>
      </c>
      <c r="S89" s="91" t="s">
        <v>194</v>
      </c>
      <c r="T89" s="92" t="s">
        <v>195</v>
      </c>
    </row>
    <row r="90" s="1" customFormat="1" ht="22.8" customHeight="1">
      <c r="B90" s="37"/>
      <c r="C90" s="97" t="s">
        <v>196</v>
      </c>
      <c r="D90" s="38"/>
      <c r="E90" s="38"/>
      <c r="F90" s="38"/>
      <c r="G90" s="38"/>
      <c r="H90" s="38"/>
      <c r="I90" s="144"/>
      <c r="J90" s="198">
        <f>BK90</f>
        <v>0</v>
      </c>
      <c r="K90" s="38"/>
      <c r="L90" s="42"/>
      <c r="M90" s="93"/>
      <c r="N90" s="94"/>
      <c r="O90" s="94"/>
      <c r="P90" s="199">
        <f>P91</f>
        <v>0</v>
      </c>
      <c r="Q90" s="94"/>
      <c r="R90" s="199">
        <f>R91</f>
        <v>12.741218199999999</v>
      </c>
      <c r="S90" s="94"/>
      <c r="T90" s="200">
        <f>T91</f>
        <v>0.40200000000000002</v>
      </c>
      <c r="AT90" s="16" t="s">
        <v>74</v>
      </c>
      <c r="AU90" s="16" t="s">
        <v>177</v>
      </c>
      <c r="BK90" s="201">
        <f>BK91</f>
        <v>0</v>
      </c>
    </row>
    <row r="91" s="11" customFormat="1" ht="25.92" customHeight="1">
      <c r="B91" s="202"/>
      <c r="C91" s="203"/>
      <c r="D91" s="204" t="s">
        <v>74</v>
      </c>
      <c r="E91" s="205" t="s">
        <v>197</v>
      </c>
      <c r="F91" s="205" t="s">
        <v>198</v>
      </c>
      <c r="G91" s="203"/>
      <c r="H91" s="203"/>
      <c r="I91" s="206"/>
      <c r="J91" s="207">
        <f>BK91</f>
        <v>0</v>
      </c>
      <c r="K91" s="203"/>
      <c r="L91" s="208"/>
      <c r="M91" s="209"/>
      <c r="N91" s="210"/>
      <c r="O91" s="210"/>
      <c r="P91" s="211">
        <f>P92+P113+P118+P125</f>
        <v>0</v>
      </c>
      <c r="Q91" s="210"/>
      <c r="R91" s="211">
        <f>R92+R113+R118+R125</f>
        <v>12.741218199999999</v>
      </c>
      <c r="S91" s="210"/>
      <c r="T91" s="212">
        <f>T92+T113+T118+T125</f>
        <v>0.40200000000000002</v>
      </c>
      <c r="AR91" s="213" t="s">
        <v>83</v>
      </c>
      <c r="AT91" s="214" t="s">
        <v>74</v>
      </c>
      <c r="AU91" s="214" t="s">
        <v>75</v>
      </c>
      <c r="AY91" s="213" t="s">
        <v>199</v>
      </c>
      <c r="BK91" s="215">
        <f>BK92+BK113+BK118+BK125</f>
        <v>0</v>
      </c>
    </row>
    <row r="92" s="11" customFormat="1" ht="22.8" customHeight="1">
      <c r="B92" s="202"/>
      <c r="C92" s="203"/>
      <c r="D92" s="204" t="s">
        <v>74</v>
      </c>
      <c r="E92" s="216" t="s">
        <v>217</v>
      </c>
      <c r="F92" s="216" t="s">
        <v>218</v>
      </c>
      <c r="G92" s="203"/>
      <c r="H92" s="203"/>
      <c r="I92" s="206"/>
      <c r="J92" s="217">
        <f>BK92</f>
        <v>0</v>
      </c>
      <c r="K92" s="203"/>
      <c r="L92" s="208"/>
      <c r="M92" s="209"/>
      <c r="N92" s="210"/>
      <c r="O92" s="210"/>
      <c r="P92" s="211">
        <f>SUM(P93:P112)</f>
        <v>0</v>
      </c>
      <c r="Q92" s="210"/>
      <c r="R92" s="211">
        <f>SUM(R93:R112)</f>
        <v>11.544863999999999</v>
      </c>
      <c r="S92" s="210"/>
      <c r="T92" s="212">
        <f>SUM(T93:T112)</f>
        <v>0</v>
      </c>
      <c r="AR92" s="213" t="s">
        <v>83</v>
      </c>
      <c r="AT92" s="214" t="s">
        <v>74</v>
      </c>
      <c r="AU92" s="214" t="s">
        <v>83</v>
      </c>
      <c r="AY92" s="213" t="s">
        <v>199</v>
      </c>
      <c r="BK92" s="215">
        <f>SUM(BK93:BK112)</f>
        <v>0</v>
      </c>
    </row>
    <row r="93" s="1" customFormat="1" ht="16.5" customHeight="1">
      <c r="B93" s="37"/>
      <c r="C93" s="218" t="s">
        <v>83</v>
      </c>
      <c r="D93" s="218" t="s">
        <v>201</v>
      </c>
      <c r="E93" s="219" t="s">
        <v>1077</v>
      </c>
      <c r="F93" s="220" t="s">
        <v>1078</v>
      </c>
      <c r="G93" s="221" t="s">
        <v>277</v>
      </c>
      <c r="H93" s="222">
        <v>1</v>
      </c>
      <c r="I93" s="223"/>
      <c r="J93" s="224">
        <f>ROUND(I93*H93,2)</f>
        <v>0</v>
      </c>
      <c r="K93" s="220" t="s">
        <v>205</v>
      </c>
      <c r="L93" s="42"/>
      <c r="M93" s="225" t="s">
        <v>30</v>
      </c>
      <c r="N93" s="226" t="s">
        <v>46</v>
      </c>
      <c r="O93" s="82"/>
      <c r="P93" s="227">
        <f>O93*H93</f>
        <v>0</v>
      </c>
      <c r="Q93" s="227">
        <v>0</v>
      </c>
      <c r="R93" s="227">
        <f>Q93*H93</f>
        <v>0</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1186</v>
      </c>
    </row>
    <row r="94" s="1" customFormat="1">
      <c r="B94" s="37"/>
      <c r="C94" s="38"/>
      <c r="D94" s="231" t="s">
        <v>208</v>
      </c>
      <c r="E94" s="38"/>
      <c r="F94" s="232" t="s">
        <v>1080</v>
      </c>
      <c r="G94" s="38"/>
      <c r="H94" s="38"/>
      <c r="I94" s="144"/>
      <c r="J94" s="38"/>
      <c r="K94" s="38"/>
      <c r="L94" s="42"/>
      <c r="M94" s="233"/>
      <c r="N94" s="82"/>
      <c r="O94" s="82"/>
      <c r="P94" s="82"/>
      <c r="Q94" s="82"/>
      <c r="R94" s="82"/>
      <c r="S94" s="82"/>
      <c r="T94" s="83"/>
      <c r="AT94" s="16" t="s">
        <v>208</v>
      </c>
      <c r="AU94" s="16" t="s">
        <v>85</v>
      </c>
    </row>
    <row r="95" s="1" customFormat="1">
      <c r="B95" s="37"/>
      <c r="C95" s="38"/>
      <c r="D95" s="231" t="s">
        <v>210</v>
      </c>
      <c r="E95" s="38"/>
      <c r="F95" s="234" t="s">
        <v>1049</v>
      </c>
      <c r="G95" s="38"/>
      <c r="H95" s="38"/>
      <c r="I95" s="144"/>
      <c r="J95" s="38"/>
      <c r="K95" s="38"/>
      <c r="L95" s="42"/>
      <c r="M95" s="233"/>
      <c r="N95" s="82"/>
      <c r="O95" s="82"/>
      <c r="P95" s="82"/>
      <c r="Q95" s="82"/>
      <c r="R95" s="82"/>
      <c r="S95" s="82"/>
      <c r="T95" s="83"/>
      <c r="AT95" s="16" t="s">
        <v>210</v>
      </c>
      <c r="AU95" s="16" t="s">
        <v>85</v>
      </c>
    </row>
    <row r="96" s="1" customFormat="1" ht="16.5" customHeight="1">
      <c r="B96" s="37"/>
      <c r="C96" s="218" t="s">
        <v>85</v>
      </c>
      <c r="D96" s="218" t="s">
        <v>201</v>
      </c>
      <c r="E96" s="219" t="s">
        <v>1045</v>
      </c>
      <c r="F96" s="220" t="s">
        <v>1046</v>
      </c>
      <c r="G96" s="221" t="s">
        <v>277</v>
      </c>
      <c r="H96" s="222">
        <v>1</v>
      </c>
      <c r="I96" s="223"/>
      <c r="J96" s="224">
        <f>ROUND(I96*H96,2)</f>
        <v>0</v>
      </c>
      <c r="K96" s="220" t="s">
        <v>205</v>
      </c>
      <c r="L96" s="42"/>
      <c r="M96" s="225" t="s">
        <v>30</v>
      </c>
      <c r="N96" s="226" t="s">
        <v>46</v>
      </c>
      <c r="O96" s="82"/>
      <c r="P96" s="227">
        <f>O96*H96</f>
        <v>0</v>
      </c>
      <c r="Q96" s="227">
        <v>0</v>
      </c>
      <c r="R96" s="227">
        <f>Q96*H96</f>
        <v>0</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1187</v>
      </c>
    </row>
    <row r="97" s="1" customFormat="1">
      <c r="B97" s="37"/>
      <c r="C97" s="38"/>
      <c r="D97" s="231" t="s">
        <v>208</v>
      </c>
      <c r="E97" s="38"/>
      <c r="F97" s="232" t="s">
        <v>1048</v>
      </c>
      <c r="G97" s="38"/>
      <c r="H97" s="38"/>
      <c r="I97" s="144"/>
      <c r="J97" s="38"/>
      <c r="K97" s="38"/>
      <c r="L97" s="42"/>
      <c r="M97" s="233"/>
      <c r="N97" s="82"/>
      <c r="O97" s="82"/>
      <c r="P97" s="82"/>
      <c r="Q97" s="82"/>
      <c r="R97" s="82"/>
      <c r="S97" s="82"/>
      <c r="T97" s="83"/>
      <c r="AT97" s="16" t="s">
        <v>208</v>
      </c>
      <c r="AU97" s="16" t="s">
        <v>85</v>
      </c>
    </row>
    <row r="98" s="1" customFormat="1">
      <c r="B98" s="37"/>
      <c r="C98" s="38"/>
      <c r="D98" s="231" t="s">
        <v>210</v>
      </c>
      <c r="E98" s="38"/>
      <c r="F98" s="234" t="s">
        <v>1049</v>
      </c>
      <c r="G98" s="38"/>
      <c r="H98" s="38"/>
      <c r="I98" s="144"/>
      <c r="J98" s="38"/>
      <c r="K98" s="38"/>
      <c r="L98" s="42"/>
      <c r="M98" s="233"/>
      <c r="N98" s="82"/>
      <c r="O98" s="82"/>
      <c r="P98" s="82"/>
      <c r="Q98" s="82"/>
      <c r="R98" s="82"/>
      <c r="S98" s="82"/>
      <c r="T98" s="83"/>
      <c r="AT98" s="16" t="s">
        <v>210</v>
      </c>
      <c r="AU98" s="16" t="s">
        <v>85</v>
      </c>
    </row>
    <row r="99" s="1" customFormat="1" ht="16.5" customHeight="1">
      <c r="B99" s="37"/>
      <c r="C99" s="218" t="s">
        <v>217</v>
      </c>
      <c r="D99" s="218" t="s">
        <v>201</v>
      </c>
      <c r="E99" s="219" t="s">
        <v>1084</v>
      </c>
      <c r="F99" s="220" t="s">
        <v>1085</v>
      </c>
      <c r="G99" s="221" t="s">
        <v>204</v>
      </c>
      <c r="H99" s="222">
        <v>9.5999999999999996</v>
      </c>
      <c r="I99" s="223"/>
      <c r="J99" s="224">
        <f>ROUND(I99*H99,2)</f>
        <v>0</v>
      </c>
      <c r="K99" s="220" t="s">
        <v>205</v>
      </c>
      <c r="L99" s="42"/>
      <c r="M99" s="225" t="s">
        <v>30</v>
      </c>
      <c r="N99" s="226" t="s">
        <v>46</v>
      </c>
      <c r="O99" s="82"/>
      <c r="P99" s="227">
        <f>O99*H99</f>
        <v>0</v>
      </c>
      <c r="Q99" s="227">
        <v>0.35249999999999998</v>
      </c>
      <c r="R99" s="227">
        <f>Q99*H99</f>
        <v>3.3839999999999999</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1188</v>
      </c>
    </row>
    <row r="100" s="1" customFormat="1">
      <c r="B100" s="37"/>
      <c r="C100" s="38"/>
      <c r="D100" s="231" t="s">
        <v>208</v>
      </c>
      <c r="E100" s="38"/>
      <c r="F100" s="232" t="s">
        <v>1087</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1088</v>
      </c>
      <c r="G101" s="38"/>
      <c r="H101" s="38"/>
      <c r="I101" s="144"/>
      <c r="J101" s="38"/>
      <c r="K101" s="38"/>
      <c r="L101" s="42"/>
      <c r="M101" s="233"/>
      <c r="N101" s="82"/>
      <c r="O101" s="82"/>
      <c r="P101" s="82"/>
      <c r="Q101" s="82"/>
      <c r="R101" s="82"/>
      <c r="S101" s="82"/>
      <c r="T101" s="83"/>
      <c r="AT101" s="16" t="s">
        <v>210</v>
      </c>
      <c r="AU101" s="16" t="s">
        <v>85</v>
      </c>
    </row>
    <row r="102" s="1" customFormat="1" ht="16.5" customHeight="1">
      <c r="B102" s="37"/>
      <c r="C102" s="218" t="s">
        <v>206</v>
      </c>
      <c r="D102" s="218" t="s">
        <v>201</v>
      </c>
      <c r="E102" s="219" t="s">
        <v>1095</v>
      </c>
      <c r="F102" s="220" t="s">
        <v>1096</v>
      </c>
      <c r="G102" s="221" t="s">
        <v>229</v>
      </c>
      <c r="H102" s="222">
        <v>16</v>
      </c>
      <c r="I102" s="223"/>
      <c r="J102" s="224">
        <f>ROUND(I102*H102,2)</f>
        <v>0</v>
      </c>
      <c r="K102" s="220" t="s">
        <v>205</v>
      </c>
      <c r="L102" s="42"/>
      <c r="M102" s="225" t="s">
        <v>30</v>
      </c>
      <c r="N102" s="226" t="s">
        <v>46</v>
      </c>
      <c r="O102" s="82"/>
      <c r="P102" s="227">
        <f>O102*H102</f>
        <v>0</v>
      </c>
      <c r="Q102" s="227">
        <v>0.049500000000000002</v>
      </c>
      <c r="R102" s="227">
        <f>Q102*H102</f>
        <v>0.79200000000000004</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1189</v>
      </c>
    </row>
    <row r="103" s="1" customFormat="1">
      <c r="B103" s="37"/>
      <c r="C103" s="38"/>
      <c r="D103" s="231" t="s">
        <v>208</v>
      </c>
      <c r="E103" s="38"/>
      <c r="F103" s="232" t="s">
        <v>1098</v>
      </c>
      <c r="G103" s="38"/>
      <c r="H103" s="38"/>
      <c r="I103" s="144"/>
      <c r="J103" s="38"/>
      <c r="K103" s="38"/>
      <c r="L103" s="42"/>
      <c r="M103" s="233"/>
      <c r="N103" s="82"/>
      <c r="O103" s="82"/>
      <c r="P103" s="82"/>
      <c r="Q103" s="82"/>
      <c r="R103" s="82"/>
      <c r="S103" s="82"/>
      <c r="T103" s="83"/>
      <c r="AT103" s="16" t="s">
        <v>208</v>
      </c>
      <c r="AU103" s="16" t="s">
        <v>85</v>
      </c>
    </row>
    <row r="104" s="1" customFormat="1">
      <c r="B104" s="37"/>
      <c r="C104" s="38"/>
      <c r="D104" s="231" t="s">
        <v>210</v>
      </c>
      <c r="E104" s="38"/>
      <c r="F104" s="234" t="s">
        <v>1088</v>
      </c>
      <c r="G104" s="38"/>
      <c r="H104" s="38"/>
      <c r="I104" s="144"/>
      <c r="J104" s="38"/>
      <c r="K104" s="38"/>
      <c r="L104" s="42"/>
      <c r="M104" s="233"/>
      <c r="N104" s="82"/>
      <c r="O104" s="82"/>
      <c r="P104" s="82"/>
      <c r="Q104" s="82"/>
      <c r="R104" s="82"/>
      <c r="S104" s="82"/>
      <c r="T104" s="83"/>
      <c r="AT104" s="16" t="s">
        <v>210</v>
      </c>
      <c r="AU104" s="16" t="s">
        <v>85</v>
      </c>
    </row>
    <row r="105" s="1" customFormat="1" ht="16.5" customHeight="1">
      <c r="B105" s="37"/>
      <c r="C105" s="218" t="s">
        <v>242</v>
      </c>
      <c r="D105" s="218" t="s">
        <v>201</v>
      </c>
      <c r="E105" s="219" t="s">
        <v>1103</v>
      </c>
      <c r="F105" s="220" t="s">
        <v>1104</v>
      </c>
      <c r="G105" s="221" t="s">
        <v>204</v>
      </c>
      <c r="H105" s="222">
        <v>9.5999999999999996</v>
      </c>
      <c r="I105" s="223"/>
      <c r="J105" s="224">
        <f>ROUND(I105*H105,2)</f>
        <v>0</v>
      </c>
      <c r="K105" s="220" t="s">
        <v>205</v>
      </c>
      <c r="L105" s="42"/>
      <c r="M105" s="225" t="s">
        <v>30</v>
      </c>
      <c r="N105" s="226" t="s">
        <v>46</v>
      </c>
      <c r="O105" s="82"/>
      <c r="P105" s="227">
        <f>O105*H105</f>
        <v>0</v>
      </c>
      <c r="Q105" s="227">
        <v>0.72258999999999995</v>
      </c>
      <c r="R105" s="227">
        <f>Q105*H105</f>
        <v>6.936863999999999</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1190</v>
      </c>
    </row>
    <row r="106" s="1" customFormat="1">
      <c r="B106" s="37"/>
      <c r="C106" s="38"/>
      <c r="D106" s="231" t="s">
        <v>208</v>
      </c>
      <c r="E106" s="38"/>
      <c r="F106" s="232" t="s">
        <v>1106</v>
      </c>
      <c r="G106" s="38"/>
      <c r="H106" s="38"/>
      <c r="I106" s="144"/>
      <c r="J106" s="38"/>
      <c r="K106" s="38"/>
      <c r="L106" s="42"/>
      <c r="M106" s="233"/>
      <c r="N106" s="82"/>
      <c r="O106" s="82"/>
      <c r="P106" s="82"/>
      <c r="Q106" s="82"/>
      <c r="R106" s="82"/>
      <c r="S106" s="82"/>
      <c r="T106" s="83"/>
      <c r="AT106" s="16" t="s">
        <v>208</v>
      </c>
      <c r="AU106" s="16" t="s">
        <v>85</v>
      </c>
    </row>
    <row r="107" s="1" customFormat="1">
      <c r="B107" s="37"/>
      <c r="C107" s="38"/>
      <c r="D107" s="231" t="s">
        <v>210</v>
      </c>
      <c r="E107" s="38"/>
      <c r="F107" s="234" t="s">
        <v>1088</v>
      </c>
      <c r="G107" s="38"/>
      <c r="H107" s="38"/>
      <c r="I107" s="144"/>
      <c r="J107" s="38"/>
      <c r="K107" s="38"/>
      <c r="L107" s="42"/>
      <c r="M107" s="233"/>
      <c r="N107" s="82"/>
      <c r="O107" s="82"/>
      <c r="P107" s="82"/>
      <c r="Q107" s="82"/>
      <c r="R107" s="82"/>
      <c r="S107" s="82"/>
      <c r="T107" s="83"/>
      <c r="AT107" s="16" t="s">
        <v>210</v>
      </c>
      <c r="AU107" s="16" t="s">
        <v>85</v>
      </c>
    </row>
    <row r="108" s="1" customFormat="1" ht="16.5" customHeight="1">
      <c r="B108" s="37"/>
      <c r="C108" s="218" t="s">
        <v>247</v>
      </c>
      <c r="D108" s="218" t="s">
        <v>201</v>
      </c>
      <c r="E108" s="219" t="s">
        <v>1053</v>
      </c>
      <c r="F108" s="220" t="s">
        <v>1054</v>
      </c>
      <c r="G108" s="221" t="s">
        <v>229</v>
      </c>
      <c r="H108" s="222">
        <v>16</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1191</v>
      </c>
    </row>
    <row r="109" s="1" customFormat="1">
      <c r="B109" s="37"/>
      <c r="C109" s="38"/>
      <c r="D109" s="231" t="s">
        <v>208</v>
      </c>
      <c r="E109" s="38"/>
      <c r="F109" s="232" t="s">
        <v>1056</v>
      </c>
      <c r="G109" s="38"/>
      <c r="H109" s="38"/>
      <c r="I109" s="144"/>
      <c r="J109" s="38"/>
      <c r="K109" s="38"/>
      <c r="L109" s="42"/>
      <c r="M109" s="233"/>
      <c r="N109" s="82"/>
      <c r="O109" s="82"/>
      <c r="P109" s="82"/>
      <c r="Q109" s="82"/>
      <c r="R109" s="82"/>
      <c r="S109" s="82"/>
      <c r="T109" s="83"/>
      <c r="AT109" s="16" t="s">
        <v>208</v>
      </c>
      <c r="AU109" s="16" t="s">
        <v>85</v>
      </c>
    </row>
    <row r="110" s="1" customFormat="1">
      <c r="B110" s="37"/>
      <c r="C110" s="38"/>
      <c r="D110" s="231" t="s">
        <v>210</v>
      </c>
      <c r="E110" s="38"/>
      <c r="F110" s="234" t="s">
        <v>1057</v>
      </c>
      <c r="G110" s="38"/>
      <c r="H110" s="38"/>
      <c r="I110" s="144"/>
      <c r="J110" s="38"/>
      <c r="K110" s="38"/>
      <c r="L110" s="42"/>
      <c r="M110" s="233"/>
      <c r="N110" s="82"/>
      <c r="O110" s="82"/>
      <c r="P110" s="82"/>
      <c r="Q110" s="82"/>
      <c r="R110" s="82"/>
      <c r="S110" s="82"/>
      <c r="T110" s="83"/>
      <c r="AT110" s="16" t="s">
        <v>210</v>
      </c>
      <c r="AU110" s="16" t="s">
        <v>85</v>
      </c>
    </row>
    <row r="111" s="1" customFormat="1" ht="16.5" customHeight="1">
      <c r="B111" s="37"/>
      <c r="C111" s="263" t="s">
        <v>254</v>
      </c>
      <c r="D111" s="263" t="s">
        <v>774</v>
      </c>
      <c r="E111" s="264" t="s">
        <v>1058</v>
      </c>
      <c r="F111" s="265" t="s">
        <v>1059</v>
      </c>
      <c r="G111" s="266" t="s">
        <v>229</v>
      </c>
      <c r="H111" s="267">
        <v>17.280000000000001</v>
      </c>
      <c r="I111" s="268"/>
      <c r="J111" s="269">
        <f>ROUND(I111*H111,2)</f>
        <v>0</v>
      </c>
      <c r="K111" s="265" t="s">
        <v>205</v>
      </c>
      <c r="L111" s="270"/>
      <c r="M111" s="271" t="s">
        <v>30</v>
      </c>
      <c r="N111" s="272" t="s">
        <v>46</v>
      </c>
      <c r="O111" s="82"/>
      <c r="P111" s="227">
        <f>O111*H111</f>
        <v>0</v>
      </c>
      <c r="Q111" s="227">
        <v>0.025000000000000001</v>
      </c>
      <c r="R111" s="227">
        <f>Q111*H111</f>
        <v>0.43200000000000005</v>
      </c>
      <c r="S111" s="227">
        <v>0</v>
      </c>
      <c r="T111" s="228">
        <f>S111*H111</f>
        <v>0</v>
      </c>
      <c r="AR111" s="229" t="s">
        <v>263</v>
      </c>
      <c r="AT111" s="229" t="s">
        <v>774</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1192</v>
      </c>
    </row>
    <row r="112" s="1" customFormat="1">
      <c r="B112" s="37"/>
      <c r="C112" s="38"/>
      <c r="D112" s="231" t="s">
        <v>208</v>
      </c>
      <c r="E112" s="38"/>
      <c r="F112" s="232" t="s">
        <v>1059</v>
      </c>
      <c r="G112" s="38"/>
      <c r="H112" s="38"/>
      <c r="I112" s="144"/>
      <c r="J112" s="38"/>
      <c r="K112" s="38"/>
      <c r="L112" s="42"/>
      <c r="M112" s="233"/>
      <c r="N112" s="82"/>
      <c r="O112" s="82"/>
      <c r="P112" s="82"/>
      <c r="Q112" s="82"/>
      <c r="R112" s="82"/>
      <c r="S112" s="82"/>
      <c r="T112" s="83"/>
      <c r="AT112" s="16" t="s">
        <v>208</v>
      </c>
      <c r="AU112" s="16" t="s">
        <v>85</v>
      </c>
    </row>
    <row r="113" s="11" customFormat="1" ht="22.8" customHeight="1">
      <c r="B113" s="202"/>
      <c r="C113" s="203"/>
      <c r="D113" s="204" t="s">
        <v>74</v>
      </c>
      <c r="E113" s="216" t="s">
        <v>206</v>
      </c>
      <c r="F113" s="216" t="s">
        <v>1193</v>
      </c>
      <c r="G113" s="203"/>
      <c r="H113" s="203"/>
      <c r="I113" s="206"/>
      <c r="J113" s="217">
        <f>BK113</f>
        <v>0</v>
      </c>
      <c r="K113" s="203"/>
      <c r="L113" s="208"/>
      <c r="M113" s="209"/>
      <c r="N113" s="210"/>
      <c r="O113" s="210"/>
      <c r="P113" s="211">
        <f>SUM(P114:P117)</f>
        <v>0</v>
      </c>
      <c r="Q113" s="210"/>
      <c r="R113" s="211">
        <f>SUM(R114:R117)</f>
        <v>1.1963542</v>
      </c>
      <c r="S113" s="210"/>
      <c r="T113" s="212">
        <f>SUM(T114:T117)</f>
        <v>0</v>
      </c>
      <c r="AR113" s="213" t="s">
        <v>83</v>
      </c>
      <c r="AT113" s="214" t="s">
        <v>74</v>
      </c>
      <c r="AU113" s="214" t="s">
        <v>83</v>
      </c>
      <c r="AY113" s="213" t="s">
        <v>199</v>
      </c>
      <c r="BK113" s="215">
        <f>SUM(BK114:BK117)</f>
        <v>0</v>
      </c>
    </row>
    <row r="114" s="1" customFormat="1" ht="16.5" customHeight="1">
      <c r="B114" s="37"/>
      <c r="C114" s="218" t="s">
        <v>263</v>
      </c>
      <c r="D114" s="218" t="s">
        <v>201</v>
      </c>
      <c r="E114" s="219" t="s">
        <v>1194</v>
      </c>
      <c r="F114" s="220" t="s">
        <v>1195</v>
      </c>
      <c r="G114" s="221" t="s">
        <v>277</v>
      </c>
      <c r="H114" s="222">
        <v>1</v>
      </c>
      <c r="I114" s="223"/>
      <c r="J114" s="224">
        <f>ROUND(I114*H114,2)</f>
        <v>0</v>
      </c>
      <c r="K114" s="220" t="s">
        <v>205</v>
      </c>
      <c r="L114" s="42"/>
      <c r="M114" s="225" t="s">
        <v>30</v>
      </c>
      <c r="N114" s="226" t="s">
        <v>46</v>
      </c>
      <c r="O114" s="82"/>
      <c r="P114" s="227">
        <f>O114*H114</f>
        <v>0</v>
      </c>
      <c r="Q114" s="227">
        <v>0.033354200000000001</v>
      </c>
      <c r="R114" s="227">
        <f>Q114*H114</f>
        <v>0.033354200000000001</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1196</v>
      </c>
    </row>
    <row r="115" s="1" customFormat="1">
      <c r="B115" s="37"/>
      <c r="C115" s="38"/>
      <c r="D115" s="231" t="s">
        <v>208</v>
      </c>
      <c r="E115" s="38"/>
      <c r="F115" s="232" t="s">
        <v>1197</v>
      </c>
      <c r="G115" s="38"/>
      <c r="H115" s="38"/>
      <c r="I115" s="144"/>
      <c r="J115" s="38"/>
      <c r="K115" s="38"/>
      <c r="L115" s="42"/>
      <c r="M115" s="233"/>
      <c r="N115" s="82"/>
      <c r="O115" s="82"/>
      <c r="P115" s="82"/>
      <c r="Q115" s="82"/>
      <c r="R115" s="82"/>
      <c r="S115" s="82"/>
      <c r="T115" s="83"/>
      <c r="AT115" s="16" t="s">
        <v>208</v>
      </c>
      <c r="AU115" s="16" t="s">
        <v>85</v>
      </c>
    </row>
    <row r="116" s="1" customFormat="1">
      <c r="B116" s="37"/>
      <c r="C116" s="38"/>
      <c r="D116" s="231" t="s">
        <v>210</v>
      </c>
      <c r="E116" s="38"/>
      <c r="F116" s="234" t="s">
        <v>1198</v>
      </c>
      <c r="G116" s="38"/>
      <c r="H116" s="38"/>
      <c r="I116" s="144"/>
      <c r="J116" s="38"/>
      <c r="K116" s="38"/>
      <c r="L116" s="42"/>
      <c r="M116" s="233"/>
      <c r="N116" s="82"/>
      <c r="O116" s="82"/>
      <c r="P116" s="82"/>
      <c r="Q116" s="82"/>
      <c r="R116" s="82"/>
      <c r="S116" s="82"/>
      <c r="T116" s="83"/>
      <c r="AT116" s="16" t="s">
        <v>210</v>
      </c>
      <c r="AU116" s="16" t="s">
        <v>85</v>
      </c>
    </row>
    <row r="117" s="1" customFormat="1" ht="16.5" customHeight="1">
      <c r="B117" s="37"/>
      <c r="C117" s="263" t="s">
        <v>225</v>
      </c>
      <c r="D117" s="263" t="s">
        <v>774</v>
      </c>
      <c r="E117" s="264" t="s">
        <v>1199</v>
      </c>
      <c r="F117" s="265" t="s">
        <v>1200</v>
      </c>
      <c r="G117" s="266" t="s">
        <v>277</v>
      </c>
      <c r="H117" s="267">
        <v>1</v>
      </c>
      <c r="I117" s="268"/>
      <c r="J117" s="269">
        <f>ROUND(I117*H117,2)</f>
        <v>0</v>
      </c>
      <c r="K117" s="265" t="s">
        <v>30</v>
      </c>
      <c r="L117" s="270"/>
      <c r="M117" s="271" t="s">
        <v>30</v>
      </c>
      <c r="N117" s="272" t="s">
        <v>46</v>
      </c>
      <c r="O117" s="82"/>
      <c r="P117" s="227">
        <f>O117*H117</f>
        <v>0</v>
      </c>
      <c r="Q117" s="227">
        <v>1.163</v>
      </c>
      <c r="R117" s="227">
        <f>Q117*H117</f>
        <v>1.163</v>
      </c>
      <c r="S117" s="227">
        <v>0</v>
      </c>
      <c r="T117" s="228">
        <f>S117*H117</f>
        <v>0</v>
      </c>
      <c r="AR117" s="229" t="s">
        <v>263</v>
      </c>
      <c r="AT117" s="229" t="s">
        <v>774</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1201</v>
      </c>
    </row>
    <row r="118" s="11" customFormat="1" ht="22.8" customHeight="1">
      <c r="B118" s="202"/>
      <c r="C118" s="203"/>
      <c r="D118" s="204" t="s">
        <v>74</v>
      </c>
      <c r="E118" s="216" t="s">
        <v>225</v>
      </c>
      <c r="F118" s="216" t="s">
        <v>226</v>
      </c>
      <c r="G118" s="203"/>
      <c r="H118" s="203"/>
      <c r="I118" s="206"/>
      <c r="J118" s="217">
        <f>BK118</f>
        <v>0</v>
      </c>
      <c r="K118" s="203"/>
      <c r="L118" s="208"/>
      <c r="M118" s="209"/>
      <c r="N118" s="210"/>
      <c r="O118" s="210"/>
      <c r="P118" s="211">
        <f>SUM(P119:P124)</f>
        <v>0</v>
      </c>
      <c r="Q118" s="210"/>
      <c r="R118" s="211">
        <f>SUM(R119:R124)</f>
        <v>0</v>
      </c>
      <c r="S118" s="210"/>
      <c r="T118" s="212">
        <f>SUM(T119:T124)</f>
        <v>0.40200000000000002</v>
      </c>
      <c r="AR118" s="213" t="s">
        <v>83</v>
      </c>
      <c r="AT118" s="214" t="s">
        <v>74</v>
      </c>
      <c r="AU118" s="214" t="s">
        <v>83</v>
      </c>
      <c r="AY118" s="213" t="s">
        <v>199</v>
      </c>
      <c r="BK118" s="215">
        <f>SUM(BK119:BK124)</f>
        <v>0</v>
      </c>
    </row>
    <row r="119" s="1" customFormat="1" ht="16.5" customHeight="1">
      <c r="B119" s="37"/>
      <c r="C119" s="218" t="s">
        <v>124</v>
      </c>
      <c r="D119" s="218" t="s">
        <v>201</v>
      </c>
      <c r="E119" s="219" t="s">
        <v>1144</v>
      </c>
      <c r="F119" s="220" t="s">
        <v>1145</v>
      </c>
      <c r="G119" s="221" t="s">
        <v>277</v>
      </c>
      <c r="H119" s="222">
        <v>1</v>
      </c>
      <c r="I119" s="223"/>
      <c r="J119" s="224">
        <f>ROUND(I119*H119,2)</f>
        <v>0</v>
      </c>
      <c r="K119" s="220" t="s">
        <v>205</v>
      </c>
      <c r="L119" s="42"/>
      <c r="M119" s="225" t="s">
        <v>30</v>
      </c>
      <c r="N119" s="226" t="s">
        <v>46</v>
      </c>
      <c r="O119" s="82"/>
      <c r="P119" s="227">
        <f>O119*H119</f>
        <v>0</v>
      </c>
      <c r="Q119" s="227">
        <v>0</v>
      </c>
      <c r="R119" s="227">
        <f>Q119*H119</f>
        <v>0</v>
      </c>
      <c r="S119" s="227">
        <v>0.192</v>
      </c>
      <c r="T119" s="228">
        <f>S119*H119</f>
        <v>0.192</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1202</v>
      </c>
    </row>
    <row r="120" s="1" customFormat="1">
      <c r="B120" s="37"/>
      <c r="C120" s="38"/>
      <c r="D120" s="231" t="s">
        <v>208</v>
      </c>
      <c r="E120" s="38"/>
      <c r="F120" s="232" t="s">
        <v>1147</v>
      </c>
      <c r="G120" s="38"/>
      <c r="H120" s="38"/>
      <c r="I120" s="144"/>
      <c r="J120" s="38"/>
      <c r="K120" s="38"/>
      <c r="L120" s="42"/>
      <c r="M120" s="233"/>
      <c r="N120" s="82"/>
      <c r="O120" s="82"/>
      <c r="P120" s="82"/>
      <c r="Q120" s="82"/>
      <c r="R120" s="82"/>
      <c r="S120" s="82"/>
      <c r="T120" s="83"/>
      <c r="AT120" s="16" t="s">
        <v>208</v>
      </c>
      <c r="AU120" s="16" t="s">
        <v>85</v>
      </c>
    </row>
    <row r="121" s="1" customFormat="1">
      <c r="B121" s="37"/>
      <c r="C121" s="38"/>
      <c r="D121" s="231" t="s">
        <v>210</v>
      </c>
      <c r="E121" s="38"/>
      <c r="F121" s="234" t="s">
        <v>636</v>
      </c>
      <c r="G121" s="38"/>
      <c r="H121" s="38"/>
      <c r="I121" s="144"/>
      <c r="J121" s="38"/>
      <c r="K121" s="38"/>
      <c r="L121" s="42"/>
      <c r="M121" s="233"/>
      <c r="N121" s="82"/>
      <c r="O121" s="82"/>
      <c r="P121" s="82"/>
      <c r="Q121" s="82"/>
      <c r="R121" s="82"/>
      <c r="S121" s="82"/>
      <c r="T121" s="83"/>
      <c r="AT121" s="16" t="s">
        <v>210</v>
      </c>
      <c r="AU121" s="16" t="s">
        <v>85</v>
      </c>
    </row>
    <row r="122" s="1" customFormat="1" ht="16.5" customHeight="1">
      <c r="B122" s="37"/>
      <c r="C122" s="218" t="s">
        <v>127</v>
      </c>
      <c r="D122" s="218" t="s">
        <v>201</v>
      </c>
      <c r="E122" s="219" t="s">
        <v>644</v>
      </c>
      <c r="F122" s="220" t="s">
        <v>645</v>
      </c>
      <c r="G122" s="221" t="s">
        <v>277</v>
      </c>
      <c r="H122" s="222">
        <v>1</v>
      </c>
      <c r="I122" s="223"/>
      <c r="J122" s="224">
        <f>ROUND(I122*H122,2)</f>
        <v>0</v>
      </c>
      <c r="K122" s="220" t="s">
        <v>205</v>
      </c>
      <c r="L122" s="42"/>
      <c r="M122" s="225" t="s">
        <v>30</v>
      </c>
      <c r="N122" s="226" t="s">
        <v>46</v>
      </c>
      <c r="O122" s="82"/>
      <c r="P122" s="227">
        <f>O122*H122</f>
        <v>0</v>
      </c>
      <c r="Q122" s="227">
        <v>0</v>
      </c>
      <c r="R122" s="227">
        <f>Q122*H122</f>
        <v>0</v>
      </c>
      <c r="S122" s="227">
        <v>0.20999999999999999</v>
      </c>
      <c r="T122" s="228">
        <f>S122*H122</f>
        <v>0.20999999999999999</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1203</v>
      </c>
    </row>
    <row r="123" s="1" customFormat="1">
      <c r="B123" s="37"/>
      <c r="C123" s="38"/>
      <c r="D123" s="231" t="s">
        <v>208</v>
      </c>
      <c r="E123" s="38"/>
      <c r="F123" s="232" t="s">
        <v>647</v>
      </c>
      <c r="G123" s="38"/>
      <c r="H123" s="38"/>
      <c r="I123" s="144"/>
      <c r="J123" s="38"/>
      <c r="K123" s="38"/>
      <c r="L123" s="42"/>
      <c r="M123" s="233"/>
      <c r="N123" s="82"/>
      <c r="O123" s="82"/>
      <c r="P123" s="82"/>
      <c r="Q123" s="82"/>
      <c r="R123" s="82"/>
      <c r="S123" s="82"/>
      <c r="T123" s="83"/>
      <c r="AT123" s="16" t="s">
        <v>208</v>
      </c>
      <c r="AU123" s="16" t="s">
        <v>85</v>
      </c>
    </row>
    <row r="124" s="1" customFormat="1">
      <c r="B124" s="37"/>
      <c r="C124" s="38"/>
      <c r="D124" s="231" t="s">
        <v>210</v>
      </c>
      <c r="E124" s="38"/>
      <c r="F124" s="234" t="s">
        <v>636</v>
      </c>
      <c r="G124" s="38"/>
      <c r="H124" s="38"/>
      <c r="I124" s="144"/>
      <c r="J124" s="38"/>
      <c r="K124" s="38"/>
      <c r="L124" s="42"/>
      <c r="M124" s="233"/>
      <c r="N124" s="82"/>
      <c r="O124" s="82"/>
      <c r="P124" s="82"/>
      <c r="Q124" s="82"/>
      <c r="R124" s="82"/>
      <c r="S124" s="82"/>
      <c r="T124" s="83"/>
      <c r="AT124" s="16" t="s">
        <v>210</v>
      </c>
      <c r="AU124" s="16" t="s">
        <v>85</v>
      </c>
    </row>
    <row r="125" s="11" customFormat="1" ht="22.8" customHeight="1">
      <c r="B125" s="202"/>
      <c r="C125" s="203"/>
      <c r="D125" s="204" t="s">
        <v>74</v>
      </c>
      <c r="E125" s="216" t="s">
        <v>261</v>
      </c>
      <c r="F125" s="216" t="s">
        <v>262</v>
      </c>
      <c r="G125" s="203"/>
      <c r="H125" s="203"/>
      <c r="I125" s="206"/>
      <c r="J125" s="217">
        <f>BK125</f>
        <v>0</v>
      </c>
      <c r="K125" s="203"/>
      <c r="L125" s="208"/>
      <c r="M125" s="209"/>
      <c r="N125" s="210"/>
      <c r="O125" s="210"/>
      <c r="P125" s="211">
        <f>SUM(P126:P129)</f>
        <v>0</v>
      </c>
      <c r="Q125" s="210"/>
      <c r="R125" s="211">
        <f>SUM(R126:R129)</f>
        <v>0</v>
      </c>
      <c r="S125" s="210"/>
      <c r="T125" s="212">
        <f>SUM(T126:T129)</f>
        <v>0</v>
      </c>
      <c r="AR125" s="213" t="s">
        <v>83</v>
      </c>
      <c r="AT125" s="214" t="s">
        <v>74</v>
      </c>
      <c r="AU125" s="214" t="s">
        <v>83</v>
      </c>
      <c r="AY125" s="213" t="s">
        <v>199</v>
      </c>
      <c r="BK125" s="215">
        <f>SUM(BK126:BK129)</f>
        <v>0</v>
      </c>
    </row>
    <row r="126" s="1" customFormat="1" ht="16.5" customHeight="1">
      <c r="B126" s="37"/>
      <c r="C126" s="218" t="s">
        <v>130</v>
      </c>
      <c r="D126" s="218" t="s">
        <v>201</v>
      </c>
      <c r="E126" s="219" t="s">
        <v>1061</v>
      </c>
      <c r="F126" s="220" t="s">
        <v>1062</v>
      </c>
      <c r="G126" s="221" t="s">
        <v>236</v>
      </c>
      <c r="H126" s="222">
        <v>13.143000000000001</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1204</v>
      </c>
    </row>
    <row r="127" s="1" customFormat="1">
      <c r="B127" s="37"/>
      <c r="C127" s="38"/>
      <c r="D127" s="231" t="s">
        <v>208</v>
      </c>
      <c r="E127" s="38"/>
      <c r="F127" s="232" t="s">
        <v>1064</v>
      </c>
      <c r="G127" s="38"/>
      <c r="H127" s="38"/>
      <c r="I127" s="144"/>
      <c r="J127" s="38"/>
      <c r="K127" s="38"/>
      <c r="L127" s="42"/>
      <c r="M127" s="233"/>
      <c r="N127" s="82"/>
      <c r="O127" s="82"/>
      <c r="P127" s="82"/>
      <c r="Q127" s="82"/>
      <c r="R127" s="82"/>
      <c r="S127" s="82"/>
      <c r="T127" s="83"/>
      <c r="AT127" s="16" t="s">
        <v>208</v>
      </c>
      <c r="AU127" s="16" t="s">
        <v>85</v>
      </c>
    </row>
    <row r="128" s="1" customFormat="1">
      <c r="B128" s="37"/>
      <c r="C128" s="38"/>
      <c r="D128" s="231" t="s">
        <v>210</v>
      </c>
      <c r="E128" s="38"/>
      <c r="F128" s="234" t="s">
        <v>1065</v>
      </c>
      <c r="G128" s="38"/>
      <c r="H128" s="38"/>
      <c r="I128" s="144"/>
      <c r="J128" s="38"/>
      <c r="K128" s="38"/>
      <c r="L128" s="42"/>
      <c r="M128" s="233"/>
      <c r="N128" s="82"/>
      <c r="O128" s="82"/>
      <c r="P128" s="82"/>
      <c r="Q128" s="82"/>
      <c r="R128" s="82"/>
      <c r="S128" s="82"/>
      <c r="T128" s="83"/>
      <c r="AT128" s="16" t="s">
        <v>210</v>
      </c>
      <c r="AU128" s="16" t="s">
        <v>85</v>
      </c>
    </row>
    <row r="129" s="12" customFormat="1">
      <c r="B129" s="235"/>
      <c r="C129" s="236"/>
      <c r="D129" s="231" t="s">
        <v>214</v>
      </c>
      <c r="E129" s="237" t="s">
        <v>30</v>
      </c>
      <c r="F129" s="238" t="s">
        <v>1205</v>
      </c>
      <c r="G129" s="236"/>
      <c r="H129" s="239">
        <v>13.143000000000001</v>
      </c>
      <c r="I129" s="240"/>
      <c r="J129" s="236"/>
      <c r="K129" s="236"/>
      <c r="L129" s="241"/>
      <c r="M129" s="277"/>
      <c r="N129" s="278"/>
      <c r="O129" s="278"/>
      <c r="P129" s="278"/>
      <c r="Q129" s="278"/>
      <c r="R129" s="278"/>
      <c r="S129" s="278"/>
      <c r="T129" s="279"/>
      <c r="AT129" s="245" t="s">
        <v>214</v>
      </c>
      <c r="AU129" s="245" t="s">
        <v>85</v>
      </c>
      <c r="AV129" s="12" t="s">
        <v>85</v>
      </c>
      <c r="AW129" s="12" t="s">
        <v>36</v>
      </c>
      <c r="AX129" s="12" t="s">
        <v>83</v>
      </c>
      <c r="AY129" s="245" t="s">
        <v>199</v>
      </c>
    </row>
    <row r="130" s="1" customFormat="1" ht="6.96" customHeight="1">
      <c r="B130" s="57"/>
      <c r="C130" s="58"/>
      <c r="D130" s="58"/>
      <c r="E130" s="58"/>
      <c r="F130" s="58"/>
      <c r="G130" s="58"/>
      <c r="H130" s="58"/>
      <c r="I130" s="169"/>
      <c r="J130" s="58"/>
      <c r="K130" s="58"/>
      <c r="L130" s="42"/>
    </row>
  </sheetData>
  <sheetProtection sheet="1" autoFilter="0" formatColumns="0" formatRows="0" objects="1" scenarios="1" spinCount="100000" saltValue="Tg1VRSHZUpyaUWsG2KNC/85TsqgYeSjTbcFHc8mfApMHlzZ1ZvZwRDWf1xC5lJKQN9Dhuvy0LoDnuQLtTe6XJw==" hashValue="7LNoZ+dlnQsF23i6jAQVmK2d2QR1Z5IQ+Odu+uC9vXroyRcQ2oFOJiqSvG697CGkw5QjAckNVp9fp+7KDj9ogQ==" algorithmName="SHA-512" password="CC35"/>
  <autoFilter ref="C89:K129"/>
  <mergeCells count="12">
    <mergeCell ref="E7:H7"/>
    <mergeCell ref="E9:H9"/>
    <mergeCell ref="E11:H11"/>
    <mergeCell ref="E20:H20"/>
    <mergeCell ref="E29:H29"/>
    <mergeCell ref="E50:H50"/>
    <mergeCell ref="E52:H52"/>
    <mergeCell ref="E54:H54"/>
    <mergeCell ref="E78:H78"/>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123</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1206</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ROUND((SUM(BE89:BE102)),  2)</f>
        <v>0</v>
      </c>
      <c r="I35" s="158">
        <v>0.20999999999999999</v>
      </c>
      <c r="J35" s="157">
        <f>ROUND(((SUM(BE89:BE102))*I35),  2)</f>
        <v>0</v>
      </c>
      <c r="L35" s="42"/>
    </row>
    <row r="36" s="1" customFormat="1" ht="14.4" customHeight="1">
      <c r="B36" s="42"/>
      <c r="E36" s="142" t="s">
        <v>47</v>
      </c>
      <c r="F36" s="157">
        <f>ROUND((SUM(BF89:BF102)),  2)</f>
        <v>0</v>
      </c>
      <c r="I36" s="158">
        <v>0.14999999999999999</v>
      </c>
      <c r="J36" s="157">
        <f>ROUND(((SUM(BF89:BF102))*I36),  2)</f>
        <v>0</v>
      </c>
      <c r="L36" s="42"/>
    </row>
    <row r="37" hidden="1" s="1" customFormat="1" ht="14.4" customHeight="1">
      <c r="B37" s="42"/>
      <c r="E37" s="142" t="s">
        <v>48</v>
      </c>
      <c r="F37" s="157">
        <f>ROUND((SUM(BG89:BG102)),  2)</f>
        <v>0</v>
      </c>
      <c r="I37" s="158">
        <v>0.20999999999999999</v>
      </c>
      <c r="J37" s="157">
        <f>0</f>
        <v>0</v>
      </c>
      <c r="L37" s="42"/>
    </row>
    <row r="38" hidden="1" s="1" customFormat="1" ht="14.4" customHeight="1">
      <c r="B38" s="42"/>
      <c r="E38" s="142" t="s">
        <v>49</v>
      </c>
      <c r="F38" s="157">
        <f>ROUND((SUM(BH89:BH102)),  2)</f>
        <v>0</v>
      </c>
      <c r="I38" s="158">
        <v>0.14999999999999999</v>
      </c>
      <c r="J38" s="157">
        <f>0</f>
        <v>0</v>
      </c>
      <c r="L38" s="42"/>
    </row>
    <row r="39" hidden="1" s="1" customFormat="1" ht="14.4" customHeight="1">
      <c r="B39" s="42"/>
      <c r="E39" s="142" t="s">
        <v>50</v>
      </c>
      <c r="F39" s="157">
        <f>ROUND((SUM(BI89:BI102)),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09 - Přeložení schodiště st.p.č. 182</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1185</v>
      </c>
      <c r="E65" s="188"/>
      <c r="F65" s="188"/>
      <c r="G65" s="188"/>
      <c r="H65" s="188"/>
      <c r="I65" s="189"/>
      <c r="J65" s="190">
        <f>J91</f>
        <v>0</v>
      </c>
      <c r="K65" s="123"/>
      <c r="L65" s="191"/>
    </row>
    <row r="66" s="9" customFormat="1" ht="19.92" customHeight="1">
      <c r="B66" s="186"/>
      <c r="C66" s="123"/>
      <c r="D66" s="187" t="s">
        <v>181</v>
      </c>
      <c r="E66" s="188"/>
      <c r="F66" s="188"/>
      <c r="G66" s="188"/>
      <c r="H66" s="188"/>
      <c r="I66" s="189"/>
      <c r="J66" s="190">
        <f>J96</f>
        <v>0</v>
      </c>
      <c r="K66" s="123"/>
      <c r="L66" s="191"/>
    </row>
    <row r="67" s="9" customFormat="1" ht="19.92" customHeight="1">
      <c r="B67" s="186"/>
      <c r="C67" s="123"/>
      <c r="D67" s="187" t="s">
        <v>183</v>
      </c>
      <c r="E67" s="188"/>
      <c r="F67" s="188"/>
      <c r="G67" s="188"/>
      <c r="H67" s="188"/>
      <c r="I67" s="189"/>
      <c r="J67" s="190">
        <f>J99</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09 - Přeložení schodiště st.p.č. 182</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0.22178739200000003</v>
      </c>
      <c r="S89" s="94"/>
      <c r="T89" s="200">
        <f>T90</f>
        <v>0.44800000000000006</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P91+P96+P99</f>
        <v>0</v>
      </c>
      <c r="Q90" s="210"/>
      <c r="R90" s="211">
        <f>R91+R96+R99</f>
        <v>0.22178739200000003</v>
      </c>
      <c r="S90" s="210"/>
      <c r="T90" s="212">
        <f>T91+T96+T99</f>
        <v>0.44800000000000006</v>
      </c>
      <c r="AR90" s="213" t="s">
        <v>83</v>
      </c>
      <c r="AT90" s="214" t="s">
        <v>74</v>
      </c>
      <c r="AU90" s="214" t="s">
        <v>75</v>
      </c>
      <c r="AY90" s="213" t="s">
        <v>199</v>
      </c>
      <c r="BK90" s="215">
        <f>BK91+BK96+BK99</f>
        <v>0</v>
      </c>
    </row>
    <row r="91" s="11" customFormat="1" ht="22.8" customHeight="1">
      <c r="B91" s="202"/>
      <c r="C91" s="203"/>
      <c r="D91" s="204" t="s">
        <v>74</v>
      </c>
      <c r="E91" s="216" t="s">
        <v>206</v>
      </c>
      <c r="F91" s="216" t="s">
        <v>1193</v>
      </c>
      <c r="G91" s="203"/>
      <c r="H91" s="203"/>
      <c r="I91" s="206"/>
      <c r="J91" s="217">
        <f>BK91</f>
        <v>0</v>
      </c>
      <c r="K91" s="203"/>
      <c r="L91" s="208"/>
      <c r="M91" s="209"/>
      <c r="N91" s="210"/>
      <c r="O91" s="210"/>
      <c r="P91" s="211">
        <f>SUM(P92:P95)</f>
        <v>0</v>
      </c>
      <c r="Q91" s="210"/>
      <c r="R91" s="211">
        <f>SUM(R92:R95)</f>
        <v>0.22178739200000003</v>
      </c>
      <c r="S91" s="210"/>
      <c r="T91" s="212">
        <f>SUM(T92:T95)</f>
        <v>0</v>
      </c>
      <c r="AR91" s="213" t="s">
        <v>83</v>
      </c>
      <c r="AT91" s="214" t="s">
        <v>74</v>
      </c>
      <c r="AU91" s="214" t="s">
        <v>83</v>
      </c>
      <c r="AY91" s="213" t="s">
        <v>199</v>
      </c>
      <c r="BK91" s="215">
        <f>SUM(BK92:BK95)</f>
        <v>0</v>
      </c>
    </row>
    <row r="92" s="1" customFormat="1" ht="16.5" customHeight="1">
      <c r="B92" s="37"/>
      <c r="C92" s="218" t="s">
        <v>83</v>
      </c>
      <c r="D92" s="218" t="s">
        <v>201</v>
      </c>
      <c r="E92" s="219" t="s">
        <v>1207</v>
      </c>
      <c r="F92" s="220" t="s">
        <v>1208</v>
      </c>
      <c r="G92" s="221" t="s">
        <v>229</v>
      </c>
      <c r="H92" s="222">
        <v>6.4000000000000004</v>
      </c>
      <c r="I92" s="223"/>
      <c r="J92" s="224">
        <f>ROUND(I92*H92,2)</f>
        <v>0</v>
      </c>
      <c r="K92" s="220" t="s">
        <v>205</v>
      </c>
      <c r="L92" s="42"/>
      <c r="M92" s="225" t="s">
        <v>30</v>
      </c>
      <c r="N92" s="226" t="s">
        <v>46</v>
      </c>
      <c r="O92" s="82"/>
      <c r="P92" s="227">
        <f>O92*H92</f>
        <v>0</v>
      </c>
      <c r="Q92" s="227">
        <v>0.034654280000000003</v>
      </c>
      <c r="R92" s="227">
        <f>Q92*H92</f>
        <v>0.22178739200000003</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1209</v>
      </c>
    </row>
    <row r="93" s="1" customFormat="1">
      <c r="B93" s="37"/>
      <c r="C93" s="38"/>
      <c r="D93" s="231" t="s">
        <v>208</v>
      </c>
      <c r="E93" s="38"/>
      <c r="F93" s="232" t="s">
        <v>1210</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1211</v>
      </c>
      <c r="G94" s="38"/>
      <c r="H94" s="38"/>
      <c r="I94" s="144"/>
      <c r="J94" s="38"/>
      <c r="K94" s="38"/>
      <c r="L94" s="42"/>
      <c r="M94" s="233"/>
      <c r="N94" s="82"/>
      <c r="O94" s="82"/>
      <c r="P94" s="82"/>
      <c r="Q94" s="82"/>
      <c r="R94" s="82"/>
      <c r="S94" s="82"/>
      <c r="T94" s="83"/>
      <c r="AT94" s="16" t="s">
        <v>210</v>
      </c>
      <c r="AU94" s="16" t="s">
        <v>85</v>
      </c>
    </row>
    <row r="95" s="12" customFormat="1">
      <c r="B95" s="235"/>
      <c r="C95" s="236"/>
      <c r="D95" s="231" t="s">
        <v>214</v>
      </c>
      <c r="E95" s="237" t="s">
        <v>30</v>
      </c>
      <c r="F95" s="238" t="s">
        <v>1212</v>
      </c>
      <c r="G95" s="236"/>
      <c r="H95" s="239">
        <v>6.4000000000000004</v>
      </c>
      <c r="I95" s="240"/>
      <c r="J95" s="236"/>
      <c r="K95" s="236"/>
      <c r="L95" s="241"/>
      <c r="M95" s="242"/>
      <c r="N95" s="243"/>
      <c r="O95" s="243"/>
      <c r="P95" s="243"/>
      <c r="Q95" s="243"/>
      <c r="R95" s="243"/>
      <c r="S95" s="243"/>
      <c r="T95" s="244"/>
      <c r="AT95" s="245" t="s">
        <v>214</v>
      </c>
      <c r="AU95" s="245" t="s">
        <v>85</v>
      </c>
      <c r="AV95" s="12" t="s">
        <v>85</v>
      </c>
      <c r="AW95" s="12" t="s">
        <v>36</v>
      </c>
      <c r="AX95" s="12" t="s">
        <v>83</v>
      </c>
      <c r="AY95" s="245" t="s">
        <v>199</v>
      </c>
    </row>
    <row r="96" s="11" customFormat="1" ht="22.8" customHeight="1">
      <c r="B96" s="202"/>
      <c r="C96" s="203"/>
      <c r="D96" s="204" t="s">
        <v>74</v>
      </c>
      <c r="E96" s="216" t="s">
        <v>225</v>
      </c>
      <c r="F96" s="216" t="s">
        <v>226</v>
      </c>
      <c r="G96" s="203"/>
      <c r="H96" s="203"/>
      <c r="I96" s="206"/>
      <c r="J96" s="217">
        <f>BK96</f>
        <v>0</v>
      </c>
      <c r="K96" s="203"/>
      <c r="L96" s="208"/>
      <c r="M96" s="209"/>
      <c r="N96" s="210"/>
      <c r="O96" s="210"/>
      <c r="P96" s="211">
        <f>SUM(P97:P98)</f>
        <v>0</v>
      </c>
      <c r="Q96" s="210"/>
      <c r="R96" s="211">
        <f>SUM(R97:R98)</f>
        <v>0</v>
      </c>
      <c r="S96" s="210"/>
      <c r="T96" s="212">
        <f>SUM(T97:T98)</f>
        <v>0.44800000000000006</v>
      </c>
      <c r="AR96" s="213" t="s">
        <v>83</v>
      </c>
      <c r="AT96" s="214" t="s">
        <v>74</v>
      </c>
      <c r="AU96" s="214" t="s">
        <v>83</v>
      </c>
      <c r="AY96" s="213" t="s">
        <v>199</v>
      </c>
      <c r="BK96" s="215">
        <f>SUM(BK97:BK98)</f>
        <v>0</v>
      </c>
    </row>
    <row r="97" s="1" customFormat="1" ht="16.5" customHeight="1">
      <c r="B97" s="37"/>
      <c r="C97" s="218" t="s">
        <v>85</v>
      </c>
      <c r="D97" s="218" t="s">
        <v>201</v>
      </c>
      <c r="E97" s="219" t="s">
        <v>1213</v>
      </c>
      <c r="F97" s="220" t="s">
        <v>1214</v>
      </c>
      <c r="G97" s="221" t="s">
        <v>229</v>
      </c>
      <c r="H97" s="222">
        <v>6.4000000000000004</v>
      </c>
      <c r="I97" s="223"/>
      <c r="J97" s="224">
        <f>ROUND(I97*H97,2)</f>
        <v>0</v>
      </c>
      <c r="K97" s="220" t="s">
        <v>205</v>
      </c>
      <c r="L97" s="42"/>
      <c r="M97" s="225" t="s">
        <v>30</v>
      </c>
      <c r="N97" s="226" t="s">
        <v>46</v>
      </c>
      <c r="O97" s="82"/>
      <c r="P97" s="227">
        <f>O97*H97</f>
        <v>0</v>
      </c>
      <c r="Q97" s="227">
        <v>0</v>
      </c>
      <c r="R97" s="227">
        <f>Q97*H97</f>
        <v>0</v>
      </c>
      <c r="S97" s="227">
        <v>0.070000000000000007</v>
      </c>
      <c r="T97" s="228">
        <f>S97*H97</f>
        <v>0.44800000000000006</v>
      </c>
      <c r="AR97" s="229" t="s">
        <v>206</v>
      </c>
      <c r="AT97" s="229" t="s">
        <v>201</v>
      </c>
      <c r="AU97" s="229" t="s">
        <v>85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1215</v>
      </c>
    </row>
    <row r="98" s="1" customFormat="1">
      <c r="B98" s="37"/>
      <c r="C98" s="38"/>
      <c r="D98" s="231" t="s">
        <v>208</v>
      </c>
      <c r="E98" s="38"/>
      <c r="F98" s="232" t="s">
        <v>1214</v>
      </c>
      <c r="G98" s="38"/>
      <c r="H98" s="38"/>
      <c r="I98" s="144"/>
      <c r="J98" s="38"/>
      <c r="K98" s="38"/>
      <c r="L98" s="42"/>
      <c r="M98" s="233"/>
      <c r="N98" s="82"/>
      <c r="O98" s="82"/>
      <c r="P98" s="82"/>
      <c r="Q98" s="82"/>
      <c r="R98" s="82"/>
      <c r="S98" s="82"/>
      <c r="T98" s="83"/>
      <c r="AT98" s="16" t="s">
        <v>208</v>
      </c>
      <c r="AU98" s="16" t="s">
        <v>85</v>
      </c>
    </row>
    <row r="99" s="11" customFormat="1" ht="22.8" customHeight="1">
      <c r="B99" s="202"/>
      <c r="C99" s="203"/>
      <c r="D99" s="204" t="s">
        <v>74</v>
      </c>
      <c r="E99" s="216" t="s">
        <v>261</v>
      </c>
      <c r="F99" s="216" t="s">
        <v>262</v>
      </c>
      <c r="G99" s="203"/>
      <c r="H99" s="203"/>
      <c r="I99" s="206"/>
      <c r="J99" s="217">
        <f>BK99</f>
        <v>0</v>
      </c>
      <c r="K99" s="203"/>
      <c r="L99" s="208"/>
      <c r="M99" s="209"/>
      <c r="N99" s="210"/>
      <c r="O99" s="210"/>
      <c r="P99" s="211">
        <f>SUM(P100:P102)</f>
        <v>0</v>
      </c>
      <c r="Q99" s="210"/>
      <c r="R99" s="211">
        <f>SUM(R100:R102)</f>
        <v>0</v>
      </c>
      <c r="S99" s="210"/>
      <c r="T99" s="212">
        <f>SUM(T100:T102)</f>
        <v>0</v>
      </c>
      <c r="AR99" s="213" t="s">
        <v>83</v>
      </c>
      <c r="AT99" s="214" t="s">
        <v>74</v>
      </c>
      <c r="AU99" s="214" t="s">
        <v>83</v>
      </c>
      <c r="AY99" s="213" t="s">
        <v>199</v>
      </c>
      <c r="BK99" s="215">
        <f>SUM(BK100:BK102)</f>
        <v>0</v>
      </c>
    </row>
    <row r="100" s="1" customFormat="1" ht="16.5" customHeight="1">
      <c r="B100" s="37"/>
      <c r="C100" s="218" t="s">
        <v>217</v>
      </c>
      <c r="D100" s="218" t="s">
        <v>201</v>
      </c>
      <c r="E100" s="219" t="s">
        <v>1216</v>
      </c>
      <c r="F100" s="220" t="s">
        <v>1217</v>
      </c>
      <c r="G100" s="221" t="s">
        <v>236</v>
      </c>
      <c r="H100" s="222">
        <v>0.67000000000000004</v>
      </c>
      <c r="I100" s="223"/>
      <c r="J100" s="224">
        <f>ROUND(I100*H100,2)</f>
        <v>0</v>
      </c>
      <c r="K100" s="220" t="s">
        <v>205</v>
      </c>
      <c r="L100" s="42"/>
      <c r="M100" s="225" t="s">
        <v>30</v>
      </c>
      <c r="N100" s="226" t="s">
        <v>46</v>
      </c>
      <c r="O100" s="82"/>
      <c r="P100" s="227">
        <f>O100*H100</f>
        <v>0</v>
      </c>
      <c r="Q100" s="227">
        <v>0</v>
      </c>
      <c r="R100" s="227">
        <f>Q100*H100</f>
        <v>0</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1218</v>
      </c>
    </row>
    <row r="101" s="1" customFormat="1">
      <c r="B101" s="37"/>
      <c r="C101" s="38"/>
      <c r="D101" s="231" t="s">
        <v>208</v>
      </c>
      <c r="E101" s="38"/>
      <c r="F101" s="232" t="s">
        <v>1219</v>
      </c>
      <c r="G101" s="38"/>
      <c r="H101" s="38"/>
      <c r="I101" s="144"/>
      <c r="J101" s="38"/>
      <c r="K101" s="38"/>
      <c r="L101" s="42"/>
      <c r="M101" s="233"/>
      <c r="N101" s="82"/>
      <c r="O101" s="82"/>
      <c r="P101" s="82"/>
      <c r="Q101" s="82"/>
      <c r="R101" s="82"/>
      <c r="S101" s="82"/>
      <c r="T101" s="83"/>
      <c r="AT101" s="16" t="s">
        <v>208</v>
      </c>
      <c r="AU101" s="16" t="s">
        <v>85</v>
      </c>
    </row>
    <row r="102" s="12" customFormat="1">
      <c r="B102" s="235"/>
      <c r="C102" s="236"/>
      <c r="D102" s="231" t="s">
        <v>214</v>
      </c>
      <c r="E102" s="237" t="s">
        <v>30</v>
      </c>
      <c r="F102" s="238" t="s">
        <v>1220</v>
      </c>
      <c r="G102" s="236"/>
      <c r="H102" s="239">
        <v>0.67000000000000004</v>
      </c>
      <c r="I102" s="240"/>
      <c r="J102" s="236"/>
      <c r="K102" s="236"/>
      <c r="L102" s="241"/>
      <c r="M102" s="277"/>
      <c r="N102" s="278"/>
      <c r="O102" s="278"/>
      <c r="P102" s="278"/>
      <c r="Q102" s="278"/>
      <c r="R102" s="278"/>
      <c r="S102" s="278"/>
      <c r="T102" s="279"/>
      <c r="AT102" s="245" t="s">
        <v>214</v>
      </c>
      <c r="AU102" s="245" t="s">
        <v>85</v>
      </c>
      <c r="AV102" s="12" t="s">
        <v>85</v>
      </c>
      <c r="AW102" s="12" t="s">
        <v>36</v>
      </c>
      <c r="AX102" s="12" t="s">
        <v>83</v>
      </c>
      <c r="AY102" s="245" t="s">
        <v>199</v>
      </c>
    </row>
    <row r="103" s="1" customFormat="1" ht="6.96" customHeight="1">
      <c r="B103" s="57"/>
      <c r="C103" s="58"/>
      <c r="D103" s="58"/>
      <c r="E103" s="58"/>
      <c r="F103" s="58"/>
      <c r="G103" s="58"/>
      <c r="H103" s="58"/>
      <c r="I103" s="169"/>
      <c r="J103" s="58"/>
      <c r="K103" s="58"/>
      <c r="L103" s="42"/>
    </row>
  </sheetData>
  <sheetProtection sheet="1" autoFilter="0" formatColumns="0" formatRows="0" objects="1" scenarios="1" spinCount="100000" saltValue="p041c/QvZlkHu2P5PwNZY1Hh5cGsjQ3ViX2DLLUfewtFBzzPc8qD4aXBOsBms7YcAxywweUVOPo8BvOFzKkkpQ==" hashValue="259EtMVV/44sVKrxRcedoQ30mPJigxQsDBc4Jb53FqiTgKI2Sn1mq6Dh/SH9XTcJsCnCWGRFo3X/uoKkHcHB6A==" algorithmName="SHA-512" password="CC35"/>
  <autoFilter ref="C88:K102"/>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126</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1221</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ROUND((SUM(BE89:BE121)),  2)</f>
        <v>0</v>
      </c>
      <c r="I35" s="158">
        <v>0.20999999999999999</v>
      </c>
      <c r="J35" s="157">
        <f>ROUND(((SUM(BE89:BE121))*I35),  2)</f>
        <v>0</v>
      </c>
      <c r="L35" s="42"/>
    </row>
    <row r="36" s="1" customFormat="1" ht="14.4" customHeight="1">
      <c r="B36" s="42"/>
      <c r="E36" s="142" t="s">
        <v>47</v>
      </c>
      <c r="F36" s="157">
        <f>ROUND((SUM(BF89:BF121)),  2)</f>
        <v>0</v>
      </c>
      <c r="I36" s="158">
        <v>0.14999999999999999</v>
      </c>
      <c r="J36" s="157">
        <f>ROUND(((SUM(BF89:BF121))*I36),  2)</f>
        <v>0</v>
      </c>
      <c r="L36" s="42"/>
    </row>
    <row r="37" hidden="1" s="1" customFormat="1" ht="14.4" customHeight="1">
      <c r="B37" s="42"/>
      <c r="E37" s="142" t="s">
        <v>48</v>
      </c>
      <c r="F37" s="157">
        <f>ROUND((SUM(BG89:BG121)),  2)</f>
        <v>0</v>
      </c>
      <c r="I37" s="158">
        <v>0.20999999999999999</v>
      </c>
      <c r="J37" s="157">
        <f>0</f>
        <v>0</v>
      </c>
      <c r="L37" s="42"/>
    </row>
    <row r="38" hidden="1" s="1" customFormat="1" ht="14.4" customHeight="1">
      <c r="B38" s="42"/>
      <c r="E38" s="142" t="s">
        <v>49</v>
      </c>
      <c r="F38" s="157">
        <f>ROUND((SUM(BH89:BH121)),  2)</f>
        <v>0</v>
      </c>
      <c r="I38" s="158">
        <v>0.14999999999999999</v>
      </c>
      <c r="J38" s="157">
        <f>0</f>
        <v>0</v>
      </c>
      <c r="L38" s="42"/>
    </row>
    <row r="39" hidden="1" s="1" customFormat="1" ht="14.4" customHeight="1">
      <c r="B39" s="42"/>
      <c r="E39" s="142" t="s">
        <v>50</v>
      </c>
      <c r="F39" s="157">
        <f>ROUND((SUM(BI89:BI121)),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10 - Nová podezdívka a oplocení st.p. č. 264 a 263</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754</v>
      </c>
      <c r="E65" s="188"/>
      <c r="F65" s="188"/>
      <c r="G65" s="188"/>
      <c r="H65" s="188"/>
      <c r="I65" s="189"/>
      <c r="J65" s="190">
        <f>J91</f>
        <v>0</v>
      </c>
      <c r="K65" s="123"/>
      <c r="L65" s="191"/>
    </row>
    <row r="66" s="9" customFormat="1" ht="19.92" customHeight="1">
      <c r="B66" s="186"/>
      <c r="C66" s="123"/>
      <c r="D66" s="187" t="s">
        <v>180</v>
      </c>
      <c r="E66" s="188"/>
      <c r="F66" s="188"/>
      <c r="G66" s="188"/>
      <c r="H66" s="188"/>
      <c r="I66" s="189"/>
      <c r="J66" s="190">
        <f>J98</f>
        <v>0</v>
      </c>
      <c r="K66" s="123"/>
      <c r="L66" s="191"/>
    </row>
    <row r="67" s="9" customFormat="1" ht="19.92" customHeight="1">
      <c r="B67" s="186"/>
      <c r="C67" s="123"/>
      <c r="D67" s="187" t="s">
        <v>183</v>
      </c>
      <c r="E67" s="188"/>
      <c r="F67" s="188"/>
      <c r="G67" s="188"/>
      <c r="H67" s="188"/>
      <c r="I67" s="189"/>
      <c r="J67" s="190">
        <f>J118</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10 - Nová podezdívka a oplocení st.p. č. 264 a 263</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10.190779543600002</v>
      </c>
      <c r="S89" s="94"/>
      <c r="T89" s="200">
        <f>T90</f>
        <v>0</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P91+P98+P118</f>
        <v>0</v>
      </c>
      <c r="Q90" s="210"/>
      <c r="R90" s="211">
        <f>R91+R98+R118</f>
        <v>10.190779543600002</v>
      </c>
      <c r="S90" s="210"/>
      <c r="T90" s="212">
        <f>T91+T98+T118</f>
        <v>0</v>
      </c>
      <c r="AR90" s="213" t="s">
        <v>83</v>
      </c>
      <c r="AT90" s="214" t="s">
        <v>74</v>
      </c>
      <c r="AU90" s="214" t="s">
        <v>75</v>
      </c>
      <c r="AY90" s="213" t="s">
        <v>199</v>
      </c>
      <c r="BK90" s="215">
        <f>BK91+BK98+BK118</f>
        <v>0</v>
      </c>
    </row>
    <row r="91" s="11" customFormat="1" ht="22.8" customHeight="1">
      <c r="B91" s="202"/>
      <c r="C91" s="203"/>
      <c r="D91" s="204" t="s">
        <v>74</v>
      </c>
      <c r="E91" s="216" t="s">
        <v>85</v>
      </c>
      <c r="F91" s="216" t="s">
        <v>763</v>
      </c>
      <c r="G91" s="203"/>
      <c r="H91" s="203"/>
      <c r="I91" s="206"/>
      <c r="J91" s="217">
        <f>BK91</f>
        <v>0</v>
      </c>
      <c r="K91" s="203"/>
      <c r="L91" s="208"/>
      <c r="M91" s="209"/>
      <c r="N91" s="210"/>
      <c r="O91" s="210"/>
      <c r="P91" s="211">
        <f>SUM(P92:P97)</f>
        <v>0</v>
      </c>
      <c r="Q91" s="210"/>
      <c r="R91" s="211">
        <f>SUM(R92:R97)</f>
        <v>4.2835410435999997</v>
      </c>
      <c r="S91" s="210"/>
      <c r="T91" s="212">
        <f>SUM(T92:T97)</f>
        <v>0</v>
      </c>
      <c r="AR91" s="213" t="s">
        <v>83</v>
      </c>
      <c r="AT91" s="214" t="s">
        <v>74</v>
      </c>
      <c r="AU91" s="214" t="s">
        <v>83</v>
      </c>
      <c r="AY91" s="213" t="s">
        <v>199</v>
      </c>
      <c r="BK91" s="215">
        <f>SUM(BK92:BK97)</f>
        <v>0</v>
      </c>
    </row>
    <row r="92" s="1" customFormat="1" ht="16.5" customHeight="1">
      <c r="B92" s="37"/>
      <c r="C92" s="218" t="s">
        <v>83</v>
      </c>
      <c r="D92" s="218" t="s">
        <v>201</v>
      </c>
      <c r="E92" s="219" t="s">
        <v>1067</v>
      </c>
      <c r="F92" s="220" t="s">
        <v>1068</v>
      </c>
      <c r="G92" s="221" t="s">
        <v>204</v>
      </c>
      <c r="H92" s="222">
        <v>9.8499999999999996</v>
      </c>
      <c r="I92" s="223"/>
      <c r="J92" s="224">
        <f>ROUND(I92*H92,2)</f>
        <v>0</v>
      </c>
      <c r="K92" s="220" t="s">
        <v>205</v>
      </c>
      <c r="L92" s="42"/>
      <c r="M92" s="225" t="s">
        <v>30</v>
      </c>
      <c r="N92" s="226" t="s">
        <v>46</v>
      </c>
      <c r="O92" s="82"/>
      <c r="P92" s="227">
        <f>O92*H92</f>
        <v>0</v>
      </c>
      <c r="Q92" s="227">
        <v>0.4283208</v>
      </c>
      <c r="R92" s="227">
        <f>Q92*H92</f>
        <v>4.2189598799999999</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1222</v>
      </c>
    </row>
    <row r="93" s="1" customFormat="1">
      <c r="B93" s="37"/>
      <c r="C93" s="38"/>
      <c r="D93" s="231" t="s">
        <v>208</v>
      </c>
      <c r="E93" s="38"/>
      <c r="F93" s="232" t="s">
        <v>1070</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1071</v>
      </c>
      <c r="G94" s="38"/>
      <c r="H94" s="38"/>
      <c r="I94" s="144"/>
      <c r="J94" s="38"/>
      <c r="K94" s="38"/>
      <c r="L94" s="42"/>
      <c r="M94" s="233"/>
      <c r="N94" s="82"/>
      <c r="O94" s="82"/>
      <c r="P94" s="82"/>
      <c r="Q94" s="82"/>
      <c r="R94" s="82"/>
      <c r="S94" s="82"/>
      <c r="T94" s="83"/>
      <c r="AT94" s="16" t="s">
        <v>210</v>
      </c>
      <c r="AU94" s="16" t="s">
        <v>85</v>
      </c>
    </row>
    <row r="95" s="1" customFormat="1" ht="16.5" customHeight="1">
      <c r="B95" s="37"/>
      <c r="C95" s="218" t="s">
        <v>85</v>
      </c>
      <c r="D95" s="218" t="s">
        <v>201</v>
      </c>
      <c r="E95" s="219" t="s">
        <v>1072</v>
      </c>
      <c r="F95" s="220" t="s">
        <v>1073</v>
      </c>
      <c r="G95" s="221" t="s">
        <v>236</v>
      </c>
      <c r="H95" s="222">
        <v>0.060999999999999999</v>
      </c>
      <c r="I95" s="223"/>
      <c r="J95" s="224">
        <f>ROUND(I95*H95,2)</f>
        <v>0</v>
      </c>
      <c r="K95" s="220" t="s">
        <v>205</v>
      </c>
      <c r="L95" s="42"/>
      <c r="M95" s="225" t="s">
        <v>30</v>
      </c>
      <c r="N95" s="226" t="s">
        <v>46</v>
      </c>
      <c r="O95" s="82"/>
      <c r="P95" s="227">
        <f>O95*H95</f>
        <v>0</v>
      </c>
      <c r="Q95" s="227">
        <v>1.0587076</v>
      </c>
      <c r="R95" s="227">
        <f>Q95*H95</f>
        <v>0.064581163599999991</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1223</v>
      </c>
    </row>
    <row r="96" s="1" customFormat="1">
      <c r="B96" s="37"/>
      <c r="C96" s="38"/>
      <c r="D96" s="231" t="s">
        <v>208</v>
      </c>
      <c r="E96" s="38"/>
      <c r="F96" s="232" t="s">
        <v>1075</v>
      </c>
      <c r="G96" s="38"/>
      <c r="H96" s="38"/>
      <c r="I96" s="144"/>
      <c r="J96" s="38"/>
      <c r="K96" s="38"/>
      <c r="L96" s="42"/>
      <c r="M96" s="233"/>
      <c r="N96" s="82"/>
      <c r="O96" s="82"/>
      <c r="P96" s="82"/>
      <c r="Q96" s="82"/>
      <c r="R96" s="82"/>
      <c r="S96" s="82"/>
      <c r="T96" s="83"/>
      <c r="AT96" s="16" t="s">
        <v>208</v>
      </c>
      <c r="AU96" s="16" t="s">
        <v>85</v>
      </c>
    </row>
    <row r="97" s="12" customFormat="1">
      <c r="B97" s="235"/>
      <c r="C97" s="236"/>
      <c r="D97" s="231" t="s">
        <v>214</v>
      </c>
      <c r="E97" s="237" t="s">
        <v>30</v>
      </c>
      <c r="F97" s="238" t="s">
        <v>1224</v>
      </c>
      <c r="G97" s="236"/>
      <c r="H97" s="239">
        <v>0.060999999999999999</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11" customFormat="1" ht="22.8" customHeight="1">
      <c r="B98" s="202"/>
      <c r="C98" s="203"/>
      <c r="D98" s="204" t="s">
        <v>74</v>
      </c>
      <c r="E98" s="216" t="s">
        <v>217</v>
      </c>
      <c r="F98" s="216" t="s">
        <v>218</v>
      </c>
      <c r="G98" s="203"/>
      <c r="H98" s="203"/>
      <c r="I98" s="206"/>
      <c r="J98" s="217">
        <f>BK98</f>
        <v>0</v>
      </c>
      <c r="K98" s="203"/>
      <c r="L98" s="208"/>
      <c r="M98" s="209"/>
      <c r="N98" s="210"/>
      <c r="O98" s="210"/>
      <c r="P98" s="211">
        <f>SUM(P99:P117)</f>
        <v>0</v>
      </c>
      <c r="Q98" s="210"/>
      <c r="R98" s="211">
        <f>SUM(R99:R117)</f>
        <v>5.9072385000000009</v>
      </c>
      <c r="S98" s="210"/>
      <c r="T98" s="212">
        <f>SUM(T99:T117)</f>
        <v>0</v>
      </c>
      <c r="AR98" s="213" t="s">
        <v>83</v>
      </c>
      <c r="AT98" s="214" t="s">
        <v>74</v>
      </c>
      <c r="AU98" s="214" t="s">
        <v>83</v>
      </c>
      <c r="AY98" s="213" t="s">
        <v>199</v>
      </c>
      <c r="BK98" s="215">
        <f>SUM(BK99:BK117)</f>
        <v>0</v>
      </c>
    </row>
    <row r="99" s="1" customFormat="1" ht="16.5" customHeight="1">
      <c r="B99" s="37"/>
      <c r="C99" s="218" t="s">
        <v>217</v>
      </c>
      <c r="D99" s="218" t="s">
        <v>201</v>
      </c>
      <c r="E99" s="219" t="s">
        <v>1154</v>
      </c>
      <c r="F99" s="220" t="s">
        <v>1155</v>
      </c>
      <c r="G99" s="221" t="s">
        <v>277</v>
      </c>
      <c r="H99" s="222">
        <v>4</v>
      </c>
      <c r="I99" s="223"/>
      <c r="J99" s="224">
        <f>ROUND(I99*H99,2)</f>
        <v>0</v>
      </c>
      <c r="K99" s="220" t="s">
        <v>205</v>
      </c>
      <c r="L99" s="42"/>
      <c r="M99" s="225" t="s">
        <v>30</v>
      </c>
      <c r="N99" s="226" t="s">
        <v>46</v>
      </c>
      <c r="O99" s="82"/>
      <c r="P99" s="227">
        <f>O99*H99</f>
        <v>0</v>
      </c>
      <c r="Q99" s="227">
        <v>0.0046800000000000001</v>
      </c>
      <c r="R99" s="227">
        <f>Q99*H99</f>
        <v>0.018720000000000001</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1225</v>
      </c>
    </row>
    <row r="100" s="1" customFormat="1">
      <c r="B100" s="37"/>
      <c r="C100" s="38"/>
      <c r="D100" s="231" t="s">
        <v>208</v>
      </c>
      <c r="E100" s="38"/>
      <c r="F100" s="232" t="s">
        <v>1157</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1119</v>
      </c>
      <c r="G101" s="38"/>
      <c r="H101" s="38"/>
      <c r="I101" s="144"/>
      <c r="J101" s="38"/>
      <c r="K101" s="38"/>
      <c r="L101" s="42"/>
      <c r="M101" s="233"/>
      <c r="N101" s="82"/>
      <c r="O101" s="82"/>
      <c r="P101" s="82"/>
      <c r="Q101" s="82"/>
      <c r="R101" s="82"/>
      <c r="S101" s="82"/>
      <c r="T101" s="83"/>
      <c r="AT101" s="16" t="s">
        <v>210</v>
      </c>
      <c r="AU101" s="16" t="s">
        <v>85</v>
      </c>
    </row>
    <row r="102" s="1" customFormat="1" ht="16.5" customHeight="1">
      <c r="B102" s="37"/>
      <c r="C102" s="263" t="s">
        <v>206</v>
      </c>
      <c r="D102" s="263" t="s">
        <v>774</v>
      </c>
      <c r="E102" s="264" t="s">
        <v>1158</v>
      </c>
      <c r="F102" s="265" t="s">
        <v>1159</v>
      </c>
      <c r="G102" s="266" t="s">
        <v>277</v>
      </c>
      <c r="H102" s="267">
        <v>4</v>
      </c>
      <c r="I102" s="268"/>
      <c r="J102" s="269">
        <f>ROUND(I102*H102,2)</f>
        <v>0</v>
      </c>
      <c r="K102" s="265" t="s">
        <v>205</v>
      </c>
      <c r="L102" s="270"/>
      <c r="M102" s="271" t="s">
        <v>30</v>
      </c>
      <c r="N102" s="272" t="s">
        <v>46</v>
      </c>
      <c r="O102" s="82"/>
      <c r="P102" s="227">
        <f>O102*H102</f>
        <v>0</v>
      </c>
      <c r="Q102" s="227">
        <v>0.0023999999999999998</v>
      </c>
      <c r="R102" s="227">
        <f>Q102*H102</f>
        <v>0.0095999999999999992</v>
      </c>
      <c r="S102" s="227">
        <v>0</v>
      </c>
      <c r="T102" s="228">
        <f>S102*H102</f>
        <v>0</v>
      </c>
      <c r="AR102" s="229" t="s">
        <v>263</v>
      </c>
      <c r="AT102" s="229" t="s">
        <v>774</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1226</v>
      </c>
    </row>
    <row r="103" s="1" customFormat="1">
      <c r="B103" s="37"/>
      <c r="C103" s="38"/>
      <c r="D103" s="231" t="s">
        <v>208</v>
      </c>
      <c r="E103" s="38"/>
      <c r="F103" s="232" t="s">
        <v>1159</v>
      </c>
      <c r="G103" s="38"/>
      <c r="H103" s="38"/>
      <c r="I103" s="144"/>
      <c r="J103" s="38"/>
      <c r="K103" s="38"/>
      <c r="L103" s="42"/>
      <c r="M103" s="233"/>
      <c r="N103" s="82"/>
      <c r="O103" s="82"/>
      <c r="P103" s="82"/>
      <c r="Q103" s="82"/>
      <c r="R103" s="82"/>
      <c r="S103" s="82"/>
      <c r="T103" s="83"/>
      <c r="AT103" s="16" t="s">
        <v>208</v>
      </c>
      <c r="AU103" s="16" t="s">
        <v>85</v>
      </c>
    </row>
    <row r="104" s="1" customFormat="1" ht="16.5" customHeight="1">
      <c r="B104" s="37"/>
      <c r="C104" s="218" t="s">
        <v>242</v>
      </c>
      <c r="D104" s="218" t="s">
        <v>201</v>
      </c>
      <c r="E104" s="219" t="s">
        <v>1084</v>
      </c>
      <c r="F104" s="220" t="s">
        <v>1085</v>
      </c>
      <c r="G104" s="221" t="s">
        <v>204</v>
      </c>
      <c r="H104" s="222">
        <v>4.6500000000000004</v>
      </c>
      <c r="I104" s="223"/>
      <c r="J104" s="224">
        <f>ROUND(I104*H104,2)</f>
        <v>0</v>
      </c>
      <c r="K104" s="220" t="s">
        <v>205</v>
      </c>
      <c r="L104" s="42"/>
      <c r="M104" s="225" t="s">
        <v>30</v>
      </c>
      <c r="N104" s="226" t="s">
        <v>46</v>
      </c>
      <c r="O104" s="82"/>
      <c r="P104" s="227">
        <f>O104*H104</f>
        <v>0</v>
      </c>
      <c r="Q104" s="227">
        <v>0.35249999999999998</v>
      </c>
      <c r="R104" s="227">
        <f>Q104*H104</f>
        <v>1.6391249999999999</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1227</v>
      </c>
    </row>
    <row r="105" s="1" customFormat="1">
      <c r="B105" s="37"/>
      <c r="C105" s="38"/>
      <c r="D105" s="231" t="s">
        <v>208</v>
      </c>
      <c r="E105" s="38"/>
      <c r="F105" s="232" t="s">
        <v>1087</v>
      </c>
      <c r="G105" s="38"/>
      <c r="H105" s="38"/>
      <c r="I105" s="144"/>
      <c r="J105" s="38"/>
      <c r="K105" s="38"/>
      <c r="L105" s="42"/>
      <c r="M105" s="233"/>
      <c r="N105" s="82"/>
      <c r="O105" s="82"/>
      <c r="P105" s="82"/>
      <c r="Q105" s="82"/>
      <c r="R105" s="82"/>
      <c r="S105" s="82"/>
      <c r="T105" s="83"/>
      <c r="AT105" s="16" t="s">
        <v>208</v>
      </c>
      <c r="AU105" s="16" t="s">
        <v>85</v>
      </c>
    </row>
    <row r="106" s="1" customFormat="1">
      <c r="B106" s="37"/>
      <c r="C106" s="38"/>
      <c r="D106" s="231" t="s">
        <v>210</v>
      </c>
      <c r="E106" s="38"/>
      <c r="F106" s="234" t="s">
        <v>1088</v>
      </c>
      <c r="G106" s="38"/>
      <c r="H106" s="38"/>
      <c r="I106" s="144"/>
      <c r="J106" s="38"/>
      <c r="K106" s="38"/>
      <c r="L106" s="42"/>
      <c r="M106" s="233"/>
      <c r="N106" s="82"/>
      <c r="O106" s="82"/>
      <c r="P106" s="82"/>
      <c r="Q106" s="82"/>
      <c r="R106" s="82"/>
      <c r="S106" s="82"/>
      <c r="T106" s="83"/>
      <c r="AT106" s="16" t="s">
        <v>210</v>
      </c>
      <c r="AU106" s="16" t="s">
        <v>85</v>
      </c>
    </row>
    <row r="107" s="1" customFormat="1" ht="16.5" customHeight="1">
      <c r="B107" s="37"/>
      <c r="C107" s="218" t="s">
        <v>247</v>
      </c>
      <c r="D107" s="218" t="s">
        <v>201</v>
      </c>
      <c r="E107" s="219" t="s">
        <v>1095</v>
      </c>
      <c r="F107" s="220" t="s">
        <v>1096</v>
      </c>
      <c r="G107" s="221" t="s">
        <v>229</v>
      </c>
      <c r="H107" s="222">
        <v>11.5</v>
      </c>
      <c r="I107" s="223"/>
      <c r="J107" s="224">
        <f>ROUND(I107*H107,2)</f>
        <v>0</v>
      </c>
      <c r="K107" s="220" t="s">
        <v>205</v>
      </c>
      <c r="L107" s="42"/>
      <c r="M107" s="225" t="s">
        <v>30</v>
      </c>
      <c r="N107" s="226" t="s">
        <v>46</v>
      </c>
      <c r="O107" s="82"/>
      <c r="P107" s="227">
        <f>O107*H107</f>
        <v>0</v>
      </c>
      <c r="Q107" s="227">
        <v>0.049500000000000002</v>
      </c>
      <c r="R107" s="227">
        <f>Q107*H107</f>
        <v>0.56925000000000003</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1228</v>
      </c>
    </row>
    <row r="108" s="1" customFormat="1">
      <c r="B108" s="37"/>
      <c r="C108" s="38"/>
      <c r="D108" s="231" t="s">
        <v>208</v>
      </c>
      <c r="E108" s="38"/>
      <c r="F108" s="232" t="s">
        <v>1098</v>
      </c>
      <c r="G108" s="38"/>
      <c r="H108" s="38"/>
      <c r="I108" s="144"/>
      <c r="J108" s="38"/>
      <c r="K108" s="38"/>
      <c r="L108" s="42"/>
      <c r="M108" s="233"/>
      <c r="N108" s="82"/>
      <c r="O108" s="82"/>
      <c r="P108" s="82"/>
      <c r="Q108" s="82"/>
      <c r="R108" s="82"/>
      <c r="S108" s="82"/>
      <c r="T108" s="83"/>
      <c r="AT108" s="16" t="s">
        <v>208</v>
      </c>
      <c r="AU108" s="16" t="s">
        <v>85</v>
      </c>
    </row>
    <row r="109" s="1" customFormat="1">
      <c r="B109" s="37"/>
      <c r="C109" s="38"/>
      <c r="D109" s="231" t="s">
        <v>210</v>
      </c>
      <c r="E109" s="38"/>
      <c r="F109" s="234" t="s">
        <v>1088</v>
      </c>
      <c r="G109" s="38"/>
      <c r="H109" s="38"/>
      <c r="I109" s="144"/>
      <c r="J109" s="38"/>
      <c r="K109" s="38"/>
      <c r="L109" s="42"/>
      <c r="M109" s="233"/>
      <c r="N109" s="82"/>
      <c r="O109" s="82"/>
      <c r="P109" s="82"/>
      <c r="Q109" s="82"/>
      <c r="R109" s="82"/>
      <c r="S109" s="82"/>
      <c r="T109" s="83"/>
      <c r="AT109" s="16" t="s">
        <v>210</v>
      </c>
      <c r="AU109" s="16" t="s">
        <v>85</v>
      </c>
    </row>
    <row r="110" s="1" customFormat="1" ht="16.5" customHeight="1">
      <c r="B110" s="37"/>
      <c r="C110" s="218" t="s">
        <v>254</v>
      </c>
      <c r="D110" s="218" t="s">
        <v>201</v>
      </c>
      <c r="E110" s="219" t="s">
        <v>1103</v>
      </c>
      <c r="F110" s="220" t="s">
        <v>1104</v>
      </c>
      <c r="G110" s="221" t="s">
        <v>204</v>
      </c>
      <c r="H110" s="222">
        <v>4.6500000000000004</v>
      </c>
      <c r="I110" s="223"/>
      <c r="J110" s="224">
        <f>ROUND(I110*H110,2)</f>
        <v>0</v>
      </c>
      <c r="K110" s="220" t="s">
        <v>205</v>
      </c>
      <c r="L110" s="42"/>
      <c r="M110" s="225" t="s">
        <v>30</v>
      </c>
      <c r="N110" s="226" t="s">
        <v>46</v>
      </c>
      <c r="O110" s="82"/>
      <c r="P110" s="227">
        <f>O110*H110</f>
        <v>0</v>
      </c>
      <c r="Q110" s="227">
        <v>0.72258999999999995</v>
      </c>
      <c r="R110" s="227">
        <f>Q110*H110</f>
        <v>3.3600435000000002</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1229</v>
      </c>
    </row>
    <row r="111" s="1" customFormat="1">
      <c r="B111" s="37"/>
      <c r="C111" s="38"/>
      <c r="D111" s="231" t="s">
        <v>208</v>
      </c>
      <c r="E111" s="38"/>
      <c r="F111" s="232" t="s">
        <v>1106</v>
      </c>
      <c r="G111" s="38"/>
      <c r="H111" s="38"/>
      <c r="I111" s="144"/>
      <c r="J111" s="38"/>
      <c r="K111" s="38"/>
      <c r="L111" s="42"/>
      <c r="M111" s="233"/>
      <c r="N111" s="82"/>
      <c r="O111" s="82"/>
      <c r="P111" s="82"/>
      <c r="Q111" s="82"/>
      <c r="R111" s="82"/>
      <c r="S111" s="82"/>
      <c r="T111" s="83"/>
      <c r="AT111" s="16" t="s">
        <v>208</v>
      </c>
      <c r="AU111" s="16" t="s">
        <v>85</v>
      </c>
    </row>
    <row r="112" s="1" customFormat="1">
      <c r="B112" s="37"/>
      <c r="C112" s="38"/>
      <c r="D112" s="231" t="s">
        <v>210</v>
      </c>
      <c r="E112" s="38"/>
      <c r="F112" s="234" t="s">
        <v>1088</v>
      </c>
      <c r="G112" s="38"/>
      <c r="H112" s="38"/>
      <c r="I112" s="144"/>
      <c r="J112" s="38"/>
      <c r="K112" s="38"/>
      <c r="L112" s="42"/>
      <c r="M112" s="233"/>
      <c r="N112" s="82"/>
      <c r="O112" s="82"/>
      <c r="P112" s="82"/>
      <c r="Q112" s="82"/>
      <c r="R112" s="82"/>
      <c r="S112" s="82"/>
      <c r="T112" s="83"/>
      <c r="AT112" s="16" t="s">
        <v>210</v>
      </c>
      <c r="AU112" s="16" t="s">
        <v>85</v>
      </c>
    </row>
    <row r="113" s="1" customFormat="1" ht="16.5" customHeight="1">
      <c r="B113" s="37"/>
      <c r="C113" s="218" t="s">
        <v>263</v>
      </c>
      <c r="D113" s="218" t="s">
        <v>201</v>
      </c>
      <c r="E113" s="219" t="s">
        <v>1053</v>
      </c>
      <c r="F113" s="220" t="s">
        <v>1054</v>
      </c>
      <c r="G113" s="221" t="s">
        <v>229</v>
      </c>
      <c r="H113" s="222">
        <v>11.5</v>
      </c>
      <c r="I113" s="223"/>
      <c r="J113" s="224">
        <f>ROUND(I113*H113,2)</f>
        <v>0</v>
      </c>
      <c r="K113" s="220" t="s">
        <v>205</v>
      </c>
      <c r="L113" s="42"/>
      <c r="M113" s="225" t="s">
        <v>30</v>
      </c>
      <c r="N113" s="226" t="s">
        <v>46</v>
      </c>
      <c r="O113" s="82"/>
      <c r="P113" s="227">
        <f>O113*H113</f>
        <v>0</v>
      </c>
      <c r="Q113" s="227">
        <v>0</v>
      </c>
      <c r="R113" s="227">
        <f>Q113*H113</f>
        <v>0</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1230</v>
      </c>
    </row>
    <row r="114" s="1" customFormat="1">
      <c r="B114" s="37"/>
      <c r="C114" s="38"/>
      <c r="D114" s="231" t="s">
        <v>208</v>
      </c>
      <c r="E114" s="38"/>
      <c r="F114" s="232" t="s">
        <v>1056</v>
      </c>
      <c r="G114" s="38"/>
      <c r="H114" s="38"/>
      <c r="I114" s="144"/>
      <c r="J114" s="38"/>
      <c r="K114" s="38"/>
      <c r="L114" s="42"/>
      <c r="M114" s="233"/>
      <c r="N114" s="82"/>
      <c r="O114" s="82"/>
      <c r="P114" s="82"/>
      <c r="Q114" s="82"/>
      <c r="R114" s="82"/>
      <c r="S114" s="82"/>
      <c r="T114" s="83"/>
      <c r="AT114" s="16" t="s">
        <v>208</v>
      </c>
      <c r="AU114" s="16" t="s">
        <v>85</v>
      </c>
    </row>
    <row r="115" s="1" customFormat="1">
      <c r="B115" s="37"/>
      <c r="C115" s="38"/>
      <c r="D115" s="231" t="s">
        <v>210</v>
      </c>
      <c r="E115" s="38"/>
      <c r="F115" s="234" t="s">
        <v>1057</v>
      </c>
      <c r="G115" s="38"/>
      <c r="H115" s="38"/>
      <c r="I115" s="144"/>
      <c r="J115" s="38"/>
      <c r="K115" s="38"/>
      <c r="L115" s="42"/>
      <c r="M115" s="233"/>
      <c r="N115" s="82"/>
      <c r="O115" s="82"/>
      <c r="P115" s="82"/>
      <c r="Q115" s="82"/>
      <c r="R115" s="82"/>
      <c r="S115" s="82"/>
      <c r="T115" s="83"/>
      <c r="AT115" s="16" t="s">
        <v>210</v>
      </c>
      <c r="AU115" s="16" t="s">
        <v>85</v>
      </c>
    </row>
    <row r="116" s="1" customFormat="1" ht="16.5" customHeight="1">
      <c r="B116" s="37"/>
      <c r="C116" s="263" t="s">
        <v>225</v>
      </c>
      <c r="D116" s="263" t="s">
        <v>774</v>
      </c>
      <c r="E116" s="264" t="s">
        <v>1058</v>
      </c>
      <c r="F116" s="265" t="s">
        <v>1059</v>
      </c>
      <c r="G116" s="266" t="s">
        <v>229</v>
      </c>
      <c r="H116" s="267">
        <v>12.42</v>
      </c>
      <c r="I116" s="268"/>
      <c r="J116" s="269">
        <f>ROUND(I116*H116,2)</f>
        <v>0</v>
      </c>
      <c r="K116" s="265" t="s">
        <v>205</v>
      </c>
      <c r="L116" s="270"/>
      <c r="M116" s="271" t="s">
        <v>30</v>
      </c>
      <c r="N116" s="272" t="s">
        <v>46</v>
      </c>
      <c r="O116" s="82"/>
      <c r="P116" s="227">
        <f>O116*H116</f>
        <v>0</v>
      </c>
      <c r="Q116" s="227">
        <v>0.025000000000000001</v>
      </c>
      <c r="R116" s="227">
        <f>Q116*H116</f>
        <v>0.3105</v>
      </c>
      <c r="S116" s="227">
        <v>0</v>
      </c>
      <c r="T116" s="228">
        <f>S116*H116</f>
        <v>0</v>
      </c>
      <c r="AR116" s="229" t="s">
        <v>263</v>
      </c>
      <c r="AT116" s="229" t="s">
        <v>774</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1231</v>
      </c>
    </row>
    <row r="117" s="1" customFormat="1">
      <c r="B117" s="37"/>
      <c r="C117" s="38"/>
      <c r="D117" s="231" t="s">
        <v>208</v>
      </c>
      <c r="E117" s="38"/>
      <c r="F117" s="232" t="s">
        <v>1059</v>
      </c>
      <c r="G117" s="38"/>
      <c r="H117" s="38"/>
      <c r="I117" s="144"/>
      <c r="J117" s="38"/>
      <c r="K117" s="38"/>
      <c r="L117" s="42"/>
      <c r="M117" s="233"/>
      <c r="N117" s="82"/>
      <c r="O117" s="82"/>
      <c r="P117" s="82"/>
      <c r="Q117" s="82"/>
      <c r="R117" s="82"/>
      <c r="S117" s="82"/>
      <c r="T117" s="83"/>
      <c r="AT117" s="16" t="s">
        <v>208</v>
      </c>
      <c r="AU117" s="16" t="s">
        <v>85</v>
      </c>
    </row>
    <row r="118" s="11" customFormat="1" ht="22.8" customHeight="1">
      <c r="B118" s="202"/>
      <c r="C118" s="203"/>
      <c r="D118" s="204" t="s">
        <v>74</v>
      </c>
      <c r="E118" s="216" t="s">
        <v>261</v>
      </c>
      <c r="F118" s="216" t="s">
        <v>262</v>
      </c>
      <c r="G118" s="203"/>
      <c r="H118" s="203"/>
      <c r="I118" s="206"/>
      <c r="J118" s="217">
        <f>BK118</f>
        <v>0</v>
      </c>
      <c r="K118" s="203"/>
      <c r="L118" s="208"/>
      <c r="M118" s="209"/>
      <c r="N118" s="210"/>
      <c r="O118" s="210"/>
      <c r="P118" s="211">
        <f>SUM(P119:P121)</f>
        <v>0</v>
      </c>
      <c r="Q118" s="210"/>
      <c r="R118" s="211">
        <f>SUM(R119:R121)</f>
        <v>0</v>
      </c>
      <c r="S118" s="210"/>
      <c r="T118" s="212">
        <f>SUM(T119:T121)</f>
        <v>0</v>
      </c>
      <c r="AR118" s="213" t="s">
        <v>83</v>
      </c>
      <c r="AT118" s="214" t="s">
        <v>74</v>
      </c>
      <c r="AU118" s="214" t="s">
        <v>83</v>
      </c>
      <c r="AY118" s="213" t="s">
        <v>199</v>
      </c>
      <c r="BK118" s="215">
        <f>SUM(BK119:BK121)</f>
        <v>0</v>
      </c>
    </row>
    <row r="119" s="1" customFormat="1" ht="16.5" customHeight="1">
      <c r="B119" s="37"/>
      <c r="C119" s="218" t="s">
        <v>124</v>
      </c>
      <c r="D119" s="218" t="s">
        <v>201</v>
      </c>
      <c r="E119" s="219" t="s">
        <v>1061</v>
      </c>
      <c r="F119" s="220" t="s">
        <v>1062</v>
      </c>
      <c r="G119" s="221" t="s">
        <v>236</v>
      </c>
      <c r="H119" s="222">
        <v>10.191000000000001</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1232</v>
      </c>
    </row>
    <row r="120" s="1" customFormat="1">
      <c r="B120" s="37"/>
      <c r="C120" s="38"/>
      <c r="D120" s="231" t="s">
        <v>208</v>
      </c>
      <c r="E120" s="38"/>
      <c r="F120" s="232" t="s">
        <v>1064</v>
      </c>
      <c r="G120" s="38"/>
      <c r="H120" s="38"/>
      <c r="I120" s="144"/>
      <c r="J120" s="38"/>
      <c r="K120" s="38"/>
      <c r="L120" s="42"/>
      <c r="M120" s="233"/>
      <c r="N120" s="82"/>
      <c r="O120" s="82"/>
      <c r="P120" s="82"/>
      <c r="Q120" s="82"/>
      <c r="R120" s="82"/>
      <c r="S120" s="82"/>
      <c r="T120" s="83"/>
      <c r="AT120" s="16" t="s">
        <v>208</v>
      </c>
      <c r="AU120" s="16" t="s">
        <v>85</v>
      </c>
    </row>
    <row r="121" s="1" customFormat="1">
      <c r="B121" s="37"/>
      <c r="C121" s="38"/>
      <c r="D121" s="231" t="s">
        <v>210</v>
      </c>
      <c r="E121" s="38"/>
      <c r="F121" s="234" t="s">
        <v>1065</v>
      </c>
      <c r="G121" s="38"/>
      <c r="H121" s="38"/>
      <c r="I121" s="144"/>
      <c r="J121" s="38"/>
      <c r="K121" s="38"/>
      <c r="L121" s="42"/>
      <c r="M121" s="260"/>
      <c r="N121" s="261"/>
      <c r="O121" s="261"/>
      <c r="P121" s="261"/>
      <c r="Q121" s="261"/>
      <c r="R121" s="261"/>
      <c r="S121" s="261"/>
      <c r="T121" s="262"/>
      <c r="AT121" s="16" t="s">
        <v>210</v>
      </c>
      <c r="AU121" s="16" t="s">
        <v>85</v>
      </c>
    </row>
    <row r="122" s="1" customFormat="1" ht="6.96" customHeight="1">
      <c r="B122" s="57"/>
      <c r="C122" s="58"/>
      <c r="D122" s="58"/>
      <c r="E122" s="58"/>
      <c r="F122" s="58"/>
      <c r="G122" s="58"/>
      <c r="H122" s="58"/>
      <c r="I122" s="169"/>
      <c r="J122" s="58"/>
      <c r="K122" s="58"/>
      <c r="L122" s="42"/>
    </row>
  </sheetData>
  <sheetProtection sheet="1" autoFilter="0" formatColumns="0" formatRows="0" objects="1" scenarios="1" spinCount="100000" saltValue="mPEogz8jbaUjHz2LwaJbBQHZcTphFhozj3RBJfBwJi5LBFO6LCORw62hufcMjjkhsZHqm1DnwTcykBy/Xpyq0A==" hashValue="jgC3WYQ7djiDSWXyaqFXrj350Jp10HH05rrOOtc2R3+y1822kYBks02T8WqAbfpheKiNewtRbchZjOhp3QIfng==" algorithmName="SHA-512" password="CC35"/>
  <autoFilter ref="C88:K121"/>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129</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1233</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ROUND(J90,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ROUND((SUM(BE90:BE136)),  2)</f>
        <v>0</v>
      </c>
      <c r="I35" s="158">
        <v>0.20999999999999999</v>
      </c>
      <c r="J35" s="157">
        <f>ROUND(((SUM(BE90:BE136))*I35),  2)</f>
        <v>0</v>
      </c>
      <c r="L35" s="42"/>
    </row>
    <row r="36" s="1" customFormat="1" ht="14.4" customHeight="1">
      <c r="B36" s="42"/>
      <c r="E36" s="142" t="s">
        <v>47</v>
      </c>
      <c r="F36" s="157">
        <f>ROUND((SUM(BF90:BF136)),  2)</f>
        <v>0</v>
      </c>
      <c r="I36" s="158">
        <v>0.14999999999999999</v>
      </c>
      <c r="J36" s="157">
        <f>ROUND(((SUM(BF90:BF136))*I36),  2)</f>
        <v>0</v>
      </c>
      <c r="L36" s="42"/>
    </row>
    <row r="37" hidden="1" s="1" customFormat="1" ht="14.4" customHeight="1">
      <c r="B37" s="42"/>
      <c r="E37" s="142" t="s">
        <v>48</v>
      </c>
      <c r="F37" s="157">
        <f>ROUND((SUM(BG90:BG136)),  2)</f>
        <v>0</v>
      </c>
      <c r="I37" s="158">
        <v>0.20999999999999999</v>
      </c>
      <c r="J37" s="157">
        <f>0</f>
        <v>0</v>
      </c>
      <c r="L37" s="42"/>
    </row>
    <row r="38" hidden="1" s="1" customFormat="1" ht="14.4" customHeight="1">
      <c r="B38" s="42"/>
      <c r="E38" s="142" t="s">
        <v>49</v>
      </c>
      <c r="F38" s="157">
        <f>ROUND((SUM(BH90:BH136)),  2)</f>
        <v>0</v>
      </c>
      <c r="I38" s="158">
        <v>0.14999999999999999</v>
      </c>
      <c r="J38" s="157">
        <f>0</f>
        <v>0</v>
      </c>
      <c r="L38" s="42"/>
    </row>
    <row r="39" hidden="1" s="1" customFormat="1" ht="14.4" customHeight="1">
      <c r="B39" s="42"/>
      <c r="E39" s="142" t="s">
        <v>50</v>
      </c>
      <c r="F39" s="157">
        <f>ROUND((SUM(BI90:BI136)),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11 - Nová podezdívka a oplocení p.p.č. 170/19</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J90</f>
        <v>0</v>
      </c>
      <c r="K63" s="38"/>
      <c r="L63" s="42"/>
      <c r="AU63" s="16" t="s">
        <v>177</v>
      </c>
    </row>
    <row r="64" s="8" customFormat="1" ht="24.96" customHeight="1">
      <c r="B64" s="179"/>
      <c r="C64" s="180"/>
      <c r="D64" s="181" t="s">
        <v>178</v>
      </c>
      <c r="E64" s="182"/>
      <c r="F64" s="182"/>
      <c r="G64" s="182"/>
      <c r="H64" s="182"/>
      <c r="I64" s="183"/>
      <c r="J64" s="184">
        <f>J91</f>
        <v>0</v>
      </c>
      <c r="K64" s="180"/>
      <c r="L64" s="185"/>
    </row>
    <row r="65" s="9" customFormat="1" ht="19.92" customHeight="1">
      <c r="B65" s="186"/>
      <c r="C65" s="123"/>
      <c r="D65" s="187" t="s">
        <v>754</v>
      </c>
      <c r="E65" s="188"/>
      <c r="F65" s="188"/>
      <c r="G65" s="188"/>
      <c r="H65" s="188"/>
      <c r="I65" s="189"/>
      <c r="J65" s="190">
        <f>J92</f>
        <v>0</v>
      </c>
      <c r="K65" s="123"/>
      <c r="L65" s="191"/>
    </row>
    <row r="66" s="9" customFormat="1" ht="19.92" customHeight="1">
      <c r="B66" s="186"/>
      <c r="C66" s="123"/>
      <c r="D66" s="187" t="s">
        <v>180</v>
      </c>
      <c r="E66" s="188"/>
      <c r="F66" s="188"/>
      <c r="G66" s="188"/>
      <c r="H66" s="188"/>
      <c r="I66" s="189"/>
      <c r="J66" s="190">
        <f>J99</f>
        <v>0</v>
      </c>
      <c r="K66" s="123"/>
      <c r="L66" s="191"/>
    </row>
    <row r="67" s="9" customFormat="1" ht="19.92" customHeight="1">
      <c r="B67" s="186"/>
      <c r="C67" s="123"/>
      <c r="D67" s="187" t="s">
        <v>181</v>
      </c>
      <c r="E67" s="188"/>
      <c r="F67" s="188"/>
      <c r="G67" s="188"/>
      <c r="H67" s="188"/>
      <c r="I67" s="189"/>
      <c r="J67" s="190">
        <f>J125</f>
        <v>0</v>
      </c>
      <c r="K67" s="123"/>
      <c r="L67" s="191"/>
    </row>
    <row r="68" s="9" customFormat="1" ht="19.92" customHeight="1">
      <c r="B68" s="186"/>
      <c r="C68" s="123"/>
      <c r="D68" s="187" t="s">
        <v>183</v>
      </c>
      <c r="E68" s="188"/>
      <c r="F68" s="188"/>
      <c r="G68" s="188"/>
      <c r="H68" s="188"/>
      <c r="I68" s="189"/>
      <c r="J68" s="190">
        <f>J132</f>
        <v>0</v>
      </c>
      <c r="K68" s="123"/>
      <c r="L68" s="191"/>
    </row>
    <row r="69" s="1" customFormat="1" ht="21.84" customHeight="1">
      <c r="B69" s="37"/>
      <c r="C69" s="38"/>
      <c r="D69" s="38"/>
      <c r="E69" s="38"/>
      <c r="F69" s="38"/>
      <c r="G69" s="38"/>
      <c r="H69" s="38"/>
      <c r="I69" s="144"/>
      <c r="J69" s="38"/>
      <c r="K69" s="38"/>
      <c r="L69" s="42"/>
    </row>
    <row r="70" s="1" customFormat="1" ht="6.96" customHeight="1">
      <c r="B70" s="57"/>
      <c r="C70" s="58"/>
      <c r="D70" s="58"/>
      <c r="E70" s="58"/>
      <c r="F70" s="58"/>
      <c r="G70" s="58"/>
      <c r="H70" s="58"/>
      <c r="I70" s="169"/>
      <c r="J70" s="58"/>
      <c r="K70" s="58"/>
      <c r="L70" s="42"/>
    </row>
    <row r="74" s="1" customFormat="1" ht="6.96" customHeight="1">
      <c r="B74" s="59"/>
      <c r="C74" s="60"/>
      <c r="D74" s="60"/>
      <c r="E74" s="60"/>
      <c r="F74" s="60"/>
      <c r="G74" s="60"/>
      <c r="H74" s="60"/>
      <c r="I74" s="172"/>
      <c r="J74" s="60"/>
      <c r="K74" s="60"/>
      <c r="L74" s="42"/>
    </row>
    <row r="75" s="1" customFormat="1" ht="24.96" customHeight="1">
      <c r="B75" s="37"/>
      <c r="C75" s="22" t="s">
        <v>184</v>
      </c>
      <c r="D75" s="38"/>
      <c r="E75" s="38"/>
      <c r="F75" s="38"/>
      <c r="G75" s="38"/>
      <c r="H75" s="38"/>
      <c r="I75" s="144"/>
      <c r="J75" s="38"/>
      <c r="K75" s="38"/>
      <c r="L75" s="42"/>
    </row>
    <row r="76" s="1" customFormat="1" ht="6.96" customHeight="1">
      <c r="B76" s="37"/>
      <c r="C76" s="38"/>
      <c r="D76" s="38"/>
      <c r="E76" s="38"/>
      <c r="F76" s="38"/>
      <c r="G76" s="38"/>
      <c r="H76" s="38"/>
      <c r="I76" s="144"/>
      <c r="J76" s="38"/>
      <c r="K76" s="38"/>
      <c r="L76" s="42"/>
    </row>
    <row r="77" s="1" customFormat="1" ht="12" customHeight="1">
      <c r="B77" s="37"/>
      <c r="C77" s="31" t="s">
        <v>16</v>
      </c>
      <c r="D77" s="38"/>
      <c r="E77" s="38"/>
      <c r="F77" s="38"/>
      <c r="G77" s="38"/>
      <c r="H77" s="38"/>
      <c r="I77" s="144"/>
      <c r="J77" s="38"/>
      <c r="K77" s="38"/>
      <c r="L77" s="42"/>
    </row>
    <row r="78" s="1" customFormat="1" ht="16.5" customHeight="1">
      <c r="B78" s="37"/>
      <c r="C78" s="38"/>
      <c r="D78" s="38"/>
      <c r="E78" s="173" t="str">
        <f>E7</f>
        <v>Úprava komunikace Cheb-Háje, ul. Zemědělská - STAVBA I</v>
      </c>
      <c r="F78" s="31"/>
      <c r="G78" s="31"/>
      <c r="H78" s="31"/>
      <c r="I78" s="144"/>
      <c r="J78" s="38"/>
      <c r="K78" s="38"/>
      <c r="L78" s="42"/>
    </row>
    <row r="79" ht="12" customHeight="1">
      <c r="B79" s="20"/>
      <c r="C79" s="31" t="s">
        <v>172</v>
      </c>
      <c r="D79" s="21"/>
      <c r="E79" s="21"/>
      <c r="F79" s="21"/>
      <c r="G79" s="21"/>
      <c r="H79" s="21"/>
      <c r="I79" s="136"/>
      <c r="J79" s="21"/>
      <c r="K79" s="21"/>
      <c r="L79" s="19"/>
    </row>
    <row r="80" s="1" customFormat="1" ht="16.5" customHeight="1">
      <c r="B80" s="37"/>
      <c r="C80" s="38"/>
      <c r="D80" s="38"/>
      <c r="E80" s="173" t="s">
        <v>753</v>
      </c>
      <c r="F80" s="38"/>
      <c r="G80" s="38"/>
      <c r="H80" s="38"/>
      <c r="I80" s="144"/>
      <c r="J80" s="38"/>
      <c r="K80" s="38"/>
      <c r="L80" s="42"/>
    </row>
    <row r="81" s="1" customFormat="1" ht="12" customHeight="1">
      <c r="B81" s="37"/>
      <c r="C81" s="31" t="s">
        <v>1025</v>
      </c>
      <c r="D81" s="38"/>
      <c r="E81" s="38"/>
      <c r="F81" s="38"/>
      <c r="G81" s="38"/>
      <c r="H81" s="38"/>
      <c r="I81" s="144"/>
      <c r="J81" s="38"/>
      <c r="K81" s="38"/>
      <c r="L81" s="42"/>
    </row>
    <row r="82" s="1" customFormat="1" ht="16.5" customHeight="1">
      <c r="B82" s="37"/>
      <c r="C82" s="38"/>
      <c r="D82" s="38"/>
      <c r="E82" s="67" t="str">
        <f>E11</f>
        <v>11 - Nová podezdívka a oplocení p.p.č. 170/19</v>
      </c>
      <c r="F82" s="38"/>
      <c r="G82" s="38"/>
      <c r="H82" s="38"/>
      <c r="I82" s="144"/>
      <c r="J82" s="38"/>
      <c r="K82" s="38"/>
      <c r="L82" s="42"/>
    </row>
    <row r="83" s="1" customFormat="1" ht="6.96" customHeight="1">
      <c r="B83" s="37"/>
      <c r="C83" s="38"/>
      <c r="D83" s="38"/>
      <c r="E83" s="38"/>
      <c r="F83" s="38"/>
      <c r="G83" s="38"/>
      <c r="H83" s="38"/>
      <c r="I83" s="144"/>
      <c r="J83" s="38"/>
      <c r="K83" s="38"/>
      <c r="L83" s="42"/>
    </row>
    <row r="84" s="1" customFormat="1" ht="12" customHeight="1">
      <c r="B84" s="37"/>
      <c r="C84" s="31" t="s">
        <v>21</v>
      </c>
      <c r="D84" s="38"/>
      <c r="E84" s="38"/>
      <c r="F84" s="26" t="str">
        <f>F14</f>
        <v>Cheb-Háje</v>
      </c>
      <c r="G84" s="38"/>
      <c r="H84" s="38"/>
      <c r="I84" s="146" t="s">
        <v>23</v>
      </c>
      <c r="J84" s="70" t="str">
        <f>IF(J14="","",J14)</f>
        <v>21. 8. 2018</v>
      </c>
      <c r="K84" s="38"/>
      <c r="L84" s="42"/>
    </row>
    <row r="85" s="1" customFormat="1" ht="6.96" customHeight="1">
      <c r="B85" s="37"/>
      <c r="C85" s="38"/>
      <c r="D85" s="38"/>
      <c r="E85" s="38"/>
      <c r="F85" s="38"/>
      <c r="G85" s="38"/>
      <c r="H85" s="38"/>
      <c r="I85" s="144"/>
      <c r="J85" s="38"/>
      <c r="K85" s="38"/>
      <c r="L85" s="42"/>
    </row>
    <row r="86" s="1" customFormat="1" ht="43.05" customHeight="1">
      <c r="B86" s="37"/>
      <c r="C86" s="31" t="s">
        <v>25</v>
      </c>
      <c r="D86" s="38"/>
      <c r="E86" s="38"/>
      <c r="F86" s="26" t="str">
        <f>E17</f>
        <v>Město Cheb</v>
      </c>
      <c r="G86" s="38"/>
      <c r="H86" s="38"/>
      <c r="I86" s="146" t="s">
        <v>33</v>
      </c>
      <c r="J86" s="35" t="str">
        <f>E23</f>
        <v>DSVA, s.r.o. - Ing. Petr Král, Jozef Turza</v>
      </c>
      <c r="K86" s="38"/>
      <c r="L86" s="42"/>
    </row>
    <row r="87" s="1" customFormat="1" ht="43.05" customHeight="1">
      <c r="B87" s="37"/>
      <c r="C87" s="31" t="s">
        <v>31</v>
      </c>
      <c r="D87" s="38"/>
      <c r="E87" s="38"/>
      <c r="F87" s="26" t="str">
        <f>IF(E20="","",E20)</f>
        <v>Vyplň údaj</v>
      </c>
      <c r="G87" s="38"/>
      <c r="H87" s="38"/>
      <c r="I87" s="146" t="s">
        <v>37</v>
      </c>
      <c r="J87" s="35" t="str">
        <f>E26</f>
        <v>DSVA, s.r.o. - Jitka Heřmanová, Jozef Turza</v>
      </c>
      <c r="K87" s="38"/>
      <c r="L87" s="42"/>
    </row>
    <row r="88" s="1" customFormat="1" ht="10.32" customHeight="1">
      <c r="B88" s="37"/>
      <c r="C88" s="38"/>
      <c r="D88" s="38"/>
      <c r="E88" s="38"/>
      <c r="F88" s="38"/>
      <c r="G88" s="38"/>
      <c r="H88" s="38"/>
      <c r="I88" s="144"/>
      <c r="J88" s="38"/>
      <c r="K88" s="38"/>
      <c r="L88" s="42"/>
    </row>
    <row r="89" s="10" customFormat="1" ht="29.28" customHeight="1">
      <c r="B89" s="192"/>
      <c r="C89" s="193" t="s">
        <v>185</v>
      </c>
      <c r="D89" s="194" t="s">
        <v>60</v>
      </c>
      <c r="E89" s="194" t="s">
        <v>56</v>
      </c>
      <c r="F89" s="194" t="s">
        <v>57</v>
      </c>
      <c r="G89" s="194" t="s">
        <v>186</v>
      </c>
      <c r="H89" s="194" t="s">
        <v>187</v>
      </c>
      <c r="I89" s="195" t="s">
        <v>188</v>
      </c>
      <c r="J89" s="194" t="s">
        <v>176</v>
      </c>
      <c r="K89" s="196" t="s">
        <v>189</v>
      </c>
      <c r="L89" s="197"/>
      <c r="M89" s="90" t="s">
        <v>30</v>
      </c>
      <c r="N89" s="91" t="s">
        <v>45</v>
      </c>
      <c r="O89" s="91" t="s">
        <v>190</v>
      </c>
      <c r="P89" s="91" t="s">
        <v>191</v>
      </c>
      <c r="Q89" s="91" t="s">
        <v>192</v>
      </c>
      <c r="R89" s="91" t="s">
        <v>193</v>
      </c>
      <c r="S89" s="91" t="s">
        <v>194</v>
      </c>
      <c r="T89" s="92" t="s">
        <v>195</v>
      </c>
    </row>
    <row r="90" s="1" customFormat="1" ht="22.8" customHeight="1">
      <c r="B90" s="37"/>
      <c r="C90" s="97" t="s">
        <v>196</v>
      </c>
      <c r="D90" s="38"/>
      <c r="E90" s="38"/>
      <c r="F90" s="38"/>
      <c r="G90" s="38"/>
      <c r="H90" s="38"/>
      <c r="I90" s="144"/>
      <c r="J90" s="198">
        <f>BK90</f>
        <v>0</v>
      </c>
      <c r="K90" s="38"/>
      <c r="L90" s="42"/>
      <c r="M90" s="93"/>
      <c r="N90" s="94"/>
      <c r="O90" s="94"/>
      <c r="P90" s="199">
        <f>P91</f>
        <v>0</v>
      </c>
      <c r="Q90" s="94"/>
      <c r="R90" s="199">
        <f>R91</f>
        <v>22.406745871200002</v>
      </c>
      <c r="S90" s="94"/>
      <c r="T90" s="200">
        <f>T91</f>
        <v>0.40200000000000002</v>
      </c>
      <c r="AT90" s="16" t="s">
        <v>74</v>
      </c>
      <c r="AU90" s="16" t="s">
        <v>177</v>
      </c>
      <c r="BK90" s="201">
        <f>BK91</f>
        <v>0</v>
      </c>
    </row>
    <row r="91" s="11" customFormat="1" ht="25.92" customHeight="1">
      <c r="B91" s="202"/>
      <c r="C91" s="203"/>
      <c r="D91" s="204" t="s">
        <v>74</v>
      </c>
      <c r="E91" s="205" t="s">
        <v>197</v>
      </c>
      <c r="F91" s="205" t="s">
        <v>198</v>
      </c>
      <c r="G91" s="203"/>
      <c r="H91" s="203"/>
      <c r="I91" s="206"/>
      <c r="J91" s="207">
        <f>BK91</f>
        <v>0</v>
      </c>
      <c r="K91" s="203"/>
      <c r="L91" s="208"/>
      <c r="M91" s="209"/>
      <c r="N91" s="210"/>
      <c r="O91" s="210"/>
      <c r="P91" s="211">
        <f>P92+P99+P125+P132</f>
        <v>0</v>
      </c>
      <c r="Q91" s="210"/>
      <c r="R91" s="211">
        <f>R92+R99+R125+R132</f>
        <v>22.406745871200002</v>
      </c>
      <c r="S91" s="210"/>
      <c r="T91" s="212">
        <f>T92+T99+T125+T132</f>
        <v>0.40200000000000002</v>
      </c>
      <c r="AR91" s="213" t="s">
        <v>83</v>
      </c>
      <c r="AT91" s="214" t="s">
        <v>74</v>
      </c>
      <c r="AU91" s="214" t="s">
        <v>75</v>
      </c>
      <c r="AY91" s="213" t="s">
        <v>199</v>
      </c>
      <c r="BK91" s="215">
        <f>BK92+BK99+BK125+BK132</f>
        <v>0</v>
      </c>
    </row>
    <row r="92" s="11" customFormat="1" ht="22.8" customHeight="1">
      <c r="B92" s="202"/>
      <c r="C92" s="203"/>
      <c r="D92" s="204" t="s">
        <v>74</v>
      </c>
      <c r="E92" s="216" t="s">
        <v>85</v>
      </c>
      <c r="F92" s="216" t="s">
        <v>763</v>
      </c>
      <c r="G92" s="203"/>
      <c r="H92" s="203"/>
      <c r="I92" s="206"/>
      <c r="J92" s="217">
        <f>BK92</f>
        <v>0</v>
      </c>
      <c r="K92" s="203"/>
      <c r="L92" s="208"/>
      <c r="M92" s="209"/>
      <c r="N92" s="210"/>
      <c r="O92" s="210"/>
      <c r="P92" s="211">
        <f>SUM(P93:P98)</f>
        <v>0</v>
      </c>
      <c r="Q92" s="210"/>
      <c r="R92" s="211">
        <f>SUM(R93:R98)</f>
        <v>7.6784373711999994</v>
      </c>
      <c r="S92" s="210"/>
      <c r="T92" s="212">
        <f>SUM(T93:T98)</f>
        <v>0</v>
      </c>
      <c r="AR92" s="213" t="s">
        <v>83</v>
      </c>
      <c r="AT92" s="214" t="s">
        <v>74</v>
      </c>
      <c r="AU92" s="214" t="s">
        <v>83</v>
      </c>
      <c r="AY92" s="213" t="s">
        <v>199</v>
      </c>
      <c r="BK92" s="215">
        <f>SUM(BK93:BK98)</f>
        <v>0</v>
      </c>
    </row>
    <row r="93" s="1" customFormat="1" ht="16.5" customHeight="1">
      <c r="B93" s="37"/>
      <c r="C93" s="218" t="s">
        <v>83</v>
      </c>
      <c r="D93" s="218" t="s">
        <v>201</v>
      </c>
      <c r="E93" s="219" t="s">
        <v>1067</v>
      </c>
      <c r="F93" s="220" t="s">
        <v>1068</v>
      </c>
      <c r="G93" s="221" t="s">
        <v>204</v>
      </c>
      <c r="H93" s="222">
        <v>17.649999999999999</v>
      </c>
      <c r="I93" s="223"/>
      <c r="J93" s="224">
        <f>ROUND(I93*H93,2)</f>
        <v>0</v>
      </c>
      <c r="K93" s="220" t="s">
        <v>205</v>
      </c>
      <c r="L93" s="42"/>
      <c r="M93" s="225" t="s">
        <v>30</v>
      </c>
      <c r="N93" s="226" t="s">
        <v>46</v>
      </c>
      <c r="O93" s="82"/>
      <c r="P93" s="227">
        <f>O93*H93</f>
        <v>0</v>
      </c>
      <c r="Q93" s="227">
        <v>0.4283208</v>
      </c>
      <c r="R93" s="227">
        <f>Q93*H93</f>
        <v>7.5598621199999991</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1234</v>
      </c>
    </row>
    <row r="94" s="1" customFormat="1">
      <c r="B94" s="37"/>
      <c r="C94" s="38"/>
      <c r="D94" s="231" t="s">
        <v>208</v>
      </c>
      <c r="E94" s="38"/>
      <c r="F94" s="232" t="s">
        <v>1070</v>
      </c>
      <c r="G94" s="38"/>
      <c r="H94" s="38"/>
      <c r="I94" s="144"/>
      <c r="J94" s="38"/>
      <c r="K94" s="38"/>
      <c r="L94" s="42"/>
      <c r="M94" s="233"/>
      <c r="N94" s="82"/>
      <c r="O94" s="82"/>
      <c r="P94" s="82"/>
      <c r="Q94" s="82"/>
      <c r="R94" s="82"/>
      <c r="S94" s="82"/>
      <c r="T94" s="83"/>
      <c r="AT94" s="16" t="s">
        <v>208</v>
      </c>
      <c r="AU94" s="16" t="s">
        <v>85</v>
      </c>
    </row>
    <row r="95" s="1" customFormat="1">
      <c r="B95" s="37"/>
      <c r="C95" s="38"/>
      <c r="D95" s="231" t="s">
        <v>210</v>
      </c>
      <c r="E95" s="38"/>
      <c r="F95" s="234" t="s">
        <v>1071</v>
      </c>
      <c r="G95" s="38"/>
      <c r="H95" s="38"/>
      <c r="I95" s="144"/>
      <c r="J95" s="38"/>
      <c r="K95" s="38"/>
      <c r="L95" s="42"/>
      <c r="M95" s="233"/>
      <c r="N95" s="82"/>
      <c r="O95" s="82"/>
      <c r="P95" s="82"/>
      <c r="Q95" s="82"/>
      <c r="R95" s="82"/>
      <c r="S95" s="82"/>
      <c r="T95" s="83"/>
      <c r="AT95" s="16" t="s">
        <v>210</v>
      </c>
      <c r="AU95" s="16" t="s">
        <v>85</v>
      </c>
    </row>
    <row r="96" s="1" customFormat="1" ht="16.5" customHeight="1">
      <c r="B96" s="37"/>
      <c r="C96" s="218" t="s">
        <v>85</v>
      </c>
      <c r="D96" s="218" t="s">
        <v>201</v>
      </c>
      <c r="E96" s="219" t="s">
        <v>1072</v>
      </c>
      <c r="F96" s="220" t="s">
        <v>1073</v>
      </c>
      <c r="G96" s="221" t="s">
        <v>236</v>
      </c>
      <c r="H96" s="222">
        <v>0.112</v>
      </c>
      <c r="I96" s="223"/>
      <c r="J96" s="224">
        <f>ROUND(I96*H96,2)</f>
        <v>0</v>
      </c>
      <c r="K96" s="220" t="s">
        <v>205</v>
      </c>
      <c r="L96" s="42"/>
      <c r="M96" s="225" t="s">
        <v>30</v>
      </c>
      <c r="N96" s="226" t="s">
        <v>46</v>
      </c>
      <c r="O96" s="82"/>
      <c r="P96" s="227">
        <f>O96*H96</f>
        <v>0</v>
      </c>
      <c r="Q96" s="227">
        <v>1.0587076</v>
      </c>
      <c r="R96" s="227">
        <f>Q96*H96</f>
        <v>0.1185752512</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1235</v>
      </c>
    </row>
    <row r="97" s="1" customFormat="1">
      <c r="B97" s="37"/>
      <c r="C97" s="38"/>
      <c r="D97" s="231" t="s">
        <v>208</v>
      </c>
      <c r="E97" s="38"/>
      <c r="F97" s="232" t="s">
        <v>1075</v>
      </c>
      <c r="G97" s="38"/>
      <c r="H97" s="38"/>
      <c r="I97" s="144"/>
      <c r="J97" s="38"/>
      <c r="K97" s="38"/>
      <c r="L97" s="42"/>
      <c r="M97" s="233"/>
      <c r="N97" s="82"/>
      <c r="O97" s="82"/>
      <c r="P97" s="82"/>
      <c r="Q97" s="82"/>
      <c r="R97" s="82"/>
      <c r="S97" s="82"/>
      <c r="T97" s="83"/>
      <c r="AT97" s="16" t="s">
        <v>208</v>
      </c>
      <c r="AU97" s="16" t="s">
        <v>85</v>
      </c>
    </row>
    <row r="98" s="12" customFormat="1">
      <c r="B98" s="235"/>
      <c r="C98" s="236"/>
      <c r="D98" s="231" t="s">
        <v>214</v>
      </c>
      <c r="E98" s="237" t="s">
        <v>30</v>
      </c>
      <c r="F98" s="238" t="s">
        <v>1236</v>
      </c>
      <c r="G98" s="236"/>
      <c r="H98" s="239">
        <v>0.112</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11" customFormat="1" ht="22.8" customHeight="1">
      <c r="B99" s="202"/>
      <c r="C99" s="203"/>
      <c r="D99" s="204" t="s">
        <v>74</v>
      </c>
      <c r="E99" s="216" t="s">
        <v>217</v>
      </c>
      <c r="F99" s="216" t="s">
        <v>218</v>
      </c>
      <c r="G99" s="203"/>
      <c r="H99" s="203"/>
      <c r="I99" s="206"/>
      <c r="J99" s="217">
        <f>BK99</f>
        <v>0</v>
      </c>
      <c r="K99" s="203"/>
      <c r="L99" s="208"/>
      <c r="M99" s="209"/>
      <c r="N99" s="210"/>
      <c r="O99" s="210"/>
      <c r="P99" s="211">
        <f>SUM(P100:P124)</f>
        <v>0</v>
      </c>
      <c r="Q99" s="210"/>
      <c r="R99" s="211">
        <f>SUM(R100:R124)</f>
        <v>14.728308500000001</v>
      </c>
      <c r="S99" s="210"/>
      <c r="T99" s="212">
        <f>SUM(T100:T124)</f>
        <v>0</v>
      </c>
      <c r="AR99" s="213" t="s">
        <v>83</v>
      </c>
      <c r="AT99" s="214" t="s">
        <v>74</v>
      </c>
      <c r="AU99" s="214" t="s">
        <v>83</v>
      </c>
      <c r="AY99" s="213" t="s">
        <v>199</v>
      </c>
      <c r="BK99" s="215">
        <f>SUM(BK100:BK124)</f>
        <v>0</v>
      </c>
    </row>
    <row r="100" s="1" customFormat="1" ht="16.5" customHeight="1">
      <c r="B100" s="37"/>
      <c r="C100" s="218" t="s">
        <v>217</v>
      </c>
      <c r="D100" s="218" t="s">
        <v>201</v>
      </c>
      <c r="E100" s="219" t="s">
        <v>1154</v>
      </c>
      <c r="F100" s="220" t="s">
        <v>1155</v>
      </c>
      <c r="G100" s="221" t="s">
        <v>277</v>
      </c>
      <c r="H100" s="222">
        <v>9</v>
      </c>
      <c r="I100" s="223"/>
      <c r="J100" s="224">
        <f>ROUND(I100*H100,2)</f>
        <v>0</v>
      </c>
      <c r="K100" s="220" t="s">
        <v>205</v>
      </c>
      <c r="L100" s="42"/>
      <c r="M100" s="225" t="s">
        <v>30</v>
      </c>
      <c r="N100" s="226" t="s">
        <v>46</v>
      </c>
      <c r="O100" s="82"/>
      <c r="P100" s="227">
        <f>O100*H100</f>
        <v>0</v>
      </c>
      <c r="Q100" s="227">
        <v>0.0046800000000000001</v>
      </c>
      <c r="R100" s="227">
        <f>Q100*H100</f>
        <v>0.042120000000000005</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1237</v>
      </c>
    </row>
    <row r="101" s="1" customFormat="1">
      <c r="B101" s="37"/>
      <c r="C101" s="38"/>
      <c r="D101" s="231" t="s">
        <v>208</v>
      </c>
      <c r="E101" s="38"/>
      <c r="F101" s="232" t="s">
        <v>1157</v>
      </c>
      <c r="G101" s="38"/>
      <c r="H101" s="38"/>
      <c r="I101" s="144"/>
      <c r="J101" s="38"/>
      <c r="K101" s="38"/>
      <c r="L101" s="42"/>
      <c r="M101" s="233"/>
      <c r="N101" s="82"/>
      <c r="O101" s="82"/>
      <c r="P101" s="82"/>
      <c r="Q101" s="82"/>
      <c r="R101" s="82"/>
      <c r="S101" s="82"/>
      <c r="T101" s="83"/>
      <c r="AT101" s="16" t="s">
        <v>208</v>
      </c>
      <c r="AU101" s="16" t="s">
        <v>85</v>
      </c>
    </row>
    <row r="102" s="1" customFormat="1">
      <c r="B102" s="37"/>
      <c r="C102" s="38"/>
      <c r="D102" s="231" t="s">
        <v>210</v>
      </c>
      <c r="E102" s="38"/>
      <c r="F102" s="234" t="s">
        <v>1119</v>
      </c>
      <c r="G102" s="38"/>
      <c r="H102" s="38"/>
      <c r="I102" s="144"/>
      <c r="J102" s="38"/>
      <c r="K102" s="38"/>
      <c r="L102" s="42"/>
      <c r="M102" s="233"/>
      <c r="N102" s="82"/>
      <c r="O102" s="82"/>
      <c r="P102" s="82"/>
      <c r="Q102" s="82"/>
      <c r="R102" s="82"/>
      <c r="S102" s="82"/>
      <c r="T102" s="83"/>
      <c r="AT102" s="16" t="s">
        <v>210</v>
      </c>
      <c r="AU102" s="16" t="s">
        <v>85</v>
      </c>
    </row>
    <row r="103" s="1" customFormat="1" ht="16.5" customHeight="1">
      <c r="B103" s="37"/>
      <c r="C103" s="263" t="s">
        <v>206</v>
      </c>
      <c r="D103" s="263" t="s">
        <v>774</v>
      </c>
      <c r="E103" s="264" t="s">
        <v>1158</v>
      </c>
      <c r="F103" s="265" t="s">
        <v>1159</v>
      </c>
      <c r="G103" s="266" t="s">
        <v>277</v>
      </c>
      <c r="H103" s="267">
        <v>9</v>
      </c>
      <c r="I103" s="268"/>
      <c r="J103" s="269">
        <f>ROUND(I103*H103,2)</f>
        <v>0</v>
      </c>
      <c r="K103" s="265" t="s">
        <v>205</v>
      </c>
      <c r="L103" s="270"/>
      <c r="M103" s="271" t="s">
        <v>30</v>
      </c>
      <c r="N103" s="272" t="s">
        <v>46</v>
      </c>
      <c r="O103" s="82"/>
      <c r="P103" s="227">
        <f>O103*H103</f>
        <v>0</v>
      </c>
      <c r="Q103" s="227">
        <v>0.0023999999999999998</v>
      </c>
      <c r="R103" s="227">
        <f>Q103*H103</f>
        <v>0.021599999999999998</v>
      </c>
      <c r="S103" s="227">
        <v>0</v>
      </c>
      <c r="T103" s="228">
        <f>S103*H103</f>
        <v>0</v>
      </c>
      <c r="AR103" s="229" t="s">
        <v>263</v>
      </c>
      <c r="AT103" s="229" t="s">
        <v>774</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1238</v>
      </c>
    </row>
    <row r="104" s="1" customFormat="1">
      <c r="B104" s="37"/>
      <c r="C104" s="38"/>
      <c r="D104" s="231" t="s">
        <v>208</v>
      </c>
      <c r="E104" s="38"/>
      <c r="F104" s="232" t="s">
        <v>1159</v>
      </c>
      <c r="G104" s="38"/>
      <c r="H104" s="38"/>
      <c r="I104" s="144"/>
      <c r="J104" s="38"/>
      <c r="K104" s="38"/>
      <c r="L104" s="42"/>
      <c r="M104" s="233"/>
      <c r="N104" s="82"/>
      <c r="O104" s="82"/>
      <c r="P104" s="82"/>
      <c r="Q104" s="82"/>
      <c r="R104" s="82"/>
      <c r="S104" s="82"/>
      <c r="T104" s="83"/>
      <c r="AT104" s="16" t="s">
        <v>208</v>
      </c>
      <c r="AU104" s="16" t="s">
        <v>85</v>
      </c>
    </row>
    <row r="105" s="1" customFormat="1" ht="16.5" customHeight="1">
      <c r="B105" s="37"/>
      <c r="C105" s="218" t="s">
        <v>242</v>
      </c>
      <c r="D105" s="218" t="s">
        <v>201</v>
      </c>
      <c r="E105" s="219" t="s">
        <v>1077</v>
      </c>
      <c r="F105" s="220" t="s">
        <v>1078</v>
      </c>
      <c r="G105" s="221" t="s">
        <v>277</v>
      </c>
      <c r="H105" s="222">
        <v>1</v>
      </c>
      <c r="I105" s="223"/>
      <c r="J105" s="224">
        <f>ROUND(I105*H105,2)</f>
        <v>0</v>
      </c>
      <c r="K105" s="220" t="s">
        <v>205</v>
      </c>
      <c r="L105" s="42"/>
      <c r="M105" s="225" t="s">
        <v>30</v>
      </c>
      <c r="N105" s="226" t="s">
        <v>46</v>
      </c>
      <c r="O105" s="82"/>
      <c r="P105" s="227">
        <f>O105*H105</f>
        <v>0</v>
      </c>
      <c r="Q105" s="227">
        <v>0</v>
      </c>
      <c r="R105" s="227">
        <f>Q105*H105</f>
        <v>0</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1239</v>
      </c>
    </row>
    <row r="106" s="1" customFormat="1">
      <c r="B106" s="37"/>
      <c r="C106" s="38"/>
      <c r="D106" s="231" t="s">
        <v>208</v>
      </c>
      <c r="E106" s="38"/>
      <c r="F106" s="232" t="s">
        <v>1080</v>
      </c>
      <c r="G106" s="38"/>
      <c r="H106" s="38"/>
      <c r="I106" s="144"/>
      <c r="J106" s="38"/>
      <c r="K106" s="38"/>
      <c r="L106" s="42"/>
      <c r="M106" s="233"/>
      <c r="N106" s="82"/>
      <c r="O106" s="82"/>
      <c r="P106" s="82"/>
      <c r="Q106" s="82"/>
      <c r="R106" s="82"/>
      <c r="S106" s="82"/>
      <c r="T106" s="83"/>
      <c r="AT106" s="16" t="s">
        <v>208</v>
      </c>
      <c r="AU106" s="16" t="s">
        <v>85</v>
      </c>
    </row>
    <row r="107" s="1" customFormat="1">
      <c r="B107" s="37"/>
      <c r="C107" s="38"/>
      <c r="D107" s="231" t="s">
        <v>210</v>
      </c>
      <c r="E107" s="38"/>
      <c r="F107" s="234" t="s">
        <v>1049</v>
      </c>
      <c r="G107" s="38"/>
      <c r="H107" s="38"/>
      <c r="I107" s="144"/>
      <c r="J107" s="38"/>
      <c r="K107" s="38"/>
      <c r="L107" s="42"/>
      <c r="M107" s="233"/>
      <c r="N107" s="82"/>
      <c r="O107" s="82"/>
      <c r="P107" s="82"/>
      <c r="Q107" s="82"/>
      <c r="R107" s="82"/>
      <c r="S107" s="82"/>
      <c r="T107" s="83"/>
      <c r="AT107" s="16" t="s">
        <v>210</v>
      </c>
      <c r="AU107" s="16" t="s">
        <v>85</v>
      </c>
    </row>
    <row r="108" s="1" customFormat="1" ht="16.5" customHeight="1">
      <c r="B108" s="37"/>
      <c r="C108" s="218" t="s">
        <v>247</v>
      </c>
      <c r="D108" s="218" t="s">
        <v>201</v>
      </c>
      <c r="E108" s="219" t="s">
        <v>1045</v>
      </c>
      <c r="F108" s="220" t="s">
        <v>1046</v>
      </c>
      <c r="G108" s="221" t="s">
        <v>277</v>
      </c>
      <c r="H108" s="222">
        <v>1</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1240</v>
      </c>
    </row>
    <row r="109" s="1" customFormat="1">
      <c r="B109" s="37"/>
      <c r="C109" s="38"/>
      <c r="D109" s="231" t="s">
        <v>208</v>
      </c>
      <c r="E109" s="38"/>
      <c r="F109" s="232" t="s">
        <v>1048</v>
      </c>
      <c r="G109" s="38"/>
      <c r="H109" s="38"/>
      <c r="I109" s="144"/>
      <c r="J109" s="38"/>
      <c r="K109" s="38"/>
      <c r="L109" s="42"/>
      <c r="M109" s="233"/>
      <c r="N109" s="82"/>
      <c r="O109" s="82"/>
      <c r="P109" s="82"/>
      <c r="Q109" s="82"/>
      <c r="R109" s="82"/>
      <c r="S109" s="82"/>
      <c r="T109" s="83"/>
      <c r="AT109" s="16" t="s">
        <v>208</v>
      </c>
      <c r="AU109" s="16" t="s">
        <v>85</v>
      </c>
    </row>
    <row r="110" s="1" customFormat="1">
      <c r="B110" s="37"/>
      <c r="C110" s="38"/>
      <c r="D110" s="231" t="s">
        <v>210</v>
      </c>
      <c r="E110" s="38"/>
      <c r="F110" s="234" t="s">
        <v>1049</v>
      </c>
      <c r="G110" s="38"/>
      <c r="H110" s="38"/>
      <c r="I110" s="144"/>
      <c r="J110" s="38"/>
      <c r="K110" s="38"/>
      <c r="L110" s="42"/>
      <c r="M110" s="233"/>
      <c r="N110" s="82"/>
      <c r="O110" s="82"/>
      <c r="P110" s="82"/>
      <c r="Q110" s="82"/>
      <c r="R110" s="82"/>
      <c r="S110" s="82"/>
      <c r="T110" s="83"/>
      <c r="AT110" s="16" t="s">
        <v>210</v>
      </c>
      <c r="AU110" s="16" t="s">
        <v>85</v>
      </c>
    </row>
    <row r="111" s="1" customFormat="1" ht="16.5" customHeight="1">
      <c r="B111" s="37"/>
      <c r="C111" s="218" t="s">
        <v>254</v>
      </c>
      <c r="D111" s="218" t="s">
        <v>201</v>
      </c>
      <c r="E111" s="219" t="s">
        <v>1084</v>
      </c>
      <c r="F111" s="220" t="s">
        <v>1085</v>
      </c>
      <c r="G111" s="221" t="s">
        <v>204</v>
      </c>
      <c r="H111" s="222">
        <v>12.65</v>
      </c>
      <c r="I111" s="223"/>
      <c r="J111" s="224">
        <f>ROUND(I111*H111,2)</f>
        <v>0</v>
      </c>
      <c r="K111" s="220" t="s">
        <v>205</v>
      </c>
      <c r="L111" s="42"/>
      <c r="M111" s="225" t="s">
        <v>30</v>
      </c>
      <c r="N111" s="226" t="s">
        <v>46</v>
      </c>
      <c r="O111" s="82"/>
      <c r="P111" s="227">
        <f>O111*H111</f>
        <v>0</v>
      </c>
      <c r="Q111" s="227">
        <v>0.35249999999999998</v>
      </c>
      <c r="R111" s="227">
        <f>Q111*H111</f>
        <v>4.4591250000000002</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1241</v>
      </c>
    </row>
    <row r="112" s="1" customFormat="1">
      <c r="B112" s="37"/>
      <c r="C112" s="38"/>
      <c r="D112" s="231" t="s">
        <v>208</v>
      </c>
      <c r="E112" s="38"/>
      <c r="F112" s="232" t="s">
        <v>1087</v>
      </c>
      <c r="G112" s="38"/>
      <c r="H112" s="38"/>
      <c r="I112" s="144"/>
      <c r="J112" s="38"/>
      <c r="K112" s="38"/>
      <c r="L112" s="42"/>
      <c r="M112" s="233"/>
      <c r="N112" s="82"/>
      <c r="O112" s="82"/>
      <c r="P112" s="82"/>
      <c r="Q112" s="82"/>
      <c r="R112" s="82"/>
      <c r="S112" s="82"/>
      <c r="T112" s="83"/>
      <c r="AT112" s="16" t="s">
        <v>208</v>
      </c>
      <c r="AU112" s="16" t="s">
        <v>85</v>
      </c>
    </row>
    <row r="113" s="1" customFormat="1">
      <c r="B113" s="37"/>
      <c r="C113" s="38"/>
      <c r="D113" s="231" t="s">
        <v>210</v>
      </c>
      <c r="E113" s="38"/>
      <c r="F113" s="234" t="s">
        <v>1088</v>
      </c>
      <c r="G113" s="38"/>
      <c r="H113" s="38"/>
      <c r="I113" s="144"/>
      <c r="J113" s="38"/>
      <c r="K113" s="38"/>
      <c r="L113" s="42"/>
      <c r="M113" s="233"/>
      <c r="N113" s="82"/>
      <c r="O113" s="82"/>
      <c r="P113" s="82"/>
      <c r="Q113" s="82"/>
      <c r="R113" s="82"/>
      <c r="S113" s="82"/>
      <c r="T113" s="83"/>
      <c r="AT113" s="16" t="s">
        <v>210</v>
      </c>
      <c r="AU113" s="16" t="s">
        <v>85</v>
      </c>
    </row>
    <row r="114" s="1" customFormat="1" ht="16.5" customHeight="1">
      <c r="B114" s="37"/>
      <c r="C114" s="218" t="s">
        <v>263</v>
      </c>
      <c r="D114" s="218" t="s">
        <v>201</v>
      </c>
      <c r="E114" s="219" t="s">
        <v>1095</v>
      </c>
      <c r="F114" s="220" t="s">
        <v>1096</v>
      </c>
      <c r="G114" s="221" t="s">
        <v>229</v>
      </c>
      <c r="H114" s="222">
        <v>21</v>
      </c>
      <c r="I114" s="223"/>
      <c r="J114" s="224">
        <f>ROUND(I114*H114,2)</f>
        <v>0</v>
      </c>
      <c r="K114" s="220" t="s">
        <v>205</v>
      </c>
      <c r="L114" s="42"/>
      <c r="M114" s="225" t="s">
        <v>30</v>
      </c>
      <c r="N114" s="226" t="s">
        <v>46</v>
      </c>
      <c r="O114" s="82"/>
      <c r="P114" s="227">
        <f>O114*H114</f>
        <v>0</v>
      </c>
      <c r="Q114" s="227">
        <v>0.049500000000000002</v>
      </c>
      <c r="R114" s="227">
        <f>Q114*H114</f>
        <v>1.0395000000000001</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1242</v>
      </c>
    </row>
    <row r="115" s="1" customFormat="1">
      <c r="B115" s="37"/>
      <c r="C115" s="38"/>
      <c r="D115" s="231" t="s">
        <v>208</v>
      </c>
      <c r="E115" s="38"/>
      <c r="F115" s="232" t="s">
        <v>1098</v>
      </c>
      <c r="G115" s="38"/>
      <c r="H115" s="38"/>
      <c r="I115" s="144"/>
      <c r="J115" s="38"/>
      <c r="K115" s="38"/>
      <c r="L115" s="42"/>
      <c r="M115" s="233"/>
      <c r="N115" s="82"/>
      <c r="O115" s="82"/>
      <c r="P115" s="82"/>
      <c r="Q115" s="82"/>
      <c r="R115" s="82"/>
      <c r="S115" s="82"/>
      <c r="T115" s="83"/>
      <c r="AT115" s="16" t="s">
        <v>208</v>
      </c>
      <c r="AU115" s="16" t="s">
        <v>85</v>
      </c>
    </row>
    <row r="116" s="1" customFormat="1">
      <c r="B116" s="37"/>
      <c r="C116" s="38"/>
      <c r="D116" s="231" t="s">
        <v>210</v>
      </c>
      <c r="E116" s="38"/>
      <c r="F116" s="234" t="s">
        <v>1088</v>
      </c>
      <c r="G116" s="38"/>
      <c r="H116" s="38"/>
      <c r="I116" s="144"/>
      <c r="J116" s="38"/>
      <c r="K116" s="38"/>
      <c r="L116" s="42"/>
      <c r="M116" s="233"/>
      <c r="N116" s="82"/>
      <c r="O116" s="82"/>
      <c r="P116" s="82"/>
      <c r="Q116" s="82"/>
      <c r="R116" s="82"/>
      <c r="S116" s="82"/>
      <c r="T116" s="83"/>
      <c r="AT116" s="16" t="s">
        <v>210</v>
      </c>
      <c r="AU116" s="16" t="s">
        <v>85</v>
      </c>
    </row>
    <row r="117" s="1" customFormat="1" ht="16.5" customHeight="1">
      <c r="B117" s="37"/>
      <c r="C117" s="218" t="s">
        <v>225</v>
      </c>
      <c r="D117" s="218" t="s">
        <v>201</v>
      </c>
      <c r="E117" s="219" t="s">
        <v>1103</v>
      </c>
      <c r="F117" s="220" t="s">
        <v>1104</v>
      </c>
      <c r="G117" s="221" t="s">
        <v>204</v>
      </c>
      <c r="H117" s="222">
        <v>12.65</v>
      </c>
      <c r="I117" s="223"/>
      <c r="J117" s="224">
        <f>ROUND(I117*H117,2)</f>
        <v>0</v>
      </c>
      <c r="K117" s="220" t="s">
        <v>205</v>
      </c>
      <c r="L117" s="42"/>
      <c r="M117" s="225" t="s">
        <v>30</v>
      </c>
      <c r="N117" s="226" t="s">
        <v>46</v>
      </c>
      <c r="O117" s="82"/>
      <c r="P117" s="227">
        <f>O117*H117</f>
        <v>0</v>
      </c>
      <c r="Q117" s="227">
        <v>0.72258999999999995</v>
      </c>
      <c r="R117" s="227">
        <f>Q117*H117</f>
        <v>9.1407635000000003</v>
      </c>
      <c r="S117" s="227">
        <v>0</v>
      </c>
      <c r="T117" s="228">
        <f>S117*H117</f>
        <v>0</v>
      </c>
      <c r="AR117" s="229" t="s">
        <v>206</v>
      </c>
      <c r="AT117" s="229" t="s">
        <v>201</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1243</v>
      </c>
    </row>
    <row r="118" s="1" customFormat="1">
      <c r="B118" s="37"/>
      <c r="C118" s="38"/>
      <c r="D118" s="231" t="s">
        <v>208</v>
      </c>
      <c r="E118" s="38"/>
      <c r="F118" s="232" t="s">
        <v>1106</v>
      </c>
      <c r="G118" s="38"/>
      <c r="H118" s="38"/>
      <c r="I118" s="144"/>
      <c r="J118" s="38"/>
      <c r="K118" s="38"/>
      <c r="L118" s="42"/>
      <c r="M118" s="233"/>
      <c r="N118" s="82"/>
      <c r="O118" s="82"/>
      <c r="P118" s="82"/>
      <c r="Q118" s="82"/>
      <c r="R118" s="82"/>
      <c r="S118" s="82"/>
      <c r="T118" s="83"/>
      <c r="AT118" s="16" t="s">
        <v>208</v>
      </c>
      <c r="AU118" s="16" t="s">
        <v>85</v>
      </c>
    </row>
    <row r="119" s="1" customFormat="1">
      <c r="B119" s="37"/>
      <c r="C119" s="38"/>
      <c r="D119" s="231" t="s">
        <v>210</v>
      </c>
      <c r="E119" s="38"/>
      <c r="F119" s="234" t="s">
        <v>1088</v>
      </c>
      <c r="G119" s="38"/>
      <c r="H119" s="38"/>
      <c r="I119" s="144"/>
      <c r="J119" s="38"/>
      <c r="K119" s="38"/>
      <c r="L119" s="42"/>
      <c r="M119" s="233"/>
      <c r="N119" s="82"/>
      <c r="O119" s="82"/>
      <c r="P119" s="82"/>
      <c r="Q119" s="82"/>
      <c r="R119" s="82"/>
      <c r="S119" s="82"/>
      <c r="T119" s="83"/>
      <c r="AT119" s="16" t="s">
        <v>210</v>
      </c>
      <c r="AU119" s="16" t="s">
        <v>85</v>
      </c>
    </row>
    <row r="120" s="1" customFormat="1" ht="16.5" customHeight="1">
      <c r="B120" s="37"/>
      <c r="C120" s="218" t="s">
        <v>124</v>
      </c>
      <c r="D120" s="218" t="s">
        <v>201</v>
      </c>
      <c r="E120" s="219" t="s">
        <v>1123</v>
      </c>
      <c r="F120" s="220" t="s">
        <v>1124</v>
      </c>
      <c r="G120" s="221" t="s">
        <v>229</v>
      </c>
      <c r="H120" s="222">
        <v>21</v>
      </c>
      <c r="I120" s="223"/>
      <c r="J120" s="224">
        <f>ROUND(I120*H120,2)</f>
        <v>0</v>
      </c>
      <c r="K120" s="220" t="s">
        <v>205</v>
      </c>
      <c r="L120" s="42"/>
      <c r="M120" s="225" t="s">
        <v>30</v>
      </c>
      <c r="N120" s="226" t="s">
        <v>46</v>
      </c>
      <c r="O120" s="82"/>
      <c r="P120" s="227">
        <f>O120*H120</f>
        <v>0</v>
      </c>
      <c r="Q120" s="227">
        <v>0</v>
      </c>
      <c r="R120" s="227">
        <f>Q120*H120</f>
        <v>0</v>
      </c>
      <c r="S120" s="227">
        <v>0</v>
      </c>
      <c r="T120" s="228">
        <f>S120*H120</f>
        <v>0</v>
      </c>
      <c r="AR120" s="229" t="s">
        <v>206</v>
      </c>
      <c r="AT120" s="229" t="s">
        <v>201</v>
      </c>
      <c r="AU120" s="229" t="s">
        <v>85</v>
      </c>
      <c r="AY120" s="16" t="s">
        <v>199</v>
      </c>
      <c r="BE120" s="230">
        <f>IF(N120="základní",J120,0)</f>
        <v>0</v>
      </c>
      <c r="BF120" s="230">
        <f>IF(N120="snížená",J120,0)</f>
        <v>0</v>
      </c>
      <c r="BG120" s="230">
        <f>IF(N120="zákl. přenesená",J120,0)</f>
        <v>0</v>
      </c>
      <c r="BH120" s="230">
        <f>IF(N120="sníž. přenesená",J120,0)</f>
        <v>0</v>
      </c>
      <c r="BI120" s="230">
        <f>IF(N120="nulová",J120,0)</f>
        <v>0</v>
      </c>
      <c r="BJ120" s="16" t="s">
        <v>83</v>
      </c>
      <c r="BK120" s="230">
        <f>ROUND(I120*H120,2)</f>
        <v>0</v>
      </c>
      <c r="BL120" s="16" t="s">
        <v>206</v>
      </c>
      <c r="BM120" s="229" t="s">
        <v>1244</v>
      </c>
    </row>
    <row r="121" s="1" customFormat="1">
      <c r="B121" s="37"/>
      <c r="C121" s="38"/>
      <c r="D121" s="231" t="s">
        <v>208</v>
      </c>
      <c r="E121" s="38"/>
      <c r="F121" s="232" t="s">
        <v>1126</v>
      </c>
      <c r="G121" s="38"/>
      <c r="H121" s="38"/>
      <c r="I121" s="144"/>
      <c r="J121" s="38"/>
      <c r="K121" s="38"/>
      <c r="L121" s="42"/>
      <c r="M121" s="233"/>
      <c r="N121" s="82"/>
      <c r="O121" s="82"/>
      <c r="P121" s="82"/>
      <c r="Q121" s="82"/>
      <c r="R121" s="82"/>
      <c r="S121" s="82"/>
      <c r="T121" s="83"/>
      <c r="AT121" s="16" t="s">
        <v>208</v>
      </c>
      <c r="AU121" s="16" t="s">
        <v>85</v>
      </c>
    </row>
    <row r="122" s="1" customFormat="1">
      <c r="B122" s="37"/>
      <c r="C122" s="38"/>
      <c r="D122" s="231" t="s">
        <v>210</v>
      </c>
      <c r="E122" s="38"/>
      <c r="F122" s="234" t="s">
        <v>1127</v>
      </c>
      <c r="G122" s="38"/>
      <c r="H122" s="38"/>
      <c r="I122" s="144"/>
      <c r="J122" s="38"/>
      <c r="K122" s="38"/>
      <c r="L122" s="42"/>
      <c r="M122" s="233"/>
      <c r="N122" s="82"/>
      <c r="O122" s="82"/>
      <c r="P122" s="82"/>
      <c r="Q122" s="82"/>
      <c r="R122" s="82"/>
      <c r="S122" s="82"/>
      <c r="T122" s="83"/>
      <c r="AT122" s="16" t="s">
        <v>210</v>
      </c>
      <c r="AU122" s="16" t="s">
        <v>85</v>
      </c>
    </row>
    <row r="123" s="1" customFormat="1" ht="16.5" customHeight="1">
      <c r="B123" s="37"/>
      <c r="C123" s="263" t="s">
        <v>127</v>
      </c>
      <c r="D123" s="263" t="s">
        <v>774</v>
      </c>
      <c r="E123" s="264" t="s">
        <v>1128</v>
      </c>
      <c r="F123" s="265" t="s">
        <v>1129</v>
      </c>
      <c r="G123" s="266" t="s">
        <v>229</v>
      </c>
      <c r="H123" s="267">
        <v>21</v>
      </c>
      <c r="I123" s="268"/>
      <c r="J123" s="269">
        <f>ROUND(I123*H123,2)</f>
        <v>0</v>
      </c>
      <c r="K123" s="265" t="s">
        <v>205</v>
      </c>
      <c r="L123" s="270"/>
      <c r="M123" s="271" t="s">
        <v>30</v>
      </c>
      <c r="N123" s="272" t="s">
        <v>46</v>
      </c>
      <c r="O123" s="82"/>
      <c r="P123" s="227">
        <f>O123*H123</f>
        <v>0</v>
      </c>
      <c r="Q123" s="227">
        <v>0.0011999999999999999</v>
      </c>
      <c r="R123" s="227">
        <f>Q123*H123</f>
        <v>0.025199999999999997</v>
      </c>
      <c r="S123" s="227">
        <v>0</v>
      </c>
      <c r="T123" s="228">
        <f>S123*H123</f>
        <v>0</v>
      </c>
      <c r="AR123" s="229" t="s">
        <v>263</v>
      </c>
      <c r="AT123" s="229" t="s">
        <v>774</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1245</v>
      </c>
    </row>
    <row r="124" s="1" customFormat="1">
      <c r="B124" s="37"/>
      <c r="C124" s="38"/>
      <c r="D124" s="231" t="s">
        <v>208</v>
      </c>
      <c r="E124" s="38"/>
      <c r="F124" s="232" t="s">
        <v>1129</v>
      </c>
      <c r="G124" s="38"/>
      <c r="H124" s="38"/>
      <c r="I124" s="144"/>
      <c r="J124" s="38"/>
      <c r="K124" s="38"/>
      <c r="L124" s="42"/>
      <c r="M124" s="233"/>
      <c r="N124" s="82"/>
      <c r="O124" s="82"/>
      <c r="P124" s="82"/>
      <c r="Q124" s="82"/>
      <c r="R124" s="82"/>
      <c r="S124" s="82"/>
      <c r="T124" s="83"/>
      <c r="AT124" s="16" t="s">
        <v>208</v>
      </c>
      <c r="AU124" s="16" t="s">
        <v>85</v>
      </c>
    </row>
    <row r="125" s="11" customFormat="1" ht="22.8" customHeight="1">
      <c r="B125" s="202"/>
      <c r="C125" s="203"/>
      <c r="D125" s="204" t="s">
        <v>74</v>
      </c>
      <c r="E125" s="216" t="s">
        <v>225</v>
      </c>
      <c r="F125" s="216" t="s">
        <v>226</v>
      </c>
      <c r="G125" s="203"/>
      <c r="H125" s="203"/>
      <c r="I125" s="206"/>
      <c r="J125" s="217">
        <f>BK125</f>
        <v>0</v>
      </c>
      <c r="K125" s="203"/>
      <c r="L125" s="208"/>
      <c r="M125" s="209"/>
      <c r="N125" s="210"/>
      <c r="O125" s="210"/>
      <c r="P125" s="211">
        <f>SUM(P126:P131)</f>
        <v>0</v>
      </c>
      <c r="Q125" s="210"/>
      <c r="R125" s="211">
        <f>SUM(R126:R131)</f>
        <v>0</v>
      </c>
      <c r="S125" s="210"/>
      <c r="T125" s="212">
        <f>SUM(T126:T131)</f>
        <v>0.40200000000000002</v>
      </c>
      <c r="AR125" s="213" t="s">
        <v>83</v>
      </c>
      <c r="AT125" s="214" t="s">
        <v>74</v>
      </c>
      <c r="AU125" s="214" t="s">
        <v>83</v>
      </c>
      <c r="AY125" s="213" t="s">
        <v>199</v>
      </c>
      <c r="BK125" s="215">
        <f>SUM(BK126:BK131)</f>
        <v>0</v>
      </c>
    </row>
    <row r="126" s="1" customFormat="1" ht="16.5" customHeight="1">
      <c r="B126" s="37"/>
      <c r="C126" s="218" t="s">
        <v>130</v>
      </c>
      <c r="D126" s="218" t="s">
        <v>201</v>
      </c>
      <c r="E126" s="219" t="s">
        <v>1144</v>
      </c>
      <c r="F126" s="220" t="s">
        <v>1145</v>
      </c>
      <c r="G126" s="221" t="s">
        <v>277</v>
      </c>
      <c r="H126" s="222">
        <v>1</v>
      </c>
      <c r="I126" s="223"/>
      <c r="J126" s="224">
        <f>ROUND(I126*H126,2)</f>
        <v>0</v>
      </c>
      <c r="K126" s="220" t="s">
        <v>205</v>
      </c>
      <c r="L126" s="42"/>
      <c r="M126" s="225" t="s">
        <v>30</v>
      </c>
      <c r="N126" s="226" t="s">
        <v>46</v>
      </c>
      <c r="O126" s="82"/>
      <c r="P126" s="227">
        <f>O126*H126</f>
        <v>0</v>
      </c>
      <c r="Q126" s="227">
        <v>0</v>
      </c>
      <c r="R126" s="227">
        <f>Q126*H126</f>
        <v>0</v>
      </c>
      <c r="S126" s="227">
        <v>0.192</v>
      </c>
      <c r="T126" s="228">
        <f>S126*H126</f>
        <v>0.192</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1246</v>
      </c>
    </row>
    <row r="127" s="1" customFormat="1">
      <c r="B127" s="37"/>
      <c r="C127" s="38"/>
      <c r="D127" s="231" t="s">
        <v>208</v>
      </c>
      <c r="E127" s="38"/>
      <c r="F127" s="232" t="s">
        <v>1147</v>
      </c>
      <c r="G127" s="38"/>
      <c r="H127" s="38"/>
      <c r="I127" s="144"/>
      <c r="J127" s="38"/>
      <c r="K127" s="38"/>
      <c r="L127" s="42"/>
      <c r="M127" s="233"/>
      <c r="N127" s="82"/>
      <c r="O127" s="82"/>
      <c r="P127" s="82"/>
      <c r="Q127" s="82"/>
      <c r="R127" s="82"/>
      <c r="S127" s="82"/>
      <c r="T127" s="83"/>
      <c r="AT127" s="16" t="s">
        <v>208</v>
      </c>
      <c r="AU127" s="16" t="s">
        <v>85</v>
      </c>
    </row>
    <row r="128" s="1" customFormat="1">
      <c r="B128" s="37"/>
      <c r="C128" s="38"/>
      <c r="D128" s="231" t="s">
        <v>210</v>
      </c>
      <c r="E128" s="38"/>
      <c r="F128" s="234" t="s">
        <v>636</v>
      </c>
      <c r="G128" s="38"/>
      <c r="H128" s="38"/>
      <c r="I128" s="144"/>
      <c r="J128" s="38"/>
      <c r="K128" s="38"/>
      <c r="L128" s="42"/>
      <c r="M128" s="233"/>
      <c r="N128" s="82"/>
      <c r="O128" s="82"/>
      <c r="P128" s="82"/>
      <c r="Q128" s="82"/>
      <c r="R128" s="82"/>
      <c r="S128" s="82"/>
      <c r="T128" s="83"/>
      <c r="AT128" s="16" t="s">
        <v>210</v>
      </c>
      <c r="AU128" s="16" t="s">
        <v>85</v>
      </c>
    </row>
    <row r="129" s="1" customFormat="1" ht="16.5" customHeight="1">
      <c r="B129" s="37"/>
      <c r="C129" s="218" t="s">
        <v>133</v>
      </c>
      <c r="D129" s="218" t="s">
        <v>201</v>
      </c>
      <c r="E129" s="219" t="s">
        <v>644</v>
      </c>
      <c r="F129" s="220" t="s">
        <v>645</v>
      </c>
      <c r="G129" s="221" t="s">
        <v>277</v>
      </c>
      <c r="H129" s="222">
        <v>1</v>
      </c>
      <c r="I129" s="223"/>
      <c r="J129" s="224">
        <f>ROUND(I129*H129,2)</f>
        <v>0</v>
      </c>
      <c r="K129" s="220" t="s">
        <v>205</v>
      </c>
      <c r="L129" s="42"/>
      <c r="M129" s="225" t="s">
        <v>30</v>
      </c>
      <c r="N129" s="226" t="s">
        <v>46</v>
      </c>
      <c r="O129" s="82"/>
      <c r="P129" s="227">
        <f>O129*H129</f>
        <v>0</v>
      </c>
      <c r="Q129" s="227">
        <v>0</v>
      </c>
      <c r="R129" s="227">
        <f>Q129*H129</f>
        <v>0</v>
      </c>
      <c r="S129" s="227">
        <v>0.20999999999999999</v>
      </c>
      <c r="T129" s="228">
        <f>S129*H129</f>
        <v>0.20999999999999999</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1247</v>
      </c>
    </row>
    <row r="130" s="1" customFormat="1">
      <c r="B130" s="37"/>
      <c r="C130" s="38"/>
      <c r="D130" s="231" t="s">
        <v>208</v>
      </c>
      <c r="E130" s="38"/>
      <c r="F130" s="232" t="s">
        <v>647</v>
      </c>
      <c r="G130" s="38"/>
      <c r="H130" s="38"/>
      <c r="I130" s="144"/>
      <c r="J130" s="38"/>
      <c r="K130" s="38"/>
      <c r="L130" s="42"/>
      <c r="M130" s="233"/>
      <c r="N130" s="82"/>
      <c r="O130" s="82"/>
      <c r="P130" s="82"/>
      <c r="Q130" s="82"/>
      <c r="R130" s="82"/>
      <c r="S130" s="82"/>
      <c r="T130" s="83"/>
      <c r="AT130" s="16" t="s">
        <v>208</v>
      </c>
      <c r="AU130" s="16" t="s">
        <v>85</v>
      </c>
    </row>
    <row r="131" s="1" customFormat="1">
      <c r="B131" s="37"/>
      <c r="C131" s="38"/>
      <c r="D131" s="231" t="s">
        <v>210</v>
      </c>
      <c r="E131" s="38"/>
      <c r="F131" s="234" t="s">
        <v>636</v>
      </c>
      <c r="G131" s="38"/>
      <c r="H131" s="38"/>
      <c r="I131" s="144"/>
      <c r="J131" s="38"/>
      <c r="K131" s="38"/>
      <c r="L131" s="42"/>
      <c r="M131" s="233"/>
      <c r="N131" s="82"/>
      <c r="O131" s="82"/>
      <c r="P131" s="82"/>
      <c r="Q131" s="82"/>
      <c r="R131" s="82"/>
      <c r="S131" s="82"/>
      <c r="T131" s="83"/>
      <c r="AT131" s="16" t="s">
        <v>210</v>
      </c>
      <c r="AU131" s="16" t="s">
        <v>85</v>
      </c>
    </row>
    <row r="132" s="11" customFormat="1" ht="22.8" customHeight="1">
      <c r="B132" s="202"/>
      <c r="C132" s="203"/>
      <c r="D132" s="204" t="s">
        <v>74</v>
      </c>
      <c r="E132" s="216" t="s">
        <v>261</v>
      </c>
      <c r="F132" s="216" t="s">
        <v>262</v>
      </c>
      <c r="G132" s="203"/>
      <c r="H132" s="203"/>
      <c r="I132" s="206"/>
      <c r="J132" s="217">
        <f>BK132</f>
        <v>0</v>
      </c>
      <c r="K132" s="203"/>
      <c r="L132" s="208"/>
      <c r="M132" s="209"/>
      <c r="N132" s="210"/>
      <c r="O132" s="210"/>
      <c r="P132" s="211">
        <f>SUM(P133:P136)</f>
        <v>0</v>
      </c>
      <c r="Q132" s="210"/>
      <c r="R132" s="211">
        <f>SUM(R133:R136)</f>
        <v>0</v>
      </c>
      <c r="S132" s="210"/>
      <c r="T132" s="212">
        <f>SUM(T133:T136)</f>
        <v>0</v>
      </c>
      <c r="AR132" s="213" t="s">
        <v>83</v>
      </c>
      <c r="AT132" s="214" t="s">
        <v>74</v>
      </c>
      <c r="AU132" s="214" t="s">
        <v>83</v>
      </c>
      <c r="AY132" s="213" t="s">
        <v>199</v>
      </c>
      <c r="BK132" s="215">
        <f>SUM(BK133:BK136)</f>
        <v>0</v>
      </c>
    </row>
    <row r="133" s="1" customFormat="1" ht="16.5" customHeight="1">
      <c r="B133" s="37"/>
      <c r="C133" s="218" t="s">
        <v>136</v>
      </c>
      <c r="D133" s="218" t="s">
        <v>201</v>
      </c>
      <c r="E133" s="219" t="s">
        <v>1061</v>
      </c>
      <c r="F133" s="220" t="s">
        <v>1062</v>
      </c>
      <c r="G133" s="221" t="s">
        <v>236</v>
      </c>
      <c r="H133" s="222">
        <v>22.809000000000001</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1248</v>
      </c>
    </row>
    <row r="134" s="1" customFormat="1">
      <c r="B134" s="37"/>
      <c r="C134" s="38"/>
      <c r="D134" s="231" t="s">
        <v>208</v>
      </c>
      <c r="E134" s="38"/>
      <c r="F134" s="232" t="s">
        <v>1064</v>
      </c>
      <c r="G134" s="38"/>
      <c r="H134" s="38"/>
      <c r="I134" s="144"/>
      <c r="J134" s="38"/>
      <c r="K134" s="38"/>
      <c r="L134" s="42"/>
      <c r="M134" s="233"/>
      <c r="N134" s="82"/>
      <c r="O134" s="82"/>
      <c r="P134" s="82"/>
      <c r="Q134" s="82"/>
      <c r="R134" s="82"/>
      <c r="S134" s="82"/>
      <c r="T134" s="83"/>
      <c r="AT134" s="16" t="s">
        <v>208</v>
      </c>
      <c r="AU134" s="16" t="s">
        <v>85</v>
      </c>
    </row>
    <row r="135" s="1" customFormat="1">
      <c r="B135" s="37"/>
      <c r="C135" s="38"/>
      <c r="D135" s="231" t="s">
        <v>210</v>
      </c>
      <c r="E135" s="38"/>
      <c r="F135" s="234" t="s">
        <v>1065</v>
      </c>
      <c r="G135" s="38"/>
      <c r="H135" s="38"/>
      <c r="I135" s="144"/>
      <c r="J135" s="38"/>
      <c r="K135" s="38"/>
      <c r="L135" s="42"/>
      <c r="M135" s="233"/>
      <c r="N135" s="82"/>
      <c r="O135" s="82"/>
      <c r="P135" s="82"/>
      <c r="Q135" s="82"/>
      <c r="R135" s="82"/>
      <c r="S135" s="82"/>
      <c r="T135" s="83"/>
      <c r="AT135" s="16" t="s">
        <v>210</v>
      </c>
      <c r="AU135" s="16" t="s">
        <v>85</v>
      </c>
    </row>
    <row r="136" s="12" customFormat="1">
      <c r="B136" s="235"/>
      <c r="C136" s="236"/>
      <c r="D136" s="231" t="s">
        <v>214</v>
      </c>
      <c r="E136" s="237" t="s">
        <v>30</v>
      </c>
      <c r="F136" s="238" t="s">
        <v>1249</v>
      </c>
      <c r="G136" s="236"/>
      <c r="H136" s="239">
        <v>22.809000000000001</v>
      </c>
      <c r="I136" s="240"/>
      <c r="J136" s="236"/>
      <c r="K136" s="236"/>
      <c r="L136" s="241"/>
      <c r="M136" s="277"/>
      <c r="N136" s="278"/>
      <c r="O136" s="278"/>
      <c r="P136" s="278"/>
      <c r="Q136" s="278"/>
      <c r="R136" s="278"/>
      <c r="S136" s="278"/>
      <c r="T136" s="279"/>
      <c r="AT136" s="245" t="s">
        <v>214</v>
      </c>
      <c r="AU136" s="245" t="s">
        <v>85</v>
      </c>
      <c r="AV136" s="12" t="s">
        <v>85</v>
      </c>
      <c r="AW136" s="12" t="s">
        <v>36</v>
      </c>
      <c r="AX136" s="12" t="s">
        <v>83</v>
      </c>
      <c r="AY136" s="245" t="s">
        <v>199</v>
      </c>
    </row>
    <row r="137" s="1" customFormat="1" ht="6.96" customHeight="1">
      <c r="B137" s="57"/>
      <c r="C137" s="58"/>
      <c r="D137" s="58"/>
      <c r="E137" s="58"/>
      <c r="F137" s="58"/>
      <c r="G137" s="58"/>
      <c r="H137" s="58"/>
      <c r="I137" s="169"/>
      <c r="J137" s="58"/>
      <c r="K137" s="58"/>
      <c r="L137" s="42"/>
    </row>
  </sheetData>
  <sheetProtection sheet="1" autoFilter="0" formatColumns="0" formatRows="0" objects="1" scenarios="1" spinCount="100000" saltValue="SCzp9gLam0lXsNfJHwaJt6jmQdjfZx+UAtwkoJULUb3Q0hbW0iRIeyvg+q/MF40Y13Uy+O30iP6iryf2DUOY2g==" hashValue="7NzJkgJNMUTF8tXl/uc5KpixZ1iFkCmO6uuKXeKR2U3beW2IJ06mOxO9KYhGsK27PFuxCGt2hWKAxNMbMOoOfw==" algorithmName="SHA-512" password="CC35"/>
  <autoFilter ref="C89:K136"/>
  <mergeCells count="12">
    <mergeCell ref="E7:H7"/>
    <mergeCell ref="E9:H9"/>
    <mergeCell ref="E11:H11"/>
    <mergeCell ref="E20:H20"/>
    <mergeCell ref="E29:H29"/>
    <mergeCell ref="E50:H50"/>
    <mergeCell ref="E52:H52"/>
    <mergeCell ref="E54:H54"/>
    <mergeCell ref="E78:H78"/>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132</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1250</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ROUND((SUM(BE89:BE121)),  2)</f>
        <v>0</v>
      </c>
      <c r="I35" s="158">
        <v>0.20999999999999999</v>
      </c>
      <c r="J35" s="157">
        <f>ROUND(((SUM(BE89:BE121))*I35),  2)</f>
        <v>0</v>
      </c>
      <c r="L35" s="42"/>
    </row>
    <row r="36" s="1" customFormat="1" ht="14.4" customHeight="1">
      <c r="B36" s="42"/>
      <c r="E36" s="142" t="s">
        <v>47</v>
      </c>
      <c r="F36" s="157">
        <f>ROUND((SUM(BF89:BF121)),  2)</f>
        <v>0</v>
      </c>
      <c r="I36" s="158">
        <v>0.14999999999999999</v>
      </c>
      <c r="J36" s="157">
        <f>ROUND(((SUM(BF89:BF121))*I36),  2)</f>
        <v>0</v>
      </c>
      <c r="L36" s="42"/>
    </row>
    <row r="37" hidden="1" s="1" customFormat="1" ht="14.4" customHeight="1">
      <c r="B37" s="42"/>
      <c r="E37" s="142" t="s">
        <v>48</v>
      </c>
      <c r="F37" s="157">
        <f>ROUND((SUM(BG89:BG121)),  2)</f>
        <v>0</v>
      </c>
      <c r="I37" s="158">
        <v>0.20999999999999999</v>
      </c>
      <c r="J37" s="157">
        <f>0</f>
        <v>0</v>
      </c>
      <c r="L37" s="42"/>
    </row>
    <row r="38" hidden="1" s="1" customFormat="1" ht="14.4" customHeight="1">
      <c r="B38" s="42"/>
      <c r="E38" s="142" t="s">
        <v>49</v>
      </c>
      <c r="F38" s="157">
        <f>ROUND((SUM(BH89:BH121)),  2)</f>
        <v>0</v>
      </c>
      <c r="I38" s="158">
        <v>0.14999999999999999</v>
      </c>
      <c r="J38" s="157">
        <f>0</f>
        <v>0</v>
      </c>
      <c r="L38" s="42"/>
    </row>
    <row r="39" hidden="1" s="1" customFormat="1" ht="14.4" customHeight="1">
      <c r="B39" s="42"/>
      <c r="E39" s="142" t="s">
        <v>50</v>
      </c>
      <c r="F39" s="157">
        <f>ROUND((SUM(BI89:BI121)),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12 - Nová podezdívka a oplocení p.p.č. 170/15</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754</v>
      </c>
      <c r="E65" s="188"/>
      <c r="F65" s="188"/>
      <c r="G65" s="188"/>
      <c r="H65" s="188"/>
      <c r="I65" s="189"/>
      <c r="J65" s="190">
        <f>J91</f>
        <v>0</v>
      </c>
      <c r="K65" s="123"/>
      <c r="L65" s="191"/>
    </row>
    <row r="66" s="9" customFormat="1" ht="19.92" customHeight="1">
      <c r="B66" s="186"/>
      <c r="C66" s="123"/>
      <c r="D66" s="187" t="s">
        <v>180</v>
      </c>
      <c r="E66" s="188"/>
      <c r="F66" s="188"/>
      <c r="G66" s="188"/>
      <c r="H66" s="188"/>
      <c r="I66" s="189"/>
      <c r="J66" s="190">
        <f>J98</f>
        <v>0</v>
      </c>
      <c r="K66" s="123"/>
      <c r="L66" s="191"/>
    </row>
    <row r="67" s="9" customFormat="1" ht="19.92" customHeight="1">
      <c r="B67" s="186"/>
      <c r="C67" s="123"/>
      <c r="D67" s="187" t="s">
        <v>183</v>
      </c>
      <c r="E67" s="188"/>
      <c r="F67" s="188"/>
      <c r="G67" s="188"/>
      <c r="H67" s="188"/>
      <c r="I67" s="189"/>
      <c r="J67" s="190">
        <f>J118</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12 - Nová podezdívka a oplocení p.p.č. 170/15</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14.457737871600001</v>
      </c>
      <c r="S89" s="94"/>
      <c r="T89" s="200">
        <f>T90</f>
        <v>0</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P91+P98+P118</f>
        <v>0</v>
      </c>
      <c r="Q90" s="210"/>
      <c r="R90" s="211">
        <f>R91+R98+R118</f>
        <v>14.457737871600001</v>
      </c>
      <c r="S90" s="210"/>
      <c r="T90" s="212">
        <f>T91+T98+T118</f>
        <v>0</v>
      </c>
      <c r="AR90" s="213" t="s">
        <v>83</v>
      </c>
      <c r="AT90" s="214" t="s">
        <v>74</v>
      </c>
      <c r="AU90" s="214" t="s">
        <v>75</v>
      </c>
      <c r="AY90" s="213" t="s">
        <v>199</v>
      </c>
      <c r="BK90" s="215">
        <f>BK91+BK98+BK118</f>
        <v>0</v>
      </c>
    </row>
    <row r="91" s="11" customFormat="1" ht="22.8" customHeight="1">
      <c r="B91" s="202"/>
      <c r="C91" s="203"/>
      <c r="D91" s="204" t="s">
        <v>74</v>
      </c>
      <c r="E91" s="216" t="s">
        <v>85</v>
      </c>
      <c r="F91" s="216" t="s">
        <v>763</v>
      </c>
      <c r="G91" s="203"/>
      <c r="H91" s="203"/>
      <c r="I91" s="206"/>
      <c r="J91" s="217">
        <f>BK91</f>
        <v>0</v>
      </c>
      <c r="K91" s="203"/>
      <c r="L91" s="208"/>
      <c r="M91" s="209"/>
      <c r="N91" s="210"/>
      <c r="O91" s="210"/>
      <c r="P91" s="211">
        <f>SUM(P92:P97)</f>
        <v>0</v>
      </c>
      <c r="Q91" s="210"/>
      <c r="R91" s="211">
        <f>SUM(R92:R97)</f>
        <v>6.2427458716000004</v>
      </c>
      <c r="S91" s="210"/>
      <c r="T91" s="212">
        <f>SUM(T92:T97)</f>
        <v>0</v>
      </c>
      <c r="AR91" s="213" t="s">
        <v>83</v>
      </c>
      <c r="AT91" s="214" t="s">
        <v>74</v>
      </c>
      <c r="AU91" s="214" t="s">
        <v>83</v>
      </c>
      <c r="AY91" s="213" t="s">
        <v>199</v>
      </c>
      <c r="BK91" s="215">
        <f>SUM(BK92:BK97)</f>
        <v>0</v>
      </c>
    </row>
    <row r="92" s="1" customFormat="1" ht="16.5" customHeight="1">
      <c r="B92" s="37"/>
      <c r="C92" s="218" t="s">
        <v>83</v>
      </c>
      <c r="D92" s="218" t="s">
        <v>201</v>
      </c>
      <c r="E92" s="219" t="s">
        <v>1067</v>
      </c>
      <c r="F92" s="220" t="s">
        <v>1068</v>
      </c>
      <c r="G92" s="221" t="s">
        <v>204</v>
      </c>
      <c r="H92" s="222">
        <v>14.35</v>
      </c>
      <c r="I92" s="223"/>
      <c r="J92" s="224">
        <f>ROUND(I92*H92,2)</f>
        <v>0</v>
      </c>
      <c r="K92" s="220" t="s">
        <v>205</v>
      </c>
      <c r="L92" s="42"/>
      <c r="M92" s="225" t="s">
        <v>30</v>
      </c>
      <c r="N92" s="226" t="s">
        <v>46</v>
      </c>
      <c r="O92" s="82"/>
      <c r="P92" s="227">
        <f>O92*H92</f>
        <v>0</v>
      </c>
      <c r="Q92" s="227">
        <v>0.4283208</v>
      </c>
      <c r="R92" s="227">
        <f>Q92*H92</f>
        <v>6.14640348</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1251</v>
      </c>
    </row>
    <row r="93" s="1" customFormat="1">
      <c r="B93" s="37"/>
      <c r="C93" s="38"/>
      <c r="D93" s="231" t="s">
        <v>208</v>
      </c>
      <c r="E93" s="38"/>
      <c r="F93" s="232" t="s">
        <v>1070</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1071</v>
      </c>
      <c r="G94" s="38"/>
      <c r="H94" s="38"/>
      <c r="I94" s="144"/>
      <c r="J94" s="38"/>
      <c r="K94" s="38"/>
      <c r="L94" s="42"/>
      <c r="M94" s="233"/>
      <c r="N94" s="82"/>
      <c r="O94" s="82"/>
      <c r="P94" s="82"/>
      <c r="Q94" s="82"/>
      <c r="R94" s="82"/>
      <c r="S94" s="82"/>
      <c r="T94" s="83"/>
      <c r="AT94" s="16" t="s">
        <v>210</v>
      </c>
      <c r="AU94" s="16" t="s">
        <v>85</v>
      </c>
    </row>
    <row r="95" s="1" customFormat="1" ht="16.5" customHeight="1">
      <c r="B95" s="37"/>
      <c r="C95" s="218" t="s">
        <v>85</v>
      </c>
      <c r="D95" s="218" t="s">
        <v>201</v>
      </c>
      <c r="E95" s="219" t="s">
        <v>1072</v>
      </c>
      <c r="F95" s="220" t="s">
        <v>1073</v>
      </c>
      <c r="G95" s="221" t="s">
        <v>236</v>
      </c>
      <c r="H95" s="222">
        <v>0.090999999999999998</v>
      </c>
      <c r="I95" s="223"/>
      <c r="J95" s="224">
        <f>ROUND(I95*H95,2)</f>
        <v>0</v>
      </c>
      <c r="K95" s="220" t="s">
        <v>205</v>
      </c>
      <c r="L95" s="42"/>
      <c r="M95" s="225" t="s">
        <v>30</v>
      </c>
      <c r="N95" s="226" t="s">
        <v>46</v>
      </c>
      <c r="O95" s="82"/>
      <c r="P95" s="227">
        <f>O95*H95</f>
        <v>0</v>
      </c>
      <c r="Q95" s="227">
        <v>1.0587076</v>
      </c>
      <c r="R95" s="227">
        <f>Q95*H95</f>
        <v>0.096342391599999994</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1252</v>
      </c>
    </row>
    <row r="96" s="1" customFormat="1">
      <c r="B96" s="37"/>
      <c r="C96" s="38"/>
      <c r="D96" s="231" t="s">
        <v>208</v>
      </c>
      <c r="E96" s="38"/>
      <c r="F96" s="232" t="s">
        <v>1075</v>
      </c>
      <c r="G96" s="38"/>
      <c r="H96" s="38"/>
      <c r="I96" s="144"/>
      <c r="J96" s="38"/>
      <c r="K96" s="38"/>
      <c r="L96" s="42"/>
      <c r="M96" s="233"/>
      <c r="N96" s="82"/>
      <c r="O96" s="82"/>
      <c r="P96" s="82"/>
      <c r="Q96" s="82"/>
      <c r="R96" s="82"/>
      <c r="S96" s="82"/>
      <c r="T96" s="83"/>
      <c r="AT96" s="16" t="s">
        <v>208</v>
      </c>
      <c r="AU96" s="16" t="s">
        <v>85</v>
      </c>
    </row>
    <row r="97" s="12" customFormat="1">
      <c r="B97" s="235"/>
      <c r="C97" s="236"/>
      <c r="D97" s="231" t="s">
        <v>214</v>
      </c>
      <c r="E97" s="237" t="s">
        <v>30</v>
      </c>
      <c r="F97" s="238" t="s">
        <v>1253</v>
      </c>
      <c r="G97" s="236"/>
      <c r="H97" s="239">
        <v>0.090999999999999998</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11" customFormat="1" ht="22.8" customHeight="1">
      <c r="B98" s="202"/>
      <c r="C98" s="203"/>
      <c r="D98" s="204" t="s">
        <v>74</v>
      </c>
      <c r="E98" s="216" t="s">
        <v>217</v>
      </c>
      <c r="F98" s="216" t="s">
        <v>218</v>
      </c>
      <c r="G98" s="203"/>
      <c r="H98" s="203"/>
      <c r="I98" s="206"/>
      <c r="J98" s="217">
        <f>BK98</f>
        <v>0</v>
      </c>
      <c r="K98" s="203"/>
      <c r="L98" s="208"/>
      <c r="M98" s="209"/>
      <c r="N98" s="210"/>
      <c r="O98" s="210"/>
      <c r="P98" s="211">
        <f>SUM(P99:P117)</f>
        <v>0</v>
      </c>
      <c r="Q98" s="210"/>
      <c r="R98" s="211">
        <f>SUM(R99:R117)</f>
        <v>8.2149920000000005</v>
      </c>
      <c r="S98" s="210"/>
      <c r="T98" s="212">
        <f>SUM(T99:T117)</f>
        <v>0</v>
      </c>
      <c r="AR98" s="213" t="s">
        <v>83</v>
      </c>
      <c r="AT98" s="214" t="s">
        <v>74</v>
      </c>
      <c r="AU98" s="214" t="s">
        <v>83</v>
      </c>
      <c r="AY98" s="213" t="s">
        <v>199</v>
      </c>
      <c r="BK98" s="215">
        <f>SUM(BK99:BK117)</f>
        <v>0</v>
      </c>
    </row>
    <row r="99" s="1" customFormat="1" ht="16.5" customHeight="1">
      <c r="B99" s="37"/>
      <c r="C99" s="218" t="s">
        <v>217</v>
      </c>
      <c r="D99" s="218" t="s">
        <v>201</v>
      </c>
      <c r="E99" s="219" t="s">
        <v>1154</v>
      </c>
      <c r="F99" s="220" t="s">
        <v>1155</v>
      </c>
      <c r="G99" s="221" t="s">
        <v>277</v>
      </c>
      <c r="H99" s="222">
        <v>6</v>
      </c>
      <c r="I99" s="223"/>
      <c r="J99" s="224">
        <f>ROUND(I99*H99,2)</f>
        <v>0</v>
      </c>
      <c r="K99" s="220" t="s">
        <v>205</v>
      </c>
      <c r="L99" s="42"/>
      <c r="M99" s="225" t="s">
        <v>30</v>
      </c>
      <c r="N99" s="226" t="s">
        <v>46</v>
      </c>
      <c r="O99" s="82"/>
      <c r="P99" s="227">
        <f>O99*H99</f>
        <v>0</v>
      </c>
      <c r="Q99" s="227">
        <v>0.0046800000000000001</v>
      </c>
      <c r="R99" s="227">
        <f>Q99*H99</f>
        <v>0.028080000000000001</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1254</v>
      </c>
    </row>
    <row r="100" s="1" customFormat="1">
      <c r="B100" s="37"/>
      <c r="C100" s="38"/>
      <c r="D100" s="231" t="s">
        <v>208</v>
      </c>
      <c r="E100" s="38"/>
      <c r="F100" s="232" t="s">
        <v>1157</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1119</v>
      </c>
      <c r="G101" s="38"/>
      <c r="H101" s="38"/>
      <c r="I101" s="144"/>
      <c r="J101" s="38"/>
      <c r="K101" s="38"/>
      <c r="L101" s="42"/>
      <c r="M101" s="233"/>
      <c r="N101" s="82"/>
      <c r="O101" s="82"/>
      <c r="P101" s="82"/>
      <c r="Q101" s="82"/>
      <c r="R101" s="82"/>
      <c r="S101" s="82"/>
      <c r="T101" s="83"/>
      <c r="AT101" s="16" t="s">
        <v>210</v>
      </c>
      <c r="AU101" s="16" t="s">
        <v>85</v>
      </c>
    </row>
    <row r="102" s="1" customFormat="1" ht="16.5" customHeight="1">
      <c r="B102" s="37"/>
      <c r="C102" s="263" t="s">
        <v>206</v>
      </c>
      <c r="D102" s="263" t="s">
        <v>774</v>
      </c>
      <c r="E102" s="264" t="s">
        <v>1158</v>
      </c>
      <c r="F102" s="265" t="s">
        <v>1159</v>
      </c>
      <c r="G102" s="266" t="s">
        <v>277</v>
      </c>
      <c r="H102" s="267">
        <v>6</v>
      </c>
      <c r="I102" s="268"/>
      <c r="J102" s="269">
        <f>ROUND(I102*H102,2)</f>
        <v>0</v>
      </c>
      <c r="K102" s="265" t="s">
        <v>205</v>
      </c>
      <c r="L102" s="270"/>
      <c r="M102" s="271" t="s">
        <v>30</v>
      </c>
      <c r="N102" s="272" t="s">
        <v>46</v>
      </c>
      <c r="O102" s="82"/>
      <c r="P102" s="227">
        <f>O102*H102</f>
        <v>0</v>
      </c>
      <c r="Q102" s="227">
        <v>0.0023999999999999998</v>
      </c>
      <c r="R102" s="227">
        <f>Q102*H102</f>
        <v>0.0144</v>
      </c>
      <c r="S102" s="227">
        <v>0</v>
      </c>
      <c r="T102" s="228">
        <f>S102*H102</f>
        <v>0</v>
      </c>
      <c r="AR102" s="229" t="s">
        <v>263</v>
      </c>
      <c r="AT102" s="229" t="s">
        <v>774</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1255</v>
      </c>
    </row>
    <row r="103" s="1" customFormat="1">
      <c r="B103" s="37"/>
      <c r="C103" s="38"/>
      <c r="D103" s="231" t="s">
        <v>208</v>
      </c>
      <c r="E103" s="38"/>
      <c r="F103" s="232" t="s">
        <v>1159</v>
      </c>
      <c r="G103" s="38"/>
      <c r="H103" s="38"/>
      <c r="I103" s="144"/>
      <c r="J103" s="38"/>
      <c r="K103" s="38"/>
      <c r="L103" s="42"/>
      <c r="M103" s="233"/>
      <c r="N103" s="82"/>
      <c r="O103" s="82"/>
      <c r="P103" s="82"/>
      <c r="Q103" s="82"/>
      <c r="R103" s="82"/>
      <c r="S103" s="82"/>
      <c r="T103" s="83"/>
      <c r="AT103" s="16" t="s">
        <v>208</v>
      </c>
      <c r="AU103" s="16" t="s">
        <v>85</v>
      </c>
    </row>
    <row r="104" s="1" customFormat="1" ht="16.5" customHeight="1">
      <c r="B104" s="37"/>
      <c r="C104" s="218" t="s">
        <v>242</v>
      </c>
      <c r="D104" s="218" t="s">
        <v>201</v>
      </c>
      <c r="E104" s="219" t="s">
        <v>1084</v>
      </c>
      <c r="F104" s="220" t="s">
        <v>1085</v>
      </c>
      <c r="G104" s="221" t="s">
        <v>204</v>
      </c>
      <c r="H104" s="222">
        <v>6.7999999999999998</v>
      </c>
      <c r="I104" s="223"/>
      <c r="J104" s="224">
        <f>ROUND(I104*H104,2)</f>
        <v>0</v>
      </c>
      <c r="K104" s="220" t="s">
        <v>205</v>
      </c>
      <c r="L104" s="42"/>
      <c r="M104" s="225" t="s">
        <v>30</v>
      </c>
      <c r="N104" s="226" t="s">
        <v>46</v>
      </c>
      <c r="O104" s="82"/>
      <c r="P104" s="227">
        <f>O104*H104</f>
        <v>0</v>
      </c>
      <c r="Q104" s="227">
        <v>0.35249999999999998</v>
      </c>
      <c r="R104" s="227">
        <f>Q104*H104</f>
        <v>2.3969999999999998</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1256</v>
      </c>
    </row>
    <row r="105" s="1" customFormat="1">
      <c r="B105" s="37"/>
      <c r="C105" s="38"/>
      <c r="D105" s="231" t="s">
        <v>208</v>
      </c>
      <c r="E105" s="38"/>
      <c r="F105" s="232" t="s">
        <v>1087</v>
      </c>
      <c r="G105" s="38"/>
      <c r="H105" s="38"/>
      <c r="I105" s="144"/>
      <c r="J105" s="38"/>
      <c r="K105" s="38"/>
      <c r="L105" s="42"/>
      <c r="M105" s="233"/>
      <c r="N105" s="82"/>
      <c r="O105" s="82"/>
      <c r="P105" s="82"/>
      <c r="Q105" s="82"/>
      <c r="R105" s="82"/>
      <c r="S105" s="82"/>
      <c r="T105" s="83"/>
      <c r="AT105" s="16" t="s">
        <v>208</v>
      </c>
      <c r="AU105" s="16" t="s">
        <v>85</v>
      </c>
    </row>
    <row r="106" s="1" customFormat="1">
      <c r="B106" s="37"/>
      <c r="C106" s="38"/>
      <c r="D106" s="231" t="s">
        <v>210</v>
      </c>
      <c r="E106" s="38"/>
      <c r="F106" s="234" t="s">
        <v>1088</v>
      </c>
      <c r="G106" s="38"/>
      <c r="H106" s="38"/>
      <c r="I106" s="144"/>
      <c r="J106" s="38"/>
      <c r="K106" s="38"/>
      <c r="L106" s="42"/>
      <c r="M106" s="233"/>
      <c r="N106" s="82"/>
      <c r="O106" s="82"/>
      <c r="P106" s="82"/>
      <c r="Q106" s="82"/>
      <c r="R106" s="82"/>
      <c r="S106" s="82"/>
      <c r="T106" s="83"/>
      <c r="AT106" s="16" t="s">
        <v>210</v>
      </c>
      <c r="AU106" s="16" t="s">
        <v>85</v>
      </c>
    </row>
    <row r="107" s="1" customFormat="1" ht="16.5" customHeight="1">
      <c r="B107" s="37"/>
      <c r="C107" s="218" t="s">
        <v>247</v>
      </c>
      <c r="D107" s="218" t="s">
        <v>201</v>
      </c>
      <c r="E107" s="219" t="s">
        <v>1095</v>
      </c>
      <c r="F107" s="220" t="s">
        <v>1096</v>
      </c>
      <c r="G107" s="221" t="s">
        <v>229</v>
      </c>
      <c r="H107" s="222">
        <v>17</v>
      </c>
      <c r="I107" s="223"/>
      <c r="J107" s="224">
        <f>ROUND(I107*H107,2)</f>
        <v>0</v>
      </c>
      <c r="K107" s="220" t="s">
        <v>205</v>
      </c>
      <c r="L107" s="42"/>
      <c r="M107" s="225" t="s">
        <v>30</v>
      </c>
      <c r="N107" s="226" t="s">
        <v>46</v>
      </c>
      <c r="O107" s="82"/>
      <c r="P107" s="227">
        <f>O107*H107</f>
        <v>0</v>
      </c>
      <c r="Q107" s="227">
        <v>0.049500000000000002</v>
      </c>
      <c r="R107" s="227">
        <f>Q107*H107</f>
        <v>0.84150000000000003</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1257</v>
      </c>
    </row>
    <row r="108" s="1" customFormat="1">
      <c r="B108" s="37"/>
      <c r="C108" s="38"/>
      <c r="D108" s="231" t="s">
        <v>208</v>
      </c>
      <c r="E108" s="38"/>
      <c r="F108" s="232" t="s">
        <v>1098</v>
      </c>
      <c r="G108" s="38"/>
      <c r="H108" s="38"/>
      <c r="I108" s="144"/>
      <c r="J108" s="38"/>
      <c r="K108" s="38"/>
      <c r="L108" s="42"/>
      <c r="M108" s="233"/>
      <c r="N108" s="82"/>
      <c r="O108" s="82"/>
      <c r="P108" s="82"/>
      <c r="Q108" s="82"/>
      <c r="R108" s="82"/>
      <c r="S108" s="82"/>
      <c r="T108" s="83"/>
      <c r="AT108" s="16" t="s">
        <v>208</v>
      </c>
      <c r="AU108" s="16" t="s">
        <v>85</v>
      </c>
    </row>
    <row r="109" s="1" customFormat="1">
      <c r="B109" s="37"/>
      <c r="C109" s="38"/>
      <c r="D109" s="231" t="s">
        <v>210</v>
      </c>
      <c r="E109" s="38"/>
      <c r="F109" s="234" t="s">
        <v>1088</v>
      </c>
      <c r="G109" s="38"/>
      <c r="H109" s="38"/>
      <c r="I109" s="144"/>
      <c r="J109" s="38"/>
      <c r="K109" s="38"/>
      <c r="L109" s="42"/>
      <c r="M109" s="233"/>
      <c r="N109" s="82"/>
      <c r="O109" s="82"/>
      <c r="P109" s="82"/>
      <c r="Q109" s="82"/>
      <c r="R109" s="82"/>
      <c r="S109" s="82"/>
      <c r="T109" s="83"/>
      <c r="AT109" s="16" t="s">
        <v>210</v>
      </c>
      <c r="AU109" s="16" t="s">
        <v>85</v>
      </c>
    </row>
    <row r="110" s="1" customFormat="1" ht="16.5" customHeight="1">
      <c r="B110" s="37"/>
      <c r="C110" s="218" t="s">
        <v>254</v>
      </c>
      <c r="D110" s="218" t="s">
        <v>201</v>
      </c>
      <c r="E110" s="219" t="s">
        <v>1103</v>
      </c>
      <c r="F110" s="220" t="s">
        <v>1104</v>
      </c>
      <c r="G110" s="221" t="s">
        <v>204</v>
      </c>
      <c r="H110" s="222">
        <v>6.7999999999999998</v>
      </c>
      <c r="I110" s="223"/>
      <c r="J110" s="224">
        <f>ROUND(I110*H110,2)</f>
        <v>0</v>
      </c>
      <c r="K110" s="220" t="s">
        <v>205</v>
      </c>
      <c r="L110" s="42"/>
      <c r="M110" s="225" t="s">
        <v>30</v>
      </c>
      <c r="N110" s="226" t="s">
        <v>46</v>
      </c>
      <c r="O110" s="82"/>
      <c r="P110" s="227">
        <f>O110*H110</f>
        <v>0</v>
      </c>
      <c r="Q110" s="227">
        <v>0.72258999999999995</v>
      </c>
      <c r="R110" s="227">
        <f>Q110*H110</f>
        <v>4.9136119999999996</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1258</v>
      </c>
    </row>
    <row r="111" s="1" customFormat="1">
      <c r="B111" s="37"/>
      <c r="C111" s="38"/>
      <c r="D111" s="231" t="s">
        <v>208</v>
      </c>
      <c r="E111" s="38"/>
      <c r="F111" s="232" t="s">
        <v>1106</v>
      </c>
      <c r="G111" s="38"/>
      <c r="H111" s="38"/>
      <c r="I111" s="144"/>
      <c r="J111" s="38"/>
      <c r="K111" s="38"/>
      <c r="L111" s="42"/>
      <c r="M111" s="233"/>
      <c r="N111" s="82"/>
      <c r="O111" s="82"/>
      <c r="P111" s="82"/>
      <c r="Q111" s="82"/>
      <c r="R111" s="82"/>
      <c r="S111" s="82"/>
      <c r="T111" s="83"/>
      <c r="AT111" s="16" t="s">
        <v>208</v>
      </c>
      <c r="AU111" s="16" t="s">
        <v>85</v>
      </c>
    </row>
    <row r="112" s="1" customFormat="1">
      <c r="B112" s="37"/>
      <c r="C112" s="38"/>
      <c r="D112" s="231" t="s">
        <v>210</v>
      </c>
      <c r="E112" s="38"/>
      <c r="F112" s="234" t="s">
        <v>1088</v>
      </c>
      <c r="G112" s="38"/>
      <c r="H112" s="38"/>
      <c r="I112" s="144"/>
      <c r="J112" s="38"/>
      <c r="K112" s="38"/>
      <c r="L112" s="42"/>
      <c r="M112" s="233"/>
      <c r="N112" s="82"/>
      <c r="O112" s="82"/>
      <c r="P112" s="82"/>
      <c r="Q112" s="82"/>
      <c r="R112" s="82"/>
      <c r="S112" s="82"/>
      <c r="T112" s="83"/>
      <c r="AT112" s="16" t="s">
        <v>210</v>
      </c>
      <c r="AU112" s="16" t="s">
        <v>85</v>
      </c>
    </row>
    <row r="113" s="1" customFormat="1" ht="16.5" customHeight="1">
      <c r="B113" s="37"/>
      <c r="C113" s="218" t="s">
        <v>263</v>
      </c>
      <c r="D113" s="218" t="s">
        <v>201</v>
      </c>
      <c r="E113" s="219" t="s">
        <v>1123</v>
      </c>
      <c r="F113" s="220" t="s">
        <v>1124</v>
      </c>
      <c r="G113" s="221" t="s">
        <v>229</v>
      </c>
      <c r="H113" s="222">
        <v>17</v>
      </c>
      <c r="I113" s="223"/>
      <c r="J113" s="224">
        <f>ROUND(I113*H113,2)</f>
        <v>0</v>
      </c>
      <c r="K113" s="220" t="s">
        <v>205</v>
      </c>
      <c r="L113" s="42"/>
      <c r="M113" s="225" t="s">
        <v>30</v>
      </c>
      <c r="N113" s="226" t="s">
        <v>46</v>
      </c>
      <c r="O113" s="82"/>
      <c r="P113" s="227">
        <f>O113*H113</f>
        <v>0</v>
      </c>
      <c r="Q113" s="227">
        <v>0</v>
      </c>
      <c r="R113" s="227">
        <f>Q113*H113</f>
        <v>0</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1259</v>
      </c>
    </row>
    <row r="114" s="1" customFormat="1">
      <c r="B114" s="37"/>
      <c r="C114" s="38"/>
      <c r="D114" s="231" t="s">
        <v>208</v>
      </c>
      <c r="E114" s="38"/>
      <c r="F114" s="232" t="s">
        <v>1126</v>
      </c>
      <c r="G114" s="38"/>
      <c r="H114" s="38"/>
      <c r="I114" s="144"/>
      <c r="J114" s="38"/>
      <c r="K114" s="38"/>
      <c r="L114" s="42"/>
      <c r="M114" s="233"/>
      <c r="N114" s="82"/>
      <c r="O114" s="82"/>
      <c r="P114" s="82"/>
      <c r="Q114" s="82"/>
      <c r="R114" s="82"/>
      <c r="S114" s="82"/>
      <c r="T114" s="83"/>
      <c r="AT114" s="16" t="s">
        <v>208</v>
      </c>
      <c r="AU114" s="16" t="s">
        <v>85</v>
      </c>
    </row>
    <row r="115" s="1" customFormat="1">
      <c r="B115" s="37"/>
      <c r="C115" s="38"/>
      <c r="D115" s="231" t="s">
        <v>210</v>
      </c>
      <c r="E115" s="38"/>
      <c r="F115" s="234" t="s">
        <v>1127</v>
      </c>
      <c r="G115" s="38"/>
      <c r="H115" s="38"/>
      <c r="I115" s="144"/>
      <c r="J115" s="38"/>
      <c r="K115" s="38"/>
      <c r="L115" s="42"/>
      <c r="M115" s="233"/>
      <c r="N115" s="82"/>
      <c r="O115" s="82"/>
      <c r="P115" s="82"/>
      <c r="Q115" s="82"/>
      <c r="R115" s="82"/>
      <c r="S115" s="82"/>
      <c r="T115" s="83"/>
      <c r="AT115" s="16" t="s">
        <v>210</v>
      </c>
      <c r="AU115" s="16" t="s">
        <v>85</v>
      </c>
    </row>
    <row r="116" s="1" customFormat="1" ht="16.5" customHeight="1">
      <c r="B116" s="37"/>
      <c r="C116" s="263" t="s">
        <v>225</v>
      </c>
      <c r="D116" s="263" t="s">
        <v>774</v>
      </c>
      <c r="E116" s="264" t="s">
        <v>1128</v>
      </c>
      <c r="F116" s="265" t="s">
        <v>1129</v>
      </c>
      <c r="G116" s="266" t="s">
        <v>229</v>
      </c>
      <c r="H116" s="267">
        <v>17</v>
      </c>
      <c r="I116" s="268"/>
      <c r="J116" s="269">
        <f>ROUND(I116*H116,2)</f>
        <v>0</v>
      </c>
      <c r="K116" s="265" t="s">
        <v>205</v>
      </c>
      <c r="L116" s="270"/>
      <c r="M116" s="271" t="s">
        <v>30</v>
      </c>
      <c r="N116" s="272" t="s">
        <v>46</v>
      </c>
      <c r="O116" s="82"/>
      <c r="P116" s="227">
        <f>O116*H116</f>
        <v>0</v>
      </c>
      <c r="Q116" s="227">
        <v>0.0011999999999999999</v>
      </c>
      <c r="R116" s="227">
        <f>Q116*H116</f>
        <v>0.020399999999999998</v>
      </c>
      <c r="S116" s="227">
        <v>0</v>
      </c>
      <c r="T116" s="228">
        <f>S116*H116</f>
        <v>0</v>
      </c>
      <c r="AR116" s="229" t="s">
        <v>263</v>
      </c>
      <c r="AT116" s="229" t="s">
        <v>774</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1260</v>
      </c>
    </row>
    <row r="117" s="1" customFormat="1">
      <c r="B117" s="37"/>
      <c r="C117" s="38"/>
      <c r="D117" s="231" t="s">
        <v>208</v>
      </c>
      <c r="E117" s="38"/>
      <c r="F117" s="232" t="s">
        <v>1129</v>
      </c>
      <c r="G117" s="38"/>
      <c r="H117" s="38"/>
      <c r="I117" s="144"/>
      <c r="J117" s="38"/>
      <c r="K117" s="38"/>
      <c r="L117" s="42"/>
      <c r="M117" s="233"/>
      <c r="N117" s="82"/>
      <c r="O117" s="82"/>
      <c r="P117" s="82"/>
      <c r="Q117" s="82"/>
      <c r="R117" s="82"/>
      <c r="S117" s="82"/>
      <c r="T117" s="83"/>
      <c r="AT117" s="16" t="s">
        <v>208</v>
      </c>
      <c r="AU117" s="16" t="s">
        <v>85</v>
      </c>
    </row>
    <row r="118" s="11" customFormat="1" ht="22.8" customHeight="1">
      <c r="B118" s="202"/>
      <c r="C118" s="203"/>
      <c r="D118" s="204" t="s">
        <v>74</v>
      </c>
      <c r="E118" s="216" t="s">
        <v>261</v>
      </c>
      <c r="F118" s="216" t="s">
        <v>262</v>
      </c>
      <c r="G118" s="203"/>
      <c r="H118" s="203"/>
      <c r="I118" s="206"/>
      <c r="J118" s="217">
        <f>BK118</f>
        <v>0</v>
      </c>
      <c r="K118" s="203"/>
      <c r="L118" s="208"/>
      <c r="M118" s="209"/>
      <c r="N118" s="210"/>
      <c r="O118" s="210"/>
      <c r="P118" s="211">
        <f>SUM(P119:P121)</f>
        <v>0</v>
      </c>
      <c r="Q118" s="210"/>
      <c r="R118" s="211">
        <f>SUM(R119:R121)</f>
        <v>0</v>
      </c>
      <c r="S118" s="210"/>
      <c r="T118" s="212">
        <f>SUM(T119:T121)</f>
        <v>0</v>
      </c>
      <c r="AR118" s="213" t="s">
        <v>83</v>
      </c>
      <c r="AT118" s="214" t="s">
        <v>74</v>
      </c>
      <c r="AU118" s="214" t="s">
        <v>83</v>
      </c>
      <c r="AY118" s="213" t="s">
        <v>199</v>
      </c>
      <c r="BK118" s="215">
        <f>SUM(BK119:BK121)</f>
        <v>0</v>
      </c>
    </row>
    <row r="119" s="1" customFormat="1" ht="16.5" customHeight="1">
      <c r="B119" s="37"/>
      <c r="C119" s="218" t="s">
        <v>124</v>
      </c>
      <c r="D119" s="218" t="s">
        <v>201</v>
      </c>
      <c r="E119" s="219" t="s">
        <v>1061</v>
      </c>
      <c r="F119" s="220" t="s">
        <v>1062</v>
      </c>
      <c r="G119" s="221" t="s">
        <v>236</v>
      </c>
      <c r="H119" s="222">
        <v>14.458</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1261</v>
      </c>
    </row>
    <row r="120" s="1" customFormat="1">
      <c r="B120" s="37"/>
      <c r="C120" s="38"/>
      <c r="D120" s="231" t="s">
        <v>208</v>
      </c>
      <c r="E120" s="38"/>
      <c r="F120" s="232" t="s">
        <v>1064</v>
      </c>
      <c r="G120" s="38"/>
      <c r="H120" s="38"/>
      <c r="I120" s="144"/>
      <c r="J120" s="38"/>
      <c r="K120" s="38"/>
      <c r="L120" s="42"/>
      <c r="M120" s="233"/>
      <c r="N120" s="82"/>
      <c r="O120" s="82"/>
      <c r="P120" s="82"/>
      <c r="Q120" s="82"/>
      <c r="R120" s="82"/>
      <c r="S120" s="82"/>
      <c r="T120" s="83"/>
      <c r="AT120" s="16" t="s">
        <v>208</v>
      </c>
      <c r="AU120" s="16" t="s">
        <v>85</v>
      </c>
    </row>
    <row r="121" s="1" customFormat="1">
      <c r="B121" s="37"/>
      <c r="C121" s="38"/>
      <c r="D121" s="231" t="s">
        <v>210</v>
      </c>
      <c r="E121" s="38"/>
      <c r="F121" s="234" t="s">
        <v>1065</v>
      </c>
      <c r="G121" s="38"/>
      <c r="H121" s="38"/>
      <c r="I121" s="144"/>
      <c r="J121" s="38"/>
      <c r="K121" s="38"/>
      <c r="L121" s="42"/>
      <c r="M121" s="260"/>
      <c r="N121" s="261"/>
      <c r="O121" s="261"/>
      <c r="P121" s="261"/>
      <c r="Q121" s="261"/>
      <c r="R121" s="261"/>
      <c r="S121" s="261"/>
      <c r="T121" s="262"/>
      <c r="AT121" s="16" t="s">
        <v>210</v>
      </c>
      <c r="AU121" s="16" t="s">
        <v>85</v>
      </c>
    </row>
    <row r="122" s="1" customFormat="1" ht="6.96" customHeight="1">
      <c r="B122" s="57"/>
      <c r="C122" s="58"/>
      <c r="D122" s="58"/>
      <c r="E122" s="58"/>
      <c r="F122" s="58"/>
      <c r="G122" s="58"/>
      <c r="H122" s="58"/>
      <c r="I122" s="169"/>
      <c r="J122" s="58"/>
      <c r="K122" s="58"/>
      <c r="L122" s="42"/>
    </row>
  </sheetData>
  <sheetProtection sheet="1" autoFilter="0" formatColumns="0" formatRows="0" objects="1" scenarios="1" spinCount="100000" saltValue="KvtvPx95U3pb8tlHAj3ydcV6R6OBo+jpcKum7g6qBMqsqPZ9GrqN9n7ytEYSdEzvvfjpuwW3v6sZIQL5QwwJIg==" hashValue="gPiZpHAnZdqYc8VQpSlHIuASwccegcJ4LfdevxreODmaXT75u3xTjkmISqpEuStbOF50qPjanPp35/WxpJdmRg==" algorithmName="SHA-512" password="CC35"/>
  <autoFilter ref="C88:K121"/>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135</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1262</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ROUND(J90,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ROUND((SUM(BE90:BE136)),  2)</f>
        <v>0</v>
      </c>
      <c r="I35" s="158">
        <v>0.20999999999999999</v>
      </c>
      <c r="J35" s="157">
        <f>ROUND(((SUM(BE90:BE136))*I35),  2)</f>
        <v>0</v>
      </c>
      <c r="L35" s="42"/>
    </row>
    <row r="36" s="1" customFormat="1" ht="14.4" customHeight="1">
      <c r="B36" s="42"/>
      <c r="E36" s="142" t="s">
        <v>47</v>
      </c>
      <c r="F36" s="157">
        <f>ROUND((SUM(BF90:BF136)),  2)</f>
        <v>0</v>
      </c>
      <c r="I36" s="158">
        <v>0.14999999999999999</v>
      </c>
      <c r="J36" s="157">
        <f>ROUND(((SUM(BF90:BF136))*I36),  2)</f>
        <v>0</v>
      </c>
      <c r="L36" s="42"/>
    </row>
    <row r="37" hidden="1" s="1" customFormat="1" ht="14.4" customHeight="1">
      <c r="B37" s="42"/>
      <c r="E37" s="142" t="s">
        <v>48</v>
      </c>
      <c r="F37" s="157">
        <f>ROUND((SUM(BG90:BG136)),  2)</f>
        <v>0</v>
      </c>
      <c r="I37" s="158">
        <v>0.20999999999999999</v>
      </c>
      <c r="J37" s="157">
        <f>0</f>
        <v>0</v>
      </c>
      <c r="L37" s="42"/>
    </row>
    <row r="38" hidden="1" s="1" customFormat="1" ht="14.4" customHeight="1">
      <c r="B38" s="42"/>
      <c r="E38" s="142" t="s">
        <v>49</v>
      </c>
      <c r="F38" s="157">
        <f>ROUND((SUM(BH90:BH136)),  2)</f>
        <v>0</v>
      </c>
      <c r="I38" s="158">
        <v>0.14999999999999999</v>
      </c>
      <c r="J38" s="157">
        <f>0</f>
        <v>0</v>
      </c>
      <c r="L38" s="42"/>
    </row>
    <row r="39" hidden="1" s="1" customFormat="1" ht="14.4" customHeight="1">
      <c r="B39" s="42"/>
      <c r="E39" s="142" t="s">
        <v>50</v>
      </c>
      <c r="F39" s="157">
        <f>ROUND((SUM(BI90:BI136)),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13 - Nová podezdívka a oplocení st. p. č. 198</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J90</f>
        <v>0</v>
      </c>
      <c r="K63" s="38"/>
      <c r="L63" s="42"/>
      <c r="AU63" s="16" t="s">
        <v>177</v>
      </c>
    </row>
    <row r="64" s="8" customFormat="1" ht="24.96" customHeight="1">
      <c r="B64" s="179"/>
      <c r="C64" s="180"/>
      <c r="D64" s="181" t="s">
        <v>178</v>
      </c>
      <c r="E64" s="182"/>
      <c r="F64" s="182"/>
      <c r="G64" s="182"/>
      <c r="H64" s="182"/>
      <c r="I64" s="183"/>
      <c r="J64" s="184">
        <f>J91</f>
        <v>0</v>
      </c>
      <c r="K64" s="180"/>
      <c r="L64" s="185"/>
    </row>
    <row r="65" s="9" customFormat="1" ht="19.92" customHeight="1">
      <c r="B65" s="186"/>
      <c r="C65" s="123"/>
      <c r="D65" s="187" t="s">
        <v>754</v>
      </c>
      <c r="E65" s="188"/>
      <c r="F65" s="188"/>
      <c r="G65" s="188"/>
      <c r="H65" s="188"/>
      <c r="I65" s="189"/>
      <c r="J65" s="190">
        <f>J92</f>
        <v>0</v>
      </c>
      <c r="K65" s="123"/>
      <c r="L65" s="191"/>
    </row>
    <row r="66" s="9" customFormat="1" ht="19.92" customHeight="1">
      <c r="B66" s="186"/>
      <c r="C66" s="123"/>
      <c r="D66" s="187" t="s">
        <v>180</v>
      </c>
      <c r="E66" s="188"/>
      <c r="F66" s="188"/>
      <c r="G66" s="188"/>
      <c r="H66" s="188"/>
      <c r="I66" s="189"/>
      <c r="J66" s="190">
        <f>J99</f>
        <v>0</v>
      </c>
      <c r="K66" s="123"/>
      <c r="L66" s="191"/>
    </row>
    <row r="67" s="9" customFormat="1" ht="19.92" customHeight="1">
      <c r="B67" s="186"/>
      <c r="C67" s="123"/>
      <c r="D67" s="187" t="s">
        <v>181</v>
      </c>
      <c r="E67" s="188"/>
      <c r="F67" s="188"/>
      <c r="G67" s="188"/>
      <c r="H67" s="188"/>
      <c r="I67" s="189"/>
      <c r="J67" s="190">
        <f>J125</f>
        <v>0</v>
      </c>
      <c r="K67" s="123"/>
      <c r="L67" s="191"/>
    </row>
    <row r="68" s="9" customFormat="1" ht="19.92" customHeight="1">
      <c r="B68" s="186"/>
      <c r="C68" s="123"/>
      <c r="D68" s="187" t="s">
        <v>183</v>
      </c>
      <c r="E68" s="188"/>
      <c r="F68" s="188"/>
      <c r="G68" s="188"/>
      <c r="H68" s="188"/>
      <c r="I68" s="189"/>
      <c r="J68" s="190">
        <f>J132</f>
        <v>0</v>
      </c>
      <c r="K68" s="123"/>
      <c r="L68" s="191"/>
    </row>
    <row r="69" s="1" customFormat="1" ht="21.84" customHeight="1">
      <c r="B69" s="37"/>
      <c r="C69" s="38"/>
      <c r="D69" s="38"/>
      <c r="E69" s="38"/>
      <c r="F69" s="38"/>
      <c r="G69" s="38"/>
      <c r="H69" s="38"/>
      <c r="I69" s="144"/>
      <c r="J69" s="38"/>
      <c r="K69" s="38"/>
      <c r="L69" s="42"/>
    </row>
    <row r="70" s="1" customFormat="1" ht="6.96" customHeight="1">
      <c r="B70" s="57"/>
      <c r="C70" s="58"/>
      <c r="D70" s="58"/>
      <c r="E70" s="58"/>
      <c r="F70" s="58"/>
      <c r="G70" s="58"/>
      <c r="H70" s="58"/>
      <c r="I70" s="169"/>
      <c r="J70" s="58"/>
      <c r="K70" s="58"/>
      <c r="L70" s="42"/>
    </row>
    <row r="74" s="1" customFormat="1" ht="6.96" customHeight="1">
      <c r="B74" s="59"/>
      <c r="C74" s="60"/>
      <c r="D74" s="60"/>
      <c r="E74" s="60"/>
      <c r="F74" s="60"/>
      <c r="G74" s="60"/>
      <c r="H74" s="60"/>
      <c r="I74" s="172"/>
      <c r="J74" s="60"/>
      <c r="K74" s="60"/>
      <c r="L74" s="42"/>
    </row>
    <row r="75" s="1" customFormat="1" ht="24.96" customHeight="1">
      <c r="B75" s="37"/>
      <c r="C75" s="22" t="s">
        <v>184</v>
      </c>
      <c r="D75" s="38"/>
      <c r="E75" s="38"/>
      <c r="F75" s="38"/>
      <c r="G75" s="38"/>
      <c r="H75" s="38"/>
      <c r="I75" s="144"/>
      <c r="J75" s="38"/>
      <c r="K75" s="38"/>
      <c r="L75" s="42"/>
    </row>
    <row r="76" s="1" customFormat="1" ht="6.96" customHeight="1">
      <c r="B76" s="37"/>
      <c r="C76" s="38"/>
      <c r="D76" s="38"/>
      <c r="E76" s="38"/>
      <c r="F76" s="38"/>
      <c r="G76" s="38"/>
      <c r="H76" s="38"/>
      <c r="I76" s="144"/>
      <c r="J76" s="38"/>
      <c r="K76" s="38"/>
      <c r="L76" s="42"/>
    </row>
    <row r="77" s="1" customFormat="1" ht="12" customHeight="1">
      <c r="B77" s="37"/>
      <c r="C77" s="31" t="s">
        <v>16</v>
      </c>
      <c r="D77" s="38"/>
      <c r="E77" s="38"/>
      <c r="F77" s="38"/>
      <c r="G77" s="38"/>
      <c r="H77" s="38"/>
      <c r="I77" s="144"/>
      <c r="J77" s="38"/>
      <c r="K77" s="38"/>
      <c r="L77" s="42"/>
    </row>
    <row r="78" s="1" customFormat="1" ht="16.5" customHeight="1">
      <c r="B78" s="37"/>
      <c r="C78" s="38"/>
      <c r="D78" s="38"/>
      <c r="E78" s="173" t="str">
        <f>E7</f>
        <v>Úprava komunikace Cheb-Háje, ul. Zemědělská - STAVBA I</v>
      </c>
      <c r="F78" s="31"/>
      <c r="G78" s="31"/>
      <c r="H78" s="31"/>
      <c r="I78" s="144"/>
      <c r="J78" s="38"/>
      <c r="K78" s="38"/>
      <c r="L78" s="42"/>
    </row>
    <row r="79" ht="12" customHeight="1">
      <c r="B79" s="20"/>
      <c r="C79" s="31" t="s">
        <v>172</v>
      </c>
      <c r="D79" s="21"/>
      <c r="E79" s="21"/>
      <c r="F79" s="21"/>
      <c r="G79" s="21"/>
      <c r="H79" s="21"/>
      <c r="I79" s="136"/>
      <c r="J79" s="21"/>
      <c r="K79" s="21"/>
      <c r="L79" s="19"/>
    </row>
    <row r="80" s="1" customFormat="1" ht="16.5" customHeight="1">
      <c r="B80" s="37"/>
      <c r="C80" s="38"/>
      <c r="D80" s="38"/>
      <c r="E80" s="173" t="s">
        <v>753</v>
      </c>
      <c r="F80" s="38"/>
      <c r="G80" s="38"/>
      <c r="H80" s="38"/>
      <c r="I80" s="144"/>
      <c r="J80" s="38"/>
      <c r="K80" s="38"/>
      <c r="L80" s="42"/>
    </row>
    <row r="81" s="1" customFormat="1" ht="12" customHeight="1">
      <c r="B81" s="37"/>
      <c r="C81" s="31" t="s">
        <v>1025</v>
      </c>
      <c r="D81" s="38"/>
      <c r="E81" s="38"/>
      <c r="F81" s="38"/>
      <c r="G81" s="38"/>
      <c r="H81" s="38"/>
      <c r="I81" s="144"/>
      <c r="J81" s="38"/>
      <c r="K81" s="38"/>
      <c r="L81" s="42"/>
    </row>
    <row r="82" s="1" customFormat="1" ht="16.5" customHeight="1">
      <c r="B82" s="37"/>
      <c r="C82" s="38"/>
      <c r="D82" s="38"/>
      <c r="E82" s="67" t="str">
        <f>E11</f>
        <v>13 - Nová podezdívka a oplocení st. p. č. 198</v>
      </c>
      <c r="F82" s="38"/>
      <c r="G82" s="38"/>
      <c r="H82" s="38"/>
      <c r="I82" s="144"/>
      <c r="J82" s="38"/>
      <c r="K82" s="38"/>
      <c r="L82" s="42"/>
    </row>
    <row r="83" s="1" customFormat="1" ht="6.96" customHeight="1">
      <c r="B83" s="37"/>
      <c r="C83" s="38"/>
      <c r="D83" s="38"/>
      <c r="E83" s="38"/>
      <c r="F83" s="38"/>
      <c r="G83" s="38"/>
      <c r="H83" s="38"/>
      <c r="I83" s="144"/>
      <c r="J83" s="38"/>
      <c r="K83" s="38"/>
      <c r="L83" s="42"/>
    </row>
    <row r="84" s="1" customFormat="1" ht="12" customHeight="1">
      <c r="B84" s="37"/>
      <c r="C84" s="31" t="s">
        <v>21</v>
      </c>
      <c r="D84" s="38"/>
      <c r="E84" s="38"/>
      <c r="F84" s="26" t="str">
        <f>F14</f>
        <v>Cheb-Háje</v>
      </c>
      <c r="G84" s="38"/>
      <c r="H84" s="38"/>
      <c r="I84" s="146" t="s">
        <v>23</v>
      </c>
      <c r="J84" s="70" t="str">
        <f>IF(J14="","",J14)</f>
        <v>21. 8. 2018</v>
      </c>
      <c r="K84" s="38"/>
      <c r="L84" s="42"/>
    </row>
    <row r="85" s="1" customFormat="1" ht="6.96" customHeight="1">
      <c r="B85" s="37"/>
      <c r="C85" s="38"/>
      <c r="D85" s="38"/>
      <c r="E85" s="38"/>
      <c r="F85" s="38"/>
      <c r="G85" s="38"/>
      <c r="H85" s="38"/>
      <c r="I85" s="144"/>
      <c r="J85" s="38"/>
      <c r="K85" s="38"/>
      <c r="L85" s="42"/>
    </row>
    <row r="86" s="1" customFormat="1" ht="43.05" customHeight="1">
      <c r="B86" s="37"/>
      <c r="C86" s="31" t="s">
        <v>25</v>
      </c>
      <c r="D86" s="38"/>
      <c r="E86" s="38"/>
      <c r="F86" s="26" t="str">
        <f>E17</f>
        <v>Město Cheb</v>
      </c>
      <c r="G86" s="38"/>
      <c r="H86" s="38"/>
      <c r="I86" s="146" t="s">
        <v>33</v>
      </c>
      <c r="J86" s="35" t="str">
        <f>E23</f>
        <v>DSVA, s.r.o. - Ing. Petr Král, Jozef Turza</v>
      </c>
      <c r="K86" s="38"/>
      <c r="L86" s="42"/>
    </row>
    <row r="87" s="1" customFormat="1" ht="43.05" customHeight="1">
      <c r="B87" s="37"/>
      <c r="C87" s="31" t="s">
        <v>31</v>
      </c>
      <c r="D87" s="38"/>
      <c r="E87" s="38"/>
      <c r="F87" s="26" t="str">
        <f>IF(E20="","",E20)</f>
        <v>Vyplň údaj</v>
      </c>
      <c r="G87" s="38"/>
      <c r="H87" s="38"/>
      <c r="I87" s="146" t="s">
        <v>37</v>
      </c>
      <c r="J87" s="35" t="str">
        <f>E26</f>
        <v>DSVA, s.r.o. - Jitka Heřmanová, Jozef Turza</v>
      </c>
      <c r="K87" s="38"/>
      <c r="L87" s="42"/>
    </row>
    <row r="88" s="1" customFormat="1" ht="10.32" customHeight="1">
      <c r="B88" s="37"/>
      <c r="C88" s="38"/>
      <c r="D88" s="38"/>
      <c r="E88" s="38"/>
      <c r="F88" s="38"/>
      <c r="G88" s="38"/>
      <c r="H88" s="38"/>
      <c r="I88" s="144"/>
      <c r="J88" s="38"/>
      <c r="K88" s="38"/>
      <c r="L88" s="42"/>
    </row>
    <row r="89" s="10" customFormat="1" ht="29.28" customHeight="1">
      <c r="B89" s="192"/>
      <c r="C89" s="193" t="s">
        <v>185</v>
      </c>
      <c r="D89" s="194" t="s">
        <v>60</v>
      </c>
      <c r="E89" s="194" t="s">
        <v>56</v>
      </c>
      <c r="F89" s="194" t="s">
        <v>57</v>
      </c>
      <c r="G89" s="194" t="s">
        <v>186</v>
      </c>
      <c r="H89" s="194" t="s">
        <v>187</v>
      </c>
      <c r="I89" s="195" t="s">
        <v>188</v>
      </c>
      <c r="J89" s="194" t="s">
        <v>176</v>
      </c>
      <c r="K89" s="196" t="s">
        <v>189</v>
      </c>
      <c r="L89" s="197"/>
      <c r="M89" s="90" t="s">
        <v>30</v>
      </c>
      <c r="N89" s="91" t="s">
        <v>45</v>
      </c>
      <c r="O89" s="91" t="s">
        <v>190</v>
      </c>
      <c r="P89" s="91" t="s">
        <v>191</v>
      </c>
      <c r="Q89" s="91" t="s">
        <v>192</v>
      </c>
      <c r="R89" s="91" t="s">
        <v>193</v>
      </c>
      <c r="S89" s="91" t="s">
        <v>194</v>
      </c>
      <c r="T89" s="92" t="s">
        <v>195</v>
      </c>
    </row>
    <row r="90" s="1" customFormat="1" ht="22.8" customHeight="1">
      <c r="B90" s="37"/>
      <c r="C90" s="97" t="s">
        <v>196</v>
      </c>
      <c r="D90" s="38"/>
      <c r="E90" s="38"/>
      <c r="F90" s="38"/>
      <c r="G90" s="38"/>
      <c r="H90" s="38"/>
      <c r="I90" s="144"/>
      <c r="J90" s="198">
        <f>BK90</f>
        <v>0</v>
      </c>
      <c r="K90" s="38"/>
      <c r="L90" s="42"/>
      <c r="M90" s="93"/>
      <c r="N90" s="94"/>
      <c r="O90" s="94"/>
      <c r="P90" s="199">
        <f>P91</f>
        <v>0</v>
      </c>
      <c r="Q90" s="94"/>
      <c r="R90" s="199">
        <f>R91</f>
        <v>14.069289026</v>
      </c>
      <c r="S90" s="94"/>
      <c r="T90" s="200">
        <f>T91</f>
        <v>0.40200000000000002</v>
      </c>
      <c r="AT90" s="16" t="s">
        <v>74</v>
      </c>
      <c r="AU90" s="16" t="s">
        <v>177</v>
      </c>
      <c r="BK90" s="201">
        <f>BK91</f>
        <v>0</v>
      </c>
    </row>
    <row r="91" s="11" customFormat="1" ht="25.92" customHeight="1">
      <c r="B91" s="202"/>
      <c r="C91" s="203"/>
      <c r="D91" s="204" t="s">
        <v>74</v>
      </c>
      <c r="E91" s="205" t="s">
        <v>197</v>
      </c>
      <c r="F91" s="205" t="s">
        <v>198</v>
      </c>
      <c r="G91" s="203"/>
      <c r="H91" s="203"/>
      <c r="I91" s="206"/>
      <c r="J91" s="207">
        <f>BK91</f>
        <v>0</v>
      </c>
      <c r="K91" s="203"/>
      <c r="L91" s="208"/>
      <c r="M91" s="209"/>
      <c r="N91" s="210"/>
      <c r="O91" s="210"/>
      <c r="P91" s="211">
        <f>P92+P99+P125+P132</f>
        <v>0</v>
      </c>
      <c r="Q91" s="210"/>
      <c r="R91" s="211">
        <f>R92+R99+R125+R132</f>
        <v>14.069289026</v>
      </c>
      <c r="S91" s="210"/>
      <c r="T91" s="212">
        <f>T92+T99+T125+T132</f>
        <v>0.40200000000000002</v>
      </c>
      <c r="AR91" s="213" t="s">
        <v>83</v>
      </c>
      <c r="AT91" s="214" t="s">
        <v>74</v>
      </c>
      <c r="AU91" s="214" t="s">
        <v>75</v>
      </c>
      <c r="AY91" s="213" t="s">
        <v>199</v>
      </c>
      <c r="BK91" s="215">
        <f>BK92+BK99+BK125+BK132</f>
        <v>0</v>
      </c>
    </row>
    <row r="92" s="11" customFormat="1" ht="22.8" customHeight="1">
      <c r="B92" s="202"/>
      <c r="C92" s="203"/>
      <c r="D92" s="204" t="s">
        <v>74</v>
      </c>
      <c r="E92" s="216" t="s">
        <v>85</v>
      </c>
      <c r="F92" s="216" t="s">
        <v>763</v>
      </c>
      <c r="G92" s="203"/>
      <c r="H92" s="203"/>
      <c r="I92" s="206"/>
      <c r="J92" s="217">
        <f>BK92</f>
        <v>0</v>
      </c>
      <c r="K92" s="203"/>
      <c r="L92" s="208"/>
      <c r="M92" s="209"/>
      <c r="N92" s="210"/>
      <c r="O92" s="210"/>
      <c r="P92" s="211">
        <f>SUM(P93:P98)</f>
        <v>0</v>
      </c>
      <c r="Q92" s="210"/>
      <c r="R92" s="211">
        <f>SUM(R93:R98)</f>
        <v>5.9151530259999996</v>
      </c>
      <c r="S92" s="210"/>
      <c r="T92" s="212">
        <f>SUM(T93:T98)</f>
        <v>0</v>
      </c>
      <c r="AR92" s="213" t="s">
        <v>83</v>
      </c>
      <c r="AT92" s="214" t="s">
        <v>74</v>
      </c>
      <c r="AU92" s="214" t="s">
        <v>83</v>
      </c>
      <c r="AY92" s="213" t="s">
        <v>199</v>
      </c>
      <c r="BK92" s="215">
        <f>SUM(BK93:BK98)</f>
        <v>0</v>
      </c>
    </row>
    <row r="93" s="1" customFormat="1" ht="16.5" customHeight="1">
      <c r="B93" s="37"/>
      <c r="C93" s="218" t="s">
        <v>83</v>
      </c>
      <c r="D93" s="218" t="s">
        <v>201</v>
      </c>
      <c r="E93" s="219" t="s">
        <v>1067</v>
      </c>
      <c r="F93" s="220" t="s">
        <v>1068</v>
      </c>
      <c r="G93" s="221" t="s">
        <v>204</v>
      </c>
      <c r="H93" s="222">
        <v>13.6</v>
      </c>
      <c r="I93" s="223"/>
      <c r="J93" s="224">
        <f>ROUND(I93*H93,2)</f>
        <v>0</v>
      </c>
      <c r="K93" s="220" t="s">
        <v>205</v>
      </c>
      <c r="L93" s="42"/>
      <c r="M93" s="225" t="s">
        <v>30</v>
      </c>
      <c r="N93" s="226" t="s">
        <v>46</v>
      </c>
      <c r="O93" s="82"/>
      <c r="P93" s="227">
        <f>O93*H93</f>
        <v>0</v>
      </c>
      <c r="Q93" s="227">
        <v>0.4283208</v>
      </c>
      <c r="R93" s="227">
        <f>Q93*H93</f>
        <v>5.8251628799999997</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1263</v>
      </c>
    </row>
    <row r="94" s="1" customFormat="1">
      <c r="B94" s="37"/>
      <c r="C94" s="38"/>
      <c r="D94" s="231" t="s">
        <v>208</v>
      </c>
      <c r="E94" s="38"/>
      <c r="F94" s="232" t="s">
        <v>1070</v>
      </c>
      <c r="G94" s="38"/>
      <c r="H94" s="38"/>
      <c r="I94" s="144"/>
      <c r="J94" s="38"/>
      <c r="K94" s="38"/>
      <c r="L94" s="42"/>
      <c r="M94" s="233"/>
      <c r="N94" s="82"/>
      <c r="O94" s="82"/>
      <c r="P94" s="82"/>
      <c r="Q94" s="82"/>
      <c r="R94" s="82"/>
      <c r="S94" s="82"/>
      <c r="T94" s="83"/>
      <c r="AT94" s="16" t="s">
        <v>208</v>
      </c>
      <c r="AU94" s="16" t="s">
        <v>85</v>
      </c>
    </row>
    <row r="95" s="1" customFormat="1">
      <c r="B95" s="37"/>
      <c r="C95" s="38"/>
      <c r="D95" s="231" t="s">
        <v>210</v>
      </c>
      <c r="E95" s="38"/>
      <c r="F95" s="234" t="s">
        <v>1071</v>
      </c>
      <c r="G95" s="38"/>
      <c r="H95" s="38"/>
      <c r="I95" s="144"/>
      <c r="J95" s="38"/>
      <c r="K95" s="38"/>
      <c r="L95" s="42"/>
      <c r="M95" s="233"/>
      <c r="N95" s="82"/>
      <c r="O95" s="82"/>
      <c r="P95" s="82"/>
      <c r="Q95" s="82"/>
      <c r="R95" s="82"/>
      <c r="S95" s="82"/>
      <c r="T95" s="83"/>
      <c r="AT95" s="16" t="s">
        <v>210</v>
      </c>
      <c r="AU95" s="16" t="s">
        <v>85</v>
      </c>
    </row>
    <row r="96" s="1" customFormat="1" ht="16.5" customHeight="1">
      <c r="B96" s="37"/>
      <c r="C96" s="218" t="s">
        <v>85</v>
      </c>
      <c r="D96" s="218" t="s">
        <v>201</v>
      </c>
      <c r="E96" s="219" t="s">
        <v>1072</v>
      </c>
      <c r="F96" s="220" t="s">
        <v>1073</v>
      </c>
      <c r="G96" s="221" t="s">
        <v>236</v>
      </c>
      <c r="H96" s="222">
        <v>0.085000000000000006</v>
      </c>
      <c r="I96" s="223"/>
      <c r="J96" s="224">
        <f>ROUND(I96*H96,2)</f>
        <v>0</v>
      </c>
      <c r="K96" s="220" t="s">
        <v>205</v>
      </c>
      <c r="L96" s="42"/>
      <c r="M96" s="225" t="s">
        <v>30</v>
      </c>
      <c r="N96" s="226" t="s">
        <v>46</v>
      </c>
      <c r="O96" s="82"/>
      <c r="P96" s="227">
        <f>O96*H96</f>
        <v>0</v>
      </c>
      <c r="Q96" s="227">
        <v>1.0587076</v>
      </c>
      <c r="R96" s="227">
        <f>Q96*H96</f>
        <v>0.089990146000000007</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1264</v>
      </c>
    </row>
    <row r="97" s="1" customFormat="1">
      <c r="B97" s="37"/>
      <c r="C97" s="38"/>
      <c r="D97" s="231" t="s">
        <v>208</v>
      </c>
      <c r="E97" s="38"/>
      <c r="F97" s="232" t="s">
        <v>1075</v>
      </c>
      <c r="G97" s="38"/>
      <c r="H97" s="38"/>
      <c r="I97" s="144"/>
      <c r="J97" s="38"/>
      <c r="K97" s="38"/>
      <c r="L97" s="42"/>
      <c r="M97" s="233"/>
      <c r="N97" s="82"/>
      <c r="O97" s="82"/>
      <c r="P97" s="82"/>
      <c r="Q97" s="82"/>
      <c r="R97" s="82"/>
      <c r="S97" s="82"/>
      <c r="T97" s="83"/>
      <c r="AT97" s="16" t="s">
        <v>208</v>
      </c>
      <c r="AU97" s="16" t="s">
        <v>85</v>
      </c>
    </row>
    <row r="98" s="12" customFormat="1">
      <c r="B98" s="235"/>
      <c r="C98" s="236"/>
      <c r="D98" s="231" t="s">
        <v>214</v>
      </c>
      <c r="E98" s="237" t="s">
        <v>30</v>
      </c>
      <c r="F98" s="238" t="s">
        <v>1265</v>
      </c>
      <c r="G98" s="236"/>
      <c r="H98" s="239">
        <v>0.085000000000000006</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11" customFormat="1" ht="22.8" customHeight="1">
      <c r="B99" s="202"/>
      <c r="C99" s="203"/>
      <c r="D99" s="204" t="s">
        <v>74</v>
      </c>
      <c r="E99" s="216" t="s">
        <v>217</v>
      </c>
      <c r="F99" s="216" t="s">
        <v>218</v>
      </c>
      <c r="G99" s="203"/>
      <c r="H99" s="203"/>
      <c r="I99" s="206"/>
      <c r="J99" s="217">
        <f>BK99</f>
        <v>0</v>
      </c>
      <c r="K99" s="203"/>
      <c r="L99" s="208"/>
      <c r="M99" s="209"/>
      <c r="N99" s="210"/>
      <c r="O99" s="210"/>
      <c r="P99" s="211">
        <f>SUM(P100:P124)</f>
        <v>0</v>
      </c>
      <c r="Q99" s="210"/>
      <c r="R99" s="211">
        <f>SUM(R100:R124)</f>
        <v>8.1541359999999994</v>
      </c>
      <c r="S99" s="210"/>
      <c r="T99" s="212">
        <f>SUM(T100:T124)</f>
        <v>0</v>
      </c>
      <c r="AR99" s="213" t="s">
        <v>83</v>
      </c>
      <c r="AT99" s="214" t="s">
        <v>74</v>
      </c>
      <c r="AU99" s="214" t="s">
        <v>83</v>
      </c>
      <c r="AY99" s="213" t="s">
        <v>199</v>
      </c>
      <c r="BK99" s="215">
        <f>SUM(BK100:BK124)</f>
        <v>0</v>
      </c>
    </row>
    <row r="100" s="1" customFormat="1" ht="16.5" customHeight="1">
      <c r="B100" s="37"/>
      <c r="C100" s="218" t="s">
        <v>217</v>
      </c>
      <c r="D100" s="218" t="s">
        <v>201</v>
      </c>
      <c r="E100" s="219" t="s">
        <v>1154</v>
      </c>
      <c r="F100" s="220" t="s">
        <v>1155</v>
      </c>
      <c r="G100" s="221" t="s">
        <v>277</v>
      </c>
      <c r="H100" s="222">
        <v>7</v>
      </c>
      <c r="I100" s="223"/>
      <c r="J100" s="224">
        <f>ROUND(I100*H100,2)</f>
        <v>0</v>
      </c>
      <c r="K100" s="220" t="s">
        <v>205</v>
      </c>
      <c r="L100" s="42"/>
      <c r="M100" s="225" t="s">
        <v>30</v>
      </c>
      <c r="N100" s="226" t="s">
        <v>46</v>
      </c>
      <c r="O100" s="82"/>
      <c r="P100" s="227">
        <f>O100*H100</f>
        <v>0</v>
      </c>
      <c r="Q100" s="227">
        <v>0.0046800000000000001</v>
      </c>
      <c r="R100" s="227">
        <f>Q100*H100</f>
        <v>0.032759999999999997</v>
      </c>
      <c r="S100" s="227">
        <v>0</v>
      </c>
      <c r="T100" s="228">
        <f>S100*H100</f>
        <v>0</v>
      </c>
      <c r="AR100" s="229" t="s">
        <v>206</v>
      </c>
      <c r="AT100" s="229" t="s">
        <v>201</v>
      </c>
      <c r="AU100" s="229" t="s">
        <v>85</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206</v>
      </c>
      <c r="BM100" s="229" t="s">
        <v>1266</v>
      </c>
    </row>
    <row r="101" s="1" customFormat="1">
      <c r="B101" s="37"/>
      <c r="C101" s="38"/>
      <c r="D101" s="231" t="s">
        <v>208</v>
      </c>
      <c r="E101" s="38"/>
      <c r="F101" s="232" t="s">
        <v>1157</v>
      </c>
      <c r="G101" s="38"/>
      <c r="H101" s="38"/>
      <c r="I101" s="144"/>
      <c r="J101" s="38"/>
      <c r="K101" s="38"/>
      <c r="L101" s="42"/>
      <c r="M101" s="233"/>
      <c r="N101" s="82"/>
      <c r="O101" s="82"/>
      <c r="P101" s="82"/>
      <c r="Q101" s="82"/>
      <c r="R101" s="82"/>
      <c r="S101" s="82"/>
      <c r="T101" s="83"/>
      <c r="AT101" s="16" t="s">
        <v>208</v>
      </c>
      <c r="AU101" s="16" t="s">
        <v>85</v>
      </c>
    </row>
    <row r="102" s="1" customFormat="1">
      <c r="B102" s="37"/>
      <c r="C102" s="38"/>
      <c r="D102" s="231" t="s">
        <v>210</v>
      </c>
      <c r="E102" s="38"/>
      <c r="F102" s="234" t="s">
        <v>1119</v>
      </c>
      <c r="G102" s="38"/>
      <c r="H102" s="38"/>
      <c r="I102" s="144"/>
      <c r="J102" s="38"/>
      <c r="K102" s="38"/>
      <c r="L102" s="42"/>
      <c r="M102" s="233"/>
      <c r="N102" s="82"/>
      <c r="O102" s="82"/>
      <c r="P102" s="82"/>
      <c r="Q102" s="82"/>
      <c r="R102" s="82"/>
      <c r="S102" s="82"/>
      <c r="T102" s="83"/>
      <c r="AT102" s="16" t="s">
        <v>210</v>
      </c>
      <c r="AU102" s="16" t="s">
        <v>85</v>
      </c>
    </row>
    <row r="103" s="1" customFormat="1" ht="16.5" customHeight="1">
      <c r="B103" s="37"/>
      <c r="C103" s="263" t="s">
        <v>206</v>
      </c>
      <c r="D103" s="263" t="s">
        <v>774</v>
      </c>
      <c r="E103" s="264" t="s">
        <v>1158</v>
      </c>
      <c r="F103" s="265" t="s">
        <v>1159</v>
      </c>
      <c r="G103" s="266" t="s">
        <v>277</v>
      </c>
      <c r="H103" s="267">
        <v>7</v>
      </c>
      <c r="I103" s="268"/>
      <c r="J103" s="269">
        <f>ROUND(I103*H103,2)</f>
        <v>0</v>
      </c>
      <c r="K103" s="265" t="s">
        <v>205</v>
      </c>
      <c r="L103" s="270"/>
      <c r="M103" s="271" t="s">
        <v>30</v>
      </c>
      <c r="N103" s="272" t="s">
        <v>46</v>
      </c>
      <c r="O103" s="82"/>
      <c r="P103" s="227">
        <f>O103*H103</f>
        <v>0</v>
      </c>
      <c r="Q103" s="227">
        <v>0.0023999999999999998</v>
      </c>
      <c r="R103" s="227">
        <f>Q103*H103</f>
        <v>0.016799999999999999</v>
      </c>
      <c r="S103" s="227">
        <v>0</v>
      </c>
      <c r="T103" s="228">
        <f>S103*H103</f>
        <v>0</v>
      </c>
      <c r="AR103" s="229" t="s">
        <v>263</v>
      </c>
      <c r="AT103" s="229" t="s">
        <v>774</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1267</v>
      </c>
    </row>
    <row r="104" s="1" customFormat="1">
      <c r="B104" s="37"/>
      <c r="C104" s="38"/>
      <c r="D104" s="231" t="s">
        <v>208</v>
      </c>
      <c r="E104" s="38"/>
      <c r="F104" s="232" t="s">
        <v>1159</v>
      </c>
      <c r="G104" s="38"/>
      <c r="H104" s="38"/>
      <c r="I104" s="144"/>
      <c r="J104" s="38"/>
      <c r="K104" s="38"/>
      <c r="L104" s="42"/>
      <c r="M104" s="233"/>
      <c r="N104" s="82"/>
      <c r="O104" s="82"/>
      <c r="P104" s="82"/>
      <c r="Q104" s="82"/>
      <c r="R104" s="82"/>
      <c r="S104" s="82"/>
      <c r="T104" s="83"/>
      <c r="AT104" s="16" t="s">
        <v>208</v>
      </c>
      <c r="AU104" s="16" t="s">
        <v>85</v>
      </c>
    </row>
    <row r="105" s="1" customFormat="1" ht="16.5" customHeight="1">
      <c r="B105" s="37"/>
      <c r="C105" s="218" t="s">
        <v>242</v>
      </c>
      <c r="D105" s="218" t="s">
        <v>201</v>
      </c>
      <c r="E105" s="219" t="s">
        <v>1077</v>
      </c>
      <c r="F105" s="220" t="s">
        <v>1078</v>
      </c>
      <c r="G105" s="221" t="s">
        <v>277</v>
      </c>
      <c r="H105" s="222">
        <v>1</v>
      </c>
      <c r="I105" s="223"/>
      <c r="J105" s="224">
        <f>ROUND(I105*H105,2)</f>
        <v>0</v>
      </c>
      <c r="K105" s="220" t="s">
        <v>205</v>
      </c>
      <c r="L105" s="42"/>
      <c r="M105" s="225" t="s">
        <v>30</v>
      </c>
      <c r="N105" s="226" t="s">
        <v>46</v>
      </c>
      <c r="O105" s="82"/>
      <c r="P105" s="227">
        <f>O105*H105</f>
        <v>0</v>
      </c>
      <c r="Q105" s="227">
        <v>0</v>
      </c>
      <c r="R105" s="227">
        <f>Q105*H105</f>
        <v>0</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1268</v>
      </c>
    </row>
    <row r="106" s="1" customFormat="1">
      <c r="B106" s="37"/>
      <c r="C106" s="38"/>
      <c r="D106" s="231" t="s">
        <v>208</v>
      </c>
      <c r="E106" s="38"/>
      <c r="F106" s="232" t="s">
        <v>1080</v>
      </c>
      <c r="G106" s="38"/>
      <c r="H106" s="38"/>
      <c r="I106" s="144"/>
      <c r="J106" s="38"/>
      <c r="K106" s="38"/>
      <c r="L106" s="42"/>
      <c r="M106" s="233"/>
      <c r="N106" s="82"/>
      <c r="O106" s="82"/>
      <c r="P106" s="82"/>
      <c r="Q106" s="82"/>
      <c r="R106" s="82"/>
      <c r="S106" s="82"/>
      <c r="T106" s="83"/>
      <c r="AT106" s="16" t="s">
        <v>208</v>
      </c>
      <c r="AU106" s="16" t="s">
        <v>85</v>
      </c>
    </row>
    <row r="107" s="1" customFormat="1">
      <c r="B107" s="37"/>
      <c r="C107" s="38"/>
      <c r="D107" s="231" t="s">
        <v>210</v>
      </c>
      <c r="E107" s="38"/>
      <c r="F107" s="234" t="s">
        <v>1049</v>
      </c>
      <c r="G107" s="38"/>
      <c r="H107" s="38"/>
      <c r="I107" s="144"/>
      <c r="J107" s="38"/>
      <c r="K107" s="38"/>
      <c r="L107" s="42"/>
      <c r="M107" s="233"/>
      <c r="N107" s="82"/>
      <c r="O107" s="82"/>
      <c r="P107" s="82"/>
      <c r="Q107" s="82"/>
      <c r="R107" s="82"/>
      <c r="S107" s="82"/>
      <c r="T107" s="83"/>
      <c r="AT107" s="16" t="s">
        <v>210</v>
      </c>
      <c r="AU107" s="16" t="s">
        <v>85</v>
      </c>
    </row>
    <row r="108" s="1" customFormat="1" ht="16.5" customHeight="1">
      <c r="B108" s="37"/>
      <c r="C108" s="218" t="s">
        <v>247</v>
      </c>
      <c r="D108" s="218" t="s">
        <v>201</v>
      </c>
      <c r="E108" s="219" t="s">
        <v>1045</v>
      </c>
      <c r="F108" s="220" t="s">
        <v>1046</v>
      </c>
      <c r="G108" s="221" t="s">
        <v>277</v>
      </c>
      <c r="H108" s="222">
        <v>1</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1269</v>
      </c>
    </row>
    <row r="109" s="1" customFormat="1">
      <c r="B109" s="37"/>
      <c r="C109" s="38"/>
      <c r="D109" s="231" t="s">
        <v>208</v>
      </c>
      <c r="E109" s="38"/>
      <c r="F109" s="232" t="s">
        <v>1048</v>
      </c>
      <c r="G109" s="38"/>
      <c r="H109" s="38"/>
      <c r="I109" s="144"/>
      <c r="J109" s="38"/>
      <c r="K109" s="38"/>
      <c r="L109" s="42"/>
      <c r="M109" s="233"/>
      <c r="N109" s="82"/>
      <c r="O109" s="82"/>
      <c r="P109" s="82"/>
      <c r="Q109" s="82"/>
      <c r="R109" s="82"/>
      <c r="S109" s="82"/>
      <c r="T109" s="83"/>
      <c r="AT109" s="16" t="s">
        <v>208</v>
      </c>
      <c r="AU109" s="16" t="s">
        <v>85</v>
      </c>
    </row>
    <row r="110" s="1" customFormat="1">
      <c r="B110" s="37"/>
      <c r="C110" s="38"/>
      <c r="D110" s="231" t="s">
        <v>210</v>
      </c>
      <c r="E110" s="38"/>
      <c r="F110" s="234" t="s">
        <v>1049</v>
      </c>
      <c r="G110" s="38"/>
      <c r="H110" s="38"/>
      <c r="I110" s="144"/>
      <c r="J110" s="38"/>
      <c r="K110" s="38"/>
      <c r="L110" s="42"/>
      <c r="M110" s="233"/>
      <c r="N110" s="82"/>
      <c r="O110" s="82"/>
      <c r="P110" s="82"/>
      <c r="Q110" s="82"/>
      <c r="R110" s="82"/>
      <c r="S110" s="82"/>
      <c r="T110" s="83"/>
      <c r="AT110" s="16" t="s">
        <v>210</v>
      </c>
      <c r="AU110" s="16" t="s">
        <v>85</v>
      </c>
    </row>
    <row r="111" s="1" customFormat="1" ht="16.5" customHeight="1">
      <c r="B111" s="37"/>
      <c r="C111" s="218" t="s">
        <v>254</v>
      </c>
      <c r="D111" s="218" t="s">
        <v>201</v>
      </c>
      <c r="E111" s="219" t="s">
        <v>1084</v>
      </c>
      <c r="F111" s="220" t="s">
        <v>1085</v>
      </c>
      <c r="G111" s="221" t="s">
        <v>204</v>
      </c>
      <c r="H111" s="222">
        <v>6.4000000000000004</v>
      </c>
      <c r="I111" s="223"/>
      <c r="J111" s="224">
        <f>ROUND(I111*H111,2)</f>
        <v>0</v>
      </c>
      <c r="K111" s="220" t="s">
        <v>205</v>
      </c>
      <c r="L111" s="42"/>
      <c r="M111" s="225" t="s">
        <v>30</v>
      </c>
      <c r="N111" s="226" t="s">
        <v>46</v>
      </c>
      <c r="O111" s="82"/>
      <c r="P111" s="227">
        <f>O111*H111</f>
        <v>0</v>
      </c>
      <c r="Q111" s="227">
        <v>0.35249999999999998</v>
      </c>
      <c r="R111" s="227">
        <f>Q111*H111</f>
        <v>2.2559999999999998</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1270</v>
      </c>
    </row>
    <row r="112" s="1" customFormat="1">
      <c r="B112" s="37"/>
      <c r="C112" s="38"/>
      <c r="D112" s="231" t="s">
        <v>208</v>
      </c>
      <c r="E112" s="38"/>
      <c r="F112" s="232" t="s">
        <v>1087</v>
      </c>
      <c r="G112" s="38"/>
      <c r="H112" s="38"/>
      <c r="I112" s="144"/>
      <c r="J112" s="38"/>
      <c r="K112" s="38"/>
      <c r="L112" s="42"/>
      <c r="M112" s="233"/>
      <c r="N112" s="82"/>
      <c r="O112" s="82"/>
      <c r="P112" s="82"/>
      <c r="Q112" s="82"/>
      <c r="R112" s="82"/>
      <c r="S112" s="82"/>
      <c r="T112" s="83"/>
      <c r="AT112" s="16" t="s">
        <v>208</v>
      </c>
      <c r="AU112" s="16" t="s">
        <v>85</v>
      </c>
    </row>
    <row r="113" s="1" customFormat="1">
      <c r="B113" s="37"/>
      <c r="C113" s="38"/>
      <c r="D113" s="231" t="s">
        <v>210</v>
      </c>
      <c r="E113" s="38"/>
      <c r="F113" s="234" t="s">
        <v>1088</v>
      </c>
      <c r="G113" s="38"/>
      <c r="H113" s="38"/>
      <c r="I113" s="144"/>
      <c r="J113" s="38"/>
      <c r="K113" s="38"/>
      <c r="L113" s="42"/>
      <c r="M113" s="233"/>
      <c r="N113" s="82"/>
      <c r="O113" s="82"/>
      <c r="P113" s="82"/>
      <c r="Q113" s="82"/>
      <c r="R113" s="82"/>
      <c r="S113" s="82"/>
      <c r="T113" s="83"/>
      <c r="AT113" s="16" t="s">
        <v>210</v>
      </c>
      <c r="AU113" s="16" t="s">
        <v>85</v>
      </c>
    </row>
    <row r="114" s="1" customFormat="1" ht="16.5" customHeight="1">
      <c r="B114" s="37"/>
      <c r="C114" s="218" t="s">
        <v>263</v>
      </c>
      <c r="D114" s="218" t="s">
        <v>201</v>
      </c>
      <c r="E114" s="219" t="s">
        <v>1095</v>
      </c>
      <c r="F114" s="220" t="s">
        <v>1096</v>
      </c>
      <c r="G114" s="221" t="s">
        <v>229</v>
      </c>
      <c r="H114" s="222">
        <v>16</v>
      </c>
      <c r="I114" s="223"/>
      <c r="J114" s="224">
        <f>ROUND(I114*H114,2)</f>
        <v>0</v>
      </c>
      <c r="K114" s="220" t="s">
        <v>205</v>
      </c>
      <c r="L114" s="42"/>
      <c r="M114" s="225" t="s">
        <v>30</v>
      </c>
      <c r="N114" s="226" t="s">
        <v>46</v>
      </c>
      <c r="O114" s="82"/>
      <c r="P114" s="227">
        <f>O114*H114</f>
        <v>0</v>
      </c>
      <c r="Q114" s="227">
        <v>0.049500000000000002</v>
      </c>
      <c r="R114" s="227">
        <f>Q114*H114</f>
        <v>0.79200000000000004</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1271</v>
      </c>
    </row>
    <row r="115" s="1" customFormat="1">
      <c r="B115" s="37"/>
      <c r="C115" s="38"/>
      <c r="D115" s="231" t="s">
        <v>208</v>
      </c>
      <c r="E115" s="38"/>
      <c r="F115" s="232" t="s">
        <v>1098</v>
      </c>
      <c r="G115" s="38"/>
      <c r="H115" s="38"/>
      <c r="I115" s="144"/>
      <c r="J115" s="38"/>
      <c r="K115" s="38"/>
      <c r="L115" s="42"/>
      <c r="M115" s="233"/>
      <c r="N115" s="82"/>
      <c r="O115" s="82"/>
      <c r="P115" s="82"/>
      <c r="Q115" s="82"/>
      <c r="R115" s="82"/>
      <c r="S115" s="82"/>
      <c r="T115" s="83"/>
      <c r="AT115" s="16" t="s">
        <v>208</v>
      </c>
      <c r="AU115" s="16" t="s">
        <v>85</v>
      </c>
    </row>
    <row r="116" s="1" customFormat="1">
      <c r="B116" s="37"/>
      <c r="C116" s="38"/>
      <c r="D116" s="231" t="s">
        <v>210</v>
      </c>
      <c r="E116" s="38"/>
      <c r="F116" s="234" t="s">
        <v>1088</v>
      </c>
      <c r="G116" s="38"/>
      <c r="H116" s="38"/>
      <c r="I116" s="144"/>
      <c r="J116" s="38"/>
      <c r="K116" s="38"/>
      <c r="L116" s="42"/>
      <c r="M116" s="233"/>
      <c r="N116" s="82"/>
      <c r="O116" s="82"/>
      <c r="P116" s="82"/>
      <c r="Q116" s="82"/>
      <c r="R116" s="82"/>
      <c r="S116" s="82"/>
      <c r="T116" s="83"/>
      <c r="AT116" s="16" t="s">
        <v>210</v>
      </c>
      <c r="AU116" s="16" t="s">
        <v>85</v>
      </c>
    </row>
    <row r="117" s="1" customFormat="1" ht="16.5" customHeight="1">
      <c r="B117" s="37"/>
      <c r="C117" s="218" t="s">
        <v>225</v>
      </c>
      <c r="D117" s="218" t="s">
        <v>201</v>
      </c>
      <c r="E117" s="219" t="s">
        <v>1103</v>
      </c>
      <c r="F117" s="220" t="s">
        <v>1104</v>
      </c>
      <c r="G117" s="221" t="s">
        <v>204</v>
      </c>
      <c r="H117" s="222">
        <v>6.4000000000000004</v>
      </c>
      <c r="I117" s="223"/>
      <c r="J117" s="224">
        <f>ROUND(I117*H117,2)</f>
        <v>0</v>
      </c>
      <c r="K117" s="220" t="s">
        <v>205</v>
      </c>
      <c r="L117" s="42"/>
      <c r="M117" s="225" t="s">
        <v>30</v>
      </c>
      <c r="N117" s="226" t="s">
        <v>46</v>
      </c>
      <c r="O117" s="82"/>
      <c r="P117" s="227">
        <f>O117*H117</f>
        <v>0</v>
      </c>
      <c r="Q117" s="227">
        <v>0.72258999999999995</v>
      </c>
      <c r="R117" s="227">
        <f>Q117*H117</f>
        <v>4.6245760000000002</v>
      </c>
      <c r="S117" s="227">
        <v>0</v>
      </c>
      <c r="T117" s="228">
        <f>S117*H117</f>
        <v>0</v>
      </c>
      <c r="AR117" s="229" t="s">
        <v>206</v>
      </c>
      <c r="AT117" s="229" t="s">
        <v>201</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1272</v>
      </c>
    </row>
    <row r="118" s="1" customFormat="1">
      <c r="B118" s="37"/>
      <c r="C118" s="38"/>
      <c r="D118" s="231" t="s">
        <v>208</v>
      </c>
      <c r="E118" s="38"/>
      <c r="F118" s="232" t="s">
        <v>1106</v>
      </c>
      <c r="G118" s="38"/>
      <c r="H118" s="38"/>
      <c r="I118" s="144"/>
      <c r="J118" s="38"/>
      <c r="K118" s="38"/>
      <c r="L118" s="42"/>
      <c r="M118" s="233"/>
      <c r="N118" s="82"/>
      <c r="O118" s="82"/>
      <c r="P118" s="82"/>
      <c r="Q118" s="82"/>
      <c r="R118" s="82"/>
      <c r="S118" s="82"/>
      <c r="T118" s="83"/>
      <c r="AT118" s="16" t="s">
        <v>208</v>
      </c>
      <c r="AU118" s="16" t="s">
        <v>85</v>
      </c>
    </row>
    <row r="119" s="1" customFormat="1">
      <c r="B119" s="37"/>
      <c r="C119" s="38"/>
      <c r="D119" s="231" t="s">
        <v>210</v>
      </c>
      <c r="E119" s="38"/>
      <c r="F119" s="234" t="s">
        <v>1088</v>
      </c>
      <c r="G119" s="38"/>
      <c r="H119" s="38"/>
      <c r="I119" s="144"/>
      <c r="J119" s="38"/>
      <c r="K119" s="38"/>
      <c r="L119" s="42"/>
      <c r="M119" s="233"/>
      <c r="N119" s="82"/>
      <c r="O119" s="82"/>
      <c r="P119" s="82"/>
      <c r="Q119" s="82"/>
      <c r="R119" s="82"/>
      <c r="S119" s="82"/>
      <c r="T119" s="83"/>
      <c r="AT119" s="16" t="s">
        <v>210</v>
      </c>
      <c r="AU119" s="16" t="s">
        <v>85</v>
      </c>
    </row>
    <row r="120" s="1" customFormat="1" ht="16.5" customHeight="1">
      <c r="B120" s="37"/>
      <c r="C120" s="218" t="s">
        <v>124</v>
      </c>
      <c r="D120" s="218" t="s">
        <v>201</v>
      </c>
      <c r="E120" s="219" t="s">
        <v>1053</v>
      </c>
      <c r="F120" s="220" t="s">
        <v>1054</v>
      </c>
      <c r="G120" s="221" t="s">
        <v>229</v>
      </c>
      <c r="H120" s="222">
        <v>16</v>
      </c>
      <c r="I120" s="223"/>
      <c r="J120" s="224">
        <f>ROUND(I120*H120,2)</f>
        <v>0</v>
      </c>
      <c r="K120" s="220" t="s">
        <v>205</v>
      </c>
      <c r="L120" s="42"/>
      <c r="M120" s="225" t="s">
        <v>30</v>
      </c>
      <c r="N120" s="226" t="s">
        <v>46</v>
      </c>
      <c r="O120" s="82"/>
      <c r="P120" s="227">
        <f>O120*H120</f>
        <v>0</v>
      </c>
      <c r="Q120" s="227">
        <v>0</v>
      </c>
      <c r="R120" s="227">
        <f>Q120*H120</f>
        <v>0</v>
      </c>
      <c r="S120" s="227">
        <v>0</v>
      </c>
      <c r="T120" s="228">
        <f>S120*H120</f>
        <v>0</v>
      </c>
      <c r="AR120" s="229" t="s">
        <v>206</v>
      </c>
      <c r="AT120" s="229" t="s">
        <v>201</v>
      </c>
      <c r="AU120" s="229" t="s">
        <v>85</v>
      </c>
      <c r="AY120" s="16" t="s">
        <v>199</v>
      </c>
      <c r="BE120" s="230">
        <f>IF(N120="základní",J120,0)</f>
        <v>0</v>
      </c>
      <c r="BF120" s="230">
        <f>IF(N120="snížená",J120,0)</f>
        <v>0</v>
      </c>
      <c r="BG120" s="230">
        <f>IF(N120="zákl. přenesená",J120,0)</f>
        <v>0</v>
      </c>
      <c r="BH120" s="230">
        <f>IF(N120="sníž. přenesená",J120,0)</f>
        <v>0</v>
      </c>
      <c r="BI120" s="230">
        <f>IF(N120="nulová",J120,0)</f>
        <v>0</v>
      </c>
      <c r="BJ120" s="16" t="s">
        <v>83</v>
      </c>
      <c r="BK120" s="230">
        <f>ROUND(I120*H120,2)</f>
        <v>0</v>
      </c>
      <c r="BL120" s="16" t="s">
        <v>206</v>
      </c>
      <c r="BM120" s="229" t="s">
        <v>1273</v>
      </c>
    </row>
    <row r="121" s="1" customFormat="1">
      <c r="B121" s="37"/>
      <c r="C121" s="38"/>
      <c r="D121" s="231" t="s">
        <v>208</v>
      </c>
      <c r="E121" s="38"/>
      <c r="F121" s="232" t="s">
        <v>1056</v>
      </c>
      <c r="G121" s="38"/>
      <c r="H121" s="38"/>
      <c r="I121" s="144"/>
      <c r="J121" s="38"/>
      <c r="K121" s="38"/>
      <c r="L121" s="42"/>
      <c r="M121" s="233"/>
      <c r="N121" s="82"/>
      <c r="O121" s="82"/>
      <c r="P121" s="82"/>
      <c r="Q121" s="82"/>
      <c r="R121" s="82"/>
      <c r="S121" s="82"/>
      <c r="T121" s="83"/>
      <c r="AT121" s="16" t="s">
        <v>208</v>
      </c>
      <c r="AU121" s="16" t="s">
        <v>85</v>
      </c>
    </row>
    <row r="122" s="1" customFormat="1">
      <c r="B122" s="37"/>
      <c r="C122" s="38"/>
      <c r="D122" s="231" t="s">
        <v>210</v>
      </c>
      <c r="E122" s="38"/>
      <c r="F122" s="234" t="s">
        <v>1057</v>
      </c>
      <c r="G122" s="38"/>
      <c r="H122" s="38"/>
      <c r="I122" s="144"/>
      <c r="J122" s="38"/>
      <c r="K122" s="38"/>
      <c r="L122" s="42"/>
      <c r="M122" s="233"/>
      <c r="N122" s="82"/>
      <c r="O122" s="82"/>
      <c r="P122" s="82"/>
      <c r="Q122" s="82"/>
      <c r="R122" s="82"/>
      <c r="S122" s="82"/>
      <c r="T122" s="83"/>
      <c r="AT122" s="16" t="s">
        <v>210</v>
      </c>
      <c r="AU122" s="16" t="s">
        <v>85</v>
      </c>
    </row>
    <row r="123" s="1" customFormat="1" ht="16.5" customHeight="1">
      <c r="B123" s="37"/>
      <c r="C123" s="263" t="s">
        <v>127</v>
      </c>
      <c r="D123" s="263" t="s">
        <v>774</v>
      </c>
      <c r="E123" s="264" t="s">
        <v>1058</v>
      </c>
      <c r="F123" s="265" t="s">
        <v>1059</v>
      </c>
      <c r="G123" s="266" t="s">
        <v>229</v>
      </c>
      <c r="H123" s="267">
        <v>17.280000000000001</v>
      </c>
      <c r="I123" s="268"/>
      <c r="J123" s="269">
        <f>ROUND(I123*H123,2)</f>
        <v>0</v>
      </c>
      <c r="K123" s="265" t="s">
        <v>205</v>
      </c>
      <c r="L123" s="270"/>
      <c r="M123" s="271" t="s">
        <v>30</v>
      </c>
      <c r="N123" s="272" t="s">
        <v>46</v>
      </c>
      <c r="O123" s="82"/>
      <c r="P123" s="227">
        <f>O123*H123</f>
        <v>0</v>
      </c>
      <c r="Q123" s="227">
        <v>0.025000000000000001</v>
      </c>
      <c r="R123" s="227">
        <f>Q123*H123</f>
        <v>0.43200000000000005</v>
      </c>
      <c r="S123" s="227">
        <v>0</v>
      </c>
      <c r="T123" s="228">
        <f>S123*H123</f>
        <v>0</v>
      </c>
      <c r="AR123" s="229" t="s">
        <v>263</v>
      </c>
      <c r="AT123" s="229" t="s">
        <v>774</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1274</v>
      </c>
    </row>
    <row r="124" s="1" customFormat="1">
      <c r="B124" s="37"/>
      <c r="C124" s="38"/>
      <c r="D124" s="231" t="s">
        <v>208</v>
      </c>
      <c r="E124" s="38"/>
      <c r="F124" s="232" t="s">
        <v>1059</v>
      </c>
      <c r="G124" s="38"/>
      <c r="H124" s="38"/>
      <c r="I124" s="144"/>
      <c r="J124" s="38"/>
      <c r="K124" s="38"/>
      <c r="L124" s="42"/>
      <c r="M124" s="233"/>
      <c r="N124" s="82"/>
      <c r="O124" s="82"/>
      <c r="P124" s="82"/>
      <c r="Q124" s="82"/>
      <c r="R124" s="82"/>
      <c r="S124" s="82"/>
      <c r="T124" s="83"/>
      <c r="AT124" s="16" t="s">
        <v>208</v>
      </c>
      <c r="AU124" s="16" t="s">
        <v>85</v>
      </c>
    </row>
    <row r="125" s="11" customFormat="1" ht="22.8" customHeight="1">
      <c r="B125" s="202"/>
      <c r="C125" s="203"/>
      <c r="D125" s="204" t="s">
        <v>74</v>
      </c>
      <c r="E125" s="216" t="s">
        <v>225</v>
      </c>
      <c r="F125" s="216" t="s">
        <v>226</v>
      </c>
      <c r="G125" s="203"/>
      <c r="H125" s="203"/>
      <c r="I125" s="206"/>
      <c r="J125" s="217">
        <f>BK125</f>
        <v>0</v>
      </c>
      <c r="K125" s="203"/>
      <c r="L125" s="208"/>
      <c r="M125" s="209"/>
      <c r="N125" s="210"/>
      <c r="O125" s="210"/>
      <c r="P125" s="211">
        <f>SUM(P126:P131)</f>
        <v>0</v>
      </c>
      <c r="Q125" s="210"/>
      <c r="R125" s="211">
        <f>SUM(R126:R131)</f>
        <v>0</v>
      </c>
      <c r="S125" s="210"/>
      <c r="T125" s="212">
        <f>SUM(T126:T131)</f>
        <v>0.40200000000000002</v>
      </c>
      <c r="AR125" s="213" t="s">
        <v>83</v>
      </c>
      <c r="AT125" s="214" t="s">
        <v>74</v>
      </c>
      <c r="AU125" s="214" t="s">
        <v>83</v>
      </c>
      <c r="AY125" s="213" t="s">
        <v>199</v>
      </c>
      <c r="BK125" s="215">
        <f>SUM(BK126:BK131)</f>
        <v>0</v>
      </c>
    </row>
    <row r="126" s="1" customFormat="1" ht="16.5" customHeight="1">
      <c r="B126" s="37"/>
      <c r="C126" s="218" t="s">
        <v>130</v>
      </c>
      <c r="D126" s="218" t="s">
        <v>201</v>
      </c>
      <c r="E126" s="219" t="s">
        <v>1144</v>
      </c>
      <c r="F126" s="220" t="s">
        <v>1145</v>
      </c>
      <c r="G126" s="221" t="s">
        <v>277</v>
      </c>
      <c r="H126" s="222">
        <v>1</v>
      </c>
      <c r="I126" s="223"/>
      <c r="J126" s="224">
        <f>ROUND(I126*H126,2)</f>
        <v>0</v>
      </c>
      <c r="K126" s="220" t="s">
        <v>205</v>
      </c>
      <c r="L126" s="42"/>
      <c r="M126" s="225" t="s">
        <v>30</v>
      </c>
      <c r="N126" s="226" t="s">
        <v>46</v>
      </c>
      <c r="O126" s="82"/>
      <c r="P126" s="227">
        <f>O126*H126</f>
        <v>0</v>
      </c>
      <c r="Q126" s="227">
        <v>0</v>
      </c>
      <c r="R126" s="227">
        <f>Q126*H126</f>
        <v>0</v>
      </c>
      <c r="S126" s="227">
        <v>0.192</v>
      </c>
      <c r="T126" s="228">
        <f>S126*H126</f>
        <v>0.192</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1275</v>
      </c>
    </row>
    <row r="127" s="1" customFormat="1">
      <c r="B127" s="37"/>
      <c r="C127" s="38"/>
      <c r="D127" s="231" t="s">
        <v>208</v>
      </c>
      <c r="E127" s="38"/>
      <c r="F127" s="232" t="s">
        <v>1147</v>
      </c>
      <c r="G127" s="38"/>
      <c r="H127" s="38"/>
      <c r="I127" s="144"/>
      <c r="J127" s="38"/>
      <c r="K127" s="38"/>
      <c r="L127" s="42"/>
      <c r="M127" s="233"/>
      <c r="N127" s="82"/>
      <c r="O127" s="82"/>
      <c r="P127" s="82"/>
      <c r="Q127" s="82"/>
      <c r="R127" s="82"/>
      <c r="S127" s="82"/>
      <c r="T127" s="83"/>
      <c r="AT127" s="16" t="s">
        <v>208</v>
      </c>
      <c r="AU127" s="16" t="s">
        <v>85</v>
      </c>
    </row>
    <row r="128" s="1" customFormat="1">
      <c r="B128" s="37"/>
      <c r="C128" s="38"/>
      <c r="D128" s="231" t="s">
        <v>210</v>
      </c>
      <c r="E128" s="38"/>
      <c r="F128" s="234" t="s">
        <v>636</v>
      </c>
      <c r="G128" s="38"/>
      <c r="H128" s="38"/>
      <c r="I128" s="144"/>
      <c r="J128" s="38"/>
      <c r="K128" s="38"/>
      <c r="L128" s="42"/>
      <c r="M128" s="233"/>
      <c r="N128" s="82"/>
      <c r="O128" s="82"/>
      <c r="P128" s="82"/>
      <c r="Q128" s="82"/>
      <c r="R128" s="82"/>
      <c r="S128" s="82"/>
      <c r="T128" s="83"/>
      <c r="AT128" s="16" t="s">
        <v>210</v>
      </c>
      <c r="AU128" s="16" t="s">
        <v>85</v>
      </c>
    </row>
    <row r="129" s="1" customFormat="1" ht="16.5" customHeight="1">
      <c r="B129" s="37"/>
      <c r="C129" s="218" t="s">
        <v>133</v>
      </c>
      <c r="D129" s="218" t="s">
        <v>201</v>
      </c>
      <c r="E129" s="219" t="s">
        <v>644</v>
      </c>
      <c r="F129" s="220" t="s">
        <v>645</v>
      </c>
      <c r="G129" s="221" t="s">
        <v>277</v>
      </c>
      <c r="H129" s="222">
        <v>1</v>
      </c>
      <c r="I129" s="223"/>
      <c r="J129" s="224">
        <f>ROUND(I129*H129,2)</f>
        <v>0</v>
      </c>
      <c r="K129" s="220" t="s">
        <v>205</v>
      </c>
      <c r="L129" s="42"/>
      <c r="M129" s="225" t="s">
        <v>30</v>
      </c>
      <c r="N129" s="226" t="s">
        <v>46</v>
      </c>
      <c r="O129" s="82"/>
      <c r="P129" s="227">
        <f>O129*H129</f>
        <v>0</v>
      </c>
      <c r="Q129" s="227">
        <v>0</v>
      </c>
      <c r="R129" s="227">
        <f>Q129*H129</f>
        <v>0</v>
      </c>
      <c r="S129" s="227">
        <v>0.20999999999999999</v>
      </c>
      <c r="T129" s="228">
        <f>S129*H129</f>
        <v>0.20999999999999999</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1276</v>
      </c>
    </row>
    <row r="130" s="1" customFormat="1">
      <c r="B130" s="37"/>
      <c r="C130" s="38"/>
      <c r="D130" s="231" t="s">
        <v>208</v>
      </c>
      <c r="E130" s="38"/>
      <c r="F130" s="232" t="s">
        <v>647</v>
      </c>
      <c r="G130" s="38"/>
      <c r="H130" s="38"/>
      <c r="I130" s="144"/>
      <c r="J130" s="38"/>
      <c r="K130" s="38"/>
      <c r="L130" s="42"/>
      <c r="M130" s="233"/>
      <c r="N130" s="82"/>
      <c r="O130" s="82"/>
      <c r="P130" s="82"/>
      <c r="Q130" s="82"/>
      <c r="R130" s="82"/>
      <c r="S130" s="82"/>
      <c r="T130" s="83"/>
      <c r="AT130" s="16" t="s">
        <v>208</v>
      </c>
      <c r="AU130" s="16" t="s">
        <v>85</v>
      </c>
    </row>
    <row r="131" s="1" customFormat="1">
      <c r="B131" s="37"/>
      <c r="C131" s="38"/>
      <c r="D131" s="231" t="s">
        <v>210</v>
      </c>
      <c r="E131" s="38"/>
      <c r="F131" s="234" t="s">
        <v>636</v>
      </c>
      <c r="G131" s="38"/>
      <c r="H131" s="38"/>
      <c r="I131" s="144"/>
      <c r="J131" s="38"/>
      <c r="K131" s="38"/>
      <c r="L131" s="42"/>
      <c r="M131" s="233"/>
      <c r="N131" s="82"/>
      <c r="O131" s="82"/>
      <c r="P131" s="82"/>
      <c r="Q131" s="82"/>
      <c r="R131" s="82"/>
      <c r="S131" s="82"/>
      <c r="T131" s="83"/>
      <c r="AT131" s="16" t="s">
        <v>210</v>
      </c>
      <c r="AU131" s="16" t="s">
        <v>85</v>
      </c>
    </row>
    <row r="132" s="11" customFormat="1" ht="22.8" customHeight="1">
      <c r="B132" s="202"/>
      <c r="C132" s="203"/>
      <c r="D132" s="204" t="s">
        <v>74</v>
      </c>
      <c r="E132" s="216" t="s">
        <v>261</v>
      </c>
      <c r="F132" s="216" t="s">
        <v>262</v>
      </c>
      <c r="G132" s="203"/>
      <c r="H132" s="203"/>
      <c r="I132" s="206"/>
      <c r="J132" s="217">
        <f>BK132</f>
        <v>0</v>
      </c>
      <c r="K132" s="203"/>
      <c r="L132" s="208"/>
      <c r="M132" s="209"/>
      <c r="N132" s="210"/>
      <c r="O132" s="210"/>
      <c r="P132" s="211">
        <f>SUM(P133:P136)</f>
        <v>0</v>
      </c>
      <c r="Q132" s="210"/>
      <c r="R132" s="211">
        <f>SUM(R133:R136)</f>
        <v>0</v>
      </c>
      <c r="S132" s="210"/>
      <c r="T132" s="212">
        <f>SUM(T133:T136)</f>
        <v>0</v>
      </c>
      <c r="AR132" s="213" t="s">
        <v>83</v>
      </c>
      <c r="AT132" s="214" t="s">
        <v>74</v>
      </c>
      <c r="AU132" s="214" t="s">
        <v>83</v>
      </c>
      <c r="AY132" s="213" t="s">
        <v>199</v>
      </c>
      <c r="BK132" s="215">
        <f>SUM(BK133:BK136)</f>
        <v>0</v>
      </c>
    </row>
    <row r="133" s="1" customFormat="1" ht="16.5" customHeight="1">
      <c r="B133" s="37"/>
      <c r="C133" s="218" t="s">
        <v>136</v>
      </c>
      <c r="D133" s="218" t="s">
        <v>201</v>
      </c>
      <c r="E133" s="219" t="s">
        <v>1061</v>
      </c>
      <c r="F133" s="220" t="s">
        <v>1062</v>
      </c>
      <c r="G133" s="221" t="s">
        <v>236</v>
      </c>
      <c r="H133" s="222">
        <v>14.471</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1277</v>
      </c>
    </row>
    <row r="134" s="1" customFormat="1">
      <c r="B134" s="37"/>
      <c r="C134" s="38"/>
      <c r="D134" s="231" t="s">
        <v>208</v>
      </c>
      <c r="E134" s="38"/>
      <c r="F134" s="232" t="s">
        <v>1064</v>
      </c>
      <c r="G134" s="38"/>
      <c r="H134" s="38"/>
      <c r="I134" s="144"/>
      <c r="J134" s="38"/>
      <c r="K134" s="38"/>
      <c r="L134" s="42"/>
      <c r="M134" s="233"/>
      <c r="N134" s="82"/>
      <c r="O134" s="82"/>
      <c r="P134" s="82"/>
      <c r="Q134" s="82"/>
      <c r="R134" s="82"/>
      <c r="S134" s="82"/>
      <c r="T134" s="83"/>
      <c r="AT134" s="16" t="s">
        <v>208</v>
      </c>
      <c r="AU134" s="16" t="s">
        <v>85</v>
      </c>
    </row>
    <row r="135" s="1" customFormat="1">
      <c r="B135" s="37"/>
      <c r="C135" s="38"/>
      <c r="D135" s="231" t="s">
        <v>210</v>
      </c>
      <c r="E135" s="38"/>
      <c r="F135" s="234" t="s">
        <v>1065</v>
      </c>
      <c r="G135" s="38"/>
      <c r="H135" s="38"/>
      <c r="I135" s="144"/>
      <c r="J135" s="38"/>
      <c r="K135" s="38"/>
      <c r="L135" s="42"/>
      <c r="M135" s="233"/>
      <c r="N135" s="82"/>
      <c r="O135" s="82"/>
      <c r="P135" s="82"/>
      <c r="Q135" s="82"/>
      <c r="R135" s="82"/>
      <c r="S135" s="82"/>
      <c r="T135" s="83"/>
      <c r="AT135" s="16" t="s">
        <v>210</v>
      </c>
      <c r="AU135" s="16" t="s">
        <v>85</v>
      </c>
    </row>
    <row r="136" s="12" customFormat="1">
      <c r="B136" s="235"/>
      <c r="C136" s="236"/>
      <c r="D136" s="231" t="s">
        <v>214</v>
      </c>
      <c r="E136" s="237" t="s">
        <v>30</v>
      </c>
      <c r="F136" s="238" t="s">
        <v>1278</v>
      </c>
      <c r="G136" s="236"/>
      <c r="H136" s="239">
        <v>14.471</v>
      </c>
      <c r="I136" s="240"/>
      <c r="J136" s="236"/>
      <c r="K136" s="236"/>
      <c r="L136" s="241"/>
      <c r="M136" s="277"/>
      <c r="N136" s="278"/>
      <c r="O136" s="278"/>
      <c r="P136" s="278"/>
      <c r="Q136" s="278"/>
      <c r="R136" s="278"/>
      <c r="S136" s="278"/>
      <c r="T136" s="279"/>
      <c r="AT136" s="245" t="s">
        <v>214</v>
      </c>
      <c r="AU136" s="245" t="s">
        <v>85</v>
      </c>
      <c r="AV136" s="12" t="s">
        <v>85</v>
      </c>
      <c r="AW136" s="12" t="s">
        <v>36</v>
      </c>
      <c r="AX136" s="12" t="s">
        <v>83</v>
      </c>
      <c r="AY136" s="245" t="s">
        <v>199</v>
      </c>
    </row>
    <row r="137" s="1" customFormat="1" ht="6.96" customHeight="1">
      <c r="B137" s="57"/>
      <c r="C137" s="58"/>
      <c r="D137" s="58"/>
      <c r="E137" s="58"/>
      <c r="F137" s="58"/>
      <c r="G137" s="58"/>
      <c r="H137" s="58"/>
      <c r="I137" s="169"/>
      <c r="J137" s="58"/>
      <c r="K137" s="58"/>
      <c r="L137" s="42"/>
    </row>
  </sheetData>
  <sheetProtection sheet="1" autoFilter="0" formatColumns="0" formatRows="0" objects="1" scenarios="1" spinCount="100000" saltValue="gJwQiUnL7YS5MyNiWtkKB39i99IcBd6C0w6w+3joU5bkw+xba3lfkXMiwyyWZ57iJTROEhLq29s7+MWqZ+ZOZA==" hashValue="KVnKy+k1aw2C9e7idJoU/i25iZbcN9vpUSMwXh2RweKGGDKpIuQ9IGwKux98IJtdqlwr3wDKDiSvvbUcWewqow==" algorithmName="SHA-512" password="CC35"/>
  <autoFilter ref="C89:K136"/>
  <mergeCells count="12">
    <mergeCell ref="E7:H7"/>
    <mergeCell ref="E9:H9"/>
    <mergeCell ref="E11:H11"/>
    <mergeCell ref="E20:H20"/>
    <mergeCell ref="E29:H29"/>
    <mergeCell ref="E50:H50"/>
    <mergeCell ref="E52:H52"/>
    <mergeCell ref="E54:H54"/>
    <mergeCell ref="E78:H78"/>
    <mergeCell ref="E80:H80"/>
    <mergeCell ref="E82:H8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1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138</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1279</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ROUND((SUM(BE89:BE126)),  2)</f>
        <v>0</v>
      </c>
      <c r="I35" s="158">
        <v>0.20999999999999999</v>
      </c>
      <c r="J35" s="157">
        <f>ROUND(((SUM(BE89:BE126))*I35),  2)</f>
        <v>0</v>
      </c>
      <c r="L35" s="42"/>
    </row>
    <row r="36" s="1" customFormat="1" ht="14.4" customHeight="1">
      <c r="B36" s="42"/>
      <c r="E36" s="142" t="s">
        <v>47</v>
      </c>
      <c r="F36" s="157">
        <f>ROUND((SUM(BF89:BF126)),  2)</f>
        <v>0</v>
      </c>
      <c r="I36" s="158">
        <v>0.14999999999999999</v>
      </c>
      <c r="J36" s="157">
        <f>ROUND(((SUM(BF89:BF126))*I36),  2)</f>
        <v>0</v>
      </c>
      <c r="L36" s="42"/>
    </row>
    <row r="37" hidden="1" s="1" customFormat="1" ht="14.4" customHeight="1">
      <c r="B37" s="42"/>
      <c r="E37" s="142" t="s">
        <v>48</v>
      </c>
      <c r="F37" s="157">
        <f>ROUND((SUM(BG89:BG126)),  2)</f>
        <v>0</v>
      </c>
      <c r="I37" s="158">
        <v>0.20999999999999999</v>
      </c>
      <c r="J37" s="157">
        <f>0</f>
        <v>0</v>
      </c>
      <c r="L37" s="42"/>
    </row>
    <row r="38" hidden="1" s="1" customFormat="1" ht="14.4" customHeight="1">
      <c r="B38" s="42"/>
      <c r="E38" s="142" t="s">
        <v>49</v>
      </c>
      <c r="F38" s="157">
        <f>ROUND((SUM(BH89:BH126)),  2)</f>
        <v>0</v>
      </c>
      <c r="I38" s="158">
        <v>0.14999999999999999</v>
      </c>
      <c r="J38" s="157">
        <f>0</f>
        <v>0</v>
      </c>
      <c r="L38" s="42"/>
    </row>
    <row r="39" hidden="1" s="1" customFormat="1" ht="14.4" customHeight="1">
      <c r="B39" s="42"/>
      <c r="E39" s="142" t="s">
        <v>50</v>
      </c>
      <c r="F39" s="157">
        <f>ROUND((SUM(BI89:BI126)),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14 - Nová podezdívka a oplocení p.p.č. 170/12</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754</v>
      </c>
      <c r="E65" s="188"/>
      <c r="F65" s="188"/>
      <c r="G65" s="188"/>
      <c r="H65" s="188"/>
      <c r="I65" s="189"/>
      <c r="J65" s="190">
        <f>J91</f>
        <v>0</v>
      </c>
      <c r="K65" s="123"/>
      <c r="L65" s="191"/>
    </row>
    <row r="66" s="9" customFormat="1" ht="19.92" customHeight="1">
      <c r="B66" s="186"/>
      <c r="C66" s="123"/>
      <c r="D66" s="187" t="s">
        <v>180</v>
      </c>
      <c r="E66" s="188"/>
      <c r="F66" s="188"/>
      <c r="G66" s="188"/>
      <c r="H66" s="188"/>
      <c r="I66" s="189"/>
      <c r="J66" s="190">
        <f>J98</f>
        <v>0</v>
      </c>
      <c r="K66" s="123"/>
      <c r="L66" s="191"/>
    </row>
    <row r="67" s="9" customFormat="1" ht="19.92" customHeight="1">
      <c r="B67" s="186"/>
      <c r="C67" s="123"/>
      <c r="D67" s="187" t="s">
        <v>183</v>
      </c>
      <c r="E67" s="188"/>
      <c r="F67" s="188"/>
      <c r="G67" s="188"/>
      <c r="H67" s="188"/>
      <c r="I67" s="189"/>
      <c r="J67" s="190">
        <f>J123</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14 - Nová podezdívka a oplocení p.p.č. 170/12</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8.1202633891999998</v>
      </c>
      <c r="S89" s="94"/>
      <c r="T89" s="200">
        <f>T90</f>
        <v>0</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P91+P98+P123</f>
        <v>0</v>
      </c>
      <c r="Q90" s="210"/>
      <c r="R90" s="211">
        <f>R91+R98+R123</f>
        <v>8.1202633891999998</v>
      </c>
      <c r="S90" s="210"/>
      <c r="T90" s="212">
        <f>T91+T98+T123</f>
        <v>0</v>
      </c>
      <c r="AR90" s="213" t="s">
        <v>83</v>
      </c>
      <c r="AT90" s="214" t="s">
        <v>74</v>
      </c>
      <c r="AU90" s="214" t="s">
        <v>75</v>
      </c>
      <c r="AY90" s="213" t="s">
        <v>199</v>
      </c>
      <c r="BK90" s="215">
        <f>BK91+BK98+BK123</f>
        <v>0</v>
      </c>
    </row>
    <row r="91" s="11" customFormat="1" ht="22.8" customHeight="1">
      <c r="B91" s="202"/>
      <c r="C91" s="203"/>
      <c r="D91" s="204" t="s">
        <v>74</v>
      </c>
      <c r="E91" s="216" t="s">
        <v>85</v>
      </c>
      <c r="F91" s="216" t="s">
        <v>763</v>
      </c>
      <c r="G91" s="203"/>
      <c r="H91" s="203"/>
      <c r="I91" s="206"/>
      <c r="J91" s="217">
        <f>BK91</f>
        <v>0</v>
      </c>
      <c r="K91" s="203"/>
      <c r="L91" s="208"/>
      <c r="M91" s="209"/>
      <c r="N91" s="210"/>
      <c r="O91" s="210"/>
      <c r="P91" s="211">
        <f>SUM(P92:P97)</f>
        <v>0</v>
      </c>
      <c r="Q91" s="210"/>
      <c r="R91" s="211">
        <f>SUM(R92:R97)</f>
        <v>4.6111338892000004</v>
      </c>
      <c r="S91" s="210"/>
      <c r="T91" s="212">
        <f>SUM(T92:T97)</f>
        <v>0</v>
      </c>
      <c r="AR91" s="213" t="s">
        <v>83</v>
      </c>
      <c r="AT91" s="214" t="s">
        <v>74</v>
      </c>
      <c r="AU91" s="214" t="s">
        <v>83</v>
      </c>
      <c r="AY91" s="213" t="s">
        <v>199</v>
      </c>
      <c r="BK91" s="215">
        <f>SUM(BK92:BK97)</f>
        <v>0</v>
      </c>
    </row>
    <row r="92" s="1" customFormat="1" ht="16.5" customHeight="1">
      <c r="B92" s="37"/>
      <c r="C92" s="218" t="s">
        <v>83</v>
      </c>
      <c r="D92" s="218" t="s">
        <v>201</v>
      </c>
      <c r="E92" s="219" t="s">
        <v>1067</v>
      </c>
      <c r="F92" s="220" t="s">
        <v>1068</v>
      </c>
      <c r="G92" s="221" t="s">
        <v>204</v>
      </c>
      <c r="H92" s="222">
        <v>10.6</v>
      </c>
      <c r="I92" s="223"/>
      <c r="J92" s="224">
        <f>ROUND(I92*H92,2)</f>
        <v>0</v>
      </c>
      <c r="K92" s="220" t="s">
        <v>205</v>
      </c>
      <c r="L92" s="42"/>
      <c r="M92" s="225" t="s">
        <v>30</v>
      </c>
      <c r="N92" s="226" t="s">
        <v>46</v>
      </c>
      <c r="O92" s="82"/>
      <c r="P92" s="227">
        <f>O92*H92</f>
        <v>0</v>
      </c>
      <c r="Q92" s="227">
        <v>0.4283208</v>
      </c>
      <c r="R92" s="227">
        <f>Q92*H92</f>
        <v>4.5402004800000002</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1280</v>
      </c>
    </row>
    <row r="93" s="1" customFormat="1">
      <c r="B93" s="37"/>
      <c r="C93" s="38"/>
      <c r="D93" s="231" t="s">
        <v>208</v>
      </c>
      <c r="E93" s="38"/>
      <c r="F93" s="232" t="s">
        <v>1070</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1071</v>
      </c>
      <c r="G94" s="38"/>
      <c r="H94" s="38"/>
      <c r="I94" s="144"/>
      <c r="J94" s="38"/>
      <c r="K94" s="38"/>
      <c r="L94" s="42"/>
      <c r="M94" s="233"/>
      <c r="N94" s="82"/>
      <c r="O94" s="82"/>
      <c r="P94" s="82"/>
      <c r="Q94" s="82"/>
      <c r="R94" s="82"/>
      <c r="S94" s="82"/>
      <c r="T94" s="83"/>
      <c r="AT94" s="16" t="s">
        <v>210</v>
      </c>
      <c r="AU94" s="16" t="s">
        <v>85</v>
      </c>
    </row>
    <row r="95" s="1" customFormat="1" ht="16.5" customHeight="1">
      <c r="B95" s="37"/>
      <c r="C95" s="218" t="s">
        <v>85</v>
      </c>
      <c r="D95" s="218" t="s">
        <v>201</v>
      </c>
      <c r="E95" s="219" t="s">
        <v>1072</v>
      </c>
      <c r="F95" s="220" t="s">
        <v>1073</v>
      </c>
      <c r="G95" s="221" t="s">
        <v>236</v>
      </c>
      <c r="H95" s="222">
        <v>0.067000000000000004</v>
      </c>
      <c r="I95" s="223"/>
      <c r="J95" s="224">
        <f>ROUND(I95*H95,2)</f>
        <v>0</v>
      </c>
      <c r="K95" s="220" t="s">
        <v>205</v>
      </c>
      <c r="L95" s="42"/>
      <c r="M95" s="225" t="s">
        <v>30</v>
      </c>
      <c r="N95" s="226" t="s">
        <v>46</v>
      </c>
      <c r="O95" s="82"/>
      <c r="P95" s="227">
        <f>O95*H95</f>
        <v>0</v>
      </c>
      <c r="Q95" s="227">
        <v>1.0587076</v>
      </c>
      <c r="R95" s="227">
        <f>Q95*H95</f>
        <v>0.070933409200000005</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1281</v>
      </c>
    </row>
    <row r="96" s="1" customFormat="1">
      <c r="B96" s="37"/>
      <c r="C96" s="38"/>
      <c r="D96" s="231" t="s">
        <v>208</v>
      </c>
      <c r="E96" s="38"/>
      <c r="F96" s="232" t="s">
        <v>1075</v>
      </c>
      <c r="G96" s="38"/>
      <c r="H96" s="38"/>
      <c r="I96" s="144"/>
      <c r="J96" s="38"/>
      <c r="K96" s="38"/>
      <c r="L96" s="42"/>
      <c r="M96" s="233"/>
      <c r="N96" s="82"/>
      <c r="O96" s="82"/>
      <c r="P96" s="82"/>
      <c r="Q96" s="82"/>
      <c r="R96" s="82"/>
      <c r="S96" s="82"/>
      <c r="T96" s="83"/>
      <c r="AT96" s="16" t="s">
        <v>208</v>
      </c>
      <c r="AU96" s="16" t="s">
        <v>85</v>
      </c>
    </row>
    <row r="97" s="12" customFormat="1">
      <c r="B97" s="235"/>
      <c r="C97" s="236"/>
      <c r="D97" s="231" t="s">
        <v>214</v>
      </c>
      <c r="E97" s="237" t="s">
        <v>30</v>
      </c>
      <c r="F97" s="238" t="s">
        <v>1282</v>
      </c>
      <c r="G97" s="236"/>
      <c r="H97" s="239">
        <v>0.067000000000000004</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11" customFormat="1" ht="22.8" customHeight="1">
      <c r="B98" s="202"/>
      <c r="C98" s="203"/>
      <c r="D98" s="204" t="s">
        <v>74</v>
      </c>
      <c r="E98" s="216" t="s">
        <v>217</v>
      </c>
      <c r="F98" s="216" t="s">
        <v>218</v>
      </c>
      <c r="G98" s="203"/>
      <c r="H98" s="203"/>
      <c r="I98" s="206"/>
      <c r="J98" s="217">
        <f>BK98</f>
        <v>0</v>
      </c>
      <c r="K98" s="203"/>
      <c r="L98" s="208"/>
      <c r="M98" s="209"/>
      <c r="N98" s="210"/>
      <c r="O98" s="210"/>
      <c r="P98" s="211">
        <f>SUM(P99:P122)</f>
        <v>0</v>
      </c>
      <c r="Q98" s="210"/>
      <c r="R98" s="211">
        <f>SUM(R99:R122)</f>
        <v>3.5091294999999998</v>
      </c>
      <c r="S98" s="210"/>
      <c r="T98" s="212">
        <f>SUM(T99:T122)</f>
        <v>0</v>
      </c>
      <c r="AR98" s="213" t="s">
        <v>83</v>
      </c>
      <c r="AT98" s="214" t="s">
        <v>74</v>
      </c>
      <c r="AU98" s="214" t="s">
        <v>83</v>
      </c>
      <c r="AY98" s="213" t="s">
        <v>199</v>
      </c>
      <c r="BK98" s="215">
        <f>SUM(BK99:BK122)</f>
        <v>0</v>
      </c>
    </row>
    <row r="99" s="1" customFormat="1" ht="16.5" customHeight="1">
      <c r="B99" s="37"/>
      <c r="C99" s="218" t="s">
        <v>217</v>
      </c>
      <c r="D99" s="218" t="s">
        <v>201</v>
      </c>
      <c r="E99" s="219" t="s">
        <v>1154</v>
      </c>
      <c r="F99" s="220" t="s">
        <v>1155</v>
      </c>
      <c r="G99" s="221" t="s">
        <v>277</v>
      </c>
      <c r="H99" s="222">
        <v>5</v>
      </c>
      <c r="I99" s="223"/>
      <c r="J99" s="224">
        <f>ROUND(I99*H99,2)</f>
        <v>0</v>
      </c>
      <c r="K99" s="220" t="s">
        <v>205</v>
      </c>
      <c r="L99" s="42"/>
      <c r="M99" s="225" t="s">
        <v>30</v>
      </c>
      <c r="N99" s="226" t="s">
        <v>46</v>
      </c>
      <c r="O99" s="82"/>
      <c r="P99" s="227">
        <f>O99*H99</f>
        <v>0</v>
      </c>
      <c r="Q99" s="227">
        <v>0.0046800000000000001</v>
      </c>
      <c r="R99" s="227">
        <f>Q99*H99</f>
        <v>0.023400000000000001</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1283</v>
      </c>
    </row>
    <row r="100" s="1" customFormat="1">
      <c r="B100" s="37"/>
      <c r="C100" s="38"/>
      <c r="D100" s="231" t="s">
        <v>208</v>
      </c>
      <c r="E100" s="38"/>
      <c r="F100" s="232" t="s">
        <v>1157</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1119</v>
      </c>
      <c r="G101" s="38"/>
      <c r="H101" s="38"/>
      <c r="I101" s="144"/>
      <c r="J101" s="38"/>
      <c r="K101" s="38"/>
      <c r="L101" s="42"/>
      <c r="M101" s="233"/>
      <c r="N101" s="82"/>
      <c r="O101" s="82"/>
      <c r="P101" s="82"/>
      <c r="Q101" s="82"/>
      <c r="R101" s="82"/>
      <c r="S101" s="82"/>
      <c r="T101" s="83"/>
      <c r="AT101" s="16" t="s">
        <v>210</v>
      </c>
      <c r="AU101" s="16" t="s">
        <v>85</v>
      </c>
    </row>
    <row r="102" s="1" customFormat="1" ht="16.5" customHeight="1">
      <c r="B102" s="37"/>
      <c r="C102" s="263" t="s">
        <v>206</v>
      </c>
      <c r="D102" s="263" t="s">
        <v>774</v>
      </c>
      <c r="E102" s="264" t="s">
        <v>1158</v>
      </c>
      <c r="F102" s="265" t="s">
        <v>1159</v>
      </c>
      <c r="G102" s="266" t="s">
        <v>277</v>
      </c>
      <c r="H102" s="267">
        <v>5</v>
      </c>
      <c r="I102" s="268"/>
      <c r="J102" s="269">
        <f>ROUND(I102*H102,2)</f>
        <v>0</v>
      </c>
      <c r="K102" s="265" t="s">
        <v>205</v>
      </c>
      <c r="L102" s="270"/>
      <c r="M102" s="271" t="s">
        <v>30</v>
      </c>
      <c r="N102" s="272" t="s">
        <v>46</v>
      </c>
      <c r="O102" s="82"/>
      <c r="P102" s="227">
        <f>O102*H102</f>
        <v>0</v>
      </c>
      <c r="Q102" s="227">
        <v>0.0023999999999999998</v>
      </c>
      <c r="R102" s="227">
        <f>Q102*H102</f>
        <v>0.011999999999999999</v>
      </c>
      <c r="S102" s="227">
        <v>0</v>
      </c>
      <c r="T102" s="228">
        <f>S102*H102</f>
        <v>0</v>
      </c>
      <c r="AR102" s="229" t="s">
        <v>263</v>
      </c>
      <c r="AT102" s="229" t="s">
        <v>774</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1284</v>
      </c>
    </row>
    <row r="103" s="1" customFormat="1">
      <c r="B103" s="37"/>
      <c r="C103" s="38"/>
      <c r="D103" s="231" t="s">
        <v>208</v>
      </c>
      <c r="E103" s="38"/>
      <c r="F103" s="232" t="s">
        <v>1159</v>
      </c>
      <c r="G103" s="38"/>
      <c r="H103" s="38"/>
      <c r="I103" s="144"/>
      <c r="J103" s="38"/>
      <c r="K103" s="38"/>
      <c r="L103" s="42"/>
      <c r="M103" s="233"/>
      <c r="N103" s="82"/>
      <c r="O103" s="82"/>
      <c r="P103" s="82"/>
      <c r="Q103" s="82"/>
      <c r="R103" s="82"/>
      <c r="S103" s="82"/>
      <c r="T103" s="83"/>
      <c r="AT103" s="16" t="s">
        <v>208</v>
      </c>
      <c r="AU103" s="16" t="s">
        <v>85</v>
      </c>
    </row>
    <row r="104" s="1" customFormat="1" ht="16.5" customHeight="1">
      <c r="B104" s="37"/>
      <c r="C104" s="218" t="s">
        <v>242</v>
      </c>
      <c r="D104" s="218" t="s">
        <v>201</v>
      </c>
      <c r="E104" s="219" t="s">
        <v>1077</v>
      </c>
      <c r="F104" s="220" t="s">
        <v>1078</v>
      </c>
      <c r="G104" s="221" t="s">
        <v>277</v>
      </c>
      <c r="H104" s="222">
        <v>1</v>
      </c>
      <c r="I104" s="223"/>
      <c r="J104" s="224">
        <f>ROUND(I104*H104,2)</f>
        <v>0</v>
      </c>
      <c r="K104" s="220" t="s">
        <v>205</v>
      </c>
      <c r="L104" s="42"/>
      <c r="M104" s="225" t="s">
        <v>30</v>
      </c>
      <c r="N104" s="226" t="s">
        <v>46</v>
      </c>
      <c r="O104" s="82"/>
      <c r="P104" s="227">
        <f>O104*H104</f>
        <v>0</v>
      </c>
      <c r="Q104" s="227">
        <v>0</v>
      </c>
      <c r="R104" s="227">
        <f>Q104*H104</f>
        <v>0</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1285</v>
      </c>
    </row>
    <row r="105" s="1" customFormat="1">
      <c r="B105" s="37"/>
      <c r="C105" s="38"/>
      <c r="D105" s="231" t="s">
        <v>208</v>
      </c>
      <c r="E105" s="38"/>
      <c r="F105" s="232" t="s">
        <v>1080</v>
      </c>
      <c r="G105" s="38"/>
      <c r="H105" s="38"/>
      <c r="I105" s="144"/>
      <c r="J105" s="38"/>
      <c r="K105" s="38"/>
      <c r="L105" s="42"/>
      <c r="M105" s="233"/>
      <c r="N105" s="82"/>
      <c r="O105" s="82"/>
      <c r="P105" s="82"/>
      <c r="Q105" s="82"/>
      <c r="R105" s="82"/>
      <c r="S105" s="82"/>
      <c r="T105" s="83"/>
      <c r="AT105" s="16" t="s">
        <v>208</v>
      </c>
      <c r="AU105" s="16" t="s">
        <v>85</v>
      </c>
    </row>
    <row r="106" s="1" customFormat="1">
      <c r="B106" s="37"/>
      <c r="C106" s="38"/>
      <c r="D106" s="231" t="s">
        <v>210</v>
      </c>
      <c r="E106" s="38"/>
      <c r="F106" s="234" t="s">
        <v>1049</v>
      </c>
      <c r="G106" s="38"/>
      <c r="H106" s="38"/>
      <c r="I106" s="144"/>
      <c r="J106" s="38"/>
      <c r="K106" s="38"/>
      <c r="L106" s="42"/>
      <c r="M106" s="233"/>
      <c r="N106" s="82"/>
      <c r="O106" s="82"/>
      <c r="P106" s="82"/>
      <c r="Q106" s="82"/>
      <c r="R106" s="82"/>
      <c r="S106" s="82"/>
      <c r="T106" s="83"/>
      <c r="AT106" s="16" t="s">
        <v>210</v>
      </c>
      <c r="AU106" s="16" t="s">
        <v>85</v>
      </c>
    </row>
    <row r="107" s="1" customFormat="1" ht="16.5" customHeight="1">
      <c r="B107" s="37"/>
      <c r="C107" s="263" t="s">
        <v>247</v>
      </c>
      <c r="D107" s="263" t="s">
        <v>774</v>
      </c>
      <c r="E107" s="264" t="s">
        <v>1081</v>
      </c>
      <c r="F107" s="265" t="s">
        <v>1082</v>
      </c>
      <c r="G107" s="266" t="s">
        <v>277</v>
      </c>
      <c r="H107" s="267">
        <v>1</v>
      </c>
      <c r="I107" s="268"/>
      <c r="J107" s="269">
        <f>ROUND(I107*H107,2)</f>
        <v>0</v>
      </c>
      <c r="K107" s="265" t="s">
        <v>205</v>
      </c>
      <c r="L107" s="270"/>
      <c r="M107" s="271" t="s">
        <v>30</v>
      </c>
      <c r="N107" s="272" t="s">
        <v>46</v>
      </c>
      <c r="O107" s="82"/>
      <c r="P107" s="227">
        <f>O107*H107</f>
        <v>0</v>
      </c>
      <c r="Q107" s="227">
        <v>0.098500000000000004</v>
      </c>
      <c r="R107" s="227">
        <f>Q107*H107</f>
        <v>0.098500000000000004</v>
      </c>
      <c r="S107" s="227">
        <v>0</v>
      </c>
      <c r="T107" s="228">
        <f>S107*H107</f>
        <v>0</v>
      </c>
      <c r="AR107" s="229" t="s">
        <v>263</v>
      </c>
      <c r="AT107" s="229" t="s">
        <v>774</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1286</v>
      </c>
    </row>
    <row r="108" s="1" customFormat="1">
      <c r="B108" s="37"/>
      <c r="C108" s="38"/>
      <c r="D108" s="231" t="s">
        <v>208</v>
      </c>
      <c r="E108" s="38"/>
      <c r="F108" s="232" t="s">
        <v>1082</v>
      </c>
      <c r="G108" s="38"/>
      <c r="H108" s="38"/>
      <c r="I108" s="144"/>
      <c r="J108" s="38"/>
      <c r="K108" s="38"/>
      <c r="L108" s="42"/>
      <c r="M108" s="233"/>
      <c r="N108" s="82"/>
      <c r="O108" s="82"/>
      <c r="P108" s="82"/>
      <c r="Q108" s="82"/>
      <c r="R108" s="82"/>
      <c r="S108" s="82"/>
      <c r="T108" s="83"/>
      <c r="AT108" s="16" t="s">
        <v>208</v>
      </c>
      <c r="AU108" s="16" t="s">
        <v>85</v>
      </c>
    </row>
    <row r="109" s="1" customFormat="1" ht="16.5" customHeight="1">
      <c r="B109" s="37"/>
      <c r="C109" s="218" t="s">
        <v>254</v>
      </c>
      <c r="D109" s="218" t="s">
        <v>201</v>
      </c>
      <c r="E109" s="219" t="s">
        <v>1084</v>
      </c>
      <c r="F109" s="220" t="s">
        <v>1085</v>
      </c>
      <c r="G109" s="221" t="s">
        <v>204</v>
      </c>
      <c r="H109" s="222">
        <v>2.5499999999999998</v>
      </c>
      <c r="I109" s="223"/>
      <c r="J109" s="224">
        <f>ROUND(I109*H109,2)</f>
        <v>0</v>
      </c>
      <c r="K109" s="220" t="s">
        <v>205</v>
      </c>
      <c r="L109" s="42"/>
      <c r="M109" s="225" t="s">
        <v>30</v>
      </c>
      <c r="N109" s="226" t="s">
        <v>46</v>
      </c>
      <c r="O109" s="82"/>
      <c r="P109" s="227">
        <f>O109*H109</f>
        <v>0</v>
      </c>
      <c r="Q109" s="227">
        <v>0.35249999999999998</v>
      </c>
      <c r="R109" s="227">
        <f>Q109*H109</f>
        <v>0.89887499999999987</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1287</v>
      </c>
    </row>
    <row r="110" s="1" customFormat="1">
      <c r="B110" s="37"/>
      <c r="C110" s="38"/>
      <c r="D110" s="231" t="s">
        <v>208</v>
      </c>
      <c r="E110" s="38"/>
      <c r="F110" s="232" t="s">
        <v>1087</v>
      </c>
      <c r="G110" s="38"/>
      <c r="H110" s="38"/>
      <c r="I110" s="144"/>
      <c r="J110" s="38"/>
      <c r="K110" s="38"/>
      <c r="L110" s="42"/>
      <c r="M110" s="233"/>
      <c r="N110" s="82"/>
      <c r="O110" s="82"/>
      <c r="P110" s="82"/>
      <c r="Q110" s="82"/>
      <c r="R110" s="82"/>
      <c r="S110" s="82"/>
      <c r="T110" s="83"/>
      <c r="AT110" s="16" t="s">
        <v>208</v>
      </c>
      <c r="AU110" s="16" t="s">
        <v>85</v>
      </c>
    </row>
    <row r="111" s="1" customFormat="1">
      <c r="B111" s="37"/>
      <c r="C111" s="38"/>
      <c r="D111" s="231" t="s">
        <v>210</v>
      </c>
      <c r="E111" s="38"/>
      <c r="F111" s="234" t="s">
        <v>1088</v>
      </c>
      <c r="G111" s="38"/>
      <c r="H111" s="38"/>
      <c r="I111" s="144"/>
      <c r="J111" s="38"/>
      <c r="K111" s="38"/>
      <c r="L111" s="42"/>
      <c r="M111" s="233"/>
      <c r="N111" s="82"/>
      <c r="O111" s="82"/>
      <c r="P111" s="82"/>
      <c r="Q111" s="82"/>
      <c r="R111" s="82"/>
      <c r="S111" s="82"/>
      <c r="T111" s="83"/>
      <c r="AT111" s="16" t="s">
        <v>210</v>
      </c>
      <c r="AU111" s="16" t="s">
        <v>85</v>
      </c>
    </row>
    <row r="112" s="1" customFormat="1" ht="16.5" customHeight="1">
      <c r="B112" s="37"/>
      <c r="C112" s="218" t="s">
        <v>263</v>
      </c>
      <c r="D112" s="218" t="s">
        <v>201</v>
      </c>
      <c r="E112" s="219" t="s">
        <v>1095</v>
      </c>
      <c r="F112" s="220" t="s">
        <v>1096</v>
      </c>
      <c r="G112" s="221" t="s">
        <v>229</v>
      </c>
      <c r="H112" s="222">
        <v>12.5</v>
      </c>
      <c r="I112" s="223"/>
      <c r="J112" s="224">
        <f>ROUND(I112*H112,2)</f>
        <v>0</v>
      </c>
      <c r="K112" s="220" t="s">
        <v>205</v>
      </c>
      <c r="L112" s="42"/>
      <c r="M112" s="225" t="s">
        <v>30</v>
      </c>
      <c r="N112" s="226" t="s">
        <v>46</v>
      </c>
      <c r="O112" s="82"/>
      <c r="P112" s="227">
        <f>O112*H112</f>
        <v>0</v>
      </c>
      <c r="Q112" s="227">
        <v>0.049500000000000002</v>
      </c>
      <c r="R112" s="227">
        <f>Q112*H112</f>
        <v>0.61875000000000002</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1288</v>
      </c>
    </row>
    <row r="113" s="1" customFormat="1">
      <c r="B113" s="37"/>
      <c r="C113" s="38"/>
      <c r="D113" s="231" t="s">
        <v>208</v>
      </c>
      <c r="E113" s="38"/>
      <c r="F113" s="232" t="s">
        <v>1098</v>
      </c>
      <c r="G113" s="38"/>
      <c r="H113" s="38"/>
      <c r="I113" s="144"/>
      <c r="J113" s="38"/>
      <c r="K113" s="38"/>
      <c r="L113" s="42"/>
      <c r="M113" s="233"/>
      <c r="N113" s="82"/>
      <c r="O113" s="82"/>
      <c r="P113" s="82"/>
      <c r="Q113" s="82"/>
      <c r="R113" s="82"/>
      <c r="S113" s="82"/>
      <c r="T113" s="83"/>
      <c r="AT113" s="16" t="s">
        <v>208</v>
      </c>
      <c r="AU113" s="16" t="s">
        <v>85</v>
      </c>
    </row>
    <row r="114" s="1" customFormat="1">
      <c r="B114" s="37"/>
      <c r="C114" s="38"/>
      <c r="D114" s="231" t="s">
        <v>210</v>
      </c>
      <c r="E114" s="38"/>
      <c r="F114" s="234" t="s">
        <v>1088</v>
      </c>
      <c r="G114" s="38"/>
      <c r="H114" s="38"/>
      <c r="I114" s="144"/>
      <c r="J114" s="38"/>
      <c r="K114" s="38"/>
      <c r="L114" s="42"/>
      <c r="M114" s="233"/>
      <c r="N114" s="82"/>
      <c r="O114" s="82"/>
      <c r="P114" s="82"/>
      <c r="Q114" s="82"/>
      <c r="R114" s="82"/>
      <c r="S114" s="82"/>
      <c r="T114" s="83"/>
      <c r="AT114" s="16" t="s">
        <v>210</v>
      </c>
      <c r="AU114" s="16" t="s">
        <v>85</v>
      </c>
    </row>
    <row r="115" s="1" customFormat="1" ht="16.5" customHeight="1">
      <c r="B115" s="37"/>
      <c r="C115" s="218" t="s">
        <v>225</v>
      </c>
      <c r="D115" s="218" t="s">
        <v>201</v>
      </c>
      <c r="E115" s="219" t="s">
        <v>1103</v>
      </c>
      <c r="F115" s="220" t="s">
        <v>1104</v>
      </c>
      <c r="G115" s="221" t="s">
        <v>204</v>
      </c>
      <c r="H115" s="222">
        <v>2.5499999999999998</v>
      </c>
      <c r="I115" s="223"/>
      <c r="J115" s="224">
        <f>ROUND(I115*H115,2)</f>
        <v>0</v>
      </c>
      <c r="K115" s="220" t="s">
        <v>205</v>
      </c>
      <c r="L115" s="42"/>
      <c r="M115" s="225" t="s">
        <v>30</v>
      </c>
      <c r="N115" s="226" t="s">
        <v>46</v>
      </c>
      <c r="O115" s="82"/>
      <c r="P115" s="227">
        <f>O115*H115</f>
        <v>0</v>
      </c>
      <c r="Q115" s="227">
        <v>0.72258999999999995</v>
      </c>
      <c r="R115" s="227">
        <f>Q115*H115</f>
        <v>1.8426044999999998</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1289</v>
      </c>
    </row>
    <row r="116" s="1" customFormat="1">
      <c r="B116" s="37"/>
      <c r="C116" s="38"/>
      <c r="D116" s="231" t="s">
        <v>208</v>
      </c>
      <c r="E116" s="38"/>
      <c r="F116" s="232" t="s">
        <v>1106</v>
      </c>
      <c r="G116" s="38"/>
      <c r="H116" s="38"/>
      <c r="I116" s="144"/>
      <c r="J116" s="38"/>
      <c r="K116" s="38"/>
      <c r="L116" s="42"/>
      <c r="M116" s="233"/>
      <c r="N116" s="82"/>
      <c r="O116" s="82"/>
      <c r="P116" s="82"/>
      <c r="Q116" s="82"/>
      <c r="R116" s="82"/>
      <c r="S116" s="82"/>
      <c r="T116" s="83"/>
      <c r="AT116" s="16" t="s">
        <v>208</v>
      </c>
      <c r="AU116" s="16" t="s">
        <v>85</v>
      </c>
    </row>
    <row r="117" s="1" customFormat="1">
      <c r="B117" s="37"/>
      <c r="C117" s="38"/>
      <c r="D117" s="231" t="s">
        <v>210</v>
      </c>
      <c r="E117" s="38"/>
      <c r="F117" s="234" t="s">
        <v>1088</v>
      </c>
      <c r="G117" s="38"/>
      <c r="H117" s="38"/>
      <c r="I117" s="144"/>
      <c r="J117" s="38"/>
      <c r="K117" s="38"/>
      <c r="L117" s="42"/>
      <c r="M117" s="233"/>
      <c r="N117" s="82"/>
      <c r="O117" s="82"/>
      <c r="P117" s="82"/>
      <c r="Q117" s="82"/>
      <c r="R117" s="82"/>
      <c r="S117" s="82"/>
      <c r="T117" s="83"/>
      <c r="AT117" s="16" t="s">
        <v>210</v>
      </c>
      <c r="AU117" s="16" t="s">
        <v>85</v>
      </c>
    </row>
    <row r="118" s="1" customFormat="1" ht="16.5" customHeight="1">
      <c r="B118" s="37"/>
      <c r="C118" s="218" t="s">
        <v>124</v>
      </c>
      <c r="D118" s="218" t="s">
        <v>201</v>
      </c>
      <c r="E118" s="219" t="s">
        <v>1123</v>
      </c>
      <c r="F118" s="220" t="s">
        <v>1124</v>
      </c>
      <c r="G118" s="221" t="s">
        <v>229</v>
      </c>
      <c r="H118" s="222">
        <v>12.5</v>
      </c>
      <c r="I118" s="223"/>
      <c r="J118" s="224">
        <f>ROUND(I118*H118,2)</f>
        <v>0</v>
      </c>
      <c r="K118" s="220" t="s">
        <v>205</v>
      </c>
      <c r="L118" s="42"/>
      <c r="M118" s="225" t="s">
        <v>30</v>
      </c>
      <c r="N118" s="226" t="s">
        <v>46</v>
      </c>
      <c r="O118" s="82"/>
      <c r="P118" s="227">
        <f>O118*H118</f>
        <v>0</v>
      </c>
      <c r="Q118" s="227">
        <v>0</v>
      </c>
      <c r="R118" s="227">
        <f>Q118*H118</f>
        <v>0</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1290</v>
      </c>
    </row>
    <row r="119" s="1" customFormat="1">
      <c r="B119" s="37"/>
      <c r="C119" s="38"/>
      <c r="D119" s="231" t="s">
        <v>208</v>
      </c>
      <c r="E119" s="38"/>
      <c r="F119" s="232" t="s">
        <v>1126</v>
      </c>
      <c r="G119" s="38"/>
      <c r="H119" s="38"/>
      <c r="I119" s="144"/>
      <c r="J119" s="38"/>
      <c r="K119" s="38"/>
      <c r="L119" s="42"/>
      <c r="M119" s="233"/>
      <c r="N119" s="82"/>
      <c r="O119" s="82"/>
      <c r="P119" s="82"/>
      <c r="Q119" s="82"/>
      <c r="R119" s="82"/>
      <c r="S119" s="82"/>
      <c r="T119" s="83"/>
      <c r="AT119" s="16" t="s">
        <v>208</v>
      </c>
      <c r="AU119" s="16" t="s">
        <v>85</v>
      </c>
    </row>
    <row r="120" s="1" customFormat="1">
      <c r="B120" s="37"/>
      <c r="C120" s="38"/>
      <c r="D120" s="231" t="s">
        <v>210</v>
      </c>
      <c r="E120" s="38"/>
      <c r="F120" s="234" t="s">
        <v>1127</v>
      </c>
      <c r="G120" s="38"/>
      <c r="H120" s="38"/>
      <c r="I120" s="144"/>
      <c r="J120" s="38"/>
      <c r="K120" s="38"/>
      <c r="L120" s="42"/>
      <c r="M120" s="233"/>
      <c r="N120" s="82"/>
      <c r="O120" s="82"/>
      <c r="P120" s="82"/>
      <c r="Q120" s="82"/>
      <c r="R120" s="82"/>
      <c r="S120" s="82"/>
      <c r="T120" s="83"/>
      <c r="AT120" s="16" t="s">
        <v>210</v>
      </c>
      <c r="AU120" s="16" t="s">
        <v>85</v>
      </c>
    </row>
    <row r="121" s="1" customFormat="1" ht="16.5" customHeight="1">
      <c r="B121" s="37"/>
      <c r="C121" s="263" t="s">
        <v>127</v>
      </c>
      <c r="D121" s="263" t="s">
        <v>774</v>
      </c>
      <c r="E121" s="264" t="s">
        <v>1128</v>
      </c>
      <c r="F121" s="265" t="s">
        <v>1129</v>
      </c>
      <c r="G121" s="266" t="s">
        <v>229</v>
      </c>
      <c r="H121" s="267">
        <v>12.5</v>
      </c>
      <c r="I121" s="268"/>
      <c r="J121" s="269">
        <f>ROUND(I121*H121,2)</f>
        <v>0</v>
      </c>
      <c r="K121" s="265" t="s">
        <v>205</v>
      </c>
      <c r="L121" s="270"/>
      <c r="M121" s="271" t="s">
        <v>30</v>
      </c>
      <c r="N121" s="272" t="s">
        <v>46</v>
      </c>
      <c r="O121" s="82"/>
      <c r="P121" s="227">
        <f>O121*H121</f>
        <v>0</v>
      </c>
      <c r="Q121" s="227">
        <v>0.0011999999999999999</v>
      </c>
      <c r="R121" s="227">
        <f>Q121*H121</f>
        <v>0.014999999999999999</v>
      </c>
      <c r="S121" s="227">
        <v>0</v>
      </c>
      <c r="T121" s="228">
        <f>S121*H121</f>
        <v>0</v>
      </c>
      <c r="AR121" s="229" t="s">
        <v>263</v>
      </c>
      <c r="AT121" s="229" t="s">
        <v>774</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1291</v>
      </c>
    </row>
    <row r="122" s="1" customFormat="1">
      <c r="B122" s="37"/>
      <c r="C122" s="38"/>
      <c r="D122" s="231" t="s">
        <v>208</v>
      </c>
      <c r="E122" s="38"/>
      <c r="F122" s="232" t="s">
        <v>1129</v>
      </c>
      <c r="G122" s="38"/>
      <c r="H122" s="38"/>
      <c r="I122" s="144"/>
      <c r="J122" s="38"/>
      <c r="K122" s="38"/>
      <c r="L122" s="42"/>
      <c r="M122" s="233"/>
      <c r="N122" s="82"/>
      <c r="O122" s="82"/>
      <c r="P122" s="82"/>
      <c r="Q122" s="82"/>
      <c r="R122" s="82"/>
      <c r="S122" s="82"/>
      <c r="T122" s="83"/>
      <c r="AT122" s="16" t="s">
        <v>208</v>
      </c>
      <c r="AU122" s="16" t="s">
        <v>85</v>
      </c>
    </row>
    <row r="123" s="11" customFormat="1" ht="22.8" customHeight="1">
      <c r="B123" s="202"/>
      <c r="C123" s="203"/>
      <c r="D123" s="204" t="s">
        <v>74</v>
      </c>
      <c r="E123" s="216" t="s">
        <v>261</v>
      </c>
      <c r="F123" s="216" t="s">
        <v>262</v>
      </c>
      <c r="G123" s="203"/>
      <c r="H123" s="203"/>
      <c r="I123" s="206"/>
      <c r="J123" s="217">
        <f>BK123</f>
        <v>0</v>
      </c>
      <c r="K123" s="203"/>
      <c r="L123" s="208"/>
      <c r="M123" s="209"/>
      <c r="N123" s="210"/>
      <c r="O123" s="210"/>
      <c r="P123" s="211">
        <f>SUM(P124:P126)</f>
        <v>0</v>
      </c>
      <c r="Q123" s="210"/>
      <c r="R123" s="211">
        <f>SUM(R124:R126)</f>
        <v>0</v>
      </c>
      <c r="S123" s="210"/>
      <c r="T123" s="212">
        <f>SUM(T124:T126)</f>
        <v>0</v>
      </c>
      <c r="AR123" s="213" t="s">
        <v>83</v>
      </c>
      <c r="AT123" s="214" t="s">
        <v>74</v>
      </c>
      <c r="AU123" s="214" t="s">
        <v>83</v>
      </c>
      <c r="AY123" s="213" t="s">
        <v>199</v>
      </c>
      <c r="BK123" s="215">
        <f>SUM(BK124:BK126)</f>
        <v>0</v>
      </c>
    </row>
    <row r="124" s="1" customFormat="1" ht="16.5" customHeight="1">
      <c r="B124" s="37"/>
      <c r="C124" s="218" t="s">
        <v>130</v>
      </c>
      <c r="D124" s="218" t="s">
        <v>201</v>
      </c>
      <c r="E124" s="219" t="s">
        <v>1061</v>
      </c>
      <c r="F124" s="220" t="s">
        <v>1062</v>
      </c>
      <c r="G124" s="221" t="s">
        <v>236</v>
      </c>
      <c r="H124" s="222">
        <v>8.1199999999999992</v>
      </c>
      <c r="I124" s="223"/>
      <c r="J124" s="224">
        <f>ROUND(I124*H124,2)</f>
        <v>0</v>
      </c>
      <c r="K124" s="220" t="s">
        <v>205</v>
      </c>
      <c r="L124" s="42"/>
      <c r="M124" s="225" t="s">
        <v>30</v>
      </c>
      <c r="N124" s="226" t="s">
        <v>46</v>
      </c>
      <c r="O124" s="82"/>
      <c r="P124" s="227">
        <f>O124*H124</f>
        <v>0</v>
      </c>
      <c r="Q124" s="227">
        <v>0</v>
      </c>
      <c r="R124" s="227">
        <f>Q124*H124</f>
        <v>0</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1292</v>
      </c>
    </row>
    <row r="125" s="1" customFormat="1">
      <c r="B125" s="37"/>
      <c r="C125" s="38"/>
      <c r="D125" s="231" t="s">
        <v>208</v>
      </c>
      <c r="E125" s="38"/>
      <c r="F125" s="232" t="s">
        <v>1064</v>
      </c>
      <c r="G125" s="38"/>
      <c r="H125" s="38"/>
      <c r="I125" s="144"/>
      <c r="J125" s="38"/>
      <c r="K125" s="38"/>
      <c r="L125" s="42"/>
      <c r="M125" s="233"/>
      <c r="N125" s="82"/>
      <c r="O125" s="82"/>
      <c r="P125" s="82"/>
      <c r="Q125" s="82"/>
      <c r="R125" s="82"/>
      <c r="S125" s="82"/>
      <c r="T125" s="83"/>
      <c r="AT125" s="16" t="s">
        <v>208</v>
      </c>
      <c r="AU125" s="16" t="s">
        <v>85</v>
      </c>
    </row>
    <row r="126" s="1" customFormat="1">
      <c r="B126" s="37"/>
      <c r="C126" s="38"/>
      <c r="D126" s="231" t="s">
        <v>210</v>
      </c>
      <c r="E126" s="38"/>
      <c r="F126" s="234" t="s">
        <v>1065</v>
      </c>
      <c r="G126" s="38"/>
      <c r="H126" s="38"/>
      <c r="I126" s="144"/>
      <c r="J126" s="38"/>
      <c r="K126" s="38"/>
      <c r="L126" s="42"/>
      <c r="M126" s="260"/>
      <c r="N126" s="261"/>
      <c r="O126" s="261"/>
      <c r="P126" s="261"/>
      <c r="Q126" s="261"/>
      <c r="R126" s="261"/>
      <c r="S126" s="261"/>
      <c r="T126" s="262"/>
      <c r="AT126" s="16" t="s">
        <v>210</v>
      </c>
      <c r="AU126" s="16" t="s">
        <v>85</v>
      </c>
    </row>
    <row r="127" s="1" customFormat="1" ht="6.96" customHeight="1">
      <c r="B127" s="57"/>
      <c r="C127" s="58"/>
      <c r="D127" s="58"/>
      <c r="E127" s="58"/>
      <c r="F127" s="58"/>
      <c r="G127" s="58"/>
      <c r="H127" s="58"/>
      <c r="I127" s="169"/>
      <c r="J127" s="58"/>
      <c r="K127" s="58"/>
      <c r="L127" s="42"/>
    </row>
  </sheetData>
  <sheetProtection sheet="1" autoFilter="0" formatColumns="0" formatRows="0" objects="1" scenarios="1" spinCount="100000" saltValue="pMbGt3mSMtEqCseRK8PQFH0t0Cp32IucOBUoHLsRt8fUPRofR20PHDXS3kRJ5H2RWBc8S0MbYGPqU/SoTi4VHA==" hashValue="1OXqGxe34OB3g4eo5zyPU+gMrKimguus5pj29zlI3y4pcd5GPlOxkhQZzPfw0M2GRV3Ymrq+WWLfmQkmbyRA5g==" algorithmName="SHA-512" password="CC35"/>
  <autoFilter ref="C88:K126"/>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84</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173</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34</v>
      </c>
      <c r="L20" s="42"/>
    </row>
    <row r="21" s="1" customFormat="1" ht="18" customHeight="1">
      <c r="B21" s="42"/>
      <c r="E21" s="131" t="s">
        <v>35</v>
      </c>
      <c r="I21" s="146" t="s">
        <v>29</v>
      </c>
      <c r="J21" s="131" t="s">
        <v>30</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38</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ROUND(J85,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ROUND((SUM(BE85:BE126)),  2)</f>
        <v>0</v>
      </c>
      <c r="I33" s="158">
        <v>0.20999999999999999</v>
      </c>
      <c r="J33" s="157">
        <f>ROUND(((SUM(BE85:BE126))*I33),  2)</f>
        <v>0</v>
      </c>
      <c r="L33" s="42"/>
    </row>
    <row r="34" s="1" customFormat="1" ht="14.4" customHeight="1">
      <c r="B34" s="42"/>
      <c r="E34" s="142" t="s">
        <v>47</v>
      </c>
      <c r="F34" s="157">
        <f>ROUND((SUM(BF85:BF126)),  2)</f>
        <v>0</v>
      </c>
      <c r="I34" s="158">
        <v>0.14999999999999999</v>
      </c>
      <c r="J34" s="157">
        <f>ROUND(((SUM(BF85:BF126))*I34),  2)</f>
        <v>0</v>
      </c>
      <c r="L34" s="42"/>
    </row>
    <row r="35" hidden="1" s="1" customFormat="1" ht="14.4" customHeight="1">
      <c r="B35" s="42"/>
      <c r="E35" s="142" t="s">
        <v>48</v>
      </c>
      <c r="F35" s="157">
        <f>ROUND((SUM(BG85:BG126)),  2)</f>
        <v>0</v>
      </c>
      <c r="I35" s="158">
        <v>0.20999999999999999</v>
      </c>
      <c r="J35" s="157">
        <f>0</f>
        <v>0</v>
      </c>
      <c r="L35" s="42"/>
    </row>
    <row r="36" hidden="1" s="1" customFormat="1" ht="14.4" customHeight="1">
      <c r="B36" s="42"/>
      <c r="E36" s="142" t="s">
        <v>49</v>
      </c>
      <c r="F36" s="157">
        <f>ROUND((SUM(BH85:BH126)),  2)</f>
        <v>0</v>
      </c>
      <c r="I36" s="158">
        <v>0.14999999999999999</v>
      </c>
      <c r="J36" s="157">
        <f>0</f>
        <v>0</v>
      </c>
      <c r="L36" s="42"/>
    </row>
    <row r="37" hidden="1" s="1" customFormat="1" ht="14.4" customHeight="1">
      <c r="B37" s="42"/>
      <c r="E37" s="142" t="s">
        <v>50</v>
      </c>
      <c r="F37" s="157">
        <f>ROUND((SUM(BI85:BI126)),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01a - Bourací práce silnice III/2143 (KSÚS KK) - STAVBA I</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43.05" customHeight="1">
      <c r="B54" s="37"/>
      <c r="C54" s="31" t="s">
        <v>25</v>
      </c>
      <c r="D54" s="38"/>
      <c r="E54" s="38"/>
      <c r="F54" s="26" t="str">
        <f>E15</f>
        <v>Město Cheb</v>
      </c>
      <c r="G54" s="38"/>
      <c r="H54" s="38"/>
      <c r="I54" s="146" t="s">
        <v>33</v>
      </c>
      <c r="J54" s="35" t="str">
        <f>E21</f>
        <v>DSVA, s.r.o. - Ing. Petr Král, Jozef Turza</v>
      </c>
      <c r="K54" s="38"/>
      <c r="L54" s="42"/>
    </row>
    <row r="55" s="1" customFormat="1" ht="43.05" customHeight="1">
      <c r="B55" s="37"/>
      <c r="C55" s="31" t="s">
        <v>31</v>
      </c>
      <c r="D55" s="38"/>
      <c r="E55" s="38"/>
      <c r="F55" s="26" t="str">
        <f>IF(E18="","",E18)</f>
        <v>Vyplň údaj</v>
      </c>
      <c r="G55" s="38"/>
      <c r="H55" s="38"/>
      <c r="I55" s="146" t="s">
        <v>37</v>
      </c>
      <c r="J55" s="35" t="str">
        <f>E24</f>
        <v>DSVA, s.r.o. - Jitka Heřmanová, Jozef Turza</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J85</f>
        <v>0</v>
      </c>
      <c r="K59" s="38"/>
      <c r="L59" s="42"/>
      <c r="AU59" s="16" t="s">
        <v>177</v>
      </c>
    </row>
    <row r="60" s="8" customFormat="1" ht="24.96" customHeight="1">
      <c r="B60" s="179"/>
      <c r="C60" s="180"/>
      <c r="D60" s="181" t="s">
        <v>178</v>
      </c>
      <c r="E60" s="182"/>
      <c r="F60" s="182"/>
      <c r="G60" s="182"/>
      <c r="H60" s="182"/>
      <c r="I60" s="183"/>
      <c r="J60" s="184">
        <f>J86</f>
        <v>0</v>
      </c>
      <c r="K60" s="180"/>
      <c r="L60" s="185"/>
    </row>
    <row r="61" s="9" customFormat="1" ht="19.92" customHeight="1">
      <c r="B61" s="186"/>
      <c r="C61" s="123"/>
      <c r="D61" s="187" t="s">
        <v>179</v>
      </c>
      <c r="E61" s="188"/>
      <c r="F61" s="188"/>
      <c r="G61" s="188"/>
      <c r="H61" s="188"/>
      <c r="I61" s="189"/>
      <c r="J61" s="190">
        <f>J87</f>
        <v>0</v>
      </c>
      <c r="K61" s="123"/>
      <c r="L61" s="191"/>
    </row>
    <row r="62" s="9" customFormat="1" ht="19.92" customHeight="1">
      <c r="B62" s="186"/>
      <c r="C62" s="123"/>
      <c r="D62" s="187" t="s">
        <v>180</v>
      </c>
      <c r="E62" s="188"/>
      <c r="F62" s="188"/>
      <c r="G62" s="188"/>
      <c r="H62" s="188"/>
      <c r="I62" s="189"/>
      <c r="J62" s="190">
        <f>J94</f>
        <v>0</v>
      </c>
      <c r="K62" s="123"/>
      <c r="L62" s="191"/>
    </row>
    <row r="63" s="9" customFormat="1" ht="19.92" customHeight="1">
      <c r="B63" s="186"/>
      <c r="C63" s="123"/>
      <c r="D63" s="187" t="s">
        <v>181</v>
      </c>
      <c r="E63" s="188"/>
      <c r="F63" s="188"/>
      <c r="G63" s="188"/>
      <c r="H63" s="188"/>
      <c r="I63" s="189"/>
      <c r="J63" s="190">
        <f>J98</f>
        <v>0</v>
      </c>
      <c r="K63" s="123"/>
      <c r="L63" s="191"/>
    </row>
    <row r="64" s="9" customFormat="1" ht="19.92" customHeight="1">
      <c r="B64" s="186"/>
      <c r="C64" s="123"/>
      <c r="D64" s="187" t="s">
        <v>182</v>
      </c>
      <c r="E64" s="188"/>
      <c r="F64" s="188"/>
      <c r="G64" s="188"/>
      <c r="H64" s="188"/>
      <c r="I64" s="189"/>
      <c r="J64" s="190">
        <f>J101</f>
        <v>0</v>
      </c>
      <c r="K64" s="123"/>
      <c r="L64" s="191"/>
    </row>
    <row r="65" s="9" customFormat="1" ht="19.92" customHeight="1">
      <c r="B65" s="186"/>
      <c r="C65" s="123"/>
      <c r="D65" s="187" t="s">
        <v>183</v>
      </c>
      <c r="E65" s="188"/>
      <c r="F65" s="188"/>
      <c r="G65" s="188"/>
      <c r="H65" s="188"/>
      <c r="I65" s="189"/>
      <c r="J65" s="190">
        <f>J121</f>
        <v>0</v>
      </c>
      <c r="K65" s="123"/>
      <c r="L65" s="191"/>
    </row>
    <row r="66" s="1" customFormat="1" ht="21.84" customHeight="1">
      <c r="B66" s="37"/>
      <c r="C66" s="38"/>
      <c r="D66" s="38"/>
      <c r="E66" s="38"/>
      <c r="F66" s="38"/>
      <c r="G66" s="38"/>
      <c r="H66" s="38"/>
      <c r="I66" s="144"/>
      <c r="J66" s="38"/>
      <c r="K66" s="38"/>
      <c r="L66" s="42"/>
    </row>
    <row r="67" s="1" customFormat="1" ht="6.96" customHeight="1">
      <c r="B67" s="57"/>
      <c r="C67" s="58"/>
      <c r="D67" s="58"/>
      <c r="E67" s="58"/>
      <c r="F67" s="58"/>
      <c r="G67" s="58"/>
      <c r="H67" s="58"/>
      <c r="I67" s="169"/>
      <c r="J67" s="58"/>
      <c r="K67" s="58"/>
      <c r="L67" s="42"/>
    </row>
    <row r="71" s="1" customFormat="1" ht="6.96" customHeight="1">
      <c r="B71" s="59"/>
      <c r="C71" s="60"/>
      <c r="D71" s="60"/>
      <c r="E71" s="60"/>
      <c r="F71" s="60"/>
      <c r="G71" s="60"/>
      <c r="H71" s="60"/>
      <c r="I71" s="172"/>
      <c r="J71" s="60"/>
      <c r="K71" s="60"/>
      <c r="L71" s="42"/>
    </row>
    <row r="72" s="1" customFormat="1" ht="24.96" customHeight="1">
      <c r="B72" s="37"/>
      <c r="C72" s="22" t="s">
        <v>184</v>
      </c>
      <c r="D72" s="38"/>
      <c r="E72" s="38"/>
      <c r="F72" s="38"/>
      <c r="G72" s="38"/>
      <c r="H72" s="38"/>
      <c r="I72" s="144"/>
      <c r="J72" s="38"/>
      <c r="K72" s="38"/>
      <c r="L72" s="42"/>
    </row>
    <row r="73" s="1" customFormat="1" ht="6.96" customHeight="1">
      <c r="B73" s="37"/>
      <c r="C73" s="38"/>
      <c r="D73" s="38"/>
      <c r="E73" s="38"/>
      <c r="F73" s="38"/>
      <c r="G73" s="38"/>
      <c r="H73" s="38"/>
      <c r="I73" s="144"/>
      <c r="J73" s="38"/>
      <c r="K73" s="38"/>
      <c r="L73" s="42"/>
    </row>
    <row r="74" s="1" customFormat="1" ht="12" customHeight="1">
      <c r="B74" s="37"/>
      <c r="C74" s="31" t="s">
        <v>16</v>
      </c>
      <c r="D74" s="38"/>
      <c r="E74" s="38"/>
      <c r="F74" s="38"/>
      <c r="G74" s="38"/>
      <c r="H74" s="38"/>
      <c r="I74" s="144"/>
      <c r="J74" s="38"/>
      <c r="K74" s="38"/>
      <c r="L74" s="42"/>
    </row>
    <row r="75" s="1" customFormat="1" ht="16.5" customHeight="1">
      <c r="B75" s="37"/>
      <c r="C75" s="38"/>
      <c r="D75" s="38"/>
      <c r="E75" s="173" t="str">
        <f>E7</f>
        <v>Úprava komunikace Cheb-Háje, ul. Zemědělská - STAVBA I</v>
      </c>
      <c r="F75" s="31"/>
      <c r="G75" s="31"/>
      <c r="H75" s="31"/>
      <c r="I75" s="144"/>
      <c r="J75" s="38"/>
      <c r="K75" s="38"/>
      <c r="L75" s="42"/>
    </row>
    <row r="76" s="1" customFormat="1" ht="12" customHeight="1">
      <c r="B76" s="37"/>
      <c r="C76" s="31" t="s">
        <v>172</v>
      </c>
      <c r="D76" s="38"/>
      <c r="E76" s="38"/>
      <c r="F76" s="38"/>
      <c r="G76" s="38"/>
      <c r="H76" s="38"/>
      <c r="I76" s="144"/>
      <c r="J76" s="38"/>
      <c r="K76" s="38"/>
      <c r="L76" s="42"/>
    </row>
    <row r="77" s="1" customFormat="1" ht="16.5" customHeight="1">
      <c r="B77" s="37"/>
      <c r="C77" s="38"/>
      <c r="D77" s="38"/>
      <c r="E77" s="67" t="str">
        <f>E9</f>
        <v>SO 01a - Bourací práce silnice III/2143 (KSÚS KK) - STAVBA I</v>
      </c>
      <c r="F77" s="38"/>
      <c r="G77" s="38"/>
      <c r="H77" s="38"/>
      <c r="I77" s="144"/>
      <c r="J77" s="38"/>
      <c r="K77" s="38"/>
      <c r="L77" s="42"/>
    </row>
    <row r="78" s="1" customFormat="1" ht="6.96" customHeight="1">
      <c r="B78" s="37"/>
      <c r="C78" s="38"/>
      <c r="D78" s="38"/>
      <c r="E78" s="38"/>
      <c r="F78" s="38"/>
      <c r="G78" s="38"/>
      <c r="H78" s="38"/>
      <c r="I78" s="144"/>
      <c r="J78" s="38"/>
      <c r="K78" s="38"/>
      <c r="L78" s="42"/>
    </row>
    <row r="79" s="1" customFormat="1" ht="12" customHeight="1">
      <c r="B79" s="37"/>
      <c r="C79" s="31" t="s">
        <v>21</v>
      </c>
      <c r="D79" s="38"/>
      <c r="E79" s="38"/>
      <c r="F79" s="26" t="str">
        <f>F12</f>
        <v>Cheb-Háje</v>
      </c>
      <c r="G79" s="38"/>
      <c r="H79" s="38"/>
      <c r="I79" s="146" t="s">
        <v>23</v>
      </c>
      <c r="J79" s="70" t="str">
        <f>IF(J12="","",J12)</f>
        <v>21. 8. 2018</v>
      </c>
      <c r="K79" s="38"/>
      <c r="L79" s="42"/>
    </row>
    <row r="80" s="1" customFormat="1" ht="6.96" customHeight="1">
      <c r="B80" s="37"/>
      <c r="C80" s="38"/>
      <c r="D80" s="38"/>
      <c r="E80" s="38"/>
      <c r="F80" s="38"/>
      <c r="G80" s="38"/>
      <c r="H80" s="38"/>
      <c r="I80" s="144"/>
      <c r="J80" s="38"/>
      <c r="K80" s="38"/>
      <c r="L80" s="42"/>
    </row>
    <row r="81" s="1" customFormat="1" ht="43.05" customHeight="1">
      <c r="B81" s="37"/>
      <c r="C81" s="31" t="s">
        <v>25</v>
      </c>
      <c r="D81" s="38"/>
      <c r="E81" s="38"/>
      <c r="F81" s="26" t="str">
        <f>E15</f>
        <v>Město Cheb</v>
      </c>
      <c r="G81" s="38"/>
      <c r="H81" s="38"/>
      <c r="I81" s="146" t="s">
        <v>33</v>
      </c>
      <c r="J81" s="35" t="str">
        <f>E21</f>
        <v>DSVA, s.r.o. - Ing. Petr Král, Jozef Turza</v>
      </c>
      <c r="K81" s="38"/>
      <c r="L81" s="42"/>
    </row>
    <row r="82" s="1" customFormat="1" ht="43.05" customHeight="1">
      <c r="B82" s="37"/>
      <c r="C82" s="31" t="s">
        <v>31</v>
      </c>
      <c r="D82" s="38"/>
      <c r="E82" s="38"/>
      <c r="F82" s="26" t="str">
        <f>IF(E18="","",E18)</f>
        <v>Vyplň údaj</v>
      </c>
      <c r="G82" s="38"/>
      <c r="H82" s="38"/>
      <c r="I82" s="146" t="s">
        <v>37</v>
      </c>
      <c r="J82" s="35" t="str">
        <f>E24</f>
        <v>DSVA, s.r.o. - Jitka Heřmanová, Jozef Turza</v>
      </c>
      <c r="K82" s="38"/>
      <c r="L82" s="42"/>
    </row>
    <row r="83" s="1" customFormat="1" ht="10.32" customHeight="1">
      <c r="B83" s="37"/>
      <c r="C83" s="38"/>
      <c r="D83" s="38"/>
      <c r="E83" s="38"/>
      <c r="F83" s="38"/>
      <c r="G83" s="38"/>
      <c r="H83" s="38"/>
      <c r="I83" s="144"/>
      <c r="J83" s="38"/>
      <c r="K83" s="38"/>
      <c r="L83" s="42"/>
    </row>
    <row r="84" s="10" customFormat="1" ht="29.28" customHeight="1">
      <c r="B84" s="192"/>
      <c r="C84" s="193" t="s">
        <v>185</v>
      </c>
      <c r="D84" s="194" t="s">
        <v>60</v>
      </c>
      <c r="E84" s="194" t="s">
        <v>56</v>
      </c>
      <c r="F84" s="194" t="s">
        <v>57</v>
      </c>
      <c r="G84" s="194" t="s">
        <v>186</v>
      </c>
      <c r="H84" s="194" t="s">
        <v>187</v>
      </c>
      <c r="I84" s="195" t="s">
        <v>188</v>
      </c>
      <c r="J84" s="194" t="s">
        <v>176</v>
      </c>
      <c r="K84" s="196" t="s">
        <v>189</v>
      </c>
      <c r="L84" s="197"/>
      <c r="M84" s="90" t="s">
        <v>30</v>
      </c>
      <c r="N84" s="91" t="s">
        <v>45</v>
      </c>
      <c r="O84" s="91" t="s">
        <v>190</v>
      </c>
      <c r="P84" s="91" t="s">
        <v>191</v>
      </c>
      <c r="Q84" s="91" t="s">
        <v>192</v>
      </c>
      <c r="R84" s="91" t="s">
        <v>193</v>
      </c>
      <c r="S84" s="91" t="s">
        <v>194</v>
      </c>
      <c r="T84" s="92" t="s">
        <v>195</v>
      </c>
    </row>
    <row r="85" s="1" customFormat="1" ht="22.8" customHeight="1">
      <c r="B85" s="37"/>
      <c r="C85" s="97" t="s">
        <v>196</v>
      </c>
      <c r="D85" s="38"/>
      <c r="E85" s="38"/>
      <c r="F85" s="38"/>
      <c r="G85" s="38"/>
      <c r="H85" s="38"/>
      <c r="I85" s="144"/>
      <c r="J85" s="198">
        <f>BK85</f>
        <v>0</v>
      </c>
      <c r="K85" s="38"/>
      <c r="L85" s="42"/>
      <c r="M85" s="93"/>
      <c r="N85" s="94"/>
      <c r="O85" s="94"/>
      <c r="P85" s="199">
        <f>P86</f>
        <v>0</v>
      </c>
      <c r="Q85" s="94"/>
      <c r="R85" s="199">
        <f>R86</f>
        <v>0.31979550000000001</v>
      </c>
      <c r="S85" s="94"/>
      <c r="T85" s="200">
        <f>T86</f>
        <v>654.58500000000004</v>
      </c>
      <c r="AT85" s="16" t="s">
        <v>74</v>
      </c>
      <c r="AU85" s="16" t="s">
        <v>177</v>
      </c>
      <c r="BK85" s="201">
        <f>BK86</f>
        <v>0</v>
      </c>
    </row>
    <row r="86" s="11" customFormat="1" ht="25.92" customHeight="1">
      <c r="B86" s="202"/>
      <c r="C86" s="203"/>
      <c r="D86" s="204" t="s">
        <v>74</v>
      </c>
      <c r="E86" s="205" t="s">
        <v>197</v>
      </c>
      <c r="F86" s="205" t="s">
        <v>198</v>
      </c>
      <c r="G86" s="203"/>
      <c r="H86" s="203"/>
      <c r="I86" s="206"/>
      <c r="J86" s="207">
        <f>BK86</f>
        <v>0</v>
      </c>
      <c r="K86" s="203"/>
      <c r="L86" s="208"/>
      <c r="M86" s="209"/>
      <c r="N86" s="210"/>
      <c r="O86" s="210"/>
      <c r="P86" s="211">
        <f>P87+P94+P98+P101+P121</f>
        <v>0</v>
      </c>
      <c r="Q86" s="210"/>
      <c r="R86" s="211">
        <f>R87+R94+R98+R101+R121</f>
        <v>0.31979550000000001</v>
      </c>
      <c r="S86" s="210"/>
      <c r="T86" s="212">
        <f>T87+T94+T98+T101+T121</f>
        <v>654.58500000000004</v>
      </c>
      <c r="AR86" s="213" t="s">
        <v>83</v>
      </c>
      <c r="AT86" s="214" t="s">
        <v>74</v>
      </c>
      <c r="AU86" s="214" t="s">
        <v>75</v>
      </c>
      <c r="AY86" s="213" t="s">
        <v>199</v>
      </c>
      <c r="BK86" s="215">
        <f>BK87+BK94+BK98+BK101+BK121</f>
        <v>0</v>
      </c>
    </row>
    <row r="87" s="11" customFormat="1" ht="22.8" customHeight="1">
      <c r="B87" s="202"/>
      <c r="C87" s="203"/>
      <c r="D87" s="204" t="s">
        <v>74</v>
      </c>
      <c r="E87" s="216" t="s">
        <v>83</v>
      </c>
      <c r="F87" s="216" t="s">
        <v>200</v>
      </c>
      <c r="G87" s="203"/>
      <c r="H87" s="203"/>
      <c r="I87" s="206"/>
      <c r="J87" s="217">
        <f>BK87</f>
        <v>0</v>
      </c>
      <c r="K87" s="203"/>
      <c r="L87" s="208"/>
      <c r="M87" s="209"/>
      <c r="N87" s="210"/>
      <c r="O87" s="210"/>
      <c r="P87" s="211">
        <f>SUM(P88:P93)</f>
        <v>0</v>
      </c>
      <c r="Q87" s="210"/>
      <c r="R87" s="211">
        <f>SUM(R88:R93)</f>
        <v>0.31979550000000001</v>
      </c>
      <c r="S87" s="210"/>
      <c r="T87" s="212">
        <f>SUM(T88:T93)</f>
        <v>652.80000000000007</v>
      </c>
      <c r="AR87" s="213" t="s">
        <v>83</v>
      </c>
      <c r="AT87" s="214" t="s">
        <v>74</v>
      </c>
      <c r="AU87" s="214" t="s">
        <v>83</v>
      </c>
      <c r="AY87" s="213" t="s">
        <v>199</v>
      </c>
      <c r="BK87" s="215">
        <f>SUM(BK88:BK93)</f>
        <v>0</v>
      </c>
    </row>
    <row r="88" s="1" customFormat="1" ht="16.5" customHeight="1">
      <c r="B88" s="37"/>
      <c r="C88" s="218" t="s">
        <v>83</v>
      </c>
      <c r="D88" s="218" t="s">
        <v>201</v>
      </c>
      <c r="E88" s="219" t="s">
        <v>202</v>
      </c>
      <c r="F88" s="220" t="s">
        <v>203</v>
      </c>
      <c r="G88" s="221" t="s">
        <v>204</v>
      </c>
      <c r="H88" s="222">
        <v>2550</v>
      </c>
      <c r="I88" s="223"/>
      <c r="J88" s="224">
        <f>ROUND(I88*H88,2)</f>
        <v>0</v>
      </c>
      <c r="K88" s="220" t="s">
        <v>205</v>
      </c>
      <c r="L88" s="42"/>
      <c r="M88" s="225" t="s">
        <v>30</v>
      </c>
      <c r="N88" s="226" t="s">
        <v>46</v>
      </c>
      <c r="O88" s="82"/>
      <c r="P88" s="227">
        <f>O88*H88</f>
        <v>0</v>
      </c>
      <c r="Q88" s="227">
        <v>0.00012541000000000001</v>
      </c>
      <c r="R88" s="227">
        <f>Q88*H88</f>
        <v>0.31979550000000001</v>
      </c>
      <c r="S88" s="227">
        <v>0.25600000000000001</v>
      </c>
      <c r="T88" s="228">
        <f>S88*H88</f>
        <v>652.80000000000007</v>
      </c>
      <c r="AR88" s="229" t="s">
        <v>206</v>
      </c>
      <c r="AT88" s="229" t="s">
        <v>201</v>
      </c>
      <c r="AU88" s="229" t="s">
        <v>85</v>
      </c>
      <c r="AY88" s="16" t="s">
        <v>199</v>
      </c>
      <c r="BE88" s="230">
        <f>IF(N88="základní",J88,0)</f>
        <v>0</v>
      </c>
      <c r="BF88" s="230">
        <f>IF(N88="snížená",J88,0)</f>
        <v>0</v>
      </c>
      <c r="BG88" s="230">
        <f>IF(N88="zákl. přenesená",J88,0)</f>
        <v>0</v>
      </c>
      <c r="BH88" s="230">
        <f>IF(N88="sníž. přenesená",J88,0)</f>
        <v>0</v>
      </c>
      <c r="BI88" s="230">
        <f>IF(N88="nulová",J88,0)</f>
        <v>0</v>
      </c>
      <c r="BJ88" s="16" t="s">
        <v>83</v>
      </c>
      <c r="BK88" s="230">
        <f>ROUND(I88*H88,2)</f>
        <v>0</v>
      </c>
      <c r="BL88" s="16" t="s">
        <v>206</v>
      </c>
      <c r="BM88" s="229" t="s">
        <v>207</v>
      </c>
    </row>
    <row r="89" s="1" customFormat="1">
      <c r="B89" s="37"/>
      <c r="C89" s="38"/>
      <c r="D89" s="231" t="s">
        <v>208</v>
      </c>
      <c r="E89" s="38"/>
      <c r="F89" s="232" t="s">
        <v>209</v>
      </c>
      <c r="G89" s="38"/>
      <c r="H89" s="38"/>
      <c r="I89" s="144"/>
      <c r="J89" s="38"/>
      <c r="K89" s="38"/>
      <c r="L89" s="42"/>
      <c r="M89" s="233"/>
      <c r="N89" s="82"/>
      <c r="O89" s="82"/>
      <c r="P89" s="82"/>
      <c r="Q89" s="82"/>
      <c r="R89" s="82"/>
      <c r="S89" s="82"/>
      <c r="T89" s="83"/>
      <c r="AT89" s="16" t="s">
        <v>208</v>
      </c>
      <c r="AU89" s="16" t="s">
        <v>85</v>
      </c>
    </row>
    <row r="90" s="1" customFormat="1">
      <c r="B90" s="37"/>
      <c r="C90" s="38"/>
      <c r="D90" s="231" t="s">
        <v>210</v>
      </c>
      <c r="E90" s="38"/>
      <c r="F90" s="234" t="s">
        <v>211</v>
      </c>
      <c r="G90" s="38"/>
      <c r="H90" s="38"/>
      <c r="I90" s="144"/>
      <c r="J90" s="38"/>
      <c r="K90" s="38"/>
      <c r="L90" s="42"/>
      <c r="M90" s="233"/>
      <c r="N90" s="82"/>
      <c r="O90" s="82"/>
      <c r="P90" s="82"/>
      <c r="Q90" s="82"/>
      <c r="R90" s="82"/>
      <c r="S90" s="82"/>
      <c r="T90" s="83"/>
      <c r="AT90" s="16" t="s">
        <v>210</v>
      </c>
      <c r="AU90" s="16" t="s">
        <v>85</v>
      </c>
    </row>
    <row r="91" s="1" customFormat="1">
      <c r="B91" s="37"/>
      <c r="C91" s="38"/>
      <c r="D91" s="231" t="s">
        <v>212</v>
      </c>
      <c r="E91" s="38"/>
      <c r="F91" s="234" t="s">
        <v>213</v>
      </c>
      <c r="G91" s="38"/>
      <c r="H91" s="38"/>
      <c r="I91" s="144"/>
      <c r="J91" s="38"/>
      <c r="K91" s="38"/>
      <c r="L91" s="42"/>
      <c r="M91" s="233"/>
      <c r="N91" s="82"/>
      <c r="O91" s="82"/>
      <c r="P91" s="82"/>
      <c r="Q91" s="82"/>
      <c r="R91" s="82"/>
      <c r="S91" s="82"/>
      <c r="T91" s="83"/>
      <c r="AT91" s="16" t="s">
        <v>212</v>
      </c>
      <c r="AU91" s="16" t="s">
        <v>85</v>
      </c>
    </row>
    <row r="92" s="12" customFormat="1">
      <c r="B92" s="235"/>
      <c r="C92" s="236"/>
      <c r="D92" s="231" t="s">
        <v>214</v>
      </c>
      <c r="E92" s="237" t="s">
        <v>30</v>
      </c>
      <c r="F92" s="238" t="s">
        <v>215</v>
      </c>
      <c r="G92" s="236"/>
      <c r="H92" s="239">
        <v>2550</v>
      </c>
      <c r="I92" s="240"/>
      <c r="J92" s="236"/>
      <c r="K92" s="236"/>
      <c r="L92" s="241"/>
      <c r="M92" s="242"/>
      <c r="N92" s="243"/>
      <c r="O92" s="243"/>
      <c r="P92" s="243"/>
      <c r="Q92" s="243"/>
      <c r="R92" s="243"/>
      <c r="S92" s="243"/>
      <c r="T92" s="244"/>
      <c r="AT92" s="245" t="s">
        <v>214</v>
      </c>
      <c r="AU92" s="245" t="s">
        <v>85</v>
      </c>
      <c r="AV92" s="12" t="s">
        <v>85</v>
      </c>
      <c r="AW92" s="12" t="s">
        <v>36</v>
      </c>
      <c r="AX92" s="12" t="s">
        <v>75</v>
      </c>
      <c r="AY92" s="245" t="s">
        <v>199</v>
      </c>
    </row>
    <row r="93" s="13" customFormat="1">
      <c r="B93" s="246"/>
      <c r="C93" s="247"/>
      <c r="D93" s="231" t="s">
        <v>214</v>
      </c>
      <c r="E93" s="248" t="s">
        <v>30</v>
      </c>
      <c r="F93" s="249" t="s">
        <v>216</v>
      </c>
      <c r="G93" s="247"/>
      <c r="H93" s="250">
        <v>2550</v>
      </c>
      <c r="I93" s="251"/>
      <c r="J93" s="247"/>
      <c r="K93" s="247"/>
      <c r="L93" s="252"/>
      <c r="M93" s="253"/>
      <c r="N93" s="254"/>
      <c r="O93" s="254"/>
      <c r="P93" s="254"/>
      <c r="Q93" s="254"/>
      <c r="R93" s="254"/>
      <c r="S93" s="254"/>
      <c r="T93" s="255"/>
      <c r="AT93" s="256" t="s">
        <v>214</v>
      </c>
      <c r="AU93" s="256" t="s">
        <v>85</v>
      </c>
      <c r="AV93" s="13" t="s">
        <v>206</v>
      </c>
      <c r="AW93" s="13" t="s">
        <v>36</v>
      </c>
      <c r="AX93" s="13" t="s">
        <v>83</v>
      </c>
      <c r="AY93" s="256" t="s">
        <v>199</v>
      </c>
    </row>
    <row r="94" s="11" customFormat="1" ht="22.8" customHeight="1">
      <c r="B94" s="202"/>
      <c r="C94" s="203"/>
      <c r="D94" s="204" t="s">
        <v>74</v>
      </c>
      <c r="E94" s="216" t="s">
        <v>217</v>
      </c>
      <c r="F94" s="216" t="s">
        <v>218</v>
      </c>
      <c r="G94" s="203"/>
      <c r="H94" s="203"/>
      <c r="I94" s="206"/>
      <c r="J94" s="217">
        <f>BK94</f>
        <v>0</v>
      </c>
      <c r="K94" s="203"/>
      <c r="L94" s="208"/>
      <c r="M94" s="209"/>
      <c r="N94" s="210"/>
      <c r="O94" s="210"/>
      <c r="P94" s="211">
        <f>SUM(P95:P97)</f>
        <v>0</v>
      </c>
      <c r="Q94" s="210"/>
      <c r="R94" s="211">
        <f>SUM(R95:R97)</f>
        <v>0</v>
      </c>
      <c r="S94" s="210"/>
      <c r="T94" s="212">
        <f>SUM(T95:T97)</f>
        <v>1.1550000000000003</v>
      </c>
      <c r="AR94" s="213" t="s">
        <v>83</v>
      </c>
      <c r="AT94" s="214" t="s">
        <v>74</v>
      </c>
      <c r="AU94" s="214" t="s">
        <v>83</v>
      </c>
      <c r="AY94" s="213" t="s">
        <v>199</v>
      </c>
      <c r="BK94" s="215">
        <f>SUM(BK95:BK97)</f>
        <v>0</v>
      </c>
    </row>
    <row r="95" s="1" customFormat="1" ht="16.5" customHeight="1">
      <c r="B95" s="37"/>
      <c r="C95" s="218" t="s">
        <v>85</v>
      </c>
      <c r="D95" s="218" t="s">
        <v>201</v>
      </c>
      <c r="E95" s="219" t="s">
        <v>219</v>
      </c>
      <c r="F95" s="220" t="s">
        <v>220</v>
      </c>
      <c r="G95" s="221" t="s">
        <v>221</v>
      </c>
      <c r="H95" s="222">
        <v>0.52500000000000002</v>
      </c>
      <c r="I95" s="223"/>
      <c r="J95" s="224">
        <f>ROUND(I95*H95,2)</f>
        <v>0</v>
      </c>
      <c r="K95" s="220" t="s">
        <v>205</v>
      </c>
      <c r="L95" s="42"/>
      <c r="M95" s="225" t="s">
        <v>30</v>
      </c>
      <c r="N95" s="226" t="s">
        <v>46</v>
      </c>
      <c r="O95" s="82"/>
      <c r="P95" s="227">
        <f>O95*H95</f>
        <v>0</v>
      </c>
      <c r="Q95" s="227">
        <v>0</v>
      </c>
      <c r="R95" s="227">
        <f>Q95*H95</f>
        <v>0</v>
      </c>
      <c r="S95" s="227">
        <v>2.2000000000000002</v>
      </c>
      <c r="T95" s="228">
        <f>S95*H95</f>
        <v>1.1550000000000003</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222</v>
      </c>
    </row>
    <row r="96" s="1" customFormat="1">
      <c r="B96" s="37"/>
      <c r="C96" s="38"/>
      <c r="D96" s="231" t="s">
        <v>208</v>
      </c>
      <c r="E96" s="38"/>
      <c r="F96" s="232" t="s">
        <v>223</v>
      </c>
      <c r="G96" s="38"/>
      <c r="H96" s="38"/>
      <c r="I96" s="144"/>
      <c r="J96" s="38"/>
      <c r="K96" s="38"/>
      <c r="L96" s="42"/>
      <c r="M96" s="233"/>
      <c r="N96" s="82"/>
      <c r="O96" s="82"/>
      <c r="P96" s="82"/>
      <c r="Q96" s="82"/>
      <c r="R96" s="82"/>
      <c r="S96" s="82"/>
      <c r="T96" s="83"/>
      <c r="AT96" s="16" t="s">
        <v>208</v>
      </c>
      <c r="AU96" s="16" t="s">
        <v>85</v>
      </c>
    </row>
    <row r="97" s="12" customFormat="1">
      <c r="B97" s="235"/>
      <c r="C97" s="236"/>
      <c r="D97" s="231" t="s">
        <v>214</v>
      </c>
      <c r="E97" s="237" t="s">
        <v>30</v>
      </c>
      <c r="F97" s="238" t="s">
        <v>224</v>
      </c>
      <c r="G97" s="236"/>
      <c r="H97" s="239">
        <v>0.52500000000000002</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11" customFormat="1" ht="22.8" customHeight="1">
      <c r="B98" s="202"/>
      <c r="C98" s="203"/>
      <c r="D98" s="204" t="s">
        <v>74</v>
      </c>
      <c r="E98" s="216" t="s">
        <v>225</v>
      </c>
      <c r="F98" s="216" t="s">
        <v>226</v>
      </c>
      <c r="G98" s="203"/>
      <c r="H98" s="203"/>
      <c r="I98" s="206"/>
      <c r="J98" s="217">
        <f>BK98</f>
        <v>0</v>
      </c>
      <c r="K98" s="203"/>
      <c r="L98" s="208"/>
      <c r="M98" s="209"/>
      <c r="N98" s="210"/>
      <c r="O98" s="210"/>
      <c r="P98" s="211">
        <f>SUM(P99:P100)</f>
        <v>0</v>
      </c>
      <c r="Q98" s="210"/>
      <c r="R98" s="211">
        <f>SUM(R99:R100)</f>
        <v>0</v>
      </c>
      <c r="S98" s="210"/>
      <c r="T98" s="212">
        <f>SUM(T99:T100)</f>
        <v>0.63</v>
      </c>
      <c r="AR98" s="213" t="s">
        <v>83</v>
      </c>
      <c r="AT98" s="214" t="s">
        <v>74</v>
      </c>
      <c r="AU98" s="214" t="s">
        <v>83</v>
      </c>
      <c r="AY98" s="213" t="s">
        <v>199</v>
      </c>
      <c r="BK98" s="215">
        <f>SUM(BK99:BK100)</f>
        <v>0</v>
      </c>
    </row>
    <row r="99" s="1" customFormat="1" ht="16.5" customHeight="1">
      <c r="B99" s="37"/>
      <c r="C99" s="218" t="s">
        <v>217</v>
      </c>
      <c r="D99" s="218" t="s">
        <v>201</v>
      </c>
      <c r="E99" s="219" t="s">
        <v>227</v>
      </c>
      <c r="F99" s="220" t="s">
        <v>228</v>
      </c>
      <c r="G99" s="221" t="s">
        <v>229</v>
      </c>
      <c r="H99" s="222">
        <v>10</v>
      </c>
      <c r="I99" s="223"/>
      <c r="J99" s="224">
        <f>ROUND(I99*H99,2)</f>
        <v>0</v>
      </c>
      <c r="K99" s="220" t="s">
        <v>205</v>
      </c>
      <c r="L99" s="42"/>
      <c r="M99" s="225" t="s">
        <v>30</v>
      </c>
      <c r="N99" s="226" t="s">
        <v>46</v>
      </c>
      <c r="O99" s="82"/>
      <c r="P99" s="227">
        <f>O99*H99</f>
        <v>0</v>
      </c>
      <c r="Q99" s="227">
        <v>0</v>
      </c>
      <c r="R99" s="227">
        <f>Q99*H99</f>
        <v>0</v>
      </c>
      <c r="S99" s="227">
        <v>0.063</v>
      </c>
      <c r="T99" s="228">
        <f>S99*H99</f>
        <v>0.63</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230</v>
      </c>
    </row>
    <row r="100" s="1" customFormat="1">
      <c r="B100" s="37"/>
      <c r="C100" s="38"/>
      <c r="D100" s="231" t="s">
        <v>208</v>
      </c>
      <c r="E100" s="38"/>
      <c r="F100" s="232" t="s">
        <v>231</v>
      </c>
      <c r="G100" s="38"/>
      <c r="H100" s="38"/>
      <c r="I100" s="144"/>
      <c r="J100" s="38"/>
      <c r="K100" s="38"/>
      <c r="L100" s="42"/>
      <c r="M100" s="233"/>
      <c r="N100" s="82"/>
      <c r="O100" s="82"/>
      <c r="P100" s="82"/>
      <c r="Q100" s="82"/>
      <c r="R100" s="82"/>
      <c r="S100" s="82"/>
      <c r="T100" s="83"/>
      <c r="AT100" s="16" t="s">
        <v>208</v>
      </c>
      <c r="AU100" s="16" t="s">
        <v>85</v>
      </c>
    </row>
    <row r="101" s="11" customFormat="1" ht="22.8" customHeight="1">
      <c r="B101" s="202"/>
      <c r="C101" s="203"/>
      <c r="D101" s="204" t="s">
        <v>74</v>
      </c>
      <c r="E101" s="216" t="s">
        <v>232</v>
      </c>
      <c r="F101" s="216" t="s">
        <v>233</v>
      </c>
      <c r="G101" s="203"/>
      <c r="H101" s="203"/>
      <c r="I101" s="206"/>
      <c r="J101" s="217">
        <f>BK101</f>
        <v>0</v>
      </c>
      <c r="K101" s="203"/>
      <c r="L101" s="208"/>
      <c r="M101" s="209"/>
      <c r="N101" s="210"/>
      <c r="O101" s="210"/>
      <c r="P101" s="211">
        <f>SUM(P102:P120)</f>
        <v>0</v>
      </c>
      <c r="Q101" s="210"/>
      <c r="R101" s="211">
        <f>SUM(R102:R120)</f>
        <v>0</v>
      </c>
      <c r="S101" s="210"/>
      <c r="T101" s="212">
        <f>SUM(T102:T120)</f>
        <v>0</v>
      </c>
      <c r="AR101" s="213" t="s">
        <v>83</v>
      </c>
      <c r="AT101" s="214" t="s">
        <v>74</v>
      </c>
      <c r="AU101" s="214" t="s">
        <v>83</v>
      </c>
      <c r="AY101" s="213" t="s">
        <v>199</v>
      </c>
      <c r="BK101" s="215">
        <f>SUM(BK102:BK120)</f>
        <v>0</v>
      </c>
    </row>
    <row r="102" s="1" customFormat="1" ht="16.5" customHeight="1">
      <c r="B102" s="37"/>
      <c r="C102" s="218" t="s">
        <v>206</v>
      </c>
      <c r="D102" s="218" t="s">
        <v>201</v>
      </c>
      <c r="E102" s="219" t="s">
        <v>234</v>
      </c>
      <c r="F102" s="220" t="s">
        <v>235</v>
      </c>
      <c r="G102" s="221" t="s">
        <v>236</v>
      </c>
      <c r="H102" s="222">
        <v>1.7849999999999999</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237</v>
      </c>
    </row>
    <row r="103" s="1" customFormat="1">
      <c r="B103" s="37"/>
      <c r="C103" s="38"/>
      <c r="D103" s="231" t="s">
        <v>208</v>
      </c>
      <c r="E103" s="38"/>
      <c r="F103" s="232" t="s">
        <v>238</v>
      </c>
      <c r="G103" s="38"/>
      <c r="H103" s="38"/>
      <c r="I103" s="144"/>
      <c r="J103" s="38"/>
      <c r="K103" s="38"/>
      <c r="L103" s="42"/>
      <c r="M103" s="233"/>
      <c r="N103" s="82"/>
      <c r="O103" s="82"/>
      <c r="P103" s="82"/>
      <c r="Q103" s="82"/>
      <c r="R103" s="82"/>
      <c r="S103" s="82"/>
      <c r="T103" s="83"/>
      <c r="AT103" s="16" t="s">
        <v>208</v>
      </c>
      <c r="AU103" s="16" t="s">
        <v>85</v>
      </c>
    </row>
    <row r="104" s="1" customFormat="1">
      <c r="B104" s="37"/>
      <c r="C104" s="38"/>
      <c r="D104" s="231" t="s">
        <v>210</v>
      </c>
      <c r="E104" s="38"/>
      <c r="F104" s="234" t="s">
        <v>239</v>
      </c>
      <c r="G104" s="38"/>
      <c r="H104" s="38"/>
      <c r="I104" s="144"/>
      <c r="J104" s="38"/>
      <c r="K104" s="38"/>
      <c r="L104" s="42"/>
      <c r="M104" s="233"/>
      <c r="N104" s="82"/>
      <c r="O104" s="82"/>
      <c r="P104" s="82"/>
      <c r="Q104" s="82"/>
      <c r="R104" s="82"/>
      <c r="S104" s="82"/>
      <c r="T104" s="83"/>
      <c r="AT104" s="16" t="s">
        <v>210</v>
      </c>
      <c r="AU104" s="16" t="s">
        <v>85</v>
      </c>
    </row>
    <row r="105" s="12" customFormat="1">
      <c r="B105" s="235"/>
      <c r="C105" s="236"/>
      <c r="D105" s="231" t="s">
        <v>214</v>
      </c>
      <c r="E105" s="237" t="s">
        <v>30</v>
      </c>
      <c r="F105" s="238" t="s">
        <v>240</v>
      </c>
      <c r="G105" s="236"/>
      <c r="H105" s="239">
        <v>1.155</v>
      </c>
      <c r="I105" s="240"/>
      <c r="J105" s="236"/>
      <c r="K105" s="236"/>
      <c r="L105" s="241"/>
      <c r="M105" s="242"/>
      <c r="N105" s="243"/>
      <c r="O105" s="243"/>
      <c r="P105" s="243"/>
      <c r="Q105" s="243"/>
      <c r="R105" s="243"/>
      <c r="S105" s="243"/>
      <c r="T105" s="244"/>
      <c r="AT105" s="245" t="s">
        <v>214</v>
      </c>
      <c r="AU105" s="245" t="s">
        <v>85</v>
      </c>
      <c r="AV105" s="12" t="s">
        <v>85</v>
      </c>
      <c r="AW105" s="12" t="s">
        <v>36</v>
      </c>
      <c r="AX105" s="12" t="s">
        <v>75</v>
      </c>
      <c r="AY105" s="245" t="s">
        <v>199</v>
      </c>
    </row>
    <row r="106" s="12" customFormat="1">
      <c r="B106" s="235"/>
      <c r="C106" s="236"/>
      <c r="D106" s="231" t="s">
        <v>214</v>
      </c>
      <c r="E106" s="237" t="s">
        <v>30</v>
      </c>
      <c r="F106" s="238" t="s">
        <v>241</v>
      </c>
      <c r="G106" s="236"/>
      <c r="H106" s="239">
        <v>0.63</v>
      </c>
      <c r="I106" s="240"/>
      <c r="J106" s="236"/>
      <c r="K106" s="236"/>
      <c r="L106" s="241"/>
      <c r="M106" s="242"/>
      <c r="N106" s="243"/>
      <c r="O106" s="243"/>
      <c r="P106" s="243"/>
      <c r="Q106" s="243"/>
      <c r="R106" s="243"/>
      <c r="S106" s="243"/>
      <c r="T106" s="244"/>
      <c r="AT106" s="245" t="s">
        <v>214</v>
      </c>
      <c r="AU106" s="245" t="s">
        <v>85</v>
      </c>
      <c r="AV106" s="12" t="s">
        <v>85</v>
      </c>
      <c r="AW106" s="12" t="s">
        <v>36</v>
      </c>
      <c r="AX106" s="12" t="s">
        <v>75</v>
      </c>
      <c r="AY106" s="245" t="s">
        <v>199</v>
      </c>
    </row>
    <row r="107" s="13" customFormat="1">
      <c r="B107" s="246"/>
      <c r="C107" s="247"/>
      <c r="D107" s="231" t="s">
        <v>214</v>
      </c>
      <c r="E107" s="248" t="s">
        <v>30</v>
      </c>
      <c r="F107" s="249" t="s">
        <v>216</v>
      </c>
      <c r="G107" s="247"/>
      <c r="H107" s="250">
        <v>1.7850000000000001</v>
      </c>
      <c r="I107" s="251"/>
      <c r="J107" s="247"/>
      <c r="K107" s="247"/>
      <c r="L107" s="252"/>
      <c r="M107" s="253"/>
      <c r="N107" s="254"/>
      <c r="O107" s="254"/>
      <c r="P107" s="254"/>
      <c r="Q107" s="254"/>
      <c r="R107" s="254"/>
      <c r="S107" s="254"/>
      <c r="T107" s="255"/>
      <c r="AT107" s="256" t="s">
        <v>214</v>
      </c>
      <c r="AU107" s="256" t="s">
        <v>85</v>
      </c>
      <c r="AV107" s="13" t="s">
        <v>206</v>
      </c>
      <c r="AW107" s="13" t="s">
        <v>4</v>
      </c>
      <c r="AX107" s="13" t="s">
        <v>83</v>
      </c>
      <c r="AY107" s="256" t="s">
        <v>199</v>
      </c>
    </row>
    <row r="108" s="1" customFormat="1" ht="16.5" customHeight="1">
      <c r="B108" s="37"/>
      <c r="C108" s="218" t="s">
        <v>242</v>
      </c>
      <c r="D108" s="218" t="s">
        <v>201</v>
      </c>
      <c r="E108" s="219" t="s">
        <v>243</v>
      </c>
      <c r="F108" s="220" t="s">
        <v>244</v>
      </c>
      <c r="G108" s="221" t="s">
        <v>236</v>
      </c>
      <c r="H108" s="222">
        <v>192.5</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245</v>
      </c>
    </row>
    <row r="109" s="1" customFormat="1">
      <c r="B109" s="37"/>
      <c r="C109" s="38"/>
      <c r="D109" s="231" t="s">
        <v>208</v>
      </c>
      <c r="E109" s="38"/>
      <c r="F109" s="232" t="s">
        <v>246</v>
      </c>
      <c r="G109" s="38"/>
      <c r="H109" s="38"/>
      <c r="I109" s="144"/>
      <c r="J109" s="38"/>
      <c r="K109" s="38"/>
      <c r="L109" s="42"/>
      <c r="M109" s="233"/>
      <c r="N109" s="82"/>
      <c r="O109" s="82"/>
      <c r="P109" s="82"/>
      <c r="Q109" s="82"/>
      <c r="R109" s="82"/>
      <c r="S109" s="82"/>
      <c r="T109" s="83"/>
      <c r="AT109" s="16" t="s">
        <v>208</v>
      </c>
      <c r="AU109" s="16" t="s">
        <v>85</v>
      </c>
    </row>
    <row r="110" s="1" customFormat="1">
      <c r="B110" s="37"/>
      <c r="C110" s="38"/>
      <c r="D110" s="231" t="s">
        <v>210</v>
      </c>
      <c r="E110" s="38"/>
      <c r="F110" s="234" t="s">
        <v>239</v>
      </c>
      <c r="G110" s="38"/>
      <c r="H110" s="38"/>
      <c r="I110" s="144"/>
      <c r="J110" s="38"/>
      <c r="K110" s="38"/>
      <c r="L110" s="42"/>
      <c r="M110" s="233"/>
      <c r="N110" s="82"/>
      <c r="O110" s="82"/>
      <c r="P110" s="82"/>
      <c r="Q110" s="82"/>
      <c r="R110" s="82"/>
      <c r="S110" s="82"/>
      <c r="T110" s="83"/>
      <c r="AT110" s="16" t="s">
        <v>210</v>
      </c>
      <c r="AU110" s="16" t="s">
        <v>85</v>
      </c>
    </row>
    <row r="111" s="1" customFormat="1" ht="16.5" customHeight="1">
      <c r="B111" s="37"/>
      <c r="C111" s="218" t="s">
        <v>247</v>
      </c>
      <c r="D111" s="218" t="s">
        <v>201</v>
      </c>
      <c r="E111" s="219" t="s">
        <v>248</v>
      </c>
      <c r="F111" s="220" t="s">
        <v>249</v>
      </c>
      <c r="G111" s="221" t="s">
        <v>236</v>
      </c>
      <c r="H111" s="222">
        <v>1.7849999999999999</v>
      </c>
      <c r="I111" s="223"/>
      <c r="J111" s="224">
        <f>ROUND(I111*H111,2)</f>
        <v>0</v>
      </c>
      <c r="K111" s="220" t="s">
        <v>205</v>
      </c>
      <c r="L111" s="42"/>
      <c r="M111" s="225" t="s">
        <v>30</v>
      </c>
      <c r="N111" s="226" t="s">
        <v>46</v>
      </c>
      <c r="O111" s="82"/>
      <c r="P111" s="227">
        <f>O111*H111</f>
        <v>0</v>
      </c>
      <c r="Q111" s="227">
        <v>0</v>
      </c>
      <c r="R111" s="227">
        <f>Q111*H111</f>
        <v>0</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250</v>
      </c>
    </row>
    <row r="112" s="1" customFormat="1">
      <c r="B112" s="37"/>
      <c r="C112" s="38"/>
      <c r="D112" s="231" t="s">
        <v>208</v>
      </c>
      <c r="E112" s="38"/>
      <c r="F112" s="232" t="s">
        <v>251</v>
      </c>
      <c r="G112" s="38"/>
      <c r="H112" s="38"/>
      <c r="I112" s="144"/>
      <c r="J112" s="38"/>
      <c r="K112" s="38"/>
      <c r="L112" s="42"/>
      <c r="M112" s="233"/>
      <c r="N112" s="82"/>
      <c r="O112" s="82"/>
      <c r="P112" s="82"/>
      <c r="Q112" s="82"/>
      <c r="R112" s="82"/>
      <c r="S112" s="82"/>
      <c r="T112" s="83"/>
      <c r="AT112" s="16" t="s">
        <v>208</v>
      </c>
      <c r="AU112" s="16" t="s">
        <v>85</v>
      </c>
    </row>
    <row r="113" s="1" customFormat="1">
      <c r="B113" s="37"/>
      <c r="C113" s="38"/>
      <c r="D113" s="231" t="s">
        <v>210</v>
      </c>
      <c r="E113" s="38"/>
      <c r="F113" s="234" t="s">
        <v>252</v>
      </c>
      <c r="G113" s="38"/>
      <c r="H113" s="38"/>
      <c r="I113" s="144"/>
      <c r="J113" s="38"/>
      <c r="K113" s="38"/>
      <c r="L113" s="42"/>
      <c r="M113" s="233"/>
      <c r="N113" s="82"/>
      <c r="O113" s="82"/>
      <c r="P113" s="82"/>
      <c r="Q113" s="82"/>
      <c r="R113" s="82"/>
      <c r="S113" s="82"/>
      <c r="T113" s="83"/>
      <c r="AT113" s="16" t="s">
        <v>210</v>
      </c>
      <c r="AU113" s="16" t="s">
        <v>85</v>
      </c>
    </row>
    <row r="114" s="12" customFormat="1">
      <c r="B114" s="235"/>
      <c r="C114" s="236"/>
      <c r="D114" s="231" t="s">
        <v>214</v>
      </c>
      <c r="E114" s="237" t="s">
        <v>30</v>
      </c>
      <c r="F114" s="238" t="s">
        <v>253</v>
      </c>
      <c r="G114" s="236"/>
      <c r="H114" s="239">
        <v>1.7849999999999999</v>
      </c>
      <c r="I114" s="240"/>
      <c r="J114" s="236"/>
      <c r="K114" s="236"/>
      <c r="L114" s="241"/>
      <c r="M114" s="242"/>
      <c r="N114" s="243"/>
      <c r="O114" s="243"/>
      <c r="P114" s="243"/>
      <c r="Q114" s="243"/>
      <c r="R114" s="243"/>
      <c r="S114" s="243"/>
      <c r="T114" s="244"/>
      <c r="AT114" s="245" t="s">
        <v>214</v>
      </c>
      <c r="AU114" s="245" t="s">
        <v>85</v>
      </c>
      <c r="AV114" s="12" t="s">
        <v>85</v>
      </c>
      <c r="AW114" s="12" t="s">
        <v>36</v>
      </c>
      <c r="AX114" s="12" t="s">
        <v>75</v>
      </c>
      <c r="AY114" s="245" t="s">
        <v>199</v>
      </c>
    </row>
    <row r="115" s="13" customFormat="1">
      <c r="B115" s="246"/>
      <c r="C115" s="247"/>
      <c r="D115" s="231" t="s">
        <v>214</v>
      </c>
      <c r="E115" s="248" t="s">
        <v>30</v>
      </c>
      <c r="F115" s="249" t="s">
        <v>216</v>
      </c>
      <c r="G115" s="247"/>
      <c r="H115" s="250">
        <v>1.7849999999999999</v>
      </c>
      <c r="I115" s="251"/>
      <c r="J115" s="247"/>
      <c r="K115" s="247"/>
      <c r="L115" s="252"/>
      <c r="M115" s="253"/>
      <c r="N115" s="254"/>
      <c r="O115" s="254"/>
      <c r="P115" s="254"/>
      <c r="Q115" s="254"/>
      <c r="R115" s="254"/>
      <c r="S115" s="254"/>
      <c r="T115" s="255"/>
      <c r="AT115" s="256" t="s">
        <v>214</v>
      </c>
      <c r="AU115" s="256" t="s">
        <v>85</v>
      </c>
      <c r="AV115" s="13" t="s">
        <v>206</v>
      </c>
      <c r="AW115" s="13" t="s">
        <v>4</v>
      </c>
      <c r="AX115" s="13" t="s">
        <v>83</v>
      </c>
      <c r="AY115" s="256" t="s">
        <v>199</v>
      </c>
    </row>
    <row r="116" s="1" customFormat="1" ht="16.5" customHeight="1">
      <c r="B116" s="37"/>
      <c r="C116" s="218" t="s">
        <v>254</v>
      </c>
      <c r="D116" s="218" t="s">
        <v>201</v>
      </c>
      <c r="E116" s="219" t="s">
        <v>255</v>
      </c>
      <c r="F116" s="220" t="s">
        <v>256</v>
      </c>
      <c r="G116" s="221" t="s">
        <v>236</v>
      </c>
      <c r="H116" s="222">
        <v>4.2839999999999998</v>
      </c>
      <c r="I116" s="223"/>
      <c r="J116" s="224">
        <f>ROUND(I116*H116,2)</f>
        <v>0</v>
      </c>
      <c r="K116" s="220" t="s">
        <v>205</v>
      </c>
      <c r="L116" s="42"/>
      <c r="M116" s="225" t="s">
        <v>30</v>
      </c>
      <c r="N116" s="226" t="s">
        <v>46</v>
      </c>
      <c r="O116" s="82"/>
      <c r="P116" s="227">
        <f>O116*H116</f>
        <v>0</v>
      </c>
      <c r="Q116" s="227">
        <v>0</v>
      </c>
      <c r="R116" s="227">
        <f>Q116*H116</f>
        <v>0</v>
      </c>
      <c r="S116" s="227">
        <v>0</v>
      </c>
      <c r="T116" s="228">
        <f>S116*H116</f>
        <v>0</v>
      </c>
      <c r="AR116" s="229" t="s">
        <v>206</v>
      </c>
      <c r="AT116" s="229" t="s">
        <v>201</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257</v>
      </c>
    </row>
    <row r="117" s="1" customFormat="1">
      <c r="B117" s="37"/>
      <c r="C117" s="38"/>
      <c r="D117" s="231" t="s">
        <v>208</v>
      </c>
      <c r="E117" s="38"/>
      <c r="F117" s="232" t="s">
        <v>258</v>
      </c>
      <c r="G117" s="38"/>
      <c r="H117" s="38"/>
      <c r="I117" s="144"/>
      <c r="J117" s="38"/>
      <c r="K117" s="38"/>
      <c r="L117" s="42"/>
      <c r="M117" s="233"/>
      <c r="N117" s="82"/>
      <c r="O117" s="82"/>
      <c r="P117" s="82"/>
      <c r="Q117" s="82"/>
      <c r="R117" s="82"/>
      <c r="S117" s="82"/>
      <c r="T117" s="83"/>
      <c r="AT117" s="16" t="s">
        <v>208</v>
      </c>
      <c r="AU117" s="16" t="s">
        <v>85</v>
      </c>
    </row>
    <row r="118" s="1" customFormat="1">
      <c r="B118" s="37"/>
      <c r="C118" s="38"/>
      <c r="D118" s="231" t="s">
        <v>210</v>
      </c>
      <c r="E118" s="38"/>
      <c r="F118" s="234" t="s">
        <v>259</v>
      </c>
      <c r="G118" s="38"/>
      <c r="H118" s="38"/>
      <c r="I118" s="144"/>
      <c r="J118" s="38"/>
      <c r="K118" s="38"/>
      <c r="L118" s="42"/>
      <c r="M118" s="233"/>
      <c r="N118" s="82"/>
      <c r="O118" s="82"/>
      <c r="P118" s="82"/>
      <c r="Q118" s="82"/>
      <c r="R118" s="82"/>
      <c r="S118" s="82"/>
      <c r="T118" s="83"/>
      <c r="AT118" s="16" t="s">
        <v>210</v>
      </c>
      <c r="AU118" s="16" t="s">
        <v>85</v>
      </c>
    </row>
    <row r="119" s="12" customFormat="1">
      <c r="B119" s="235"/>
      <c r="C119" s="236"/>
      <c r="D119" s="231" t="s">
        <v>214</v>
      </c>
      <c r="E119" s="237" t="s">
        <v>30</v>
      </c>
      <c r="F119" s="238" t="s">
        <v>260</v>
      </c>
      <c r="G119" s="236"/>
      <c r="H119" s="239">
        <v>4.2839999999999998</v>
      </c>
      <c r="I119" s="240"/>
      <c r="J119" s="236"/>
      <c r="K119" s="236"/>
      <c r="L119" s="241"/>
      <c r="M119" s="242"/>
      <c r="N119" s="243"/>
      <c r="O119" s="243"/>
      <c r="P119" s="243"/>
      <c r="Q119" s="243"/>
      <c r="R119" s="243"/>
      <c r="S119" s="243"/>
      <c r="T119" s="244"/>
      <c r="AT119" s="245" t="s">
        <v>214</v>
      </c>
      <c r="AU119" s="245" t="s">
        <v>85</v>
      </c>
      <c r="AV119" s="12" t="s">
        <v>85</v>
      </c>
      <c r="AW119" s="12" t="s">
        <v>36</v>
      </c>
      <c r="AX119" s="12" t="s">
        <v>75</v>
      </c>
      <c r="AY119" s="245" t="s">
        <v>199</v>
      </c>
    </row>
    <row r="120" s="13" customFormat="1">
      <c r="B120" s="246"/>
      <c r="C120" s="247"/>
      <c r="D120" s="231" t="s">
        <v>214</v>
      </c>
      <c r="E120" s="248" t="s">
        <v>30</v>
      </c>
      <c r="F120" s="249" t="s">
        <v>216</v>
      </c>
      <c r="G120" s="247"/>
      <c r="H120" s="250">
        <v>4.2839999999999998</v>
      </c>
      <c r="I120" s="251"/>
      <c r="J120" s="247"/>
      <c r="K120" s="247"/>
      <c r="L120" s="252"/>
      <c r="M120" s="253"/>
      <c r="N120" s="254"/>
      <c r="O120" s="254"/>
      <c r="P120" s="254"/>
      <c r="Q120" s="254"/>
      <c r="R120" s="254"/>
      <c r="S120" s="254"/>
      <c r="T120" s="255"/>
      <c r="AT120" s="256" t="s">
        <v>214</v>
      </c>
      <c r="AU120" s="256" t="s">
        <v>85</v>
      </c>
      <c r="AV120" s="13" t="s">
        <v>206</v>
      </c>
      <c r="AW120" s="13" t="s">
        <v>4</v>
      </c>
      <c r="AX120" s="13" t="s">
        <v>83</v>
      </c>
      <c r="AY120" s="256" t="s">
        <v>199</v>
      </c>
    </row>
    <row r="121" s="11" customFormat="1" ht="22.8" customHeight="1">
      <c r="B121" s="202"/>
      <c r="C121" s="203"/>
      <c r="D121" s="204" t="s">
        <v>74</v>
      </c>
      <c r="E121" s="216" t="s">
        <v>261</v>
      </c>
      <c r="F121" s="216" t="s">
        <v>262</v>
      </c>
      <c r="G121" s="203"/>
      <c r="H121" s="203"/>
      <c r="I121" s="206"/>
      <c r="J121" s="217">
        <f>BK121</f>
        <v>0</v>
      </c>
      <c r="K121" s="203"/>
      <c r="L121" s="208"/>
      <c r="M121" s="209"/>
      <c r="N121" s="210"/>
      <c r="O121" s="210"/>
      <c r="P121" s="211">
        <f>SUM(P122:P126)</f>
        <v>0</v>
      </c>
      <c r="Q121" s="210"/>
      <c r="R121" s="211">
        <f>SUM(R122:R126)</f>
        <v>0</v>
      </c>
      <c r="S121" s="210"/>
      <c r="T121" s="212">
        <f>SUM(T122:T126)</f>
        <v>0</v>
      </c>
      <c r="AR121" s="213" t="s">
        <v>83</v>
      </c>
      <c r="AT121" s="214" t="s">
        <v>74</v>
      </c>
      <c r="AU121" s="214" t="s">
        <v>83</v>
      </c>
      <c r="AY121" s="213" t="s">
        <v>199</v>
      </c>
      <c r="BK121" s="215">
        <f>SUM(BK122:BK126)</f>
        <v>0</v>
      </c>
    </row>
    <row r="122" s="1" customFormat="1" ht="16.5" customHeight="1">
      <c r="B122" s="37"/>
      <c r="C122" s="218" t="s">
        <v>263</v>
      </c>
      <c r="D122" s="218" t="s">
        <v>201</v>
      </c>
      <c r="E122" s="219" t="s">
        <v>264</v>
      </c>
      <c r="F122" s="220" t="s">
        <v>265</v>
      </c>
      <c r="G122" s="221" t="s">
        <v>236</v>
      </c>
      <c r="H122" s="222">
        <v>1.7849999999999999</v>
      </c>
      <c r="I122" s="223"/>
      <c r="J122" s="224">
        <f>ROUND(I122*H122,2)</f>
        <v>0</v>
      </c>
      <c r="K122" s="220" t="s">
        <v>205</v>
      </c>
      <c r="L122" s="42"/>
      <c r="M122" s="225" t="s">
        <v>30</v>
      </c>
      <c r="N122" s="226" t="s">
        <v>46</v>
      </c>
      <c r="O122" s="82"/>
      <c r="P122" s="227">
        <f>O122*H122</f>
        <v>0</v>
      </c>
      <c r="Q122" s="227">
        <v>0</v>
      </c>
      <c r="R122" s="227">
        <f>Q122*H122</f>
        <v>0</v>
      </c>
      <c r="S122" s="227">
        <v>0</v>
      </c>
      <c r="T122" s="228">
        <f>S122*H122</f>
        <v>0</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266</v>
      </c>
    </row>
    <row r="123" s="1" customFormat="1">
      <c r="B123" s="37"/>
      <c r="C123" s="38"/>
      <c r="D123" s="231" t="s">
        <v>208</v>
      </c>
      <c r="E123" s="38"/>
      <c r="F123" s="232" t="s">
        <v>267</v>
      </c>
      <c r="G123" s="38"/>
      <c r="H123" s="38"/>
      <c r="I123" s="144"/>
      <c r="J123" s="38"/>
      <c r="K123" s="38"/>
      <c r="L123" s="42"/>
      <c r="M123" s="233"/>
      <c r="N123" s="82"/>
      <c r="O123" s="82"/>
      <c r="P123" s="82"/>
      <c r="Q123" s="82"/>
      <c r="R123" s="82"/>
      <c r="S123" s="82"/>
      <c r="T123" s="83"/>
      <c r="AT123" s="16" t="s">
        <v>208</v>
      </c>
      <c r="AU123" s="16" t="s">
        <v>85</v>
      </c>
    </row>
    <row r="124" s="1" customFormat="1">
      <c r="B124" s="37"/>
      <c r="C124" s="38"/>
      <c r="D124" s="231" t="s">
        <v>210</v>
      </c>
      <c r="E124" s="38"/>
      <c r="F124" s="234" t="s">
        <v>268</v>
      </c>
      <c r="G124" s="38"/>
      <c r="H124" s="38"/>
      <c r="I124" s="144"/>
      <c r="J124" s="38"/>
      <c r="K124" s="38"/>
      <c r="L124" s="42"/>
      <c r="M124" s="233"/>
      <c r="N124" s="82"/>
      <c r="O124" s="82"/>
      <c r="P124" s="82"/>
      <c r="Q124" s="82"/>
      <c r="R124" s="82"/>
      <c r="S124" s="82"/>
      <c r="T124" s="83"/>
      <c r="AT124" s="16" t="s">
        <v>210</v>
      </c>
      <c r="AU124" s="16" t="s">
        <v>85</v>
      </c>
    </row>
    <row r="125" s="12" customFormat="1">
      <c r="B125" s="235"/>
      <c r="C125" s="236"/>
      <c r="D125" s="231" t="s">
        <v>214</v>
      </c>
      <c r="E125" s="237" t="s">
        <v>30</v>
      </c>
      <c r="F125" s="238" t="s">
        <v>253</v>
      </c>
      <c r="G125" s="236"/>
      <c r="H125" s="239">
        <v>1.7849999999999999</v>
      </c>
      <c r="I125" s="240"/>
      <c r="J125" s="236"/>
      <c r="K125" s="236"/>
      <c r="L125" s="241"/>
      <c r="M125" s="242"/>
      <c r="N125" s="243"/>
      <c r="O125" s="243"/>
      <c r="P125" s="243"/>
      <c r="Q125" s="243"/>
      <c r="R125" s="243"/>
      <c r="S125" s="243"/>
      <c r="T125" s="244"/>
      <c r="AT125" s="245" t="s">
        <v>214</v>
      </c>
      <c r="AU125" s="245" t="s">
        <v>85</v>
      </c>
      <c r="AV125" s="12" t="s">
        <v>85</v>
      </c>
      <c r="AW125" s="12" t="s">
        <v>36</v>
      </c>
      <c r="AX125" s="12" t="s">
        <v>75</v>
      </c>
      <c r="AY125" s="245" t="s">
        <v>199</v>
      </c>
    </row>
    <row r="126" s="13" customFormat="1">
      <c r="B126" s="246"/>
      <c r="C126" s="247"/>
      <c r="D126" s="231" t="s">
        <v>214</v>
      </c>
      <c r="E126" s="248" t="s">
        <v>30</v>
      </c>
      <c r="F126" s="249" t="s">
        <v>216</v>
      </c>
      <c r="G126" s="247"/>
      <c r="H126" s="250">
        <v>1.7849999999999999</v>
      </c>
      <c r="I126" s="251"/>
      <c r="J126" s="247"/>
      <c r="K126" s="247"/>
      <c r="L126" s="252"/>
      <c r="M126" s="257"/>
      <c r="N126" s="258"/>
      <c r="O126" s="258"/>
      <c r="P126" s="258"/>
      <c r="Q126" s="258"/>
      <c r="R126" s="258"/>
      <c r="S126" s="258"/>
      <c r="T126" s="259"/>
      <c r="AT126" s="256" t="s">
        <v>214</v>
      </c>
      <c r="AU126" s="256" t="s">
        <v>85</v>
      </c>
      <c r="AV126" s="13" t="s">
        <v>206</v>
      </c>
      <c r="AW126" s="13" t="s">
        <v>36</v>
      </c>
      <c r="AX126" s="13" t="s">
        <v>83</v>
      </c>
      <c r="AY126" s="256" t="s">
        <v>199</v>
      </c>
    </row>
    <row r="127" s="1" customFormat="1" ht="6.96" customHeight="1">
      <c r="B127" s="57"/>
      <c r="C127" s="58"/>
      <c r="D127" s="58"/>
      <c r="E127" s="58"/>
      <c r="F127" s="58"/>
      <c r="G127" s="58"/>
      <c r="H127" s="58"/>
      <c r="I127" s="169"/>
      <c r="J127" s="58"/>
      <c r="K127" s="58"/>
      <c r="L127" s="42"/>
    </row>
  </sheetData>
  <sheetProtection sheet="1" autoFilter="0" formatColumns="0" formatRows="0" objects="1" scenarios="1" spinCount="100000" saltValue="JcXzkZwX4/lyEdroDUZzV+cdZd9tcGDhhbWikfdgps5pnCsCy2BtI53GvTMhpRklb7lehcpOAYaFg/kWEjZgLQ==" hashValue="EAGTjAaxxUqYKLD57ntSFG2f2+ESe4rE6uP7J6TSDAVsVtQSvXWVl21TVB2ZMgwLE57spc8kEgurD2ZlppVfoA==" algorithmName="SHA-512" password="CC35"/>
  <autoFilter ref="C84:K126"/>
  <mergeCells count="9">
    <mergeCell ref="E7:H7"/>
    <mergeCell ref="E9:H9"/>
    <mergeCell ref="E18:H18"/>
    <mergeCell ref="E27:H27"/>
    <mergeCell ref="E48:H48"/>
    <mergeCell ref="E50:H50"/>
    <mergeCell ref="E75:H75"/>
    <mergeCell ref="E77:H77"/>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140</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1293</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ROUND((SUM(BE89:BE126)),  2)</f>
        <v>0</v>
      </c>
      <c r="I35" s="158">
        <v>0.20999999999999999</v>
      </c>
      <c r="J35" s="157">
        <f>ROUND(((SUM(BE89:BE126))*I35),  2)</f>
        <v>0</v>
      </c>
      <c r="L35" s="42"/>
    </row>
    <row r="36" s="1" customFormat="1" ht="14.4" customHeight="1">
      <c r="B36" s="42"/>
      <c r="E36" s="142" t="s">
        <v>47</v>
      </c>
      <c r="F36" s="157">
        <f>ROUND((SUM(BF89:BF126)),  2)</f>
        <v>0</v>
      </c>
      <c r="I36" s="158">
        <v>0.14999999999999999</v>
      </c>
      <c r="J36" s="157">
        <f>ROUND(((SUM(BF89:BF126))*I36),  2)</f>
        <v>0</v>
      </c>
      <c r="L36" s="42"/>
    </row>
    <row r="37" hidden="1" s="1" customFormat="1" ht="14.4" customHeight="1">
      <c r="B37" s="42"/>
      <c r="E37" s="142" t="s">
        <v>48</v>
      </c>
      <c r="F37" s="157">
        <f>ROUND((SUM(BG89:BG126)),  2)</f>
        <v>0</v>
      </c>
      <c r="I37" s="158">
        <v>0.20999999999999999</v>
      </c>
      <c r="J37" s="157">
        <f>0</f>
        <v>0</v>
      </c>
      <c r="L37" s="42"/>
    </row>
    <row r="38" hidden="1" s="1" customFormat="1" ht="14.4" customHeight="1">
      <c r="B38" s="42"/>
      <c r="E38" s="142" t="s">
        <v>49</v>
      </c>
      <c r="F38" s="157">
        <f>ROUND((SUM(BH89:BH126)),  2)</f>
        <v>0</v>
      </c>
      <c r="I38" s="158">
        <v>0.14999999999999999</v>
      </c>
      <c r="J38" s="157">
        <f>0</f>
        <v>0</v>
      </c>
      <c r="L38" s="42"/>
    </row>
    <row r="39" hidden="1" s="1" customFormat="1" ht="14.4" customHeight="1">
      <c r="B39" s="42"/>
      <c r="E39" s="142" t="s">
        <v>50</v>
      </c>
      <c r="F39" s="157">
        <f>ROUND((SUM(BI89:BI126)),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15 - Nová podezdívka a oplocení p.p.č. 170/28</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754</v>
      </c>
      <c r="E65" s="188"/>
      <c r="F65" s="188"/>
      <c r="G65" s="188"/>
      <c r="H65" s="188"/>
      <c r="I65" s="189"/>
      <c r="J65" s="190">
        <f>J91</f>
        <v>0</v>
      </c>
      <c r="K65" s="123"/>
      <c r="L65" s="191"/>
    </row>
    <row r="66" s="9" customFormat="1" ht="19.92" customHeight="1">
      <c r="B66" s="186"/>
      <c r="C66" s="123"/>
      <c r="D66" s="187" t="s">
        <v>180</v>
      </c>
      <c r="E66" s="188"/>
      <c r="F66" s="188"/>
      <c r="G66" s="188"/>
      <c r="H66" s="188"/>
      <c r="I66" s="189"/>
      <c r="J66" s="190">
        <f>J98</f>
        <v>0</v>
      </c>
      <c r="K66" s="123"/>
      <c r="L66" s="191"/>
    </row>
    <row r="67" s="9" customFormat="1" ht="19.92" customHeight="1">
      <c r="B67" s="186"/>
      <c r="C67" s="123"/>
      <c r="D67" s="187" t="s">
        <v>183</v>
      </c>
      <c r="E67" s="188"/>
      <c r="F67" s="188"/>
      <c r="G67" s="188"/>
      <c r="H67" s="188"/>
      <c r="I67" s="189"/>
      <c r="J67" s="190">
        <f>J123</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15 - Nová podezdívka a oplocení p.p.č. 170/28</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8.1202633891999998</v>
      </c>
      <c r="S89" s="94"/>
      <c r="T89" s="200">
        <f>T90</f>
        <v>0</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P91+P98+P123</f>
        <v>0</v>
      </c>
      <c r="Q90" s="210"/>
      <c r="R90" s="211">
        <f>R91+R98+R123</f>
        <v>8.1202633891999998</v>
      </c>
      <c r="S90" s="210"/>
      <c r="T90" s="212">
        <f>T91+T98+T123</f>
        <v>0</v>
      </c>
      <c r="AR90" s="213" t="s">
        <v>83</v>
      </c>
      <c r="AT90" s="214" t="s">
        <v>74</v>
      </c>
      <c r="AU90" s="214" t="s">
        <v>75</v>
      </c>
      <c r="AY90" s="213" t="s">
        <v>199</v>
      </c>
      <c r="BK90" s="215">
        <f>BK91+BK98+BK123</f>
        <v>0</v>
      </c>
    </row>
    <row r="91" s="11" customFormat="1" ht="22.8" customHeight="1">
      <c r="B91" s="202"/>
      <c r="C91" s="203"/>
      <c r="D91" s="204" t="s">
        <v>74</v>
      </c>
      <c r="E91" s="216" t="s">
        <v>85</v>
      </c>
      <c r="F91" s="216" t="s">
        <v>763</v>
      </c>
      <c r="G91" s="203"/>
      <c r="H91" s="203"/>
      <c r="I91" s="206"/>
      <c r="J91" s="217">
        <f>BK91</f>
        <v>0</v>
      </c>
      <c r="K91" s="203"/>
      <c r="L91" s="208"/>
      <c r="M91" s="209"/>
      <c r="N91" s="210"/>
      <c r="O91" s="210"/>
      <c r="P91" s="211">
        <f>SUM(P92:P97)</f>
        <v>0</v>
      </c>
      <c r="Q91" s="210"/>
      <c r="R91" s="211">
        <f>SUM(R92:R97)</f>
        <v>4.6111338892000004</v>
      </c>
      <c r="S91" s="210"/>
      <c r="T91" s="212">
        <f>SUM(T92:T97)</f>
        <v>0</v>
      </c>
      <c r="AR91" s="213" t="s">
        <v>83</v>
      </c>
      <c r="AT91" s="214" t="s">
        <v>74</v>
      </c>
      <c r="AU91" s="214" t="s">
        <v>83</v>
      </c>
      <c r="AY91" s="213" t="s">
        <v>199</v>
      </c>
      <c r="BK91" s="215">
        <f>SUM(BK92:BK97)</f>
        <v>0</v>
      </c>
    </row>
    <row r="92" s="1" customFormat="1" ht="16.5" customHeight="1">
      <c r="B92" s="37"/>
      <c r="C92" s="218" t="s">
        <v>83</v>
      </c>
      <c r="D92" s="218" t="s">
        <v>201</v>
      </c>
      <c r="E92" s="219" t="s">
        <v>1067</v>
      </c>
      <c r="F92" s="220" t="s">
        <v>1068</v>
      </c>
      <c r="G92" s="221" t="s">
        <v>204</v>
      </c>
      <c r="H92" s="222">
        <v>10.6</v>
      </c>
      <c r="I92" s="223"/>
      <c r="J92" s="224">
        <f>ROUND(I92*H92,2)</f>
        <v>0</v>
      </c>
      <c r="K92" s="220" t="s">
        <v>205</v>
      </c>
      <c r="L92" s="42"/>
      <c r="M92" s="225" t="s">
        <v>30</v>
      </c>
      <c r="N92" s="226" t="s">
        <v>46</v>
      </c>
      <c r="O92" s="82"/>
      <c r="P92" s="227">
        <f>O92*H92</f>
        <v>0</v>
      </c>
      <c r="Q92" s="227">
        <v>0.4283208</v>
      </c>
      <c r="R92" s="227">
        <f>Q92*H92</f>
        <v>4.5402004800000002</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1294</v>
      </c>
    </row>
    <row r="93" s="1" customFormat="1">
      <c r="B93" s="37"/>
      <c r="C93" s="38"/>
      <c r="D93" s="231" t="s">
        <v>208</v>
      </c>
      <c r="E93" s="38"/>
      <c r="F93" s="232" t="s">
        <v>1070</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1071</v>
      </c>
      <c r="G94" s="38"/>
      <c r="H94" s="38"/>
      <c r="I94" s="144"/>
      <c r="J94" s="38"/>
      <c r="K94" s="38"/>
      <c r="L94" s="42"/>
      <c r="M94" s="233"/>
      <c r="N94" s="82"/>
      <c r="O94" s="82"/>
      <c r="P94" s="82"/>
      <c r="Q94" s="82"/>
      <c r="R94" s="82"/>
      <c r="S94" s="82"/>
      <c r="T94" s="83"/>
      <c r="AT94" s="16" t="s">
        <v>210</v>
      </c>
      <c r="AU94" s="16" t="s">
        <v>85</v>
      </c>
    </row>
    <row r="95" s="1" customFormat="1" ht="16.5" customHeight="1">
      <c r="B95" s="37"/>
      <c r="C95" s="218" t="s">
        <v>85</v>
      </c>
      <c r="D95" s="218" t="s">
        <v>201</v>
      </c>
      <c r="E95" s="219" t="s">
        <v>1072</v>
      </c>
      <c r="F95" s="220" t="s">
        <v>1073</v>
      </c>
      <c r="G95" s="221" t="s">
        <v>236</v>
      </c>
      <c r="H95" s="222">
        <v>0.067000000000000004</v>
      </c>
      <c r="I95" s="223"/>
      <c r="J95" s="224">
        <f>ROUND(I95*H95,2)</f>
        <v>0</v>
      </c>
      <c r="K95" s="220" t="s">
        <v>205</v>
      </c>
      <c r="L95" s="42"/>
      <c r="M95" s="225" t="s">
        <v>30</v>
      </c>
      <c r="N95" s="226" t="s">
        <v>46</v>
      </c>
      <c r="O95" s="82"/>
      <c r="P95" s="227">
        <f>O95*H95</f>
        <v>0</v>
      </c>
      <c r="Q95" s="227">
        <v>1.0587076</v>
      </c>
      <c r="R95" s="227">
        <f>Q95*H95</f>
        <v>0.070933409200000005</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1295</v>
      </c>
    </row>
    <row r="96" s="1" customFormat="1">
      <c r="B96" s="37"/>
      <c r="C96" s="38"/>
      <c r="D96" s="231" t="s">
        <v>208</v>
      </c>
      <c r="E96" s="38"/>
      <c r="F96" s="232" t="s">
        <v>1075</v>
      </c>
      <c r="G96" s="38"/>
      <c r="H96" s="38"/>
      <c r="I96" s="144"/>
      <c r="J96" s="38"/>
      <c r="K96" s="38"/>
      <c r="L96" s="42"/>
      <c r="M96" s="233"/>
      <c r="N96" s="82"/>
      <c r="O96" s="82"/>
      <c r="P96" s="82"/>
      <c r="Q96" s="82"/>
      <c r="R96" s="82"/>
      <c r="S96" s="82"/>
      <c r="T96" s="83"/>
      <c r="AT96" s="16" t="s">
        <v>208</v>
      </c>
      <c r="AU96" s="16" t="s">
        <v>85</v>
      </c>
    </row>
    <row r="97" s="12" customFormat="1">
      <c r="B97" s="235"/>
      <c r="C97" s="236"/>
      <c r="D97" s="231" t="s">
        <v>214</v>
      </c>
      <c r="E97" s="237" t="s">
        <v>30</v>
      </c>
      <c r="F97" s="238" t="s">
        <v>1282</v>
      </c>
      <c r="G97" s="236"/>
      <c r="H97" s="239">
        <v>0.067000000000000004</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11" customFormat="1" ht="22.8" customHeight="1">
      <c r="B98" s="202"/>
      <c r="C98" s="203"/>
      <c r="D98" s="204" t="s">
        <v>74</v>
      </c>
      <c r="E98" s="216" t="s">
        <v>217</v>
      </c>
      <c r="F98" s="216" t="s">
        <v>218</v>
      </c>
      <c r="G98" s="203"/>
      <c r="H98" s="203"/>
      <c r="I98" s="206"/>
      <c r="J98" s="217">
        <f>BK98</f>
        <v>0</v>
      </c>
      <c r="K98" s="203"/>
      <c r="L98" s="208"/>
      <c r="M98" s="209"/>
      <c r="N98" s="210"/>
      <c r="O98" s="210"/>
      <c r="P98" s="211">
        <f>SUM(P99:P122)</f>
        <v>0</v>
      </c>
      <c r="Q98" s="210"/>
      <c r="R98" s="211">
        <f>SUM(R99:R122)</f>
        <v>3.5091294999999998</v>
      </c>
      <c r="S98" s="210"/>
      <c r="T98" s="212">
        <f>SUM(T99:T122)</f>
        <v>0</v>
      </c>
      <c r="AR98" s="213" t="s">
        <v>83</v>
      </c>
      <c r="AT98" s="214" t="s">
        <v>74</v>
      </c>
      <c r="AU98" s="214" t="s">
        <v>83</v>
      </c>
      <c r="AY98" s="213" t="s">
        <v>199</v>
      </c>
      <c r="BK98" s="215">
        <f>SUM(BK99:BK122)</f>
        <v>0</v>
      </c>
    </row>
    <row r="99" s="1" customFormat="1" ht="16.5" customHeight="1">
      <c r="B99" s="37"/>
      <c r="C99" s="218" t="s">
        <v>217</v>
      </c>
      <c r="D99" s="218" t="s">
        <v>201</v>
      </c>
      <c r="E99" s="219" t="s">
        <v>1154</v>
      </c>
      <c r="F99" s="220" t="s">
        <v>1155</v>
      </c>
      <c r="G99" s="221" t="s">
        <v>277</v>
      </c>
      <c r="H99" s="222">
        <v>5</v>
      </c>
      <c r="I99" s="223"/>
      <c r="J99" s="224">
        <f>ROUND(I99*H99,2)</f>
        <v>0</v>
      </c>
      <c r="K99" s="220" t="s">
        <v>205</v>
      </c>
      <c r="L99" s="42"/>
      <c r="M99" s="225" t="s">
        <v>30</v>
      </c>
      <c r="N99" s="226" t="s">
        <v>46</v>
      </c>
      <c r="O99" s="82"/>
      <c r="P99" s="227">
        <f>O99*H99</f>
        <v>0</v>
      </c>
      <c r="Q99" s="227">
        <v>0.0046800000000000001</v>
      </c>
      <c r="R99" s="227">
        <f>Q99*H99</f>
        <v>0.023400000000000001</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1296</v>
      </c>
    </row>
    <row r="100" s="1" customFormat="1">
      <c r="B100" s="37"/>
      <c r="C100" s="38"/>
      <c r="D100" s="231" t="s">
        <v>208</v>
      </c>
      <c r="E100" s="38"/>
      <c r="F100" s="232" t="s">
        <v>1157</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1119</v>
      </c>
      <c r="G101" s="38"/>
      <c r="H101" s="38"/>
      <c r="I101" s="144"/>
      <c r="J101" s="38"/>
      <c r="K101" s="38"/>
      <c r="L101" s="42"/>
      <c r="M101" s="233"/>
      <c r="N101" s="82"/>
      <c r="O101" s="82"/>
      <c r="P101" s="82"/>
      <c r="Q101" s="82"/>
      <c r="R101" s="82"/>
      <c r="S101" s="82"/>
      <c r="T101" s="83"/>
      <c r="AT101" s="16" t="s">
        <v>210</v>
      </c>
      <c r="AU101" s="16" t="s">
        <v>85</v>
      </c>
    </row>
    <row r="102" s="1" customFormat="1" ht="16.5" customHeight="1">
      <c r="B102" s="37"/>
      <c r="C102" s="263" t="s">
        <v>206</v>
      </c>
      <c r="D102" s="263" t="s">
        <v>774</v>
      </c>
      <c r="E102" s="264" t="s">
        <v>1158</v>
      </c>
      <c r="F102" s="265" t="s">
        <v>1159</v>
      </c>
      <c r="G102" s="266" t="s">
        <v>277</v>
      </c>
      <c r="H102" s="267">
        <v>5</v>
      </c>
      <c r="I102" s="268"/>
      <c r="J102" s="269">
        <f>ROUND(I102*H102,2)</f>
        <v>0</v>
      </c>
      <c r="K102" s="265" t="s">
        <v>205</v>
      </c>
      <c r="L102" s="270"/>
      <c r="M102" s="271" t="s">
        <v>30</v>
      </c>
      <c r="N102" s="272" t="s">
        <v>46</v>
      </c>
      <c r="O102" s="82"/>
      <c r="P102" s="227">
        <f>O102*H102</f>
        <v>0</v>
      </c>
      <c r="Q102" s="227">
        <v>0.0023999999999999998</v>
      </c>
      <c r="R102" s="227">
        <f>Q102*H102</f>
        <v>0.011999999999999999</v>
      </c>
      <c r="S102" s="227">
        <v>0</v>
      </c>
      <c r="T102" s="228">
        <f>S102*H102</f>
        <v>0</v>
      </c>
      <c r="AR102" s="229" t="s">
        <v>263</v>
      </c>
      <c r="AT102" s="229" t="s">
        <v>774</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1297</v>
      </c>
    </row>
    <row r="103" s="1" customFormat="1">
      <c r="B103" s="37"/>
      <c r="C103" s="38"/>
      <c r="D103" s="231" t="s">
        <v>208</v>
      </c>
      <c r="E103" s="38"/>
      <c r="F103" s="232" t="s">
        <v>1159</v>
      </c>
      <c r="G103" s="38"/>
      <c r="H103" s="38"/>
      <c r="I103" s="144"/>
      <c r="J103" s="38"/>
      <c r="K103" s="38"/>
      <c r="L103" s="42"/>
      <c r="M103" s="233"/>
      <c r="N103" s="82"/>
      <c r="O103" s="82"/>
      <c r="P103" s="82"/>
      <c r="Q103" s="82"/>
      <c r="R103" s="82"/>
      <c r="S103" s="82"/>
      <c r="T103" s="83"/>
      <c r="AT103" s="16" t="s">
        <v>208</v>
      </c>
      <c r="AU103" s="16" t="s">
        <v>85</v>
      </c>
    </row>
    <row r="104" s="1" customFormat="1" ht="16.5" customHeight="1">
      <c r="B104" s="37"/>
      <c r="C104" s="218" t="s">
        <v>242</v>
      </c>
      <c r="D104" s="218" t="s">
        <v>201</v>
      </c>
      <c r="E104" s="219" t="s">
        <v>1077</v>
      </c>
      <c r="F104" s="220" t="s">
        <v>1078</v>
      </c>
      <c r="G104" s="221" t="s">
        <v>277</v>
      </c>
      <c r="H104" s="222">
        <v>1</v>
      </c>
      <c r="I104" s="223"/>
      <c r="J104" s="224">
        <f>ROUND(I104*H104,2)</f>
        <v>0</v>
      </c>
      <c r="K104" s="220" t="s">
        <v>205</v>
      </c>
      <c r="L104" s="42"/>
      <c r="M104" s="225" t="s">
        <v>30</v>
      </c>
      <c r="N104" s="226" t="s">
        <v>46</v>
      </c>
      <c r="O104" s="82"/>
      <c r="P104" s="227">
        <f>O104*H104</f>
        <v>0</v>
      </c>
      <c r="Q104" s="227">
        <v>0</v>
      </c>
      <c r="R104" s="227">
        <f>Q104*H104</f>
        <v>0</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1298</v>
      </c>
    </row>
    <row r="105" s="1" customFormat="1">
      <c r="B105" s="37"/>
      <c r="C105" s="38"/>
      <c r="D105" s="231" t="s">
        <v>208</v>
      </c>
      <c r="E105" s="38"/>
      <c r="F105" s="232" t="s">
        <v>1080</v>
      </c>
      <c r="G105" s="38"/>
      <c r="H105" s="38"/>
      <c r="I105" s="144"/>
      <c r="J105" s="38"/>
      <c r="K105" s="38"/>
      <c r="L105" s="42"/>
      <c r="M105" s="233"/>
      <c r="N105" s="82"/>
      <c r="O105" s="82"/>
      <c r="P105" s="82"/>
      <c r="Q105" s="82"/>
      <c r="R105" s="82"/>
      <c r="S105" s="82"/>
      <c r="T105" s="83"/>
      <c r="AT105" s="16" t="s">
        <v>208</v>
      </c>
      <c r="AU105" s="16" t="s">
        <v>85</v>
      </c>
    </row>
    <row r="106" s="1" customFormat="1">
      <c r="B106" s="37"/>
      <c r="C106" s="38"/>
      <c r="D106" s="231" t="s">
        <v>210</v>
      </c>
      <c r="E106" s="38"/>
      <c r="F106" s="234" t="s">
        <v>1049</v>
      </c>
      <c r="G106" s="38"/>
      <c r="H106" s="38"/>
      <c r="I106" s="144"/>
      <c r="J106" s="38"/>
      <c r="K106" s="38"/>
      <c r="L106" s="42"/>
      <c r="M106" s="233"/>
      <c r="N106" s="82"/>
      <c r="O106" s="82"/>
      <c r="P106" s="82"/>
      <c r="Q106" s="82"/>
      <c r="R106" s="82"/>
      <c r="S106" s="82"/>
      <c r="T106" s="83"/>
      <c r="AT106" s="16" t="s">
        <v>210</v>
      </c>
      <c r="AU106" s="16" t="s">
        <v>85</v>
      </c>
    </row>
    <row r="107" s="1" customFormat="1" ht="16.5" customHeight="1">
      <c r="B107" s="37"/>
      <c r="C107" s="263" t="s">
        <v>247</v>
      </c>
      <c r="D107" s="263" t="s">
        <v>774</v>
      </c>
      <c r="E107" s="264" t="s">
        <v>1081</v>
      </c>
      <c r="F107" s="265" t="s">
        <v>1082</v>
      </c>
      <c r="G107" s="266" t="s">
        <v>277</v>
      </c>
      <c r="H107" s="267">
        <v>1</v>
      </c>
      <c r="I107" s="268"/>
      <c r="J107" s="269">
        <f>ROUND(I107*H107,2)</f>
        <v>0</v>
      </c>
      <c r="K107" s="265" t="s">
        <v>205</v>
      </c>
      <c r="L107" s="270"/>
      <c r="M107" s="271" t="s">
        <v>30</v>
      </c>
      <c r="N107" s="272" t="s">
        <v>46</v>
      </c>
      <c r="O107" s="82"/>
      <c r="P107" s="227">
        <f>O107*H107</f>
        <v>0</v>
      </c>
      <c r="Q107" s="227">
        <v>0.098500000000000004</v>
      </c>
      <c r="R107" s="227">
        <f>Q107*H107</f>
        <v>0.098500000000000004</v>
      </c>
      <c r="S107" s="227">
        <v>0</v>
      </c>
      <c r="T107" s="228">
        <f>S107*H107</f>
        <v>0</v>
      </c>
      <c r="AR107" s="229" t="s">
        <v>263</v>
      </c>
      <c r="AT107" s="229" t="s">
        <v>774</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1299</v>
      </c>
    </row>
    <row r="108" s="1" customFormat="1">
      <c r="B108" s="37"/>
      <c r="C108" s="38"/>
      <c r="D108" s="231" t="s">
        <v>208</v>
      </c>
      <c r="E108" s="38"/>
      <c r="F108" s="232" t="s">
        <v>1082</v>
      </c>
      <c r="G108" s="38"/>
      <c r="H108" s="38"/>
      <c r="I108" s="144"/>
      <c r="J108" s="38"/>
      <c r="K108" s="38"/>
      <c r="L108" s="42"/>
      <c r="M108" s="233"/>
      <c r="N108" s="82"/>
      <c r="O108" s="82"/>
      <c r="P108" s="82"/>
      <c r="Q108" s="82"/>
      <c r="R108" s="82"/>
      <c r="S108" s="82"/>
      <c r="T108" s="83"/>
      <c r="AT108" s="16" t="s">
        <v>208</v>
      </c>
      <c r="AU108" s="16" t="s">
        <v>85</v>
      </c>
    </row>
    <row r="109" s="1" customFormat="1" ht="16.5" customHeight="1">
      <c r="B109" s="37"/>
      <c r="C109" s="218" t="s">
        <v>254</v>
      </c>
      <c r="D109" s="218" t="s">
        <v>201</v>
      </c>
      <c r="E109" s="219" t="s">
        <v>1084</v>
      </c>
      <c r="F109" s="220" t="s">
        <v>1085</v>
      </c>
      <c r="G109" s="221" t="s">
        <v>204</v>
      </c>
      <c r="H109" s="222">
        <v>2.5499999999999998</v>
      </c>
      <c r="I109" s="223"/>
      <c r="J109" s="224">
        <f>ROUND(I109*H109,2)</f>
        <v>0</v>
      </c>
      <c r="K109" s="220" t="s">
        <v>205</v>
      </c>
      <c r="L109" s="42"/>
      <c r="M109" s="225" t="s">
        <v>30</v>
      </c>
      <c r="N109" s="226" t="s">
        <v>46</v>
      </c>
      <c r="O109" s="82"/>
      <c r="P109" s="227">
        <f>O109*H109</f>
        <v>0</v>
      </c>
      <c r="Q109" s="227">
        <v>0.35249999999999998</v>
      </c>
      <c r="R109" s="227">
        <f>Q109*H109</f>
        <v>0.89887499999999987</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1300</v>
      </c>
    </row>
    <row r="110" s="1" customFormat="1">
      <c r="B110" s="37"/>
      <c r="C110" s="38"/>
      <c r="D110" s="231" t="s">
        <v>208</v>
      </c>
      <c r="E110" s="38"/>
      <c r="F110" s="232" t="s">
        <v>1087</v>
      </c>
      <c r="G110" s="38"/>
      <c r="H110" s="38"/>
      <c r="I110" s="144"/>
      <c r="J110" s="38"/>
      <c r="K110" s="38"/>
      <c r="L110" s="42"/>
      <c r="M110" s="233"/>
      <c r="N110" s="82"/>
      <c r="O110" s="82"/>
      <c r="P110" s="82"/>
      <c r="Q110" s="82"/>
      <c r="R110" s="82"/>
      <c r="S110" s="82"/>
      <c r="T110" s="83"/>
      <c r="AT110" s="16" t="s">
        <v>208</v>
      </c>
      <c r="AU110" s="16" t="s">
        <v>85</v>
      </c>
    </row>
    <row r="111" s="1" customFormat="1">
      <c r="B111" s="37"/>
      <c r="C111" s="38"/>
      <c r="D111" s="231" t="s">
        <v>210</v>
      </c>
      <c r="E111" s="38"/>
      <c r="F111" s="234" t="s">
        <v>1088</v>
      </c>
      <c r="G111" s="38"/>
      <c r="H111" s="38"/>
      <c r="I111" s="144"/>
      <c r="J111" s="38"/>
      <c r="K111" s="38"/>
      <c r="L111" s="42"/>
      <c r="M111" s="233"/>
      <c r="N111" s="82"/>
      <c r="O111" s="82"/>
      <c r="P111" s="82"/>
      <c r="Q111" s="82"/>
      <c r="R111" s="82"/>
      <c r="S111" s="82"/>
      <c r="T111" s="83"/>
      <c r="AT111" s="16" t="s">
        <v>210</v>
      </c>
      <c r="AU111" s="16" t="s">
        <v>85</v>
      </c>
    </row>
    <row r="112" s="1" customFormat="1" ht="16.5" customHeight="1">
      <c r="B112" s="37"/>
      <c r="C112" s="218" t="s">
        <v>263</v>
      </c>
      <c r="D112" s="218" t="s">
        <v>201</v>
      </c>
      <c r="E112" s="219" t="s">
        <v>1095</v>
      </c>
      <c r="F112" s="220" t="s">
        <v>1096</v>
      </c>
      <c r="G112" s="221" t="s">
        <v>229</v>
      </c>
      <c r="H112" s="222">
        <v>12.5</v>
      </c>
      <c r="I112" s="223"/>
      <c r="J112" s="224">
        <f>ROUND(I112*H112,2)</f>
        <v>0</v>
      </c>
      <c r="K112" s="220" t="s">
        <v>205</v>
      </c>
      <c r="L112" s="42"/>
      <c r="M112" s="225" t="s">
        <v>30</v>
      </c>
      <c r="N112" s="226" t="s">
        <v>46</v>
      </c>
      <c r="O112" s="82"/>
      <c r="P112" s="227">
        <f>O112*H112</f>
        <v>0</v>
      </c>
      <c r="Q112" s="227">
        <v>0.049500000000000002</v>
      </c>
      <c r="R112" s="227">
        <f>Q112*H112</f>
        <v>0.61875000000000002</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1301</v>
      </c>
    </row>
    <row r="113" s="1" customFormat="1">
      <c r="B113" s="37"/>
      <c r="C113" s="38"/>
      <c r="D113" s="231" t="s">
        <v>208</v>
      </c>
      <c r="E113" s="38"/>
      <c r="F113" s="232" t="s">
        <v>1098</v>
      </c>
      <c r="G113" s="38"/>
      <c r="H113" s="38"/>
      <c r="I113" s="144"/>
      <c r="J113" s="38"/>
      <c r="K113" s="38"/>
      <c r="L113" s="42"/>
      <c r="M113" s="233"/>
      <c r="N113" s="82"/>
      <c r="O113" s="82"/>
      <c r="P113" s="82"/>
      <c r="Q113" s="82"/>
      <c r="R113" s="82"/>
      <c r="S113" s="82"/>
      <c r="T113" s="83"/>
      <c r="AT113" s="16" t="s">
        <v>208</v>
      </c>
      <c r="AU113" s="16" t="s">
        <v>85</v>
      </c>
    </row>
    <row r="114" s="1" customFormat="1">
      <c r="B114" s="37"/>
      <c r="C114" s="38"/>
      <c r="D114" s="231" t="s">
        <v>210</v>
      </c>
      <c r="E114" s="38"/>
      <c r="F114" s="234" t="s">
        <v>1088</v>
      </c>
      <c r="G114" s="38"/>
      <c r="H114" s="38"/>
      <c r="I114" s="144"/>
      <c r="J114" s="38"/>
      <c r="K114" s="38"/>
      <c r="L114" s="42"/>
      <c r="M114" s="233"/>
      <c r="N114" s="82"/>
      <c r="O114" s="82"/>
      <c r="P114" s="82"/>
      <c r="Q114" s="82"/>
      <c r="R114" s="82"/>
      <c r="S114" s="82"/>
      <c r="T114" s="83"/>
      <c r="AT114" s="16" t="s">
        <v>210</v>
      </c>
      <c r="AU114" s="16" t="s">
        <v>85</v>
      </c>
    </row>
    <row r="115" s="1" customFormat="1" ht="16.5" customHeight="1">
      <c r="B115" s="37"/>
      <c r="C115" s="218" t="s">
        <v>225</v>
      </c>
      <c r="D115" s="218" t="s">
        <v>201</v>
      </c>
      <c r="E115" s="219" t="s">
        <v>1103</v>
      </c>
      <c r="F115" s="220" t="s">
        <v>1104</v>
      </c>
      <c r="G115" s="221" t="s">
        <v>204</v>
      </c>
      <c r="H115" s="222">
        <v>2.5499999999999998</v>
      </c>
      <c r="I115" s="223"/>
      <c r="J115" s="224">
        <f>ROUND(I115*H115,2)</f>
        <v>0</v>
      </c>
      <c r="K115" s="220" t="s">
        <v>205</v>
      </c>
      <c r="L115" s="42"/>
      <c r="M115" s="225" t="s">
        <v>30</v>
      </c>
      <c r="N115" s="226" t="s">
        <v>46</v>
      </c>
      <c r="O115" s="82"/>
      <c r="P115" s="227">
        <f>O115*H115</f>
        <v>0</v>
      </c>
      <c r="Q115" s="227">
        <v>0.72258999999999995</v>
      </c>
      <c r="R115" s="227">
        <f>Q115*H115</f>
        <v>1.8426044999999998</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1302</v>
      </c>
    </row>
    <row r="116" s="1" customFormat="1">
      <c r="B116" s="37"/>
      <c r="C116" s="38"/>
      <c r="D116" s="231" t="s">
        <v>208</v>
      </c>
      <c r="E116" s="38"/>
      <c r="F116" s="232" t="s">
        <v>1106</v>
      </c>
      <c r="G116" s="38"/>
      <c r="H116" s="38"/>
      <c r="I116" s="144"/>
      <c r="J116" s="38"/>
      <c r="K116" s="38"/>
      <c r="L116" s="42"/>
      <c r="M116" s="233"/>
      <c r="N116" s="82"/>
      <c r="O116" s="82"/>
      <c r="P116" s="82"/>
      <c r="Q116" s="82"/>
      <c r="R116" s="82"/>
      <c r="S116" s="82"/>
      <c r="T116" s="83"/>
      <c r="AT116" s="16" t="s">
        <v>208</v>
      </c>
      <c r="AU116" s="16" t="s">
        <v>85</v>
      </c>
    </row>
    <row r="117" s="1" customFormat="1">
      <c r="B117" s="37"/>
      <c r="C117" s="38"/>
      <c r="D117" s="231" t="s">
        <v>210</v>
      </c>
      <c r="E117" s="38"/>
      <c r="F117" s="234" t="s">
        <v>1088</v>
      </c>
      <c r="G117" s="38"/>
      <c r="H117" s="38"/>
      <c r="I117" s="144"/>
      <c r="J117" s="38"/>
      <c r="K117" s="38"/>
      <c r="L117" s="42"/>
      <c r="M117" s="233"/>
      <c r="N117" s="82"/>
      <c r="O117" s="82"/>
      <c r="P117" s="82"/>
      <c r="Q117" s="82"/>
      <c r="R117" s="82"/>
      <c r="S117" s="82"/>
      <c r="T117" s="83"/>
      <c r="AT117" s="16" t="s">
        <v>210</v>
      </c>
      <c r="AU117" s="16" t="s">
        <v>85</v>
      </c>
    </row>
    <row r="118" s="1" customFormat="1" ht="16.5" customHeight="1">
      <c r="B118" s="37"/>
      <c r="C118" s="218" t="s">
        <v>124</v>
      </c>
      <c r="D118" s="218" t="s">
        <v>201</v>
      </c>
      <c r="E118" s="219" t="s">
        <v>1123</v>
      </c>
      <c r="F118" s="220" t="s">
        <v>1124</v>
      </c>
      <c r="G118" s="221" t="s">
        <v>229</v>
      </c>
      <c r="H118" s="222">
        <v>12.5</v>
      </c>
      <c r="I118" s="223"/>
      <c r="J118" s="224">
        <f>ROUND(I118*H118,2)</f>
        <v>0</v>
      </c>
      <c r="K118" s="220" t="s">
        <v>205</v>
      </c>
      <c r="L118" s="42"/>
      <c r="M118" s="225" t="s">
        <v>30</v>
      </c>
      <c r="N118" s="226" t="s">
        <v>46</v>
      </c>
      <c r="O118" s="82"/>
      <c r="P118" s="227">
        <f>O118*H118</f>
        <v>0</v>
      </c>
      <c r="Q118" s="227">
        <v>0</v>
      </c>
      <c r="R118" s="227">
        <f>Q118*H118</f>
        <v>0</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1303</v>
      </c>
    </row>
    <row r="119" s="1" customFormat="1">
      <c r="B119" s="37"/>
      <c r="C119" s="38"/>
      <c r="D119" s="231" t="s">
        <v>208</v>
      </c>
      <c r="E119" s="38"/>
      <c r="F119" s="232" t="s">
        <v>1126</v>
      </c>
      <c r="G119" s="38"/>
      <c r="H119" s="38"/>
      <c r="I119" s="144"/>
      <c r="J119" s="38"/>
      <c r="K119" s="38"/>
      <c r="L119" s="42"/>
      <c r="M119" s="233"/>
      <c r="N119" s="82"/>
      <c r="O119" s="82"/>
      <c r="P119" s="82"/>
      <c r="Q119" s="82"/>
      <c r="R119" s="82"/>
      <c r="S119" s="82"/>
      <c r="T119" s="83"/>
      <c r="AT119" s="16" t="s">
        <v>208</v>
      </c>
      <c r="AU119" s="16" t="s">
        <v>85</v>
      </c>
    </row>
    <row r="120" s="1" customFormat="1">
      <c r="B120" s="37"/>
      <c r="C120" s="38"/>
      <c r="D120" s="231" t="s">
        <v>210</v>
      </c>
      <c r="E120" s="38"/>
      <c r="F120" s="234" t="s">
        <v>1127</v>
      </c>
      <c r="G120" s="38"/>
      <c r="H120" s="38"/>
      <c r="I120" s="144"/>
      <c r="J120" s="38"/>
      <c r="K120" s="38"/>
      <c r="L120" s="42"/>
      <c r="M120" s="233"/>
      <c r="N120" s="82"/>
      <c r="O120" s="82"/>
      <c r="P120" s="82"/>
      <c r="Q120" s="82"/>
      <c r="R120" s="82"/>
      <c r="S120" s="82"/>
      <c r="T120" s="83"/>
      <c r="AT120" s="16" t="s">
        <v>210</v>
      </c>
      <c r="AU120" s="16" t="s">
        <v>85</v>
      </c>
    </row>
    <row r="121" s="1" customFormat="1" ht="16.5" customHeight="1">
      <c r="B121" s="37"/>
      <c r="C121" s="263" t="s">
        <v>127</v>
      </c>
      <c r="D121" s="263" t="s">
        <v>774</v>
      </c>
      <c r="E121" s="264" t="s">
        <v>1128</v>
      </c>
      <c r="F121" s="265" t="s">
        <v>1129</v>
      </c>
      <c r="G121" s="266" t="s">
        <v>229</v>
      </c>
      <c r="H121" s="267">
        <v>12.5</v>
      </c>
      <c r="I121" s="268"/>
      <c r="J121" s="269">
        <f>ROUND(I121*H121,2)</f>
        <v>0</v>
      </c>
      <c r="K121" s="265" t="s">
        <v>205</v>
      </c>
      <c r="L121" s="270"/>
      <c r="M121" s="271" t="s">
        <v>30</v>
      </c>
      <c r="N121" s="272" t="s">
        <v>46</v>
      </c>
      <c r="O121" s="82"/>
      <c r="P121" s="227">
        <f>O121*H121</f>
        <v>0</v>
      </c>
      <c r="Q121" s="227">
        <v>0.0011999999999999999</v>
      </c>
      <c r="R121" s="227">
        <f>Q121*H121</f>
        <v>0.014999999999999999</v>
      </c>
      <c r="S121" s="227">
        <v>0</v>
      </c>
      <c r="T121" s="228">
        <f>S121*H121</f>
        <v>0</v>
      </c>
      <c r="AR121" s="229" t="s">
        <v>263</v>
      </c>
      <c r="AT121" s="229" t="s">
        <v>774</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1304</v>
      </c>
    </row>
    <row r="122" s="1" customFormat="1">
      <c r="B122" s="37"/>
      <c r="C122" s="38"/>
      <c r="D122" s="231" t="s">
        <v>208</v>
      </c>
      <c r="E122" s="38"/>
      <c r="F122" s="232" t="s">
        <v>1129</v>
      </c>
      <c r="G122" s="38"/>
      <c r="H122" s="38"/>
      <c r="I122" s="144"/>
      <c r="J122" s="38"/>
      <c r="K122" s="38"/>
      <c r="L122" s="42"/>
      <c r="M122" s="233"/>
      <c r="N122" s="82"/>
      <c r="O122" s="82"/>
      <c r="P122" s="82"/>
      <c r="Q122" s="82"/>
      <c r="R122" s="82"/>
      <c r="S122" s="82"/>
      <c r="T122" s="83"/>
      <c r="AT122" s="16" t="s">
        <v>208</v>
      </c>
      <c r="AU122" s="16" t="s">
        <v>85</v>
      </c>
    </row>
    <row r="123" s="11" customFormat="1" ht="22.8" customHeight="1">
      <c r="B123" s="202"/>
      <c r="C123" s="203"/>
      <c r="D123" s="204" t="s">
        <v>74</v>
      </c>
      <c r="E123" s="216" t="s">
        <v>261</v>
      </c>
      <c r="F123" s="216" t="s">
        <v>262</v>
      </c>
      <c r="G123" s="203"/>
      <c r="H123" s="203"/>
      <c r="I123" s="206"/>
      <c r="J123" s="217">
        <f>BK123</f>
        <v>0</v>
      </c>
      <c r="K123" s="203"/>
      <c r="L123" s="208"/>
      <c r="M123" s="209"/>
      <c r="N123" s="210"/>
      <c r="O123" s="210"/>
      <c r="P123" s="211">
        <f>SUM(P124:P126)</f>
        <v>0</v>
      </c>
      <c r="Q123" s="210"/>
      <c r="R123" s="211">
        <f>SUM(R124:R126)</f>
        <v>0</v>
      </c>
      <c r="S123" s="210"/>
      <c r="T123" s="212">
        <f>SUM(T124:T126)</f>
        <v>0</v>
      </c>
      <c r="AR123" s="213" t="s">
        <v>83</v>
      </c>
      <c r="AT123" s="214" t="s">
        <v>74</v>
      </c>
      <c r="AU123" s="214" t="s">
        <v>83</v>
      </c>
      <c r="AY123" s="213" t="s">
        <v>199</v>
      </c>
      <c r="BK123" s="215">
        <f>SUM(BK124:BK126)</f>
        <v>0</v>
      </c>
    </row>
    <row r="124" s="1" customFormat="1" ht="16.5" customHeight="1">
      <c r="B124" s="37"/>
      <c r="C124" s="218" t="s">
        <v>130</v>
      </c>
      <c r="D124" s="218" t="s">
        <v>201</v>
      </c>
      <c r="E124" s="219" t="s">
        <v>1061</v>
      </c>
      <c r="F124" s="220" t="s">
        <v>1062</v>
      </c>
      <c r="G124" s="221" t="s">
        <v>236</v>
      </c>
      <c r="H124" s="222">
        <v>8.1199999999999992</v>
      </c>
      <c r="I124" s="223"/>
      <c r="J124" s="224">
        <f>ROUND(I124*H124,2)</f>
        <v>0</v>
      </c>
      <c r="K124" s="220" t="s">
        <v>205</v>
      </c>
      <c r="L124" s="42"/>
      <c r="M124" s="225" t="s">
        <v>30</v>
      </c>
      <c r="N124" s="226" t="s">
        <v>46</v>
      </c>
      <c r="O124" s="82"/>
      <c r="P124" s="227">
        <f>O124*H124</f>
        <v>0</v>
      </c>
      <c r="Q124" s="227">
        <v>0</v>
      </c>
      <c r="R124" s="227">
        <f>Q124*H124</f>
        <v>0</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1305</v>
      </c>
    </row>
    <row r="125" s="1" customFormat="1">
      <c r="B125" s="37"/>
      <c r="C125" s="38"/>
      <c r="D125" s="231" t="s">
        <v>208</v>
      </c>
      <c r="E125" s="38"/>
      <c r="F125" s="232" t="s">
        <v>1064</v>
      </c>
      <c r="G125" s="38"/>
      <c r="H125" s="38"/>
      <c r="I125" s="144"/>
      <c r="J125" s="38"/>
      <c r="K125" s="38"/>
      <c r="L125" s="42"/>
      <c r="M125" s="233"/>
      <c r="N125" s="82"/>
      <c r="O125" s="82"/>
      <c r="P125" s="82"/>
      <c r="Q125" s="82"/>
      <c r="R125" s="82"/>
      <c r="S125" s="82"/>
      <c r="T125" s="83"/>
      <c r="AT125" s="16" t="s">
        <v>208</v>
      </c>
      <c r="AU125" s="16" t="s">
        <v>85</v>
      </c>
    </row>
    <row r="126" s="1" customFormat="1">
      <c r="B126" s="37"/>
      <c r="C126" s="38"/>
      <c r="D126" s="231" t="s">
        <v>210</v>
      </c>
      <c r="E126" s="38"/>
      <c r="F126" s="234" t="s">
        <v>1065</v>
      </c>
      <c r="G126" s="38"/>
      <c r="H126" s="38"/>
      <c r="I126" s="144"/>
      <c r="J126" s="38"/>
      <c r="K126" s="38"/>
      <c r="L126" s="42"/>
      <c r="M126" s="260"/>
      <c r="N126" s="261"/>
      <c r="O126" s="261"/>
      <c r="P126" s="261"/>
      <c r="Q126" s="261"/>
      <c r="R126" s="261"/>
      <c r="S126" s="261"/>
      <c r="T126" s="262"/>
      <c r="AT126" s="16" t="s">
        <v>210</v>
      </c>
      <c r="AU126" s="16" t="s">
        <v>85</v>
      </c>
    </row>
    <row r="127" s="1" customFormat="1" ht="6.96" customHeight="1">
      <c r="B127" s="57"/>
      <c r="C127" s="58"/>
      <c r="D127" s="58"/>
      <c r="E127" s="58"/>
      <c r="F127" s="58"/>
      <c r="G127" s="58"/>
      <c r="H127" s="58"/>
      <c r="I127" s="169"/>
      <c r="J127" s="58"/>
      <c r="K127" s="58"/>
      <c r="L127" s="42"/>
    </row>
  </sheetData>
  <sheetProtection sheet="1" autoFilter="0" formatColumns="0" formatRows="0" objects="1" scenarios="1" spinCount="100000" saltValue="p03GWPux9ki//BBol6YJmtHrElSwUbrSlRQa3YSDGOKQ3uCYm81BX5s5KS8CH5knGdB2PMsjn7HNpV7SlOyy4Q==" hashValue="Wq+z8TasVBvKKR2pZ12JTpL7l5D+TovD9dFDjk0S+B1dzJ93huIoDhI+e1Y2PPFPwv3tg9QcHh4+xOlOLQy/9w==" algorithmName="SHA-512" password="CC35"/>
  <autoFilter ref="C88:K126"/>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1.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143</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1306</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1307</v>
      </c>
      <c r="L20" s="42"/>
    </row>
    <row r="21" s="1" customFormat="1" ht="18" customHeight="1">
      <c r="B21" s="42"/>
      <c r="E21" s="131" t="s">
        <v>1308</v>
      </c>
      <c r="I21" s="146" t="s">
        <v>29</v>
      </c>
      <c r="J21" s="131" t="s">
        <v>1309</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1310</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ROUND(J87,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ROUND((SUM(BE87:BE265)),  2)</f>
        <v>0</v>
      </c>
      <c r="I33" s="158">
        <v>0.20999999999999999</v>
      </c>
      <c r="J33" s="157">
        <f>ROUND(((SUM(BE87:BE265))*I33),  2)</f>
        <v>0</v>
      </c>
      <c r="L33" s="42"/>
    </row>
    <row r="34" s="1" customFormat="1" ht="14.4" customHeight="1">
      <c r="B34" s="42"/>
      <c r="E34" s="142" t="s">
        <v>47</v>
      </c>
      <c r="F34" s="157">
        <f>ROUND((SUM(BF87:BF265)),  2)</f>
        <v>0</v>
      </c>
      <c r="I34" s="158">
        <v>0.14999999999999999</v>
      </c>
      <c r="J34" s="157">
        <f>ROUND(((SUM(BF87:BF265))*I34),  2)</f>
        <v>0</v>
      </c>
      <c r="L34" s="42"/>
    </row>
    <row r="35" hidden="1" s="1" customFormat="1" ht="14.4" customHeight="1">
      <c r="B35" s="42"/>
      <c r="E35" s="142" t="s">
        <v>48</v>
      </c>
      <c r="F35" s="157">
        <f>ROUND((SUM(BG87:BG265)),  2)</f>
        <v>0</v>
      </c>
      <c r="I35" s="158">
        <v>0.20999999999999999</v>
      </c>
      <c r="J35" s="157">
        <f>0</f>
        <v>0</v>
      </c>
      <c r="L35" s="42"/>
    </row>
    <row r="36" hidden="1" s="1" customFormat="1" ht="14.4" customHeight="1">
      <c r="B36" s="42"/>
      <c r="E36" s="142" t="s">
        <v>49</v>
      </c>
      <c r="F36" s="157">
        <f>ROUND((SUM(BH87:BH265)),  2)</f>
        <v>0</v>
      </c>
      <c r="I36" s="158">
        <v>0.14999999999999999</v>
      </c>
      <c r="J36" s="157">
        <f>0</f>
        <v>0</v>
      </c>
      <c r="L36" s="42"/>
    </row>
    <row r="37" hidden="1" s="1" customFormat="1" ht="14.4" customHeight="1">
      <c r="B37" s="42"/>
      <c r="E37" s="142" t="s">
        <v>50</v>
      </c>
      <c r="F37" s="157">
        <f>ROUND((SUM(BI87:BI265)),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03a - Dešťová kanalizace (KSÚS KK) - STAVBA I</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27.9" customHeight="1">
      <c r="B54" s="37"/>
      <c r="C54" s="31" t="s">
        <v>25</v>
      </c>
      <c r="D54" s="38"/>
      <c r="E54" s="38"/>
      <c r="F54" s="26" t="str">
        <f>E15</f>
        <v>Město Cheb</v>
      </c>
      <c r="G54" s="38"/>
      <c r="H54" s="38"/>
      <c r="I54" s="146" t="s">
        <v>33</v>
      </c>
      <c r="J54" s="35" t="str">
        <f>E21</f>
        <v>Ing. Petra Neubauerová</v>
      </c>
      <c r="K54" s="38"/>
      <c r="L54" s="42"/>
    </row>
    <row r="55" s="1" customFormat="1" ht="27.9" customHeight="1">
      <c r="B55" s="37"/>
      <c r="C55" s="31" t="s">
        <v>31</v>
      </c>
      <c r="D55" s="38"/>
      <c r="E55" s="38"/>
      <c r="F55" s="26" t="str">
        <f>IF(E18="","",E18)</f>
        <v>Vyplň údaj</v>
      </c>
      <c r="G55" s="38"/>
      <c r="H55" s="38"/>
      <c r="I55" s="146" t="s">
        <v>37</v>
      </c>
      <c r="J55" s="35" t="str">
        <f>E24</f>
        <v>DSVA, s.r.o. - Jitka Heřmanová</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J87</f>
        <v>0</v>
      </c>
      <c r="K59" s="38"/>
      <c r="L59" s="42"/>
      <c r="AU59" s="16" t="s">
        <v>177</v>
      </c>
    </row>
    <row r="60" s="8" customFormat="1" ht="24.96" customHeight="1">
      <c r="B60" s="179"/>
      <c r="C60" s="180"/>
      <c r="D60" s="181" t="s">
        <v>178</v>
      </c>
      <c r="E60" s="182"/>
      <c r="F60" s="182"/>
      <c r="G60" s="182"/>
      <c r="H60" s="182"/>
      <c r="I60" s="183"/>
      <c r="J60" s="184">
        <f>J88</f>
        <v>0</v>
      </c>
      <c r="K60" s="180"/>
      <c r="L60" s="185"/>
    </row>
    <row r="61" s="9" customFormat="1" ht="19.92" customHeight="1">
      <c r="B61" s="186"/>
      <c r="C61" s="123"/>
      <c r="D61" s="187" t="s">
        <v>179</v>
      </c>
      <c r="E61" s="188"/>
      <c r="F61" s="188"/>
      <c r="G61" s="188"/>
      <c r="H61" s="188"/>
      <c r="I61" s="189"/>
      <c r="J61" s="190">
        <f>J89</f>
        <v>0</v>
      </c>
      <c r="K61" s="123"/>
      <c r="L61" s="191"/>
    </row>
    <row r="62" s="9" customFormat="1" ht="19.92" customHeight="1">
      <c r="B62" s="186"/>
      <c r="C62" s="123"/>
      <c r="D62" s="187" t="s">
        <v>1185</v>
      </c>
      <c r="E62" s="188"/>
      <c r="F62" s="188"/>
      <c r="G62" s="188"/>
      <c r="H62" s="188"/>
      <c r="I62" s="189"/>
      <c r="J62" s="190">
        <f>J163</f>
        <v>0</v>
      </c>
      <c r="K62" s="123"/>
      <c r="L62" s="191"/>
    </row>
    <row r="63" s="9" customFormat="1" ht="19.92" customHeight="1">
      <c r="B63" s="186"/>
      <c r="C63" s="123"/>
      <c r="D63" s="187" t="s">
        <v>731</v>
      </c>
      <c r="E63" s="188"/>
      <c r="F63" s="188"/>
      <c r="G63" s="188"/>
      <c r="H63" s="188"/>
      <c r="I63" s="189"/>
      <c r="J63" s="190">
        <f>J173</f>
        <v>0</v>
      </c>
      <c r="K63" s="123"/>
      <c r="L63" s="191"/>
    </row>
    <row r="64" s="9" customFormat="1" ht="19.92" customHeight="1">
      <c r="B64" s="186"/>
      <c r="C64" s="123"/>
      <c r="D64" s="187" t="s">
        <v>755</v>
      </c>
      <c r="E64" s="188"/>
      <c r="F64" s="188"/>
      <c r="G64" s="188"/>
      <c r="H64" s="188"/>
      <c r="I64" s="189"/>
      <c r="J64" s="190">
        <f>J191</f>
        <v>0</v>
      </c>
      <c r="K64" s="123"/>
      <c r="L64" s="191"/>
    </row>
    <row r="65" s="9" customFormat="1" ht="19.92" customHeight="1">
      <c r="B65" s="186"/>
      <c r="C65" s="123"/>
      <c r="D65" s="187" t="s">
        <v>181</v>
      </c>
      <c r="E65" s="188"/>
      <c r="F65" s="188"/>
      <c r="G65" s="188"/>
      <c r="H65" s="188"/>
      <c r="I65" s="189"/>
      <c r="J65" s="190">
        <f>J233</f>
        <v>0</v>
      </c>
      <c r="K65" s="123"/>
      <c r="L65" s="191"/>
    </row>
    <row r="66" s="9" customFormat="1" ht="19.92" customHeight="1">
      <c r="B66" s="186"/>
      <c r="C66" s="123"/>
      <c r="D66" s="187" t="s">
        <v>182</v>
      </c>
      <c r="E66" s="188"/>
      <c r="F66" s="188"/>
      <c r="G66" s="188"/>
      <c r="H66" s="188"/>
      <c r="I66" s="189"/>
      <c r="J66" s="190">
        <f>J242</f>
        <v>0</v>
      </c>
      <c r="K66" s="123"/>
      <c r="L66" s="191"/>
    </row>
    <row r="67" s="9" customFormat="1" ht="19.92" customHeight="1">
      <c r="B67" s="186"/>
      <c r="C67" s="123"/>
      <c r="D67" s="187" t="s">
        <v>183</v>
      </c>
      <c r="E67" s="188"/>
      <c r="F67" s="188"/>
      <c r="G67" s="188"/>
      <c r="H67" s="188"/>
      <c r="I67" s="189"/>
      <c r="J67" s="190">
        <f>J262</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s="1" customFormat="1" ht="12" customHeight="1">
      <c r="B78" s="37"/>
      <c r="C78" s="31" t="s">
        <v>172</v>
      </c>
      <c r="D78" s="38"/>
      <c r="E78" s="38"/>
      <c r="F78" s="38"/>
      <c r="G78" s="38"/>
      <c r="H78" s="38"/>
      <c r="I78" s="144"/>
      <c r="J78" s="38"/>
      <c r="K78" s="38"/>
      <c r="L78" s="42"/>
    </row>
    <row r="79" s="1" customFormat="1" ht="16.5" customHeight="1">
      <c r="B79" s="37"/>
      <c r="C79" s="38"/>
      <c r="D79" s="38"/>
      <c r="E79" s="67" t="str">
        <f>E9</f>
        <v>SO 03a - Dešťová kanalizace (KSÚS KK) - STAVBA I</v>
      </c>
      <c r="F79" s="38"/>
      <c r="G79" s="38"/>
      <c r="H79" s="38"/>
      <c r="I79" s="144"/>
      <c r="J79" s="38"/>
      <c r="K79" s="38"/>
      <c r="L79" s="42"/>
    </row>
    <row r="80" s="1" customFormat="1" ht="6.96" customHeight="1">
      <c r="B80" s="37"/>
      <c r="C80" s="38"/>
      <c r="D80" s="38"/>
      <c r="E80" s="38"/>
      <c r="F80" s="38"/>
      <c r="G80" s="38"/>
      <c r="H80" s="38"/>
      <c r="I80" s="144"/>
      <c r="J80" s="38"/>
      <c r="K80" s="38"/>
      <c r="L80" s="42"/>
    </row>
    <row r="81" s="1" customFormat="1" ht="12" customHeight="1">
      <c r="B81" s="37"/>
      <c r="C81" s="31" t="s">
        <v>21</v>
      </c>
      <c r="D81" s="38"/>
      <c r="E81" s="38"/>
      <c r="F81" s="26" t="str">
        <f>F12</f>
        <v>Cheb-Háje</v>
      </c>
      <c r="G81" s="38"/>
      <c r="H81" s="38"/>
      <c r="I81" s="146" t="s">
        <v>23</v>
      </c>
      <c r="J81" s="70" t="str">
        <f>IF(J12="","",J12)</f>
        <v>21. 8. 2018</v>
      </c>
      <c r="K81" s="38"/>
      <c r="L81" s="42"/>
    </row>
    <row r="82" s="1" customFormat="1" ht="6.96" customHeight="1">
      <c r="B82" s="37"/>
      <c r="C82" s="38"/>
      <c r="D82" s="38"/>
      <c r="E82" s="38"/>
      <c r="F82" s="38"/>
      <c r="G82" s="38"/>
      <c r="H82" s="38"/>
      <c r="I82" s="144"/>
      <c r="J82" s="38"/>
      <c r="K82" s="38"/>
      <c r="L82" s="42"/>
    </row>
    <row r="83" s="1" customFormat="1" ht="27.9" customHeight="1">
      <c r="B83" s="37"/>
      <c r="C83" s="31" t="s">
        <v>25</v>
      </c>
      <c r="D83" s="38"/>
      <c r="E83" s="38"/>
      <c r="F83" s="26" t="str">
        <f>E15</f>
        <v>Město Cheb</v>
      </c>
      <c r="G83" s="38"/>
      <c r="H83" s="38"/>
      <c r="I83" s="146" t="s">
        <v>33</v>
      </c>
      <c r="J83" s="35" t="str">
        <f>E21</f>
        <v>Ing. Petra Neubauerová</v>
      </c>
      <c r="K83" s="38"/>
      <c r="L83" s="42"/>
    </row>
    <row r="84" s="1" customFormat="1" ht="27.9" customHeight="1">
      <c r="B84" s="37"/>
      <c r="C84" s="31" t="s">
        <v>31</v>
      </c>
      <c r="D84" s="38"/>
      <c r="E84" s="38"/>
      <c r="F84" s="26" t="str">
        <f>IF(E18="","",E18)</f>
        <v>Vyplň údaj</v>
      </c>
      <c r="G84" s="38"/>
      <c r="H84" s="38"/>
      <c r="I84" s="146" t="s">
        <v>37</v>
      </c>
      <c r="J84" s="35" t="str">
        <f>E24</f>
        <v>DSVA, s.r.o. - Jitka Heřmanová</v>
      </c>
      <c r="K84" s="38"/>
      <c r="L84" s="42"/>
    </row>
    <row r="85" s="1" customFormat="1" ht="10.32" customHeight="1">
      <c r="B85" s="37"/>
      <c r="C85" s="38"/>
      <c r="D85" s="38"/>
      <c r="E85" s="38"/>
      <c r="F85" s="38"/>
      <c r="G85" s="38"/>
      <c r="H85" s="38"/>
      <c r="I85" s="144"/>
      <c r="J85" s="38"/>
      <c r="K85" s="38"/>
      <c r="L85" s="42"/>
    </row>
    <row r="86" s="10" customFormat="1" ht="29.28" customHeight="1">
      <c r="B86" s="192"/>
      <c r="C86" s="193" t="s">
        <v>185</v>
      </c>
      <c r="D86" s="194" t="s">
        <v>60</v>
      </c>
      <c r="E86" s="194" t="s">
        <v>56</v>
      </c>
      <c r="F86" s="194" t="s">
        <v>57</v>
      </c>
      <c r="G86" s="194" t="s">
        <v>186</v>
      </c>
      <c r="H86" s="194" t="s">
        <v>187</v>
      </c>
      <c r="I86" s="195" t="s">
        <v>188</v>
      </c>
      <c r="J86" s="194" t="s">
        <v>176</v>
      </c>
      <c r="K86" s="196" t="s">
        <v>189</v>
      </c>
      <c r="L86" s="197"/>
      <c r="M86" s="90" t="s">
        <v>30</v>
      </c>
      <c r="N86" s="91" t="s">
        <v>45</v>
      </c>
      <c r="O86" s="91" t="s">
        <v>190</v>
      </c>
      <c r="P86" s="91" t="s">
        <v>191</v>
      </c>
      <c r="Q86" s="91" t="s">
        <v>192</v>
      </c>
      <c r="R86" s="91" t="s">
        <v>193</v>
      </c>
      <c r="S86" s="91" t="s">
        <v>194</v>
      </c>
      <c r="T86" s="92" t="s">
        <v>195</v>
      </c>
    </row>
    <row r="87" s="1" customFormat="1" ht="22.8" customHeight="1">
      <c r="B87" s="37"/>
      <c r="C87" s="97" t="s">
        <v>196</v>
      </c>
      <c r="D87" s="38"/>
      <c r="E87" s="38"/>
      <c r="F87" s="38"/>
      <c r="G87" s="38"/>
      <c r="H87" s="38"/>
      <c r="I87" s="144"/>
      <c r="J87" s="198">
        <f>BK87</f>
        <v>0</v>
      </c>
      <c r="K87" s="38"/>
      <c r="L87" s="42"/>
      <c r="M87" s="93"/>
      <c r="N87" s="94"/>
      <c r="O87" s="94"/>
      <c r="P87" s="199">
        <f>P88</f>
        <v>0</v>
      </c>
      <c r="Q87" s="94"/>
      <c r="R87" s="199">
        <f>R88</f>
        <v>117.779621042</v>
      </c>
      <c r="S87" s="94"/>
      <c r="T87" s="200">
        <f>T88</f>
        <v>29.119999999999997</v>
      </c>
      <c r="AT87" s="16" t="s">
        <v>74</v>
      </c>
      <c r="AU87" s="16" t="s">
        <v>177</v>
      </c>
      <c r="BK87" s="201">
        <f>BK88</f>
        <v>0</v>
      </c>
    </row>
    <row r="88" s="11" customFormat="1" ht="25.92" customHeight="1">
      <c r="B88" s="202"/>
      <c r="C88" s="203"/>
      <c r="D88" s="204" t="s">
        <v>74</v>
      </c>
      <c r="E88" s="205" t="s">
        <v>197</v>
      </c>
      <c r="F88" s="205" t="s">
        <v>198</v>
      </c>
      <c r="G88" s="203"/>
      <c r="H88" s="203"/>
      <c r="I88" s="206"/>
      <c r="J88" s="207">
        <f>BK88</f>
        <v>0</v>
      </c>
      <c r="K88" s="203"/>
      <c r="L88" s="208"/>
      <c r="M88" s="209"/>
      <c r="N88" s="210"/>
      <c r="O88" s="210"/>
      <c r="P88" s="211">
        <f>P89+P163+P173+P191+P233+P242+P262</f>
        <v>0</v>
      </c>
      <c r="Q88" s="210"/>
      <c r="R88" s="211">
        <f>R89+R163+R173+R191+R233+R242+R262</f>
        <v>117.779621042</v>
      </c>
      <c r="S88" s="210"/>
      <c r="T88" s="212">
        <f>T89+T163+T173+T191+T233+T242+T262</f>
        <v>29.119999999999997</v>
      </c>
      <c r="AR88" s="213" t="s">
        <v>83</v>
      </c>
      <c r="AT88" s="214" t="s">
        <v>74</v>
      </c>
      <c r="AU88" s="214" t="s">
        <v>75</v>
      </c>
      <c r="AY88" s="213" t="s">
        <v>199</v>
      </c>
      <c r="BK88" s="215">
        <f>BK89+BK163+BK173+BK191+BK233+BK242+BK262</f>
        <v>0</v>
      </c>
    </row>
    <row r="89" s="11" customFormat="1" ht="22.8" customHeight="1">
      <c r="B89" s="202"/>
      <c r="C89" s="203"/>
      <c r="D89" s="204" t="s">
        <v>74</v>
      </c>
      <c r="E89" s="216" t="s">
        <v>83</v>
      </c>
      <c r="F89" s="216" t="s">
        <v>200</v>
      </c>
      <c r="G89" s="203"/>
      <c r="H89" s="203"/>
      <c r="I89" s="206"/>
      <c r="J89" s="217">
        <f>BK89</f>
        <v>0</v>
      </c>
      <c r="K89" s="203"/>
      <c r="L89" s="208"/>
      <c r="M89" s="209"/>
      <c r="N89" s="210"/>
      <c r="O89" s="210"/>
      <c r="P89" s="211">
        <f>SUM(P90:P162)</f>
        <v>0</v>
      </c>
      <c r="Q89" s="210"/>
      <c r="R89" s="211">
        <f>SUM(R90:R162)</f>
        <v>56.039407000000004</v>
      </c>
      <c r="S89" s="210"/>
      <c r="T89" s="212">
        <f>SUM(T90:T162)</f>
        <v>29.119999999999997</v>
      </c>
      <c r="AR89" s="213" t="s">
        <v>83</v>
      </c>
      <c r="AT89" s="214" t="s">
        <v>74</v>
      </c>
      <c r="AU89" s="214" t="s">
        <v>83</v>
      </c>
      <c r="AY89" s="213" t="s">
        <v>199</v>
      </c>
      <c r="BK89" s="215">
        <f>SUM(BK90:BK162)</f>
        <v>0</v>
      </c>
    </row>
    <row r="90" s="1" customFormat="1" ht="16.5" customHeight="1">
      <c r="B90" s="37"/>
      <c r="C90" s="218" t="s">
        <v>83</v>
      </c>
      <c r="D90" s="218" t="s">
        <v>201</v>
      </c>
      <c r="E90" s="219" t="s">
        <v>1311</v>
      </c>
      <c r="F90" s="220" t="s">
        <v>1312</v>
      </c>
      <c r="G90" s="221" t="s">
        <v>204</v>
      </c>
      <c r="H90" s="222">
        <v>36.399999999999999</v>
      </c>
      <c r="I90" s="223"/>
      <c r="J90" s="224">
        <f>ROUND(I90*H90,2)</f>
        <v>0</v>
      </c>
      <c r="K90" s="220" t="s">
        <v>205</v>
      </c>
      <c r="L90" s="42"/>
      <c r="M90" s="225" t="s">
        <v>30</v>
      </c>
      <c r="N90" s="226" t="s">
        <v>46</v>
      </c>
      <c r="O90" s="82"/>
      <c r="P90" s="227">
        <f>O90*H90</f>
        <v>0</v>
      </c>
      <c r="Q90" s="227">
        <v>0</v>
      </c>
      <c r="R90" s="227">
        <f>Q90*H90</f>
        <v>0</v>
      </c>
      <c r="S90" s="227">
        <v>0.57999999999999996</v>
      </c>
      <c r="T90" s="228">
        <f>S90*H90</f>
        <v>21.111999999999998</v>
      </c>
      <c r="AR90" s="229" t="s">
        <v>206</v>
      </c>
      <c r="AT90" s="229" t="s">
        <v>201</v>
      </c>
      <c r="AU90" s="229" t="s">
        <v>85</v>
      </c>
      <c r="AY90" s="16" t="s">
        <v>199</v>
      </c>
      <c r="BE90" s="230">
        <f>IF(N90="základní",J90,0)</f>
        <v>0</v>
      </c>
      <c r="BF90" s="230">
        <f>IF(N90="snížená",J90,0)</f>
        <v>0</v>
      </c>
      <c r="BG90" s="230">
        <f>IF(N90="zákl. přenesená",J90,0)</f>
        <v>0</v>
      </c>
      <c r="BH90" s="230">
        <f>IF(N90="sníž. přenesená",J90,0)</f>
        <v>0</v>
      </c>
      <c r="BI90" s="230">
        <f>IF(N90="nulová",J90,0)</f>
        <v>0</v>
      </c>
      <c r="BJ90" s="16" t="s">
        <v>83</v>
      </c>
      <c r="BK90" s="230">
        <f>ROUND(I90*H90,2)</f>
        <v>0</v>
      </c>
      <c r="BL90" s="16" t="s">
        <v>206</v>
      </c>
      <c r="BM90" s="229" t="s">
        <v>1313</v>
      </c>
    </row>
    <row r="91" s="1" customFormat="1">
      <c r="B91" s="37"/>
      <c r="C91" s="38"/>
      <c r="D91" s="231" t="s">
        <v>208</v>
      </c>
      <c r="E91" s="38"/>
      <c r="F91" s="232" t="s">
        <v>1314</v>
      </c>
      <c r="G91" s="38"/>
      <c r="H91" s="38"/>
      <c r="I91" s="144"/>
      <c r="J91" s="38"/>
      <c r="K91" s="38"/>
      <c r="L91" s="42"/>
      <c r="M91" s="233"/>
      <c r="N91" s="82"/>
      <c r="O91" s="82"/>
      <c r="P91" s="82"/>
      <c r="Q91" s="82"/>
      <c r="R91" s="82"/>
      <c r="S91" s="82"/>
      <c r="T91" s="83"/>
      <c r="AT91" s="16" t="s">
        <v>208</v>
      </c>
      <c r="AU91" s="16" t="s">
        <v>85</v>
      </c>
    </row>
    <row r="92" s="1" customFormat="1">
      <c r="B92" s="37"/>
      <c r="C92" s="38"/>
      <c r="D92" s="231" t="s">
        <v>210</v>
      </c>
      <c r="E92" s="38"/>
      <c r="F92" s="234" t="s">
        <v>334</v>
      </c>
      <c r="G92" s="38"/>
      <c r="H92" s="38"/>
      <c r="I92" s="144"/>
      <c r="J92" s="38"/>
      <c r="K92" s="38"/>
      <c r="L92" s="42"/>
      <c r="M92" s="233"/>
      <c r="N92" s="82"/>
      <c r="O92" s="82"/>
      <c r="P92" s="82"/>
      <c r="Q92" s="82"/>
      <c r="R92" s="82"/>
      <c r="S92" s="82"/>
      <c r="T92" s="83"/>
      <c r="AT92" s="16" t="s">
        <v>210</v>
      </c>
      <c r="AU92" s="16" t="s">
        <v>85</v>
      </c>
    </row>
    <row r="93" s="12" customFormat="1">
      <c r="B93" s="235"/>
      <c r="C93" s="236"/>
      <c r="D93" s="231" t="s">
        <v>214</v>
      </c>
      <c r="E93" s="237" t="s">
        <v>30</v>
      </c>
      <c r="F93" s="238" t="s">
        <v>1315</v>
      </c>
      <c r="G93" s="236"/>
      <c r="H93" s="239">
        <v>36.399999999999999</v>
      </c>
      <c r="I93" s="240"/>
      <c r="J93" s="236"/>
      <c r="K93" s="236"/>
      <c r="L93" s="241"/>
      <c r="M93" s="242"/>
      <c r="N93" s="243"/>
      <c r="O93" s="243"/>
      <c r="P93" s="243"/>
      <c r="Q93" s="243"/>
      <c r="R93" s="243"/>
      <c r="S93" s="243"/>
      <c r="T93" s="244"/>
      <c r="AT93" s="245" t="s">
        <v>214</v>
      </c>
      <c r="AU93" s="245" t="s">
        <v>85</v>
      </c>
      <c r="AV93" s="12" t="s">
        <v>85</v>
      </c>
      <c r="AW93" s="12" t="s">
        <v>36</v>
      </c>
      <c r="AX93" s="12" t="s">
        <v>83</v>
      </c>
      <c r="AY93" s="245" t="s">
        <v>199</v>
      </c>
    </row>
    <row r="94" s="1" customFormat="1" ht="16.5" customHeight="1">
      <c r="B94" s="37"/>
      <c r="C94" s="218" t="s">
        <v>85</v>
      </c>
      <c r="D94" s="218" t="s">
        <v>201</v>
      </c>
      <c r="E94" s="219" t="s">
        <v>1316</v>
      </c>
      <c r="F94" s="220" t="s">
        <v>1317</v>
      </c>
      <c r="G94" s="221" t="s">
        <v>204</v>
      </c>
      <c r="H94" s="222">
        <v>36.399999999999999</v>
      </c>
      <c r="I94" s="223"/>
      <c r="J94" s="224">
        <f>ROUND(I94*H94,2)</f>
        <v>0</v>
      </c>
      <c r="K94" s="220" t="s">
        <v>205</v>
      </c>
      <c r="L94" s="42"/>
      <c r="M94" s="225" t="s">
        <v>30</v>
      </c>
      <c r="N94" s="226" t="s">
        <v>46</v>
      </c>
      <c r="O94" s="82"/>
      <c r="P94" s="227">
        <f>O94*H94</f>
        <v>0</v>
      </c>
      <c r="Q94" s="227">
        <v>0</v>
      </c>
      <c r="R94" s="227">
        <f>Q94*H94</f>
        <v>0</v>
      </c>
      <c r="S94" s="227">
        <v>0.22</v>
      </c>
      <c r="T94" s="228">
        <f>S94*H94</f>
        <v>8.0079999999999991</v>
      </c>
      <c r="AR94" s="229" t="s">
        <v>206</v>
      </c>
      <c r="AT94" s="229" t="s">
        <v>201</v>
      </c>
      <c r="AU94" s="229" t="s">
        <v>85</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206</v>
      </c>
      <c r="BM94" s="229" t="s">
        <v>1318</v>
      </c>
    </row>
    <row r="95" s="1" customFormat="1">
      <c r="B95" s="37"/>
      <c r="C95" s="38"/>
      <c r="D95" s="231" t="s">
        <v>208</v>
      </c>
      <c r="E95" s="38"/>
      <c r="F95" s="232" t="s">
        <v>1319</v>
      </c>
      <c r="G95" s="38"/>
      <c r="H95" s="38"/>
      <c r="I95" s="144"/>
      <c r="J95" s="38"/>
      <c r="K95" s="38"/>
      <c r="L95" s="42"/>
      <c r="M95" s="233"/>
      <c r="N95" s="82"/>
      <c r="O95" s="82"/>
      <c r="P95" s="82"/>
      <c r="Q95" s="82"/>
      <c r="R95" s="82"/>
      <c r="S95" s="82"/>
      <c r="T95" s="83"/>
      <c r="AT95" s="16" t="s">
        <v>208</v>
      </c>
      <c r="AU95" s="16" t="s">
        <v>85</v>
      </c>
    </row>
    <row r="96" s="1" customFormat="1">
      <c r="B96" s="37"/>
      <c r="C96" s="38"/>
      <c r="D96" s="231" t="s">
        <v>210</v>
      </c>
      <c r="E96" s="38"/>
      <c r="F96" s="234" t="s">
        <v>334</v>
      </c>
      <c r="G96" s="38"/>
      <c r="H96" s="38"/>
      <c r="I96" s="144"/>
      <c r="J96" s="38"/>
      <c r="K96" s="38"/>
      <c r="L96" s="42"/>
      <c r="M96" s="233"/>
      <c r="N96" s="82"/>
      <c r="O96" s="82"/>
      <c r="P96" s="82"/>
      <c r="Q96" s="82"/>
      <c r="R96" s="82"/>
      <c r="S96" s="82"/>
      <c r="T96" s="83"/>
      <c r="AT96" s="16" t="s">
        <v>210</v>
      </c>
      <c r="AU96" s="16" t="s">
        <v>85</v>
      </c>
    </row>
    <row r="97" s="12" customFormat="1">
      <c r="B97" s="235"/>
      <c r="C97" s="236"/>
      <c r="D97" s="231" t="s">
        <v>214</v>
      </c>
      <c r="E97" s="237" t="s">
        <v>30</v>
      </c>
      <c r="F97" s="238" t="s">
        <v>1315</v>
      </c>
      <c r="G97" s="236"/>
      <c r="H97" s="239">
        <v>36.399999999999999</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1" customFormat="1" ht="16.5" customHeight="1">
      <c r="B98" s="37"/>
      <c r="C98" s="218" t="s">
        <v>217</v>
      </c>
      <c r="D98" s="218" t="s">
        <v>201</v>
      </c>
      <c r="E98" s="219" t="s">
        <v>1320</v>
      </c>
      <c r="F98" s="220" t="s">
        <v>1321</v>
      </c>
      <c r="G98" s="221" t="s">
        <v>1322</v>
      </c>
      <c r="H98" s="222">
        <v>40</v>
      </c>
      <c r="I98" s="223"/>
      <c r="J98" s="224">
        <f>ROUND(I98*H98,2)</f>
        <v>0</v>
      </c>
      <c r="K98" s="220" t="s">
        <v>205</v>
      </c>
      <c r="L98" s="42"/>
      <c r="M98" s="225" t="s">
        <v>30</v>
      </c>
      <c r="N98" s="226" t="s">
        <v>46</v>
      </c>
      <c r="O98" s="82"/>
      <c r="P98" s="227">
        <f>O98*H98</f>
        <v>0</v>
      </c>
      <c r="Q98" s="227">
        <v>0</v>
      </c>
      <c r="R98" s="227">
        <f>Q98*H98</f>
        <v>0</v>
      </c>
      <c r="S98" s="227">
        <v>0</v>
      </c>
      <c r="T98" s="228">
        <f>S98*H98</f>
        <v>0</v>
      </c>
      <c r="AR98" s="229" t="s">
        <v>206</v>
      </c>
      <c r="AT98" s="229" t="s">
        <v>201</v>
      </c>
      <c r="AU98" s="229" t="s">
        <v>85</v>
      </c>
      <c r="AY98" s="16" t="s">
        <v>199</v>
      </c>
      <c r="BE98" s="230">
        <f>IF(N98="základní",J98,0)</f>
        <v>0</v>
      </c>
      <c r="BF98" s="230">
        <f>IF(N98="snížená",J98,0)</f>
        <v>0</v>
      </c>
      <c r="BG98" s="230">
        <f>IF(N98="zákl. přenesená",J98,0)</f>
        <v>0</v>
      </c>
      <c r="BH98" s="230">
        <f>IF(N98="sníž. přenesená",J98,0)</f>
        <v>0</v>
      </c>
      <c r="BI98" s="230">
        <f>IF(N98="nulová",J98,0)</f>
        <v>0</v>
      </c>
      <c r="BJ98" s="16" t="s">
        <v>83</v>
      </c>
      <c r="BK98" s="230">
        <f>ROUND(I98*H98,2)</f>
        <v>0</v>
      </c>
      <c r="BL98" s="16" t="s">
        <v>206</v>
      </c>
      <c r="BM98" s="229" t="s">
        <v>1323</v>
      </c>
    </row>
    <row r="99" s="1" customFormat="1">
      <c r="B99" s="37"/>
      <c r="C99" s="38"/>
      <c r="D99" s="231" t="s">
        <v>208</v>
      </c>
      <c r="E99" s="38"/>
      <c r="F99" s="232" t="s">
        <v>1324</v>
      </c>
      <c r="G99" s="38"/>
      <c r="H99" s="38"/>
      <c r="I99" s="144"/>
      <c r="J99" s="38"/>
      <c r="K99" s="38"/>
      <c r="L99" s="42"/>
      <c r="M99" s="233"/>
      <c r="N99" s="82"/>
      <c r="O99" s="82"/>
      <c r="P99" s="82"/>
      <c r="Q99" s="82"/>
      <c r="R99" s="82"/>
      <c r="S99" s="82"/>
      <c r="T99" s="83"/>
      <c r="AT99" s="16" t="s">
        <v>208</v>
      </c>
      <c r="AU99" s="16" t="s">
        <v>85</v>
      </c>
    </row>
    <row r="100" s="1" customFormat="1">
      <c r="B100" s="37"/>
      <c r="C100" s="38"/>
      <c r="D100" s="231" t="s">
        <v>210</v>
      </c>
      <c r="E100" s="38"/>
      <c r="F100" s="234" t="s">
        <v>1325</v>
      </c>
      <c r="G100" s="38"/>
      <c r="H100" s="38"/>
      <c r="I100" s="144"/>
      <c r="J100" s="38"/>
      <c r="K100" s="38"/>
      <c r="L100" s="42"/>
      <c r="M100" s="233"/>
      <c r="N100" s="82"/>
      <c r="O100" s="82"/>
      <c r="P100" s="82"/>
      <c r="Q100" s="82"/>
      <c r="R100" s="82"/>
      <c r="S100" s="82"/>
      <c r="T100" s="83"/>
      <c r="AT100" s="16" t="s">
        <v>210</v>
      </c>
      <c r="AU100" s="16" t="s">
        <v>85</v>
      </c>
    </row>
    <row r="101" s="12" customFormat="1">
      <c r="B101" s="235"/>
      <c r="C101" s="236"/>
      <c r="D101" s="231" t="s">
        <v>214</v>
      </c>
      <c r="E101" s="237" t="s">
        <v>30</v>
      </c>
      <c r="F101" s="238" t="s">
        <v>1326</v>
      </c>
      <c r="G101" s="236"/>
      <c r="H101" s="239">
        <v>40</v>
      </c>
      <c r="I101" s="240"/>
      <c r="J101" s="236"/>
      <c r="K101" s="236"/>
      <c r="L101" s="241"/>
      <c r="M101" s="242"/>
      <c r="N101" s="243"/>
      <c r="O101" s="243"/>
      <c r="P101" s="243"/>
      <c r="Q101" s="243"/>
      <c r="R101" s="243"/>
      <c r="S101" s="243"/>
      <c r="T101" s="244"/>
      <c r="AT101" s="245" t="s">
        <v>214</v>
      </c>
      <c r="AU101" s="245" t="s">
        <v>85</v>
      </c>
      <c r="AV101" s="12" t="s">
        <v>85</v>
      </c>
      <c r="AW101" s="12" t="s">
        <v>36</v>
      </c>
      <c r="AX101" s="12" t="s">
        <v>83</v>
      </c>
      <c r="AY101" s="245" t="s">
        <v>199</v>
      </c>
    </row>
    <row r="102" s="1" customFormat="1" ht="16.5" customHeight="1">
      <c r="B102" s="37"/>
      <c r="C102" s="218" t="s">
        <v>206</v>
      </c>
      <c r="D102" s="218" t="s">
        <v>201</v>
      </c>
      <c r="E102" s="219" t="s">
        <v>1327</v>
      </c>
      <c r="F102" s="220" t="s">
        <v>1328</v>
      </c>
      <c r="G102" s="221" t="s">
        <v>1329</v>
      </c>
      <c r="H102" s="222">
        <v>5</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1330</v>
      </c>
    </row>
    <row r="103" s="1" customFormat="1">
      <c r="B103" s="37"/>
      <c r="C103" s="38"/>
      <c r="D103" s="231" t="s">
        <v>208</v>
      </c>
      <c r="E103" s="38"/>
      <c r="F103" s="232" t="s">
        <v>1331</v>
      </c>
      <c r="G103" s="38"/>
      <c r="H103" s="38"/>
      <c r="I103" s="144"/>
      <c r="J103" s="38"/>
      <c r="K103" s="38"/>
      <c r="L103" s="42"/>
      <c r="M103" s="233"/>
      <c r="N103" s="82"/>
      <c r="O103" s="82"/>
      <c r="P103" s="82"/>
      <c r="Q103" s="82"/>
      <c r="R103" s="82"/>
      <c r="S103" s="82"/>
      <c r="T103" s="83"/>
      <c r="AT103" s="16" t="s">
        <v>208</v>
      </c>
      <c r="AU103" s="16" t="s">
        <v>85</v>
      </c>
    </row>
    <row r="104" s="1" customFormat="1">
      <c r="B104" s="37"/>
      <c r="C104" s="38"/>
      <c r="D104" s="231" t="s">
        <v>210</v>
      </c>
      <c r="E104" s="38"/>
      <c r="F104" s="234" t="s">
        <v>1332</v>
      </c>
      <c r="G104" s="38"/>
      <c r="H104" s="38"/>
      <c r="I104" s="144"/>
      <c r="J104" s="38"/>
      <c r="K104" s="38"/>
      <c r="L104" s="42"/>
      <c r="M104" s="233"/>
      <c r="N104" s="82"/>
      <c r="O104" s="82"/>
      <c r="P104" s="82"/>
      <c r="Q104" s="82"/>
      <c r="R104" s="82"/>
      <c r="S104" s="82"/>
      <c r="T104" s="83"/>
      <c r="AT104" s="16" t="s">
        <v>210</v>
      </c>
      <c r="AU104" s="16" t="s">
        <v>85</v>
      </c>
    </row>
    <row r="105" s="1" customFormat="1" ht="16.5" customHeight="1">
      <c r="B105" s="37"/>
      <c r="C105" s="218" t="s">
        <v>242</v>
      </c>
      <c r="D105" s="218" t="s">
        <v>201</v>
      </c>
      <c r="E105" s="219" t="s">
        <v>1333</v>
      </c>
      <c r="F105" s="220" t="s">
        <v>1334</v>
      </c>
      <c r="G105" s="221" t="s">
        <v>229</v>
      </c>
      <c r="H105" s="222">
        <v>10</v>
      </c>
      <c r="I105" s="223"/>
      <c r="J105" s="224">
        <f>ROUND(I105*H105,2)</f>
        <v>0</v>
      </c>
      <c r="K105" s="220" t="s">
        <v>205</v>
      </c>
      <c r="L105" s="42"/>
      <c r="M105" s="225" t="s">
        <v>30</v>
      </c>
      <c r="N105" s="226" t="s">
        <v>46</v>
      </c>
      <c r="O105" s="82"/>
      <c r="P105" s="227">
        <f>O105*H105</f>
        <v>0</v>
      </c>
      <c r="Q105" s="227">
        <v>0.0086767000000000007</v>
      </c>
      <c r="R105" s="227">
        <f>Q105*H105</f>
        <v>0.086767000000000011</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1335</v>
      </c>
    </row>
    <row r="106" s="1" customFormat="1">
      <c r="B106" s="37"/>
      <c r="C106" s="38"/>
      <c r="D106" s="231" t="s">
        <v>208</v>
      </c>
      <c r="E106" s="38"/>
      <c r="F106" s="232" t="s">
        <v>1336</v>
      </c>
      <c r="G106" s="38"/>
      <c r="H106" s="38"/>
      <c r="I106" s="144"/>
      <c r="J106" s="38"/>
      <c r="K106" s="38"/>
      <c r="L106" s="42"/>
      <c r="M106" s="233"/>
      <c r="N106" s="82"/>
      <c r="O106" s="82"/>
      <c r="P106" s="82"/>
      <c r="Q106" s="82"/>
      <c r="R106" s="82"/>
      <c r="S106" s="82"/>
      <c r="T106" s="83"/>
      <c r="AT106" s="16" t="s">
        <v>208</v>
      </c>
      <c r="AU106" s="16" t="s">
        <v>85</v>
      </c>
    </row>
    <row r="107" s="1" customFormat="1">
      <c r="B107" s="37"/>
      <c r="C107" s="38"/>
      <c r="D107" s="231" t="s">
        <v>210</v>
      </c>
      <c r="E107" s="38"/>
      <c r="F107" s="234" t="s">
        <v>1337</v>
      </c>
      <c r="G107" s="38"/>
      <c r="H107" s="38"/>
      <c r="I107" s="144"/>
      <c r="J107" s="38"/>
      <c r="K107" s="38"/>
      <c r="L107" s="42"/>
      <c r="M107" s="233"/>
      <c r="N107" s="82"/>
      <c r="O107" s="82"/>
      <c r="P107" s="82"/>
      <c r="Q107" s="82"/>
      <c r="R107" s="82"/>
      <c r="S107" s="82"/>
      <c r="T107" s="83"/>
      <c r="AT107" s="16" t="s">
        <v>210</v>
      </c>
      <c r="AU107" s="16" t="s">
        <v>85</v>
      </c>
    </row>
    <row r="108" s="1" customFormat="1" ht="16.5" customHeight="1">
      <c r="B108" s="37"/>
      <c r="C108" s="218" t="s">
        <v>247</v>
      </c>
      <c r="D108" s="218" t="s">
        <v>201</v>
      </c>
      <c r="E108" s="219" t="s">
        <v>1338</v>
      </c>
      <c r="F108" s="220" t="s">
        <v>1339</v>
      </c>
      <c r="G108" s="221" t="s">
        <v>229</v>
      </c>
      <c r="H108" s="222">
        <v>64</v>
      </c>
      <c r="I108" s="223"/>
      <c r="J108" s="224">
        <f>ROUND(I108*H108,2)</f>
        <v>0</v>
      </c>
      <c r="K108" s="220" t="s">
        <v>205</v>
      </c>
      <c r="L108" s="42"/>
      <c r="M108" s="225" t="s">
        <v>30</v>
      </c>
      <c r="N108" s="226" t="s">
        <v>46</v>
      </c>
      <c r="O108" s="82"/>
      <c r="P108" s="227">
        <f>O108*H108</f>
        <v>0</v>
      </c>
      <c r="Q108" s="227">
        <v>0.000135</v>
      </c>
      <c r="R108" s="227">
        <f>Q108*H108</f>
        <v>0.0086400000000000001</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1340</v>
      </c>
    </row>
    <row r="109" s="1" customFormat="1">
      <c r="B109" s="37"/>
      <c r="C109" s="38"/>
      <c r="D109" s="231" t="s">
        <v>208</v>
      </c>
      <c r="E109" s="38"/>
      <c r="F109" s="232" t="s">
        <v>1341</v>
      </c>
      <c r="G109" s="38"/>
      <c r="H109" s="38"/>
      <c r="I109" s="144"/>
      <c r="J109" s="38"/>
      <c r="K109" s="38"/>
      <c r="L109" s="42"/>
      <c r="M109" s="233"/>
      <c r="N109" s="82"/>
      <c r="O109" s="82"/>
      <c r="P109" s="82"/>
      <c r="Q109" s="82"/>
      <c r="R109" s="82"/>
      <c r="S109" s="82"/>
      <c r="T109" s="83"/>
      <c r="AT109" s="16" t="s">
        <v>208</v>
      </c>
      <c r="AU109" s="16" t="s">
        <v>85</v>
      </c>
    </row>
    <row r="110" s="1" customFormat="1">
      <c r="B110" s="37"/>
      <c r="C110" s="38"/>
      <c r="D110" s="231" t="s">
        <v>210</v>
      </c>
      <c r="E110" s="38"/>
      <c r="F110" s="234" t="s">
        <v>1342</v>
      </c>
      <c r="G110" s="38"/>
      <c r="H110" s="38"/>
      <c r="I110" s="144"/>
      <c r="J110" s="38"/>
      <c r="K110" s="38"/>
      <c r="L110" s="42"/>
      <c r="M110" s="233"/>
      <c r="N110" s="82"/>
      <c r="O110" s="82"/>
      <c r="P110" s="82"/>
      <c r="Q110" s="82"/>
      <c r="R110" s="82"/>
      <c r="S110" s="82"/>
      <c r="T110" s="83"/>
      <c r="AT110" s="16" t="s">
        <v>210</v>
      </c>
      <c r="AU110" s="16" t="s">
        <v>85</v>
      </c>
    </row>
    <row r="111" s="12" customFormat="1">
      <c r="B111" s="235"/>
      <c r="C111" s="236"/>
      <c r="D111" s="231" t="s">
        <v>214</v>
      </c>
      <c r="E111" s="237" t="s">
        <v>30</v>
      </c>
      <c r="F111" s="238" t="s">
        <v>1343</v>
      </c>
      <c r="G111" s="236"/>
      <c r="H111" s="239">
        <v>64</v>
      </c>
      <c r="I111" s="240"/>
      <c r="J111" s="236"/>
      <c r="K111" s="236"/>
      <c r="L111" s="241"/>
      <c r="M111" s="242"/>
      <c r="N111" s="243"/>
      <c r="O111" s="243"/>
      <c r="P111" s="243"/>
      <c r="Q111" s="243"/>
      <c r="R111" s="243"/>
      <c r="S111" s="243"/>
      <c r="T111" s="244"/>
      <c r="AT111" s="245" t="s">
        <v>214</v>
      </c>
      <c r="AU111" s="245" t="s">
        <v>85</v>
      </c>
      <c r="AV111" s="12" t="s">
        <v>85</v>
      </c>
      <c r="AW111" s="12" t="s">
        <v>36</v>
      </c>
      <c r="AX111" s="12" t="s">
        <v>83</v>
      </c>
      <c r="AY111" s="245" t="s">
        <v>199</v>
      </c>
    </row>
    <row r="112" s="1" customFormat="1" ht="16.5" customHeight="1">
      <c r="B112" s="37"/>
      <c r="C112" s="218" t="s">
        <v>254</v>
      </c>
      <c r="D112" s="218" t="s">
        <v>201</v>
      </c>
      <c r="E112" s="219" t="s">
        <v>1344</v>
      </c>
      <c r="F112" s="220" t="s">
        <v>1345</v>
      </c>
      <c r="G112" s="221" t="s">
        <v>229</v>
      </c>
      <c r="H112" s="222">
        <v>64</v>
      </c>
      <c r="I112" s="223"/>
      <c r="J112" s="224">
        <f>ROUND(I112*H112,2)</f>
        <v>0</v>
      </c>
      <c r="K112" s="220" t="s">
        <v>205</v>
      </c>
      <c r="L112" s="42"/>
      <c r="M112" s="225" t="s">
        <v>30</v>
      </c>
      <c r="N112" s="226" t="s">
        <v>46</v>
      </c>
      <c r="O112" s="82"/>
      <c r="P112" s="227">
        <f>O112*H112</f>
        <v>0</v>
      </c>
      <c r="Q112" s="227">
        <v>0</v>
      </c>
      <c r="R112" s="227">
        <f>Q112*H112</f>
        <v>0</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1346</v>
      </c>
    </row>
    <row r="113" s="1" customFormat="1">
      <c r="B113" s="37"/>
      <c r="C113" s="38"/>
      <c r="D113" s="231" t="s">
        <v>208</v>
      </c>
      <c r="E113" s="38"/>
      <c r="F113" s="232" t="s">
        <v>1347</v>
      </c>
      <c r="G113" s="38"/>
      <c r="H113" s="38"/>
      <c r="I113" s="144"/>
      <c r="J113" s="38"/>
      <c r="K113" s="38"/>
      <c r="L113" s="42"/>
      <c r="M113" s="233"/>
      <c r="N113" s="82"/>
      <c r="O113" s="82"/>
      <c r="P113" s="82"/>
      <c r="Q113" s="82"/>
      <c r="R113" s="82"/>
      <c r="S113" s="82"/>
      <c r="T113" s="83"/>
      <c r="AT113" s="16" t="s">
        <v>208</v>
      </c>
      <c r="AU113" s="16" t="s">
        <v>85</v>
      </c>
    </row>
    <row r="114" s="1" customFormat="1">
      <c r="B114" s="37"/>
      <c r="C114" s="38"/>
      <c r="D114" s="231" t="s">
        <v>210</v>
      </c>
      <c r="E114" s="38"/>
      <c r="F114" s="234" t="s">
        <v>1342</v>
      </c>
      <c r="G114" s="38"/>
      <c r="H114" s="38"/>
      <c r="I114" s="144"/>
      <c r="J114" s="38"/>
      <c r="K114" s="38"/>
      <c r="L114" s="42"/>
      <c r="M114" s="233"/>
      <c r="N114" s="82"/>
      <c r="O114" s="82"/>
      <c r="P114" s="82"/>
      <c r="Q114" s="82"/>
      <c r="R114" s="82"/>
      <c r="S114" s="82"/>
      <c r="T114" s="83"/>
      <c r="AT114" s="16" t="s">
        <v>210</v>
      </c>
      <c r="AU114" s="16" t="s">
        <v>85</v>
      </c>
    </row>
    <row r="115" s="1" customFormat="1" ht="16.5" customHeight="1">
      <c r="B115" s="37"/>
      <c r="C115" s="218" t="s">
        <v>263</v>
      </c>
      <c r="D115" s="218" t="s">
        <v>201</v>
      </c>
      <c r="E115" s="219" t="s">
        <v>1348</v>
      </c>
      <c r="F115" s="220" t="s">
        <v>1349</v>
      </c>
      <c r="G115" s="221" t="s">
        <v>221</v>
      </c>
      <c r="H115" s="222">
        <v>21.527999999999999</v>
      </c>
      <c r="I115" s="223"/>
      <c r="J115" s="224">
        <f>ROUND(I115*H115,2)</f>
        <v>0</v>
      </c>
      <c r="K115" s="220" t="s">
        <v>205</v>
      </c>
      <c r="L115" s="42"/>
      <c r="M115" s="225" t="s">
        <v>30</v>
      </c>
      <c r="N115" s="226" t="s">
        <v>46</v>
      </c>
      <c r="O115" s="82"/>
      <c r="P115" s="227">
        <f>O115*H115</f>
        <v>0</v>
      </c>
      <c r="Q115" s="227">
        <v>0</v>
      </c>
      <c r="R115" s="227">
        <f>Q115*H115</f>
        <v>0</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1350</v>
      </c>
    </row>
    <row r="116" s="1" customFormat="1">
      <c r="B116" s="37"/>
      <c r="C116" s="38"/>
      <c r="D116" s="231" t="s">
        <v>208</v>
      </c>
      <c r="E116" s="38"/>
      <c r="F116" s="232" t="s">
        <v>1351</v>
      </c>
      <c r="G116" s="38"/>
      <c r="H116" s="38"/>
      <c r="I116" s="144"/>
      <c r="J116" s="38"/>
      <c r="K116" s="38"/>
      <c r="L116" s="42"/>
      <c r="M116" s="233"/>
      <c r="N116" s="82"/>
      <c r="O116" s="82"/>
      <c r="P116" s="82"/>
      <c r="Q116" s="82"/>
      <c r="R116" s="82"/>
      <c r="S116" s="82"/>
      <c r="T116" s="83"/>
      <c r="AT116" s="16" t="s">
        <v>208</v>
      </c>
      <c r="AU116" s="16" t="s">
        <v>85</v>
      </c>
    </row>
    <row r="117" s="1" customFormat="1">
      <c r="B117" s="37"/>
      <c r="C117" s="38"/>
      <c r="D117" s="231" t="s">
        <v>210</v>
      </c>
      <c r="E117" s="38"/>
      <c r="F117" s="234" t="s">
        <v>1352</v>
      </c>
      <c r="G117" s="38"/>
      <c r="H117" s="38"/>
      <c r="I117" s="144"/>
      <c r="J117" s="38"/>
      <c r="K117" s="38"/>
      <c r="L117" s="42"/>
      <c r="M117" s="233"/>
      <c r="N117" s="82"/>
      <c r="O117" s="82"/>
      <c r="P117" s="82"/>
      <c r="Q117" s="82"/>
      <c r="R117" s="82"/>
      <c r="S117" s="82"/>
      <c r="T117" s="83"/>
      <c r="AT117" s="16" t="s">
        <v>210</v>
      </c>
      <c r="AU117" s="16" t="s">
        <v>85</v>
      </c>
    </row>
    <row r="118" s="1" customFormat="1" ht="16.5" customHeight="1">
      <c r="B118" s="37"/>
      <c r="C118" s="218" t="s">
        <v>225</v>
      </c>
      <c r="D118" s="218" t="s">
        <v>201</v>
      </c>
      <c r="E118" s="219" t="s">
        <v>1353</v>
      </c>
      <c r="F118" s="220" t="s">
        <v>1354</v>
      </c>
      <c r="G118" s="221" t="s">
        <v>221</v>
      </c>
      <c r="H118" s="222">
        <v>71.760000000000005</v>
      </c>
      <c r="I118" s="223"/>
      <c r="J118" s="224">
        <f>ROUND(I118*H118,2)</f>
        <v>0</v>
      </c>
      <c r="K118" s="220" t="s">
        <v>205</v>
      </c>
      <c r="L118" s="42"/>
      <c r="M118" s="225" t="s">
        <v>30</v>
      </c>
      <c r="N118" s="226" t="s">
        <v>46</v>
      </c>
      <c r="O118" s="82"/>
      <c r="P118" s="227">
        <f>O118*H118</f>
        <v>0</v>
      </c>
      <c r="Q118" s="227">
        <v>0</v>
      </c>
      <c r="R118" s="227">
        <f>Q118*H118</f>
        <v>0</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1355</v>
      </c>
    </row>
    <row r="119" s="1" customFormat="1">
      <c r="B119" s="37"/>
      <c r="C119" s="38"/>
      <c r="D119" s="231" t="s">
        <v>208</v>
      </c>
      <c r="E119" s="38"/>
      <c r="F119" s="232" t="s">
        <v>1356</v>
      </c>
      <c r="G119" s="38"/>
      <c r="H119" s="38"/>
      <c r="I119" s="144"/>
      <c r="J119" s="38"/>
      <c r="K119" s="38"/>
      <c r="L119" s="42"/>
      <c r="M119" s="233"/>
      <c r="N119" s="82"/>
      <c r="O119" s="82"/>
      <c r="P119" s="82"/>
      <c r="Q119" s="82"/>
      <c r="R119" s="82"/>
      <c r="S119" s="82"/>
      <c r="T119" s="83"/>
      <c r="AT119" s="16" t="s">
        <v>208</v>
      </c>
      <c r="AU119" s="16" t="s">
        <v>85</v>
      </c>
    </row>
    <row r="120" s="1" customFormat="1">
      <c r="B120" s="37"/>
      <c r="C120" s="38"/>
      <c r="D120" s="231" t="s">
        <v>210</v>
      </c>
      <c r="E120" s="38"/>
      <c r="F120" s="234" t="s">
        <v>1357</v>
      </c>
      <c r="G120" s="38"/>
      <c r="H120" s="38"/>
      <c r="I120" s="144"/>
      <c r="J120" s="38"/>
      <c r="K120" s="38"/>
      <c r="L120" s="42"/>
      <c r="M120" s="233"/>
      <c r="N120" s="82"/>
      <c r="O120" s="82"/>
      <c r="P120" s="82"/>
      <c r="Q120" s="82"/>
      <c r="R120" s="82"/>
      <c r="S120" s="82"/>
      <c r="T120" s="83"/>
      <c r="AT120" s="16" t="s">
        <v>210</v>
      </c>
      <c r="AU120" s="16" t="s">
        <v>85</v>
      </c>
    </row>
    <row r="121" s="12" customFormat="1">
      <c r="B121" s="235"/>
      <c r="C121" s="236"/>
      <c r="D121" s="231" t="s">
        <v>214</v>
      </c>
      <c r="E121" s="237" t="s">
        <v>30</v>
      </c>
      <c r="F121" s="238" t="s">
        <v>1358</v>
      </c>
      <c r="G121" s="236"/>
      <c r="H121" s="239">
        <v>71.760000000000005</v>
      </c>
      <c r="I121" s="240"/>
      <c r="J121" s="236"/>
      <c r="K121" s="236"/>
      <c r="L121" s="241"/>
      <c r="M121" s="242"/>
      <c r="N121" s="243"/>
      <c r="O121" s="243"/>
      <c r="P121" s="243"/>
      <c r="Q121" s="243"/>
      <c r="R121" s="243"/>
      <c r="S121" s="243"/>
      <c r="T121" s="244"/>
      <c r="AT121" s="245" t="s">
        <v>214</v>
      </c>
      <c r="AU121" s="245" t="s">
        <v>85</v>
      </c>
      <c r="AV121" s="12" t="s">
        <v>85</v>
      </c>
      <c r="AW121" s="12" t="s">
        <v>36</v>
      </c>
      <c r="AX121" s="12" t="s">
        <v>83</v>
      </c>
      <c r="AY121" s="245" t="s">
        <v>199</v>
      </c>
    </row>
    <row r="122" s="1" customFormat="1" ht="16.5" customHeight="1">
      <c r="B122" s="37"/>
      <c r="C122" s="218" t="s">
        <v>124</v>
      </c>
      <c r="D122" s="218" t="s">
        <v>201</v>
      </c>
      <c r="E122" s="219" t="s">
        <v>1359</v>
      </c>
      <c r="F122" s="220" t="s">
        <v>1360</v>
      </c>
      <c r="G122" s="221" t="s">
        <v>221</v>
      </c>
      <c r="H122" s="222">
        <v>21.527999999999999</v>
      </c>
      <c r="I122" s="223"/>
      <c r="J122" s="224">
        <f>ROUND(I122*H122,2)</f>
        <v>0</v>
      </c>
      <c r="K122" s="220" t="s">
        <v>205</v>
      </c>
      <c r="L122" s="42"/>
      <c r="M122" s="225" t="s">
        <v>30</v>
      </c>
      <c r="N122" s="226" t="s">
        <v>46</v>
      </c>
      <c r="O122" s="82"/>
      <c r="P122" s="227">
        <f>O122*H122</f>
        <v>0</v>
      </c>
      <c r="Q122" s="227">
        <v>0</v>
      </c>
      <c r="R122" s="227">
        <f>Q122*H122</f>
        <v>0</v>
      </c>
      <c r="S122" s="227">
        <v>0</v>
      </c>
      <c r="T122" s="228">
        <f>S122*H122</f>
        <v>0</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1361</v>
      </c>
    </row>
    <row r="123" s="1" customFormat="1">
      <c r="B123" s="37"/>
      <c r="C123" s="38"/>
      <c r="D123" s="231" t="s">
        <v>208</v>
      </c>
      <c r="E123" s="38"/>
      <c r="F123" s="232" t="s">
        <v>1362</v>
      </c>
      <c r="G123" s="38"/>
      <c r="H123" s="38"/>
      <c r="I123" s="144"/>
      <c r="J123" s="38"/>
      <c r="K123" s="38"/>
      <c r="L123" s="42"/>
      <c r="M123" s="233"/>
      <c r="N123" s="82"/>
      <c r="O123" s="82"/>
      <c r="P123" s="82"/>
      <c r="Q123" s="82"/>
      <c r="R123" s="82"/>
      <c r="S123" s="82"/>
      <c r="T123" s="83"/>
      <c r="AT123" s="16" t="s">
        <v>208</v>
      </c>
      <c r="AU123" s="16" t="s">
        <v>85</v>
      </c>
    </row>
    <row r="124" s="1" customFormat="1">
      <c r="B124" s="37"/>
      <c r="C124" s="38"/>
      <c r="D124" s="231" t="s">
        <v>210</v>
      </c>
      <c r="E124" s="38"/>
      <c r="F124" s="234" t="s">
        <v>1357</v>
      </c>
      <c r="G124" s="38"/>
      <c r="H124" s="38"/>
      <c r="I124" s="144"/>
      <c r="J124" s="38"/>
      <c r="K124" s="38"/>
      <c r="L124" s="42"/>
      <c r="M124" s="233"/>
      <c r="N124" s="82"/>
      <c r="O124" s="82"/>
      <c r="P124" s="82"/>
      <c r="Q124" s="82"/>
      <c r="R124" s="82"/>
      <c r="S124" s="82"/>
      <c r="T124" s="83"/>
      <c r="AT124" s="16" t="s">
        <v>210</v>
      </c>
      <c r="AU124" s="16" t="s">
        <v>85</v>
      </c>
    </row>
    <row r="125" s="1" customFormat="1" ht="16.5" customHeight="1">
      <c r="B125" s="37"/>
      <c r="C125" s="218" t="s">
        <v>127</v>
      </c>
      <c r="D125" s="218" t="s">
        <v>201</v>
      </c>
      <c r="E125" s="219" t="s">
        <v>1363</v>
      </c>
      <c r="F125" s="220" t="s">
        <v>1364</v>
      </c>
      <c r="G125" s="221" t="s">
        <v>221</v>
      </c>
      <c r="H125" s="222">
        <v>71.760000000000005</v>
      </c>
      <c r="I125" s="223"/>
      <c r="J125" s="224">
        <f>ROUND(I125*H125,2)</f>
        <v>0</v>
      </c>
      <c r="K125" s="220" t="s">
        <v>205</v>
      </c>
      <c r="L125" s="42"/>
      <c r="M125" s="225" t="s">
        <v>30</v>
      </c>
      <c r="N125" s="226" t="s">
        <v>46</v>
      </c>
      <c r="O125" s="82"/>
      <c r="P125" s="227">
        <f>O125*H125</f>
        <v>0</v>
      </c>
      <c r="Q125" s="227">
        <v>0</v>
      </c>
      <c r="R125" s="227">
        <f>Q125*H125</f>
        <v>0</v>
      </c>
      <c r="S125" s="227">
        <v>0</v>
      </c>
      <c r="T125" s="228">
        <f>S125*H125</f>
        <v>0</v>
      </c>
      <c r="AR125" s="229" t="s">
        <v>206</v>
      </c>
      <c r="AT125" s="229" t="s">
        <v>201</v>
      </c>
      <c r="AU125" s="229" t="s">
        <v>85</v>
      </c>
      <c r="AY125" s="16" t="s">
        <v>199</v>
      </c>
      <c r="BE125" s="230">
        <f>IF(N125="základní",J125,0)</f>
        <v>0</v>
      </c>
      <c r="BF125" s="230">
        <f>IF(N125="snížená",J125,0)</f>
        <v>0</v>
      </c>
      <c r="BG125" s="230">
        <f>IF(N125="zákl. přenesená",J125,0)</f>
        <v>0</v>
      </c>
      <c r="BH125" s="230">
        <f>IF(N125="sníž. přenesená",J125,0)</f>
        <v>0</v>
      </c>
      <c r="BI125" s="230">
        <f>IF(N125="nulová",J125,0)</f>
        <v>0</v>
      </c>
      <c r="BJ125" s="16" t="s">
        <v>83</v>
      </c>
      <c r="BK125" s="230">
        <f>ROUND(I125*H125,2)</f>
        <v>0</v>
      </c>
      <c r="BL125" s="16" t="s">
        <v>206</v>
      </c>
      <c r="BM125" s="229" t="s">
        <v>1365</v>
      </c>
    </row>
    <row r="126" s="1" customFormat="1">
      <c r="B126" s="37"/>
      <c r="C126" s="38"/>
      <c r="D126" s="231" t="s">
        <v>208</v>
      </c>
      <c r="E126" s="38"/>
      <c r="F126" s="232" t="s">
        <v>1366</v>
      </c>
      <c r="G126" s="38"/>
      <c r="H126" s="38"/>
      <c r="I126" s="144"/>
      <c r="J126" s="38"/>
      <c r="K126" s="38"/>
      <c r="L126" s="42"/>
      <c r="M126" s="233"/>
      <c r="N126" s="82"/>
      <c r="O126" s="82"/>
      <c r="P126" s="82"/>
      <c r="Q126" s="82"/>
      <c r="R126" s="82"/>
      <c r="S126" s="82"/>
      <c r="T126" s="83"/>
      <c r="AT126" s="16" t="s">
        <v>208</v>
      </c>
      <c r="AU126" s="16" t="s">
        <v>85</v>
      </c>
    </row>
    <row r="127" s="1" customFormat="1">
      <c r="B127" s="37"/>
      <c r="C127" s="38"/>
      <c r="D127" s="231" t="s">
        <v>210</v>
      </c>
      <c r="E127" s="38"/>
      <c r="F127" s="234" t="s">
        <v>1367</v>
      </c>
      <c r="G127" s="38"/>
      <c r="H127" s="38"/>
      <c r="I127" s="144"/>
      <c r="J127" s="38"/>
      <c r="K127" s="38"/>
      <c r="L127" s="42"/>
      <c r="M127" s="233"/>
      <c r="N127" s="82"/>
      <c r="O127" s="82"/>
      <c r="P127" s="82"/>
      <c r="Q127" s="82"/>
      <c r="R127" s="82"/>
      <c r="S127" s="82"/>
      <c r="T127" s="83"/>
      <c r="AT127" s="16" t="s">
        <v>210</v>
      </c>
      <c r="AU127" s="16" t="s">
        <v>85</v>
      </c>
    </row>
    <row r="128" s="12" customFormat="1">
      <c r="B128" s="235"/>
      <c r="C128" s="236"/>
      <c r="D128" s="231" t="s">
        <v>214</v>
      </c>
      <c r="E128" s="237" t="s">
        <v>30</v>
      </c>
      <c r="F128" s="238" t="s">
        <v>1358</v>
      </c>
      <c r="G128" s="236"/>
      <c r="H128" s="239">
        <v>71.760000000000005</v>
      </c>
      <c r="I128" s="240"/>
      <c r="J128" s="236"/>
      <c r="K128" s="236"/>
      <c r="L128" s="241"/>
      <c r="M128" s="242"/>
      <c r="N128" s="243"/>
      <c r="O128" s="243"/>
      <c r="P128" s="243"/>
      <c r="Q128" s="243"/>
      <c r="R128" s="243"/>
      <c r="S128" s="243"/>
      <c r="T128" s="244"/>
      <c r="AT128" s="245" t="s">
        <v>214</v>
      </c>
      <c r="AU128" s="245" t="s">
        <v>85</v>
      </c>
      <c r="AV128" s="12" t="s">
        <v>85</v>
      </c>
      <c r="AW128" s="12" t="s">
        <v>36</v>
      </c>
      <c r="AX128" s="12" t="s">
        <v>83</v>
      </c>
      <c r="AY128" s="245" t="s">
        <v>199</v>
      </c>
    </row>
    <row r="129" s="1" customFormat="1" ht="16.5" customHeight="1">
      <c r="B129" s="37"/>
      <c r="C129" s="218" t="s">
        <v>130</v>
      </c>
      <c r="D129" s="218" t="s">
        <v>201</v>
      </c>
      <c r="E129" s="219" t="s">
        <v>568</v>
      </c>
      <c r="F129" s="220" t="s">
        <v>569</v>
      </c>
      <c r="G129" s="221" t="s">
        <v>221</v>
      </c>
      <c r="H129" s="222">
        <v>37.75</v>
      </c>
      <c r="I129" s="223"/>
      <c r="J129" s="224">
        <f>ROUND(I129*H129,2)</f>
        <v>0</v>
      </c>
      <c r="K129" s="220" t="s">
        <v>205</v>
      </c>
      <c r="L129" s="42"/>
      <c r="M129" s="225" t="s">
        <v>30</v>
      </c>
      <c r="N129" s="226" t="s">
        <v>46</v>
      </c>
      <c r="O129" s="82"/>
      <c r="P129" s="227">
        <f>O129*H129</f>
        <v>0</v>
      </c>
      <c r="Q129" s="227">
        <v>0</v>
      </c>
      <c r="R129" s="227">
        <f>Q129*H129</f>
        <v>0</v>
      </c>
      <c r="S129" s="227">
        <v>0</v>
      </c>
      <c r="T129" s="228">
        <f>S129*H129</f>
        <v>0</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1368</v>
      </c>
    </row>
    <row r="130" s="1" customFormat="1">
      <c r="B130" s="37"/>
      <c r="C130" s="38"/>
      <c r="D130" s="231" t="s">
        <v>208</v>
      </c>
      <c r="E130" s="38"/>
      <c r="F130" s="232" t="s">
        <v>571</v>
      </c>
      <c r="G130" s="38"/>
      <c r="H130" s="38"/>
      <c r="I130" s="144"/>
      <c r="J130" s="38"/>
      <c r="K130" s="38"/>
      <c r="L130" s="42"/>
      <c r="M130" s="233"/>
      <c r="N130" s="82"/>
      <c r="O130" s="82"/>
      <c r="P130" s="82"/>
      <c r="Q130" s="82"/>
      <c r="R130" s="82"/>
      <c r="S130" s="82"/>
      <c r="T130" s="83"/>
      <c r="AT130" s="16" t="s">
        <v>208</v>
      </c>
      <c r="AU130" s="16" t="s">
        <v>85</v>
      </c>
    </row>
    <row r="131" s="1" customFormat="1">
      <c r="B131" s="37"/>
      <c r="C131" s="38"/>
      <c r="D131" s="231" t="s">
        <v>210</v>
      </c>
      <c r="E131" s="38"/>
      <c r="F131" s="234" t="s">
        <v>418</v>
      </c>
      <c r="G131" s="38"/>
      <c r="H131" s="38"/>
      <c r="I131" s="144"/>
      <c r="J131" s="38"/>
      <c r="K131" s="38"/>
      <c r="L131" s="42"/>
      <c r="M131" s="233"/>
      <c r="N131" s="82"/>
      <c r="O131" s="82"/>
      <c r="P131" s="82"/>
      <c r="Q131" s="82"/>
      <c r="R131" s="82"/>
      <c r="S131" s="82"/>
      <c r="T131" s="83"/>
      <c r="AT131" s="16" t="s">
        <v>210</v>
      </c>
      <c r="AU131" s="16" t="s">
        <v>85</v>
      </c>
    </row>
    <row r="132" s="12" customFormat="1">
      <c r="B132" s="235"/>
      <c r="C132" s="236"/>
      <c r="D132" s="231" t="s">
        <v>214</v>
      </c>
      <c r="E132" s="237" t="s">
        <v>30</v>
      </c>
      <c r="F132" s="238" t="s">
        <v>1369</v>
      </c>
      <c r="G132" s="236"/>
      <c r="H132" s="239">
        <v>37.75</v>
      </c>
      <c r="I132" s="240"/>
      <c r="J132" s="236"/>
      <c r="K132" s="236"/>
      <c r="L132" s="241"/>
      <c r="M132" s="242"/>
      <c r="N132" s="243"/>
      <c r="O132" s="243"/>
      <c r="P132" s="243"/>
      <c r="Q132" s="243"/>
      <c r="R132" s="243"/>
      <c r="S132" s="243"/>
      <c r="T132" s="244"/>
      <c r="AT132" s="245" t="s">
        <v>214</v>
      </c>
      <c r="AU132" s="245" t="s">
        <v>85</v>
      </c>
      <c r="AV132" s="12" t="s">
        <v>85</v>
      </c>
      <c r="AW132" s="12" t="s">
        <v>36</v>
      </c>
      <c r="AX132" s="12" t="s">
        <v>83</v>
      </c>
      <c r="AY132" s="245" t="s">
        <v>199</v>
      </c>
    </row>
    <row r="133" s="1" customFormat="1" ht="16.5" customHeight="1">
      <c r="B133" s="37"/>
      <c r="C133" s="218" t="s">
        <v>133</v>
      </c>
      <c r="D133" s="218" t="s">
        <v>201</v>
      </c>
      <c r="E133" s="219" t="s">
        <v>574</v>
      </c>
      <c r="F133" s="220" t="s">
        <v>575</v>
      </c>
      <c r="G133" s="221" t="s">
        <v>221</v>
      </c>
      <c r="H133" s="222">
        <v>75.5</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1370</v>
      </c>
    </row>
    <row r="134" s="1" customFormat="1">
      <c r="B134" s="37"/>
      <c r="C134" s="38"/>
      <c r="D134" s="231" t="s">
        <v>208</v>
      </c>
      <c r="E134" s="38"/>
      <c r="F134" s="232" t="s">
        <v>577</v>
      </c>
      <c r="G134" s="38"/>
      <c r="H134" s="38"/>
      <c r="I134" s="144"/>
      <c r="J134" s="38"/>
      <c r="K134" s="38"/>
      <c r="L134" s="42"/>
      <c r="M134" s="233"/>
      <c r="N134" s="82"/>
      <c r="O134" s="82"/>
      <c r="P134" s="82"/>
      <c r="Q134" s="82"/>
      <c r="R134" s="82"/>
      <c r="S134" s="82"/>
      <c r="T134" s="83"/>
      <c r="AT134" s="16" t="s">
        <v>208</v>
      </c>
      <c r="AU134" s="16" t="s">
        <v>85</v>
      </c>
    </row>
    <row r="135" s="1" customFormat="1">
      <c r="B135" s="37"/>
      <c r="C135" s="38"/>
      <c r="D135" s="231" t="s">
        <v>210</v>
      </c>
      <c r="E135" s="38"/>
      <c r="F135" s="234" t="s">
        <v>418</v>
      </c>
      <c r="G135" s="38"/>
      <c r="H135" s="38"/>
      <c r="I135" s="144"/>
      <c r="J135" s="38"/>
      <c r="K135" s="38"/>
      <c r="L135" s="42"/>
      <c r="M135" s="233"/>
      <c r="N135" s="82"/>
      <c r="O135" s="82"/>
      <c r="P135" s="82"/>
      <c r="Q135" s="82"/>
      <c r="R135" s="82"/>
      <c r="S135" s="82"/>
      <c r="T135" s="83"/>
      <c r="AT135" s="16" t="s">
        <v>210</v>
      </c>
      <c r="AU135" s="16" t="s">
        <v>85</v>
      </c>
    </row>
    <row r="136" s="1" customFormat="1" ht="16.5" customHeight="1">
      <c r="B136" s="37"/>
      <c r="C136" s="218" t="s">
        <v>136</v>
      </c>
      <c r="D136" s="218" t="s">
        <v>201</v>
      </c>
      <c r="E136" s="219" t="s">
        <v>1371</v>
      </c>
      <c r="F136" s="220" t="s">
        <v>1372</v>
      </c>
      <c r="G136" s="221" t="s">
        <v>221</v>
      </c>
      <c r="H136" s="222">
        <v>37.75</v>
      </c>
      <c r="I136" s="223"/>
      <c r="J136" s="224">
        <f>ROUND(I136*H136,2)</f>
        <v>0</v>
      </c>
      <c r="K136" s="220" t="s">
        <v>205</v>
      </c>
      <c r="L136" s="42"/>
      <c r="M136" s="225" t="s">
        <v>30</v>
      </c>
      <c r="N136" s="226" t="s">
        <v>46</v>
      </c>
      <c r="O136" s="82"/>
      <c r="P136" s="227">
        <f>O136*H136</f>
        <v>0</v>
      </c>
      <c r="Q136" s="227">
        <v>0</v>
      </c>
      <c r="R136" s="227">
        <f>Q136*H136</f>
        <v>0</v>
      </c>
      <c r="S136" s="227">
        <v>0</v>
      </c>
      <c r="T136" s="228">
        <f>S136*H136</f>
        <v>0</v>
      </c>
      <c r="AR136" s="229" t="s">
        <v>206</v>
      </c>
      <c r="AT136" s="229" t="s">
        <v>201</v>
      </c>
      <c r="AU136" s="229" t="s">
        <v>85</v>
      </c>
      <c r="AY136" s="16" t="s">
        <v>199</v>
      </c>
      <c r="BE136" s="230">
        <f>IF(N136="základní",J136,0)</f>
        <v>0</v>
      </c>
      <c r="BF136" s="230">
        <f>IF(N136="snížená",J136,0)</f>
        <v>0</v>
      </c>
      <c r="BG136" s="230">
        <f>IF(N136="zákl. přenesená",J136,0)</f>
        <v>0</v>
      </c>
      <c r="BH136" s="230">
        <f>IF(N136="sníž. přenesená",J136,0)</f>
        <v>0</v>
      </c>
      <c r="BI136" s="230">
        <f>IF(N136="nulová",J136,0)</f>
        <v>0</v>
      </c>
      <c r="BJ136" s="16" t="s">
        <v>83</v>
      </c>
      <c r="BK136" s="230">
        <f>ROUND(I136*H136,2)</f>
        <v>0</v>
      </c>
      <c r="BL136" s="16" t="s">
        <v>206</v>
      </c>
      <c r="BM136" s="229" t="s">
        <v>1373</v>
      </c>
    </row>
    <row r="137" s="1" customFormat="1">
      <c r="B137" s="37"/>
      <c r="C137" s="38"/>
      <c r="D137" s="231" t="s">
        <v>208</v>
      </c>
      <c r="E137" s="38"/>
      <c r="F137" s="232" t="s">
        <v>1374</v>
      </c>
      <c r="G137" s="38"/>
      <c r="H137" s="38"/>
      <c r="I137" s="144"/>
      <c r="J137" s="38"/>
      <c r="K137" s="38"/>
      <c r="L137" s="42"/>
      <c r="M137" s="233"/>
      <c r="N137" s="82"/>
      <c r="O137" s="82"/>
      <c r="P137" s="82"/>
      <c r="Q137" s="82"/>
      <c r="R137" s="82"/>
      <c r="S137" s="82"/>
      <c r="T137" s="83"/>
      <c r="AT137" s="16" t="s">
        <v>208</v>
      </c>
      <c r="AU137" s="16" t="s">
        <v>85</v>
      </c>
    </row>
    <row r="138" s="1" customFormat="1">
      <c r="B138" s="37"/>
      <c r="C138" s="38"/>
      <c r="D138" s="231" t="s">
        <v>210</v>
      </c>
      <c r="E138" s="38"/>
      <c r="F138" s="234" t="s">
        <v>583</v>
      </c>
      <c r="G138" s="38"/>
      <c r="H138" s="38"/>
      <c r="I138" s="144"/>
      <c r="J138" s="38"/>
      <c r="K138" s="38"/>
      <c r="L138" s="42"/>
      <c r="M138" s="233"/>
      <c r="N138" s="82"/>
      <c r="O138" s="82"/>
      <c r="P138" s="82"/>
      <c r="Q138" s="82"/>
      <c r="R138" s="82"/>
      <c r="S138" s="82"/>
      <c r="T138" s="83"/>
      <c r="AT138" s="16" t="s">
        <v>210</v>
      </c>
      <c r="AU138" s="16" t="s">
        <v>85</v>
      </c>
    </row>
    <row r="139" s="12" customFormat="1">
      <c r="B139" s="235"/>
      <c r="C139" s="236"/>
      <c r="D139" s="231" t="s">
        <v>214</v>
      </c>
      <c r="E139" s="237" t="s">
        <v>30</v>
      </c>
      <c r="F139" s="238" t="s">
        <v>1369</v>
      </c>
      <c r="G139" s="236"/>
      <c r="H139" s="239">
        <v>37.75</v>
      </c>
      <c r="I139" s="240"/>
      <c r="J139" s="236"/>
      <c r="K139" s="236"/>
      <c r="L139" s="241"/>
      <c r="M139" s="242"/>
      <c r="N139" s="243"/>
      <c r="O139" s="243"/>
      <c r="P139" s="243"/>
      <c r="Q139" s="243"/>
      <c r="R139" s="243"/>
      <c r="S139" s="243"/>
      <c r="T139" s="244"/>
      <c r="AT139" s="245" t="s">
        <v>214</v>
      </c>
      <c r="AU139" s="245" t="s">
        <v>85</v>
      </c>
      <c r="AV139" s="12" t="s">
        <v>85</v>
      </c>
      <c r="AW139" s="12" t="s">
        <v>36</v>
      </c>
      <c r="AX139" s="12" t="s">
        <v>83</v>
      </c>
      <c r="AY139" s="245" t="s">
        <v>199</v>
      </c>
    </row>
    <row r="140" s="1" customFormat="1" ht="16.5" customHeight="1">
      <c r="B140" s="37"/>
      <c r="C140" s="218" t="s">
        <v>8</v>
      </c>
      <c r="D140" s="218" t="s">
        <v>201</v>
      </c>
      <c r="E140" s="219" t="s">
        <v>585</v>
      </c>
      <c r="F140" s="220" t="s">
        <v>586</v>
      </c>
      <c r="G140" s="221" t="s">
        <v>221</v>
      </c>
      <c r="H140" s="222">
        <v>37.75</v>
      </c>
      <c r="I140" s="223"/>
      <c r="J140" s="224">
        <f>ROUND(I140*H140,2)</f>
        <v>0</v>
      </c>
      <c r="K140" s="220" t="s">
        <v>205</v>
      </c>
      <c r="L140" s="42"/>
      <c r="M140" s="225" t="s">
        <v>30</v>
      </c>
      <c r="N140" s="226" t="s">
        <v>46</v>
      </c>
      <c r="O140" s="82"/>
      <c r="P140" s="227">
        <f>O140*H140</f>
        <v>0</v>
      </c>
      <c r="Q140" s="227">
        <v>0</v>
      </c>
      <c r="R140" s="227">
        <f>Q140*H140</f>
        <v>0</v>
      </c>
      <c r="S140" s="227">
        <v>0</v>
      </c>
      <c r="T140" s="228">
        <f>S140*H140</f>
        <v>0</v>
      </c>
      <c r="AR140" s="229" t="s">
        <v>206</v>
      </c>
      <c r="AT140" s="229" t="s">
        <v>201</v>
      </c>
      <c r="AU140" s="229" t="s">
        <v>85</v>
      </c>
      <c r="AY140" s="16" t="s">
        <v>199</v>
      </c>
      <c r="BE140" s="230">
        <f>IF(N140="základní",J140,0)</f>
        <v>0</v>
      </c>
      <c r="BF140" s="230">
        <f>IF(N140="snížená",J140,0)</f>
        <v>0</v>
      </c>
      <c r="BG140" s="230">
        <f>IF(N140="zákl. přenesená",J140,0)</f>
        <v>0</v>
      </c>
      <c r="BH140" s="230">
        <f>IF(N140="sníž. přenesená",J140,0)</f>
        <v>0</v>
      </c>
      <c r="BI140" s="230">
        <f>IF(N140="nulová",J140,0)</f>
        <v>0</v>
      </c>
      <c r="BJ140" s="16" t="s">
        <v>83</v>
      </c>
      <c r="BK140" s="230">
        <f>ROUND(I140*H140,2)</f>
        <v>0</v>
      </c>
      <c r="BL140" s="16" t="s">
        <v>206</v>
      </c>
      <c r="BM140" s="229" t="s">
        <v>1375</v>
      </c>
    </row>
    <row r="141" s="1" customFormat="1">
      <c r="B141" s="37"/>
      <c r="C141" s="38"/>
      <c r="D141" s="231" t="s">
        <v>208</v>
      </c>
      <c r="E141" s="38"/>
      <c r="F141" s="232" t="s">
        <v>586</v>
      </c>
      <c r="G141" s="38"/>
      <c r="H141" s="38"/>
      <c r="I141" s="144"/>
      <c r="J141" s="38"/>
      <c r="K141" s="38"/>
      <c r="L141" s="42"/>
      <c r="M141" s="233"/>
      <c r="N141" s="82"/>
      <c r="O141" s="82"/>
      <c r="P141" s="82"/>
      <c r="Q141" s="82"/>
      <c r="R141" s="82"/>
      <c r="S141" s="82"/>
      <c r="T141" s="83"/>
      <c r="AT141" s="16" t="s">
        <v>208</v>
      </c>
      <c r="AU141" s="16" t="s">
        <v>85</v>
      </c>
    </row>
    <row r="142" s="1" customFormat="1">
      <c r="B142" s="37"/>
      <c r="C142" s="38"/>
      <c r="D142" s="231" t="s">
        <v>210</v>
      </c>
      <c r="E142" s="38"/>
      <c r="F142" s="234" t="s">
        <v>588</v>
      </c>
      <c r="G142" s="38"/>
      <c r="H142" s="38"/>
      <c r="I142" s="144"/>
      <c r="J142" s="38"/>
      <c r="K142" s="38"/>
      <c r="L142" s="42"/>
      <c r="M142" s="233"/>
      <c r="N142" s="82"/>
      <c r="O142" s="82"/>
      <c r="P142" s="82"/>
      <c r="Q142" s="82"/>
      <c r="R142" s="82"/>
      <c r="S142" s="82"/>
      <c r="T142" s="83"/>
      <c r="AT142" s="16" t="s">
        <v>210</v>
      </c>
      <c r="AU142" s="16" t="s">
        <v>85</v>
      </c>
    </row>
    <row r="143" s="12" customFormat="1">
      <c r="B143" s="235"/>
      <c r="C143" s="236"/>
      <c r="D143" s="231" t="s">
        <v>214</v>
      </c>
      <c r="E143" s="237" t="s">
        <v>30</v>
      </c>
      <c r="F143" s="238" t="s">
        <v>1369</v>
      </c>
      <c r="G143" s="236"/>
      <c r="H143" s="239">
        <v>37.75</v>
      </c>
      <c r="I143" s="240"/>
      <c r="J143" s="236"/>
      <c r="K143" s="236"/>
      <c r="L143" s="241"/>
      <c r="M143" s="242"/>
      <c r="N143" s="243"/>
      <c r="O143" s="243"/>
      <c r="P143" s="243"/>
      <c r="Q143" s="243"/>
      <c r="R143" s="243"/>
      <c r="S143" s="243"/>
      <c r="T143" s="244"/>
      <c r="AT143" s="245" t="s">
        <v>214</v>
      </c>
      <c r="AU143" s="245" t="s">
        <v>85</v>
      </c>
      <c r="AV143" s="12" t="s">
        <v>85</v>
      </c>
      <c r="AW143" s="12" t="s">
        <v>36</v>
      </c>
      <c r="AX143" s="12" t="s">
        <v>83</v>
      </c>
      <c r="AY143" s="245" t="s">
        <v>199</v>
      </c>
    </row>
    <row r="144" s="1" customFormat="1" ht="16.5" customHeight="1">
      <c r="B144" s="37"/>
      <c r="C144" s="218" t="s">
        <v>336</v>
      </c>
      <c r="D144" s="218" t="s">
        <v>201</v>
      </c>
      <c r="E144" s="219" t="s">
        <v>590</v>
      </c>
      <c r="F144" s="220" t="s">
        <v>591</v>
      </c>
      <c r="G144" s="221" t="s">
        <v>236</v>
      </c>
      <c r="H144" s="222">
        <v>75.5</v>
      </c>
      <c r="I144" s="223"/>
      <c r="J144" s="224">
        <f>ROUND(I144*H144,2)</f>
        <v>0</v>
      </c>
      <c r="K144" s="220" t="s">
        <v>205</v>
      </c>
      <c r="L144" s="42"/>
      <c r="M144" s="225" t="s">
        <v>30</v>
      </c>
      <c r="N144" s="226" t="s">
        <v>46</v>
      </c>
      <c r="O144" s="82"/>
      <c r="P144" s="227">
        <f>O144*H144</f>
        <v>0</v>
      </c>
      <c r="Q144" s="227">
        <v>0</v>
      </c>
      <c r="R144" s="227">
        <f>Q144*H144</f>
        <v>0</v>
      </c>
      <c r="S144" s="227">
        <v>0</v>
      </c>
      <c r="T144" s="228">
        <f>S144*H144</f>
        <v>0</v>
      </c>
      <c r="AR144" s="229" t="s">
        <v>206</v>
      </c>
      <c r="AT144" s="229" t="s">
        <v>201</v>
      </c>
      <c r="AU144" s="229" t="s">
        <v>85</v>
      </c>
      <c r="AY144" s="16" t="s">
        <v>199</v>
      </c>
      <c r="BE144" s="230">
        <f>IF(N144="základní",J144,0)</f>
        <v>0</v>
      </c>
      <c r="BF144" s="230">
        <f>IF(N144="snížená",J144,0)</f>
        <v>0</v>
      </c>
      <c r="BG144" s="230">
        <f>IF(N144="zákl. přenesená",J144,0)</f>
        <v>0</v>
      </c>
      <c r="BH144" s="230">
        <f>IF(N144="sníž. přenesená",J144,0)</f>
        <v>0</v>
      </c>
      <c r="BI144" s="230">
        <f>IF(N144="nulová",J144,0)</f>
        <v>0</v>
      </c>
      <c r="BJ144" s="16" t="s">
        <v>83</v>
      </c>
      <c r="BK144" s="230">
        <f>ROUND(I144*H144,2)</f>
        <v>0</v>
      </c>
      <c r="BL144" s="16" t="s">
        <v>206</v>
      </c>
      <c r="BM144" s="229" t="s">
        <v>1376</v>
      </c>
    </row>
    <row r="145" s="1" customFormat="1">
      <c r="B145" s="37"/>
      <c r="C145" s="38"/>
      <c r="D145" s="231" t="s">
        <v>208</v>
      </c>
      <c r="E145" s="38"/>
      <c r="F145" s="232" t="s">
        <v>593</v>
      </c>
      <c r="G145" s="38"/>
      <c r="H145" s="38"/>
      <c r="I145" s="144"/>
      <c r="J145" s="38"/>
      <c r="K145" s="38"/>
      <c r="L145" s="42"/>
      <c r="M145" s="233"/>
      <c r="N145" s="82"/>
      <c r="O145" s="82"/>
      <c r="P145" s="82"/>
      <c r="Q145" s="82"/>
      <c r="R145" s="82"/>
      <c r="S145" s="82"/>
      <c r="T145" s="83"/>
      <c r="AT145" s="16" t="s">
        <v>208</v>
      </c>
      <c r="AU145" s="16" t="s">
        <v>85</v>
      </c>
    </row>
    <row r="146" s="1" customFormat="1">
      <c r="B146" s="37"/>
      <c r="C146" s="38"/>
      <c r="D146" s="231" t="s">
        <v>210</v>
      </c>
      <c r="E146" s="38"/>
      <c r="F146" s="234" t="s">
        <v>594</v>
      </c>
      <c r="G146" s="38"/>
      <c r="H146" s="38"/>
      <c r="I146" s="144"/>
      <c r="J146" s="38"/>
      <c r="K146" s="38"/>
      <c r="L146" s="42"/>
      <c r="M146" s="233"/>
      <c r="N146" s="82"/>
      <c r="O146" s="82"/>
      <c r="P146" s="82"/>
      <c r="Q146" s="82"/>
      <c r="R146" s="82"/>
      <c r="S146" s="82"/>
      <c r="T146" s="83"/>
      <c r="AT146" s="16" t="s">
        <v>210</v>
      </c>
      <c r="AU146" s="16" t="s">
        <v>85</v>
      </c>
    </row>
    <row r="147" s="1" customFormat="1" ht="16.5" customHeight="1">
      <c r="B147" s="37"/>
      <c r="C147" s="218" t="s">
        <v>342</v>
      </c>
      <c r="D147" s="218" t="s">
        <v>201</v>
      </c>
      <c r="E147" s="219" t="s">
        <v>1377</v>
      </c>
      <c r="F147" s="220" t="s">
        <v>1378</v>
      </c>
      <c r="G147" s="221" t="s">
        <v>221</v>
      </c>
      <c r="H147" s="222">
        <v>34.009999999999998</v>
      </c>
      <c r="I147" s="223"/>
      <c r="J147" s="224">
        <f>ROUND(I147*H147,2)</f>
        <v>0</v>
      </c>
      <c r="K147" s="220" t="s">
        <v>205</v>
      </c>
      <c r="L147" s="42"/>
      <c r="M147" s="225" t="s">
        <v>30</v>
      </c>
      <c r="N147" s="226" t="s">
        <v>46</v>
      </c>
      <c r="O147" s="82"/>
      <c r="P147" s="227">
        <f>O147*H147</f>
        <v>0</v>
      </c>
      <c r="Q147" s="227">
        <v>0</v>
      </c>
      <c r="R147" s="227">
        <f>Q147*H147</f>
        <v>0</v>
      </c>
      <c r="S147" s="227">
        <v>0</v>
      </c>
      <c r="T147" s="228">
        <f>S147*H147</f>
        <v>0</v>
      </c>
      <c r="AR147" s="229" t="s">
        <v>206</v>
      </c>
      <c r="AT147" s="229" t="s">
        <v>201</v>
      </c>
      <c r="AU147" s="229" t="s">
        <v>85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1379</v>
      </c>
    </row>
    <row r="148" s="1" customFormat="1">
      <c r="B148" s="37"/>
      <c r="C148" s="38"/>
      <c r="D148" s="231" t="s">
        <v>208</v>
      </c>
      <c r="E148" s="38"/>
      <c r="F148" s="232" t="s">
        <v>1380</v>
      </c>
      <c r="G148" s="38"/>
      <c r="H148" s="38"/>
      <c r="I148" s="144"/>
      <c r="J148" s="38"/>
      <c r="K148" s="38"/>
      <c r="L148" s="42"/>
      <c r="M148" s="233"/>
      <c r="N148" s="82"/>
      <c r="O148" s="82"/>
      <c r="P148" s="82"/>
      <c r="Q148" s="82"/>
      <c r="R148" s="82"/>
      <c r="S148" s="82"/>
      <c r="T148" s="83"/>
      <c r="AT148" s="16" t="s">
        <v>208</v>
      </c>
      <c r="AU148" s="16" t="s">
        <v>85</v>
      </c>
    </row>
    <row r="149" s="1" customFormat="1">
      <c r="B149" s="37"/>
      <c r="C149" s="38"/>
      <c r="D149" s="231" t="s">
        <v>210</v>
      </c>
      <c r="E149" s="38"/>
      <c r="F149" s="234" t="s">
        <v>1381</v>
      </c>
      <c r="G149" s="38"/>
      <c r="H149" s="38"/>
      <c r="I149" s="144"/>
      <c r="J149" s="38"/>
      <c r="K149" s="38"/>
      <c r="L149" s="42"/>
      <c r="M149" s="233"/>
      <c r="N149" s="82"/>
      <c r="O149" s="82"/>
      <c r="P149" s="82"/>
      <c r="Q149" s="82"/>
      <c r="R149" s="82"/>
      <c r="S149" s="82"/>
      <c r="T149" s="83"/>
      <c r="AT149" s="16" t="s">
        <v>210</v>
      </c>
      <c r="AU149" s="16" t="s">
        <v>85</v>
      </c>
    </row>
    <row r="150" s="12" customFormat="1">
      <c r="B150" s="235"/>
      <c r="C150" s="236"/>
      <c r="D150" s="231" t="s">
        <v>214</v>
      </c>
      <c r="E150" s="237" t="s">
        <v>30</v>
      </c>
      <c r="F150" s="238" t="s">
        <v>1358</v>
      </c>
      <c r="G150" s="236"/>
      <c r="H150" s="239">
        <v>71.760000000000005</v>
      </c>
      <c r="I150" s="240"/>
      <c r="J150" s="236"/>
      <c r="K150" s="236"/>
      <c r="L150" s="241"/>
      <c r="M150" s="242"/>
      <c r="N150" s="243"/>
      <c r="O150" s="243"/>
      <c r="P150" s="243"/>
      <c r="Q150" s="243"/>
      <c r="R150" s="243"/>
      <c r="S150" s="243"/>
      <c r="T150" s="244"/>
      <c r="AT150" s="245" t="s">
        <v>214</v>
      </c>
      <c r="AU150" s="245" t="s">
        <v>85</v>
      </c>
      <c r="AV150" s="12" t="s">
        <v>85</v>
      </c>
      <c r="AW150" s="12" t="s">
        <v>36</v>
      </c>
      <c r="AX150" s="12" t="s">
        <v>75</v>
      </c>
      <c r="AY150" s="245" t="s">
        <v>199</v>
      </c>
    </row>
    <row r="151" s="12" customFormat="1">
      <c r="B151" s="235"/>
      <c r="C151" s="236"/>
      <c r="D151" s="231" t="s">
        <v>214</v>
      </c>
      <c r="E151" s="237" t="s">
        <v>30</v>
      </c>
      <c r="F151" s="238" t="s">
        <v>1382</v>
      </c>
      <c r="G151" s="236"/>
      <c r="H151" s="239">
        <v>-37.75</v>
      </c>
      <c r="I151" s="240"/>
      <c r="J151" s="236"/>
      <c r="K151" s="236"/>
      <c r="L151" s="241"/>
      <c r="M151" s="242"/>
      <c r="N151" s="243"/>
      <c r="O151" s="243"/>
      <c r="P151" s="243"/>
      <c r="Q151" s="243"/>
      <c r="R151" s="243"/>
      <c r="S151" s="243"/>
      <c r="T151" s="244"/>
      <c r="AT151" s="245" t="s">
        <v>214</v>
      </c>
      <c r="AU151" s="245" t="s">
        <v>85</v>
      </c>
      <c r="AV151" s="12" t="s">
        <v>85</v>
      </c>
      <c r="AW151" s="12" t="s">
        <v>36</v>
      </c>
      <c r="AX151" s="12" t="s">
        <v>75</v>
      </c>
      <c r="AY151" s="245" t="s">
        <v>199</v>
      </c>
    </row>
    <row r="152" s="13" customFormat="1">
      <c r="B152" s="246"/>
      <c r="C152" s="247"/>
      <c r="D152" s="231" t="s">
        <v>214</v>
      </c>
      <c r="E152" s="248" t="s">
        <v>30</v>
      </c>
      <c r="F152" s="249" t="s">
        <v>216</v>
      </c>
      <c r="G152" s="247"/>
      <c r="H152" s="250">
        <v>34.010000000000005</v>
      </c>
      <c r="I152" s="251"/>
      <c r="J152" s="247"/>
      <c r="K152" s="247"/>
      <c r="L152" s="252"/>
      <c r="M152" s="253"/>
      <c r="N152" s="254"/>
      <c r="O152" s="254"/>
      <c r="P152" s="254"/>
      <c r="Q152" s="254"/>
      <c r="R152" s="254"/>
      <c r="S152" s="254"/>
      <c r="T152" s="255"/>
      <c r="AT152" s="256" t="s">
        <v>214</v>
      </c>
      <c r="AU152" s="256" t="s">
        <v>85</v>
      </c>
      <c r="AV152" s="13" t="s">
        <v>206</v>
      </c>
      <c r="AW152" s="13" t="s">
        <v>4</v>
      </c>
      <c r="AX152" s="13" t="s">
        <v>83</v>
      </c>
      <c r="AY152" s="256" t="s">
        <v>199</v>
      </c>
    </row>
    <row r="153" s="1" customFormat="1" ht="16.5" customHeight="1">
      <c r="B153" s="37"/>
      <c r="C153" s="218" t="s">
        <v>349</v>
      </c>
      <c r="D153" s="218" t="s">
        <v>201</v>
      </c>
      <c r="E153" s="219" t="s">
        <v>1383</v>
      </c>
      <c r="F153" s="220" t="s">
        <v>1384</v>
      </c>
      <c r="G153" s="221" t="s">
        <v>221</v>
      </c>
      <c r="H153" s="222">
        <v>27.972000000000001</v>
      </c>
      <c r="I153" s="223"/>
      <c r="J153" s="224">
        <f>ROUND(I153*H153,2)</f>
        <v>0</v>
      </c>
      <c r="K153" s="220" t="s">
        <v>205</v>
      </c>
      <c r="L153" s="42"/>
      <c r="M153" s="225" t="s">
        <v>30</v>
      </c>
      <c r="N153" s="226" t="s">
        <v>46</v>
      </c>
      <c r="O153" s="82"/>
      <c r="P153" s="227">
        <f>O153*H153</f>
        <v>0</v>
      </c>
      <c r="Q153" s="227">
        <v>0</v>
      </c>
      <c r="R153" s="227">
        <f>Q153*H153</f>
        <v>0</v>
      </c>
      <c r="S153" s="227">
        <v>0</v>
      </c>
      <c r="T153" s="228">
        <f>S153*H153</f>
        <v>0</v>
      </c>
      <c r="AR153" s="229" t="s">
        <v>206</v>
      </c>
      <c r="AT153" s="229" t="s">
        <v>201</v>
      </c>
      <c r="AU153" s="229" t="s">
        <v>85</v>
      </c>
      <c r="AY153" s="16" t="s">
        <v>199</v>
      </c>
      <c r="BE153" s="230">
        <f>IF(N153="základní",J153,0)</f>
        <v>0</v>
      </c>
      <c r="BF153" s="230">
        <f>IF(N153="snížená",J153,0)</f>
        <v>0</v>
      </c>
      <c r="BG153" s="230">
        <f>IF(N153="zákl. přenesená",J153,0)</f>
        <v>0</v>
      </c>
      <c r="BH153" s="230">
        <f>IF(N153="sníž. přenesená",J153,0)</f>
        <v>0</v>
      </c>
      <c r="BI153" s="230">
        <f>IF(N153="nulová",J153,0)</f>
        <v>0</v>
      </c>
      <c r="BJ153" s="16" t="s">
        <v>83</v>
      </c>
      <c r="BK153" s="230">
        <f>ROUND(I153*H153,2)</f>
        <v>0</v>
      </c>
      <c r="BL153" s="16" t="s">
        <v>206</v>
      </c>
      <c r="BM153" s="229" t="s">
        <v>1385</v>
      </c>
    </row>
    <row r="154" s="1" customFormat="1">
      <c r="B154" s="37"/>
      <c r="C154" s="38"/>
      <c r="D154" s="231" t="s">
        <v>208</v>
      </c>
      <c r="E154" s="38"/>
      <c r="F154" s="232" t="s">
        <v>1386</v>
      </c>
      <c r="G154" s="38"/>
      <c r="H154" s="38"/>
      <c r="I154" s="144"/>
      <c r="J154" s="38"/>
      <c r="K154" s="38"/>
      <c r="L154" s="42"/>
      <c r="M154" s="233"/>
      <c r="N154" s="82"/>
      <c r="O154" s="82"/>
      <c r="P154" s="82"/>
      <c r="Q154" s="82"/>
      <c r="R154" s="82"/>
      <c r="S154" s="82"/>
      <c r="T154" s="83"/>
      <c r="AT154" s="16" t="s">
        <v>208</v>
      </c>
      <c r="AU154" s="16" t="s">
        <v>85</v>
      </c>
    </row>
    <row r="155" s="1" customFormat="1">
      <c r="B155" s="37"/>
      <c r="C155" s="38"/>
      <c r="D155" s="231" t="s">
        <v>210</v>
      </c>
      <c r="E155" s="38"/>
      <c r="F155" s="234" t="s">
        <v>1387</v>
      </c>
      <c r="G155" s="38"/>
      <c r="H155" s="38"/>
      <c r="I155" s="144"/>
      <c r="J155" s="38"/>
      <c r="K155" s="38"/>
      <c r="L155" s="42"/>
      <c r="M155" s="233"/>
      <c r="N155" s="82"/>
      <c r="O155" s="82"/>
      <c r="P155" s="82"/>
      <c r="Q155" s="82"/>
      <c r="R155" s="82"/>
      <c r="S155" s="82"/>
      <c r="T155" s="83"/>
      <c r="AT155" s="16" t="s">
        <v>210</v>
      </c>
      <c r="AU155" s="16" t="s">
        <v>85</v>
      </c>
    </row>
    <row r="156" s="12" customFormat="1">
      <c r="B156" s="235"/>
      <c r="C156" s="236"/>
      <c r="D156" s="231" t="s">
        <v>214</v>
      </c>
      <c r="E156" s="237" t="s">
        <v>30</v>
      </c>
      <c r="F156" s="238" t="s">
        <v>1388</v>
      </c>
      <c r="G156" s="236"/>
      <c r="H156" s="239">
        <v>27.972000000000001</v>
      </c>
      <c r="I156" s="240"/>
      <c r="J156" s="236"/>
      <c r="K156" s="236"/>
      <c r="L156" s="241"/>
      <c r="M156" s="242"/>
      <c r="N156" s="243"/>
      <c r="O156" s="243"/>
      <c r="P156" s="243"/>
      <c r="Q156" s="243"/>
      <c r="R156" s="243"/>
      <c r="S156" s="243"/>
      <c r="T156" s="244"/>
      <c r="AT156" s="245" t="s">
        <v>214</v>
      </c>
      <c r="AU156" s="245" t="s">
        <v>85</v>
      </c>
      <c r="AV156" s="12" t="s">
        <v>85</v>
      </c>
      <c r="AW156" s="12" t="s">
        <v>36</v>
      </c>
      <c r="AX156" s="12" t="s">
        <v>83</v>
      </c>
      <c r="AY156" s="245" t="s">
        <v>199</v>
      </c>
    </row>
    <row r="157" s="1" customFormat="1" ht="16.5" customHeight="1">
      <c r="B157" s="37"/>
      <c r="C157" s="263" t="s">
        <v>355</v>
      </c>
      <c r="D157" s="263" t="s">
        <v>774</v>
      </c>
      <c r="E157" s="264" t="s">
        <v>1389</v>
      </c>
      <c r="F157" s="265" t="s">
        <v>1390</v>
      </c>
      <c r="G157" s="266" t="s">
        <v>236</v>
      </c>
      <c r="H157" s="267">
        <v>55.944000000000003</v>
      </c>
      <c r="I157" s="268"/>
      <c r="J157" s="269">
        <f>ROUND(I157*H157,2)</f>
        <v>0</v>
      </c>
      <c r="K157" s="265" t="s">
        <v>205</v>
      </c>
      <c r="L157" s="270"/>
      <c r="M157" s="271" t="s">
        <v>30</v>
      </c>
      <c r="N157" s="272" t="s">
        <v>46</v>
      </c>
      <c r="O157" s="82"/>
      <c r="P157" s="227">
        <f>O157*H157</f>
        <v>0</v>
      </c>
      <c r="Q157" s="227">
        <v>1</v>
      </c>
      <c r="R157" s="227">
        <f>Q157*H157</f>
        <v>55.944000000000003</v>
      </c>
      <c r="S157" s="227">
        <v>0</v>
      </c>
      <c r="T157" s="228">
        <f>S157*H157</f>
        <v>0</v>
      </c>
      <c r="AR157" s="229" t="s">
        <v>263</v>
      </c>
      <c r="AT157" s="229" t="s">
        <v>774</v>
      </c>
      <c r="AU157" s="229" t="s">
        <v>85</v>
      </c>
      <c r="AY157" s="16" t="s">
        <v>199</v>
      </c>
      <c r="BE157" s="230">
        <f>IF(N157="základní",J157,0)</f>
        <v>0</v>
      </c>
      <c r="BF157" s="230">
        <f>IF(N157="snížená",J157,0)</f>
        <v>0</v>
      </c>
      <c r="BG157" s="230">
        <f>IF(N157="zákl. přenesená",J157,0)</f>
        <v>0</v>
      </c>
      <c r="BH157" s="230">
        <f>IF(N157="sníž. přenesená",J157,0)</f>
        <v>0</v>
      </c>
      <c r="BI157" s="230">
        <f>IF(N157="nulová",J157,0)</f>
        <v>0</v>
      </c>
      <c r="BJ157" s="16" t="s">
        <v>83</v>
      </c>
      <c r="BK157" s="230">
        <f>ROUND(I157*H157,2)</f>
        <v>0</v>
      </c>
      <c r="BL157" s="16" t="s">
        <v>206</v>
      </c>
      <c r="BM157" s="229" t="s">
        <v>1391</v>
      </c>
    </row>
    <row r="158" s="1" customFormat="1">
      <c r="B158" s="37"/>
      <c r="C158" s="38"/>
      <c r="D158" s="231" t="s">
        <v>208</v>
      </c>
      <c r="E158" s="38"/>
      <c r="F158" s="232" t="s">
        <v>1390</v>
      </c>
      <c r="G158" s="38"/>
      <c r="H158" s="38"/>
      <c r="I158" s="144"/>
      <c r="J158" s="38"/>
      <c r="K158" s="38"/>
      <c r="L158" s="42"/>
      <c r="M158" s="233"/>
      <c r="N158" s="82"/>
      <c r="O158" s="82"/>
      <c r="P158" s="82"/>
      <c r="Q158" s="82"/>
      <c r="R158" s="82"/>
      <c r="S158" s="82"/>
      <c r="T158" s="83"/>
      <c r="AT158" s="16" t="s">
        <v>208</v>
      </c>
      <c r="AU158" s="16" t="s">
        <v>85</v>
      </c>
    </row>
    <row r="159" s="1" customFormat="1" ht="16.5" customHeight="1">
      <c r="B159" s="37"/>
      <c r="C159" s="218" t="s">
        <v>369</v>
      </c>
      <c r="D159" s="218" t="s">
        <v>201</v>
      </c>
      <c r="E159" s="219" t="s">
        <v>1392</v>
      </c>
      <c r="F159" s="220" t="s">
        <v>1393</v>
      </c>
      <c r="G159" s="221" t="s">
        <v>204</v>
      </c>
      <c r="H159" s="222">
        <v>36.399999999999999</v>
      </c>
      <c r="I159" s="223"/>
      <c r="J159" s="224">
        <f>ROUND(I159*H159,2)</f>
        <v>0</v>
      </c>
      <c r="K159" s="220" t="s">
        <v>205</v>
      </c>
      <c r="L159" s="42"/>
      <c r="M159" s="225" t="s">
        <v>30</v>
      </c>
      <c r="N159" s="226" t="s">
        <v>46</v>
      </c>
      <c r="O159" s="82"/>
      <c r="P159" s="227">
        <f>O159*H159</f>
        <v>0</v>
      </c>
      <c r="Q159" s="227">
        <v>0</v>
      </c>
      <c r="R159" s="227">
        <f>Q159*H159</f>
        <v>0</v>
      </c>
      <c r="S159" s="227">
        <v>0</v>
      </c>
      <c r="T159" s="228">
        <f>S159*H159</f>
        <v>0</v>
      </c>
      <c r="AR159" s="229" t="s">
        <v>206</v>
      </c>
      <c r="AT159" s="229" t="s">
        <v>201</v>
      </c>
      <c r="AU159" s="229" t="s">
        <v>85</v>
      </c>
      <c r="AY159" s="16" t="s">
        <v>199</v>
      </c>
      <c r="BE159" s="230">
        <f>IF(N159="základní",J159,0)</f>
        <v>0</v>
      </c>
      <c r="BF159" s="230">
        <f>IF(N159="snížená",J159,0)</f>
        <v>0</v>
      </c>
      <c r="BG159" s="230">
        <f>IF(N159="zákl. přenesená",J159,0)</f>
        <v>0</v>
      </c>
      <c r="BH159" s="230">
        <f>IF(N159="sníž. přenesená",J159,0)</f>
        <v>0</v>
      </c>
      <c r="BI159" s="230">
        <f>IF(N159="nulová",J159,0)</f>
        <v>0</v>
      </c>
      <c r="BJ159" s="16" t="s">
        <v>83</v>
      </c>
      <c r="BK159" s="230">
        <f>ROUND(I159*H159,2)</f>
        <v>0</v>
      </c>
      <c r="BL159" s="16" t="s">
        <v>206</v>
      </c>
      <c r="BM159" s="229" t="s">
        <v>1394</v>
      </c>
    </row>
    <row r="160" s="1" customFormat="1">
      <c r="B160" s="37"/>
      <c r="C160" s="38"/>
      <c r="D160" s="231" t="s">
        <v>208</v>
      </c>
      <c r="E160" s="38"/>
      <c r="F160" s="232" t="s">
        <v>1395</v>
      </c>
      <c r="G160" s="38"/>
      <c r="H160" s="38"/>
      <c r="I160" s="144"/>
      <c r="J160" s="38"/>
      <c r="K160" s="38"/>
      <c r="L160" s="42"/>
      <c r="M160" s="233"/>
      <c r="N160" s="82"/>
      <c r="O160" s="82"/>
      <c r="P160" s="82"/>
      <c r="Q160" s="82"/>
      <c r="R160" s="82"/>
      <c r="S160" s="82"/>
      <c r="T160" s="83"/>
      <c r="AT160" s="16" t="s">
        <v>208</v>
      </c>
      <c r="AU160" s="16" t="s">
        <v>85</v>
      </c>
    </row>
    <row r="161" s="1" customFormat="1">
      <c r="B161" s="37"/>
      <c r="C161" s="38"/>
      <c r="D161" s="231" t="s">
        <v>210</v>
      </c>
      <c r="E161" s="38"/>
      <c r="F161" s="234" t="s">
        <v>1396</v>
      </c>
      <c r="G161" s="38"/>
      <c r="H161" s="38"/>
      <c r="I161" s="144"/>
      <c r="J161" s="38"/>
      <c r="K161" s="38"/>
      <c r="L161" s="42"/>
      <c r="M161" s="233"/>
      <c r="N161" s="82"/>
      <c r="O161" s="82"/>
      <c r="P161" s="82"/>
      <c r="Q161" s="82"/>
      <c r="R161" s="82"/>
      <c r="S161" s="82"/>
      <c r="T161" s="83"/>
      <c r="AT161" s="16" t="s">
        <v>210</v>
      </c>
      <c r="AU161" s="16" t="s">
        <v>85</v>
      </c>
    </row>
    <row r="162" s="12" customFormat="1">
      <c r="B162" s="235"/>
      <c r="C162" s="236"/>
      <c r="D162" s="231" t="s">
        <v>214</v>
      </c>
      <c r="E162" s="237" t="s">
        <v>30</v>
      </c>
      <c r="F162" s="238" t="s">
        <v>1315</v>
      </c>
      <c r="G162" s="236"/>
      <c r="H162" s="239">
        <v>36.399999999999999</v>
      </c>
      <c r="I162" s="240"/>
      <c r="J162" s="236"/>
      <c r="K162" s="236"/>
      <c r="L162" s="241"/>
      <c r="M162" s="242"/>
      <c r="N162" s="243"/>
      <c r="O162" s="243"/>
      <c r="P162" s="243"/>
      <c r="Q162" s="243"/>
      <c r="R162" s="243"/>
      <c r="S162" s="243"/>
      <c r="T162" s="244"/>
      <c r="AT162" s="245" t="s">
        <v>214</v>
      </c>
      <c r="AU162" s="245" t="s">
        <v>85</v>
      </c>
      <c r="AV162" s="12" t="s">
        <v>85</v>
      </c>
      <c r="AW162" s="12" t="s">
        <v>36</v>
      </c>
      <c r="AX162" s="12" t="s">
        <v>83</v>
      </c>
      <c r="AY162" s="245" t="s">
        <v>199</v>
      </c>
    </row>
    <row r="163" s="11" customFormat="1" ht="22.8" customHeight="1">
      <c r="B163" s="202"/>
      <c r="C163" s="203"/>
      <c r="D163" s="204" t="s">
        <v>74</v>
      </c>
      <c r="E163" s="216" t="s">
        <v>206</v>
      </c>
      <c r="F163" s="216" t="s">
        <v>1193</v>
      </c>
      <c r="G163" s="203"/>
      <c r="H163" s="203"/>
      <c r="I163" s="206"/>
      <c r="J163" s="217">
        <f>BK163</f>
        <v>0</v>
      </c>
      <c r="K163" s="203"/>
      <c r="L163" s="208"/>
      <c r="M163" s="209"/>
      <c r="N163" s="210"/>
      <c r="O163" s="210"/>
      <c r="P163" s="211">
        <f>SUM(P164:P172)</f>
        <v>0</v>
      </c>
      <c r="Q163" s="210"/>
      <c r="R163" s="211">
        <f>SUM(R164:R172)</f>
        <v>12.25702632</v>
      </c>
      <c r="S163" s="210"/>
      <c r="T163" s="212">
        <f>SUM(T164:T172)</f>
        <v>0</v>
      </c>
      <c r="AR163" s="213" t="s">
        <v>83</v>
      </c>
      <c r="AT163" s="214" t="s">
        <v>74</v>
      </c>
      <c r="AU163" s="214" t="s">
        <v>83</v>
      </c>
      <c r="AY163" s="213" t="s">
        <v>199</v>
      </c>
      <c r="BK163" s="215">
        <f>SUM(BK164:BK172)</f>
        <v>0</v>
      </c>
    </row>
    <row r="164" s="1" customFormat="1" ht="16.5" customHeight="1">
      <c r="B164" s="37"/>
      <c r="C164" s="218" t="s">
        <v>7</v>
      </c>
      <c r="D164" s="218" t="s">
        <v>201</v>
      </c>
      <c r="E164" s="219" t="s">
        <v>1397</v>
      </c>
      <c r="F164" s="220" t="s">
        <v>1398</v>
      </c>
      <c r="G164" s="221" t="s">
        <v>221</v>
      </c>
      <c r="H164" s="222">
        <v>6.2160000000000002</v>
      </c>
      <c r="I164" s="223"/>
      <c r="J164" s="224">
        <f>ROUND(I164*H164,2)</f>
        <v>0</v>
      </c>
      <c r="K164" s="220" t="s">
        <v>205</v>
      </c>
      <c r="L164" s="42"/>
      <c r="M164" s="225" t="s">
        <v>30</v>
      </c>
      <c r="N164" s="226" t="s">
        <v>46</v>
      </c>
      <c r="O164" s="82"/>
      <c r="P164" s="227">
        <f>O164*H164</f>
        <v>0</v>
      </c>
      <c r="Q164" s="227">
        <v>1.8907700000000001</v>
      </c>
      <c r="R164" s="227">
        <f>Q164*H164</f>
        <v>11.75302632</v>
      </c>
      <c r="S164" s="227">
        <v>0</v>
      </c>
      <c r="T164" s="228">
        <f>S164*H164</f>
        <v>0</v>
      </c>
      <c r="AR164" s="229" t="s">
        <v>206</v>
      </c>
      <c r="AT164" s="229" t="s">
        <v>201</v>
      </c>
      <c r="AU164" s="229" t="s">
        <v>85</v>
      </c>
      <c r="AY164" s="16" t="s">
        <v>199</v>
      </c>
      <c r="BE164" s="230">
        <f>IF(N164="základní",J164,0)</f>
        <v>0</v>
      </c>
      <c r="BF164" s="230">
        <f>IF(N164="snížená",J164,0)</f>
        <v>0</v>
      </c>
      <c r="BG164" s="230">
        <f>IF(N164="zákl. přenesená",J164,0)</f>
        <v>0</v>
      </c>
      <c r="BH164" s="230">
        <f>IF(N164="sníž. přenesená",J164,0)</f>
        <v>0</v>
      </c>
      <c r="BI164" s="230">
        <f>IF(N164="nulová",J164,0)</f>
        <v>0</v>
      </c>
      <c r="BJ164" s="16" t="s">
        <v>83</v>
      </c>
      <c r="BK164" s="230">
        <f>ROUND(I164*H164,2)</f>
        <v>0</v>
      </c>
      <c r="BL164" s="16" t="s">
        <v>206</v>
      </c>
      <c r="BM164" s="229" t="s">
        <v>1399</v>
      </c>
    </row>
    <row r="165" s="1" customFormat="1">
      <c r="B165" s="37"/>
      <c r="C165" s="38"/>
      <c r="D165" s="231" t="s">
        <v>208</v>
      </c>
      <c r="E165" s="38"/>
      <c r="F165" s="232" t="s">
        <v>1400</v>
      </c>
      <c r="G165" s="38"/>
      <c r="H165" s="38"/>
      <c r="I165" s="144"/>
      <c r="J165" s="38"/>
      <c r="K165" s="38"/>
      <c r="L165" s="42"/>
      <c r="M165" s="233"/>
      <c r="N165" s="82"/>
      <c r="O165" s="82"/>
      <c r="P165" s="82"/>
      <c r="Q165" s="82"/>
      <c r="R165" s="82"/>
      <c r="S165" s="82"/>
      <c r="T165" s="83"/>
      <c r="AT165" s="16" t="s">
        <v>208</v>
      </c>
      <c r="AU165" s="16" t="s">
        <v>85</v>
      </c>
    </row>
    <row r="166" s="1" customFormat="1">
      <c r="B166" s="37"/>
      <c r="C166" s="38"/>
      <c r="D166" s="231" t="s">
        <v>210</v>
      </c>
      <c r="E166" s="38"/>
      <c r="F166" s="234" t="s">
        <v>1401</v>
      </c>
      <c r="G166" s="38"/>
      <c r="H166" s="38"/>
      <c r="I166" s="144"/>
      <c r="J166" s="38"/>
      <c r="K166" s="38"/>
      <c r="L166" s="42"/>
      <c r="M166" s="233"/>
      <c r="N166" s="82"/>
      <c r="O166" s="82"/>
      <c r="P166" s="82"/>
      <c r="Q166" s="82"/>
      <c r="R166" s="82"/>
      <c r="S166" s="82"/>
      <c r="T166" s="83"/>
      <c r="AT166" s="16" t="s">
        <v>210</v>
      </c>
      <c r="AU166" s="16" t="s">
        <v>85</v>
      </c>
    </row>
    <row r="167" s="12" customFormat="1">
      <c r="B167" s="235"/>
      <c r="C167" s="236"/>
      <c r="D167" s="231" t="s">
        <v>214</v>
      </c>
      <c r="E167" s="237" t="s">
        <v>30</v>
      </c>
      <c r="F167" s="238" t="s">
        <v>1402</v>
      </c>
      <c r="G167" s="236"/>
      <c r="H167" s="239">
        <v>6.2160000000000002</v>
      </c>
      <c r="I167" s="240"/>
      <c r="J167" s="236"/>
      <c r="K167" s="236"/>
      <c r="L167" s="241"/>
      <c r="M167" s="242"/>
      <c r="N167" s="243"/>
      <c r="O167" s="243"/>
      <c r="P167" s="243"/>
      <c r="Q167" s="243"/>
      <c r="R167" s="243"/>
      <c r="S167" s="243"/>
      <c r="T167" s="244"/>
      <c r="AT167" s="245" t="s">
        <v>214</v>
      </c>
      <c r="AU167" s="245" t="s">
        <v>85</v>
      </c>
      <c r="AV167" s="12" t="s">
        <v>85</v>
      </c>
      <c r="AW167" s="12" t="s">
        <v>36</v>
      </c>
      <c r="AX167" s="12" t="s">
        <v>83</v>
      </c>
      <c r="AY167" s="245" t="s">
        <v>199</v>
      </c>
    </row>
    <row r="168" s="1" customFormat="1" ht="16.5" customHeight="1">
      <c r="B168" s="37"/>
      <c r="C168" s="218" t="s">
        <v>381</v>
      </c>
      <c r="D168" s="218" t="s">
        <v>201</v>
      </c>
      <c r="E168" s="219" t="s">
        <v>1403</v>
      </c>
      <c r="F168" s="220" t="s">
        <v>1404</v>
      </c>
      <c r="G168" s="221" t="s">
        <v>277</v>
      </c>
      <c r="H168" s="222">
        <v>15</v>
      </c>
      <c r="I168" s="223"/>
      <c r="J168" s="224">
        <f>ROUND(I168*H168,2)</f>
        <v>0</v>
      </c>
      <c r="K168" s="220" t="s">
        <v>205</v>
      </c>
      <c r="L168" s="42"/>
      <c r="M168" s="225" t="s">
        <v>30</v>
      </c>
      <c r="N168" s="226" t="s">
        <v>46</v>
      </c>
      <c r="O168" s="82"/>
      <c r="P168" s="227">
        <f>O168*H168</f>
        <v>0</v>
      </c>
      <c r="Q168" s="227">
        <v>0.0066</v>
      </c>
      <c r="R168" s="227">
        <f>Q168*H168</f>
        <v>0.099000000000000005</v>
      </c>
      <c r="S168" s="227">
        <v>0</v>
      </c>
      <c r="T168" s="228">
        <f>S168*H168</f>
        <v>0</v>
      </c>
      <c r="AR168" s="229" t="s">
        <v>206</v>
      </c>
      <c r="AT168" s="229" t="s">
        <v>201</v>
      </c>
      <c r="AU168" s="229" t="s">
        <v>85</v>
      </c>
      <c r="AY168" s="16" t="s">
        <v>199</v>
      </c>
      <c r="BE168" s="230">
        <f>IF(N168="základní",J168,0)</f>
        <v>0</v>
      </c>
      <c r="BF168" s="230">
        <f>IF(N168="snížená",J168,0)</f>
        <v>0</v>
      </c>
      <c r="BG168" s="230">
        <f>IF(N168="zákl. přenesená",J168,0)</f>
        <v>0</v>
      </c>
      <c r="BH168" s="230">
        <f>IF(N168="sníž. přenesená",J168,0)</f>
        <v>0</v>
      </c>
      <c r="BI168" s="230">
        <f>IF(N168="nulová",J168,0)</f>
        <v>0</v>
      </c>
      <c r="BJ168" s="16" t="s">
        <v>83</v>
      </c>
      <c r="BK168" s="230">
        <f>ROUND(I168*H168,2)</f>
        <v>0</v>
      </c>
      <c r="BL168" s="16" t="s">
        <v>206</v>
      </c>
      <c r="BM168" s="229" t="s">
        <v>1405</v>
      </c>
    </row>
    <row r="169" s="1" customFormat="1">
      <c r="B169" s="37"/>
      <c r="C169" s="38"/>
      <c r="D169" s="231" t="s">
        <v>208</v>
      </c>
      <c r="E169" s="38"/>
      <c r="F169" s="232" t="s">
        <v>1406</v>
      </c>
      <c r="G169" s="38"/>
      <c r="H169" s="38"/>
      <c r="I169" s="144"/>
      <c r="J169" s="38"/>
      <c r="K169" s="38"/>
      <c r="L169" s="42"/>
      <c r="M169" s="233"/>
      <c r="N169" s="82"/>
      <c r="O169" s="82"/>
      <c r="P169" s="82"/>
      <c r="Q169" s="82"/>
      <c r="R169" s="82"/>
      <c r="S169" s="82"/>
      <c r="T169" s="83"/>
      <c r="AT169" s="16" t="s">
        <v>208</v>
      </c>
      <c r="AU169" s="16" t="s">
        <v>85</v>
      </c>
    </row>
    <row r="170" s="1" customFormat="1">
      <c r="B170" s="37"/>
      <c r="C170" s="38"/>
      <c r="D170" s="231" t="s">
        <v>210</v>
      </c>
      <c r="E170" s="38"/>
      <c r="F170" s="234" t="s">
        <v>1407</v>
      </c>
      <c r="G170" s="38"/>
      <c r="H170" s="38"/>
      <c r="I170" s="144"/>
      <c r="J170" s="38"/>
      <c r="K170" s="38"/>
      <c r="L170" s="42"/>
      <c r="M170" s="233"/>
      <c r="N170" s="82"/>
      <c r="O170" s="82"/>
      <c r="P170" s="82"/>
      <c r="Q170" s="82"/>
      <c r="R170" s="82"/>
      <c r="S170" s="82"/>
      <c r="T170" s="83"/>
      <c r="AT170" s="16" t="s">
        <v>210</v>
      </c>
      <c r="AU170" s="16" t="s">
        <v>85</v>
      </c>
    </row>
    <row r="171" s="1" customFormat="1" ht="16.5" customHeight="1">
      <c r="B171" s="37"/>
      <c r="C171" s="263" t="s">
        <v>389</v>
      </c>
      <c r="D171" s="263" t="s">
        <v>774</v>
      </c>
      <c r="E171" s="264" t="s">
        <v>1408</v>
      </c>
      <c r="F171" s="265" t="s">
        <v>1409</v>
      </c>
      <c r="G171" s="266" t="s">
        <v>277</v>
      </c>
      <c r="H171" s="267">
        <v>15</v>
      </c>
      <c r="I171" s="268"/>
      <c r="J171" s="269">
        <f>ROUND(I171*H171,2)</f>
        <v>0</v>
      </c>
      <c r="K171" s="265" t="s">
        <v>205</v>
      </c>
      <c r="L171" s="270"/>
      <c r="M171" s="271" t="s">
        <v>30</v>
      </c>
      <c r="N171" s="272" t="s">
        <v>46</v>
      </c>
      <c r="O171" s="82"/>
      <c r="P171" s="227">
        <f>O171*H171</f>
        <v>0</v>
      </c>
      <c r="Q171" s="227">
        <v>0.027</v>
      </c>
      <c r="R171" s="227">
        <f>Q171*H171</f>
        <v>0.40499999999999997</v>
      </c>
      <c r="S171" s="227">
        <v>0</v>
      </c>
      <c r="T171" s="228">
        <f>S171*H171</f>
        <v>0</v>
      </c>
      <c r="AR171" s="229" t="s">
        <v>263</v>
      </c>
      <c r="AT171" s="229" t="s">
        <v>774</v>
      </c>
      <c r="AU171" s="229" t="s">
        <v>85</v>
      </c>
      <c r="AY171" s="16" t="s">
        <v>199</v>
      </c>
      <c r="BE171" s="230">
        <f>IF(N171="základní",J171,0)</f>
        <v>0</v>
      </c>
      <c r="BF171" s="230">
        <f>IF(N171="snížená",J171,0)</f>
        <v>0</v>
      </c>
      <c r="BG171" s="230">
        <f>IF(N171="zákl. přenesená",J171,0)</f>
        <v>0</v>
      </c>
      <c r="BH171" s="230">
        <f>IF(N171="sníž. přenesená",J171,0)</f>
        <v>0</v>
      </c>
      <c r="BI171" s="230">
        <f>IF(N171="nulová",J171,0)</f>
        <v>0</v>
      </c>
      <c r="BJ171" s="16" t="s">
        <v>83</v>
      </c>
      <c r="BK171" s="230">
        <f>ROUND(I171*H171,2)</f>
        <v>0</v>
      </c>
      <c r="BL171" s="16" t="s">
        <v>206</v>
      </c>
      <c r="BM171" s="229" t="s">
        <v>1410</v>
      </c>
    </row>
    <row r="172" s="1" customFormat="1">
      <c r="B172" s="37"/>
      <c r="C172" s="38"/>
      <c r="D172" s="231" t="s">
        <v>208</v>
      </c>
      <c r="E172" s="38"/>
      <c r="F172" s="232" t="s">
        <v>1409</v>
      </c>
      <c r="G172" s="38"/>
      <c r="H172" s="38"/>
      <c r="I172" s="144"/>
      <c r="J172" s="38"/>
      <c r="K172" s="38"/>
      <c r="L172" s="42"/>
      <c r="M172" s="233"/>
      <c r="N172" s="82"/>
      <c r="O172" s="82"/>
      <c r="P172" s="82"/>
      <c r="Q172" s="82"/>
      <c r="R172" s="82"/>
      <c r="S172" s="82"/>
      <c r="T172" s="83"/>
      <c r="AT172" s="16" t="s">
        <v>208</v>
      </c>
      <c r="AU172" s="16" t="s">
        <v>85</v>
      </c>
    </row>
    <row r="173" s="11" customFormat="1" ht="22.8" customHeight="1">
      <c r="B173" s="202"/>
      <c r="C173" s="203"/>
      <c r="D173" s="204" t="s">
        <v>74</v>
      </c>
      <c r="E173" s="216" t="s">
        <v>242</v>
      </c>
      <c r="F173" s="216" t="s">
        <v>732</v>
      </c>
      <c r="G173" s="203"/>
      <c r="H173" s="203"/>
      <c r="I173" s="206"/>
      <c r="J173" s="217">
        <f>BK173</f>
        <v>0</v>
      </c>
      <c r="K173" s="203"/>
      <c r="L173" s="208"/>
      <c r="M173" s="209"/>
      <c r="N173" s="210"/>
      <c r="O173" s="210"/>
      <c r="P173" s="211">
        <f>SUM(P174:P190)</f>
        <v>0</v>
      </c>
      <c r="Q173" s="210"/>
      <c r="R173" s="211">
        <f>SUM(R174:R190)</f>
        <v>38.329927999999995</v>
      </c>
      <c r="S173" s="210"/>
      <c r="T173" s="212">
        <f>SUM(T174:T190)</f>
        <v>0</v>
      </c>
      <c r="AR173" s="213" t="s">
        <v>83</v>
      </c>
      <c r="AT173" s="214" t="s">
        <v>74</v>
      </c>
      <c r="AU173" s="214" t="s">
        <v>83</v>
      </c>
      <c r="AY173" s="213" t="s">
        <v>199</v>
      </c>
      <c r="BK173" s="215">
        <f>SUM(BK174:BK190)</f>
        <v>0</v>
      </c>
    </row>
    <row r="174" s="1" customFormat="1" ht="16.5" customHeight="1">
      <c r="B174" s="37"/>
      <c r="C174" s="218" t="s">
        <v>394</v>
      </c>
      <c r="D174" s="218" t="s">
        <v>201</v>
      </c>
      <c r="E174" s="219" t="s">
        <v>791</v>
      </c>
      <c r="F174" s="220" t="s">
        <v>792</v>
      </c>
      <c r="G174" s="221" t="s">
        <v>204</v>
      </c>
      <c r="H174" s="222">
        <v>36.399999999999999</v>
      </c>
      <c r="I174" s="223"/>
      <c r="J174" s="224">
        <f>ROUND(I174*H174,2)</f>
        <v>0</v>
      </c>
      <c r="K174" s="220" t="s">
        <v>205</v>
      </c>
      <c r="L174" s="42"/>
      <c r="M174" s="225" t="s">
        <v>30</v>
      </c>
      <c r="N174" s="226" t="s">
        <v>46</v>
      </c>
      <c r="O174" s="82"/>
      <c r="P174" s="227">
        <f>O174*H174</f>
        <v>0</v>
      </c>
      <c r="Q174" s="227">
        <v>0.38624999999999998</v>
      </c>
      <c r="R174" s="227">
        <f>Q174*H174</f>
        <v>14.059499999999998</v>
      </c>
      <c r="S174" s="227">
        <v>0</v>
      </c>
      <c r="T174" s="228">
        <f>S174*H174</f>
        <v>0</v>
      </c>
      <c r="AR174" s="229" t="s">
        <v>206</v>
      </c>
      <c r="AT174" s="229" t="s">
        <v>201</v>
      </c>
      <c r="AU174" s="229" t="s">
        <v>85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206</v>
      </c>
      <c r="BM174" s="229" t="s">
        <v>1411</v>
      </c>
    </row>
    <row r="175" s="1" customFormat="1">
      <c r="B175" s="37"/>
      <c r="C175" s="38"/>
      <c r="D175" s="231" t="s">
        <v>208</v>
      </c>
      <c r="E175" s="38"/>
      <c r="F175" s="232" t="s">
        <v>794</v>
      </c>
      <c r="G175" s="38"/>
      <c r="H175" s="38"/>
      <c r="I175" s="144"/>
      <c r="J175" s="38"/>
      <c r="K175" s="38"/>
      <c r="L175" s="42"/>
      <c r="M175" s="233"/>
      <c r="N175" s="82"/>
      <c r="O175" s="82"/>
      <c r="P175" s="82"/>
      <c r="Q175" s="82"/>
      <c r="R175" s="82"/>
      <c r="S175" s="82"/>
      <c r="T175" s="83"/>
      <c r="AT175" s="16" t="s">
        <v>208</v>
      </c>
      <c r="AU175" s="16" t="s">
        <v>85</v>
      </c>
    </row>
    <row r="176" s="12" customFormat="1">
      <c r="B176" s="235"/>
      <c r="C176" s="236"/>
      <c r="D176" s="231" t="s">
        <v>214</v>
      </c>
      <c r="E176" s="237" t="s">
        <v>30</v>
      </c>
      <c r="F176" s="238" t="s">
        <v>1315</v>
      </c>
      <c r="G176" s="236"/>
      <c r="H176" s="239">
        <v>36.399999999999999</v>
      </c>
      <c r="I176" s="240"/>
      <c r="J176" s="236"/>
      <c r="K176" s="236"/>
      <c r="L176" s="241"/>
      <c r="M176" s="242"/>
      <c r="N176" s="243"/>
      <c r="O176" s="243"/>
      <c r="P176" s="243"/>
      <c r="Q176" s="243"/>
      <c r="R176" s="243"/>
      <c r="S176" s="243"/>
      <c r="T176" s="244"/>
      <c r="AT176" s="245" t="s">
        <v>214</v>
      </c>
      <c r="AU176" s="245" t="s">
        <v>85</v>
      </c>
      <c r="AV176" s="12" t="s">
        <v>85</v>
      </c>
      <c r="AW176" s="12" t="s">
        <v>36</v>
      </c>
      <c r="AX176" s="12" t="s">
        <v>83</v>
      </c>
      <c r="AY176" s="245" t="s">
        <v>199</v>
      </c>
    </row>
    <row r="177" s="1" customFormat="1" ht="16.5" customHeight="1">
      <c r="B177" s="37"/>
      <c r="C177" s="218" t="s">
        <v>401</v>
      </c>
      <c r="D177" s="218" t="s">
        <v>201</v>
      </c>
      <c r="E177" s="219" t="s">
        <v>801</v>
      </c>
      <c r="F177" s="220" t="s">
        <v>802</v>
      </c>
      <c r="G177" s="221" t="s">
        <v>204</v>
      </c>
      <c r="H177" s="222">
        <v>36.399999999999999</v>
      </c>
      <c r="I177" s="223"/>
      <c r="J177" s="224">
        <f>ROUND(I177*H177,2)</f>
        <v>0</v>
      </c>
      <c r="K177" s="220" t="s">
        <v>205</v>
      </c>
      <c r="L177" s="42"/>
      <c r="M177" s="225" t="s">
        <v>30</v>
      </c>
      <c r="N177" s="226" t="s">
        <v>46</v>
      </c>
      <c r="O177" s="82"/>
      <c r="P177" s="227">
        <f>O177*H177</f>
        <v>0</v>
      </c>
      <c r="Q177" s="227">
        <v>0.378</v>
      </c>
      <c r="R177" s="227">
        <f>Q177*H177</f>
        <v>13.7592</v>
      </c>
      <c r="S177" s="227">
        <v>0</v>
      </c>
      <c r="T177" s="228">
        <f>S177*H177</f>
        <v>0</v>
      </c>
      <c r="AR177" s="229" t="s">
        <v>206</v>
      </c>
      <c r="AT177" s="229" t="s">
        <v>201</v>
      </c>
      <c r="AU177" s="229" t="s">
        <v>85</v>
      </c>
      <c r="AY177" s="16" t="s">
        <v>199</v>
      </c>
      <c r="BE177" s="230">
        <f>IF(N177="základní",J177,0)</f>
        <v>0</v>
      </c>
      <c r="BF177" s="230">
        <f>IF(N177="snížená",J177,0)</f>
        <v>0</v>
      </c>
      <c r="BG177" s="230">
        <f>IF(N177="zákl. přenesená",J177,0)</f>
        <v>0</v>
      </c>
      <c r="BH177" s="230">
        <f>IF(N177="sníž. přenesená",J177,0)</f>
        <v>0</v>
      </c>
      <c r="BI177" s="230">
        <f>IF(N177="nulová",J177,0)</f>
        <v>0</v>
      </c>
      <c r="BJ177" s="16" t="s">
        <v>83</v>
      </c>
      <c r="BK177" s="230">
        <f>ROUND(I177*H177,2)</f>
        <v>0</v>
      </c>
      <c r="BL177" s="16" t="s">
        <v>206</v>
      </c>
      <c r="BM177" s="229" t="s">
        <v>1412</v>
      </c>
    </row>
    <row r="178" s="1" customFormat="1">
      <c r="B178" s="37"/>
      <c r="C178" s="38"/>
      <c r="D178" s="231" t="s">
        <v>208</v>
      </c>
      <c r="E178" s="38"/>
      <c r="F178" s="232" t="s">
        <v>804</v>
      </c>
      <c r="G178" s="38"/>
      <c r="H178" s="38"/>
      <c r="I178" s="144"/>
      <c r="J178" s="38"/>
      <c r="K178" s="38"/>
      <c r="L178" s="42"/>
      <c r="M178" s="233"/>
      <c r="N178" s="82"/>
      <c r="O178" s="82"/>
      <c r="P178" s="82"/>
      <c r="Q178" s="82"/>
      <c r="R178" s="82"/>
      <c r="S178" s="82"/>
      <c r="T178" s="83"/>
      <c r="AT178" s="16" t="s">
        <v>208</v>
      </c>
      <c r="AU178" s="16" t="s">
        <v>85</v>
      </c>
    </row>
    <row r="179" s="12" customFormat="1">
      <c r="B179" s="235"/>
      <c r="C179" s="236"/>
      <c r="D179" s="231" t="s">
        <v>214</v>
      </c>
      <c r="E179" s="237" t="s">
        <v>30</v>
      </c>
      <c r="F179" s="238" t="s">
        <v>1315</v>
      </c>
      <c r="G179" s="236"/>
      <c r="H179" s="239">
        <v>36.399999999999999</v>
      </c>
      <c r="I179" s="240"/>
      <c r="J179" s="236"/>
      <c r="K179" s="236"/>
      <c r="L179" s="241"/>
      <c r="M179" s="242"/>
      <c r="N179" s="243"/>
      <c r="O179" s="243"/>
      <c r="P179" s="243"/>
      <c r="Q179" s="243"/>
      <c r="R179" s="243"/>
      <c r="S179" s="243"/>
      <c r="T179" s="244"/>
      <c r="AT179" s="245" t="s">
        <v>214</v>
      </c>
      <c r="AU179" s="245" t="s">
        <v>85</v>
      </c>
      <c r="AV179" s="12" t="s">
        <v>85</v>
      </c>
      <c r="AW179" s="12" t="s">
        <v>36</v>
      </c>
      <c r="AX179" s="12" t="s">
        <v>83</v>
      </c>
      <c r="AY179" s="245" t="s">
        <v>199</v>
      </c>
    </row>
    <row r="180" s="1" customFormat="1" ht="16.5" customHeight="1">
      <c r="B180" s="37"/>
      <c r="C180" s="218" t="s">
        <v>408</v>
      </c>
      <c r="D180" s="218" t="s">
        <v>201</v>
      </c>
      <c r="E180" s="219" t="s">
        <v>733</v>
      </c>
      <c r="F180" s="220" t="s">
        <v>734</v>
      </c>
      <c r="G180" s="221" t="s">
        <v>204</v>
      </c>
      <c r="H180" s="222">
        <v>36.399999999999999</v>
      </c>
      <c r="I180" s="223"/>
      <c r="J180" s="224">
        <f>ROUND(I180*H180,2)</f>
        <v>0</v>
      </c>
      <c r="K180" s="220" t="s">
        <v>205</v>
      </c>
      <c r="L180" s="42"/>
      <c r="M180" s="225" t="s">
        <v>30</v>
      </c>
      <c r="N180" s="226" t="s">
        <v>46</v>
      </c>
      <c r="O180" s="82"/>
      <c r="P180" s="227">
        <f>O180*H180</f>
        <v>0</v>
      </c>
      <c r="Q180" s="227">
        <v>0.18462999999999999</v>
      </c>
      <c r="R180" s="227">
        <f>Q180*H180</f>
        <v>6.7205319999999995</v>
      </c>
      <c r="S180" s="227">
        <v>0</v>
      </c>
      <c r="T180" s="228">
        <f>S180*H180</f>
        <v>0</v>
      </c>
      <c r="AR180" s="229" t="s">
        <v>206</v>
      </c>
      <c r="AT180" s="229" t="s">
        <v>201</v>
      </c>
      <c r="AU180" s="229" t="s">
        <v>85</v>
      </c>
      <c r="AY180" s="16" t="s">
        <v>199</v>
      </c>
      <c r="BE180" s="230">
        <f>IF(N180="základní",J180,0)</f>
        <v>0</v>
      </c>
      <c r="BF180" s="230">
        <f>IF(N180="snížená",J180,0)</f>
        <v>0</v>
      </c>
      <c r="BG180" s="230">
        <f>IF(N180="zákl. přenesená",J180,0)</f>
        <v>0</v>
      </c>
      <c r="BH180" s="230">
        <f>IF(N180="sníž. přenesená",J180,0)</f>
        <v>0</v>
      </c>
      <c r="BI180" s="230">
        <f>IF(N180="nulová",J180,0)</f>
        <v>0</v>
      </c>
      <c r="BJ180" s="16" t="s">
        <v>83</v>
      </c>
      <c r="BK180" s="230">
        <f>ROUND(I180*H180,2)</f>
        <v>0</v>
      </c>
      <c r="BL180" s="16" t="s">
        <v>206</v>
      </c>
      <c r="BM180" s="229" t="s">
        <v>1413</v>
      </c>
    </row>
    <row r="181" s="1" customFormat="1">
      <c r="B181" s="37"/>
      <c r="C181" s="38"/>
      <c r="D181" s="231" t="s">
        <v>208</v>
      </c>
      <c r="E181" s="38"/>
      <c r="F181" s="232" t="s">
        <v>736</v>
      </c>
      <c r="G181" s="38"/>
      <c r="H181" s="38"/>
      <c r="I181" s="144"/>
      <c r="J181" s="38"/>
      <c r="K181" s="38"/>
      <c r="L181" s="42"/>
      <c r="M181" s="233"/>
      <c r="N181" s="82"/>
      <c r="O181" s="82"/>
      <c r="P181" s="82"/>
      <c r="Q181" s="82"/>
      <c r="R181" s="82"/>
      <c r="S181" s="82"/>
      <c r="T181" s="83"/>
      <c r="AT181" s="16" t="s">
        <v>208</v>
      </c>
      <c r="AU181" s="16" t="s">
        <v>85</v>
      </c>
    </row>
    <row r="182" s="1" customFormat="1">
      <c r="B182" s="37"/>
      <c r="C182" s="38"/>
      <c r="D182" s="231" t="s">
        <v>210</v>
      </c>
      <c r="E182" s="38"/>
      <c r="F182" s="234" t="s">
        <v>737</v>
      </c>
      <c r="G182" s="38"/>
      <c r="H182" s="38"/>
      <c r="I182" s="144"/>
      <c r="J182" s="38"/>
      <c r="K182" s="38"/>
      <c r="L182" s="42"/>
      <c r="M182" s="233"/>
      <c r="N182" s="82"/>
      <c r="O182" s="82"/>
      <c r="P182" s="82"/>
      <c r="Q182" s="82"/>
      <c r="R182" s="82"/>
      <c r="S182" s="82"/>
      <c r="T182" s="83"/>
      <c r="AT182" s="16" t="s">
        <v>210</v>
      </c>
      <c r="AU182" s="16" t="s">
        <v>85</v>
      </c>
    </row>
    <row r="183" s="12" customFormat="1">
      <c r="B183" s="235"/>
      <c r="C183" s="236"/>
      <c r="D183" s="231" t="s">
        <v>214</v>
      </c>
      <c r="E183" s="237" t="s">
        <v>30</v>
      </c>
      <c r="F183" s="238" t="s">
        <v>1315</v>
      </c>
      <c r="G183" s="236"/>
      <c r="H183" s="239">
        <v>36.399999999999999</v>
      </c>
      <c r="I183" s="240"/>
      <c r="J183" s="236"/>
      <c r="K183" s="236"/>
      <c r="L183" s="241"/>
      <c r="M183" s="242"/>
      <c r="N183" s="243"/>
      <c r="O183" s="243"/>
      <c r="P183" s="243"/>
      <c r="Q183" s="243"/>
      <c r="R183" s="243"/>
      <c r="S183" s="243"/>
      <c r="T183" s="244"/>
      <c r="AT183" s="245" t="s">
        <v>214</v>
      </c>
      <c r="AU183" s="245" t="s">
        <v>85</v>
      </c>
      <c r="AV183" s="12" t="s">
        <v>85</v>
      </c>
      <c r="AW183" s="12" t="s">
        <v>36</v>
      </c>
      <c r="AX183" s="12" t="s">
        <v>83</v>
      </c>
      <c r="AY183" s="245" t="s">
        <v>199</v>
      </c>
    </row>
    <row r="184" s="1" customFormat="1" ht="16.5" customHeight="1">
      <c r="B184" s="37"/>
      <c r="C184" s="218" t="s">
        <v>413</v>
      </c>
      <c r="D184" s="218" t="s">
        <v>201</v>
      </c>
      <c r="E184" s="219" t="s">
        <v>743</v>
      </c>
      <c r="F184" s="220" t="s">
        <v>744</v>
      </c>
      <c r="G184" s="221" t="s">
        <v>204</v>
      </c>
      <c r="H184" s="222">
        <v>36.399999999999999</v>
      </c>
      <c r="I184" s="223"/>
      <c r="J184" s="224">
        <f>ROUND(I184*H184,2)</f>
        <v>0</v>
      </c>
      <c r="K184" s="220" t="s">
        <v>205</v>
      </c>
      <c r="L184" s="42"/>
      <c r="M184" s="225" t="s">
        <v>30</v>
      </c>
      <c r="N184" s="226" t="s">
        <v>46</v>
      </c>
      <c r="O184" s="82"/>
      <c r="P184" s="227">
        <f>O184*H184</f>
        <v>0</v>
      </c>
      <c r="Q184" s="227">
        <v>0.00040999999999999999</v>
      </c>
      <c r="R184" s="227">
        <f>Q184*H184</f>
        <v>0.014924</v>
      </c>
      <c r="S184" s="227">
        <v>0</v>
      </c>
      <c r="T184" s="228">
        <f>S184*H184</f>
        <v>0</v>
      </c>
      <c r="AR184" s="229" t="s">
        <v>206</v>
      </c>
      <c r="AT184" s="229" t="s">
        <v>201</v>
      </c>
      <c r="AU184" s="229" t="s">
        <v>85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1414</v>
      </c>
    </row>
    <row r="185" s="1" customFormat="1">
      <c r="B185" s="37"/>
      <c r="C185" s="38"/>
      <c r="D185" s="231" t="s">
        <v>208</v>
      </c>
      <c r="E185" s="38"/>
      <c r="F185" s="232" t="s">
        <v>746</v>
      </c>
      <c r="G185" s="38"/>
      <c r="H185" s="38"/>
      <c r="I185" s="144"/>
      <c r="J185" s="38"/>
      <c r="K185" s="38"/>
      <c r="L185" s="42"/>
      <c r="M185" s="233"/>
      <c r="N185" s="82"/>
      <c r="O185" s="82"/>
      <c r="P185" s="82"/>
      <c r="Q185" s="82"/>
      <c r="R185" s="82"/>
      <c r="S185" s="82"/>
      <c r="T185" s="83"/>
      <c r="AT185" s="16" t="s">
        <v>208</v>
      </c>
      <c r="AU185" s="16" t="s">
        <v>85</v>
      </c>
    </row>
    <row r="186" s="12" customFormat="1">
      <c r="B186" s="235"/>
      <c r="C186" s="236"/>
      <c r="D186" s="231" t="s">
        <v>214</v>
      </c>
      <c r="E186" s="237" t="s">
        <v>30</v>
      </c>
      <c r="F186" s="238" t="s">
        <v>1315</v>
      </c>
      <c r="G186" s="236"/>
      <c r="H186" s="239">
        <v>36.399999999999999</v>
      </c>
      <c r="I186" s="240"/>
      <c r="J186" s="236"/>
      <c r="K186" s="236"/>
      <c r="L186" s="241"/>
      <c r="M186" s="242"/>
      <c r="N186" s="243"/>
      <c r="O186" s="243"/>
      <c r="P186" s="243"/>
      <c r="Q186" s="243"/>
      <c r="R186" s="243"/>
      <c r="S186" s="243"/>
      <c r="T186" s="244"/>
      <c r="AT186" s="245" t="s">
        <v>214</v>
      </c>
      <c r="AU186" s="245" t="s">
        <v>85</v>
      </c>
      <c r="AV186" s="12" t="s">
        <v>85</v>
      </c>
      <c r="AW186" s="12" t="s">
        <v>36</v>
      </c>
      <c r="AX186" s="12" t="s">
        <v>83</v>
      </c>
      <c r="AY186" s="245" t="s">
        <v>199</v>
      </c>
    </row>
    <row r="187" s="1" customFormat="1" ht="16.5" customHeight="1">
      <c r="B187" s="37"/>
      <c r="C187" s="218" t="s">
        <v>420</v>
      </c>
      <c r="D187" s="218" t="s">
        <v>201</v>
      </c>
      <c r="E187" s="219" t="s">
        <v>747</v>
      </c>
      <c r="F187" s="220" t="s">
        <v>748</v>
      </c>
      <c r="G187" s="221" t="s">
        <v>204</v>
      </c>
      <c r="H187" s="222">
        <v>36.399999999999999</v>
      </c>
      <c r="I187" s="223"/>
      <c r="J187" s="224">
        <f>ROUND(I187*H187,2)</f>
        <v>0</v>
      </c>
      <c r="K187" s="220" t="s">
        <v>205</v>
      </c>
      <c r="L187" s="42"/>
      <c r="M187" s="225" t="s">
        <v>30</v>
      </c>
      <c r="N187" s="226" t="s">
        <v>46</v>
      </c>
      <c r="O187" s="82"/>
      <c r="P187" s="227">
        <f>O187*H187</f>
        <v>0</v>
      </c>
      <c r="Q187" s="227">
        <v>0.10373</v>
      </c>
      <c r="R187" s="227">
        <f>Q187*H187</f>
        <v>3.7757719999999999</v>
      </c>
      <c r="S187" s="227">
        <v>0</v>
      </c>
      <c r="T187" s="228">
        <f>S187*H187</f>
        <v>0</v>
      </c>
      <c r="AR187" s="229" t="s">
        <v>206</v>
      </c>
      <c r="AT187" s="229" t="s">
        <v>201</v>
      </c>
      <c r="AU187" s="229" t="s">
        <v>85</v>
      </c>
      <c r="AY187" s="16" t="s">
        <v>199</v>
      </c>
      <c r="BE187" s="230">
        <f>IF(N187="základní",J187,0)</f>
        <v>0</v>
      </c>
      <c r="BF187" s="230">
        <f>IF(N187="snížená",J187,0)</f>
        <v>0</v>
      </c>
      <c r="BG187" s="230">
        <f>IF(N187="zákl. přenesená",J187,0)</f>
        <v>0</v>
      </c>
      <c r="BH187" s="230">
        <f>IF(N187="sníž. přenesená",J187,0)</f>
        <v>0</v>
      </c>
      <c r="BI187" s="230">
        <f>IF(N187="nulová",J187,0)</f>
        <v>0</v>
      </c>
      <c r="BJ187" s="16" t="s">
        <v>83</v>
      </c>
      <c r="BK187" s="230">
        <f>ROUND(I187*H187,2)</f>
        <v>0</v>
      </c>
      <c r="BL187" s="16" t="s">
        <v>206</v>
      </c>
      <c r="BM187" s="229" t="s">
        <v>1415</v>
      </c>
    </row>
    <row r="188" s="1" customFormat="1">
      <c r="B188" s="37"/>
      <c r="C188" s="38"/>
      <c r="D188" s="231" t="s">
        <v>208</v>
      </c>
      <c r="E188" s="38"/>
      <c r="F188" s="232" t="s">
        <v>750</v>
      </c>
      <c r="G188" s="38"/>
      <c r="H188" s="38"/>
      <c r="I188" s="144"/>
      <c r="J188" s="38"/>
      <c r="K188" s="38"/>
      <c r="L188" s="42"/>
      <c r="M188" s="233"/>
      <c r="N188" s="82"/>
      <c r="O188" s="82"/>
      <c r="P188" s="82"/>
      <c r="Q188" s="82"/>
      <c r="R188" s="82"/>
      <c r="S188" s="82"/>
      <c r="T188" s="83"/>
      <c r="AT188" s="16" t="s">
        <v>208</v>
      </c>
      <c r="AU188" s="16" t="s">
        <v>85</v>
      </c>
    </row>
    <row r="189" s="1" customFormat="1">
      <c r="B189" s="37"/>
      <c r="C189" s="38"/>
      <c r="D189" s="231" t="s">
        <v>210</v>
      </c>
      <c r="E189" s="38"/>
      <c r="F189" s="234" t="s">
        <v>751</v>
      </c>
      <c r="G189" s="38"/>
      <c r="H189" s="38"/>
      <c r="I189" s="144"/>
      <c r="J189" s="38"/>
      <c r="K189" s="38"/>
      <c r="L189" s="42"/>
      <c r="M189" s="233"/>
      <c r="N189" s="82"/>
      <c r="O189" s="82"/>
      <c r="P189" s="82"/>
      <c r="Q189" s="82"/>
      <c r="R189" s="82"/>
      <c r="S189" s="82"/>
      <c r="T189" s="83"/>
      <c r="AT189" s="16" t="s">
        <v>210</v>
      </c>
      <c r="AU189" s="16" t="s">
        <v>85</v>
      </c>
    </row>
    <row r="190" s="12" customFormat="1">
      <c r="B190" s="235"/>
      <c r="C190" s="236"/>
      <c r="D190" s="231" t="s">
        <v>214</v>
      </c>
      <c r="E190" s="237" t="s">
        <v>30</v>
      </c>
      <c r="F190" s="238" t="s">
        <v>1315</v>
      </c>
      <c r="G190" s="236"/>
      <c r="H190" s="239">
        <v>36.399999999999999</v>
      </c>
      <c r="I190" s="240"/>
      <c r="J190" s="236"/>
      <c r="K190" s="236"/>
      <c r="L190" s="241"/>
      <c r="M190" s="242"/>
      <c r="N190" s="243"/>
      <c r="O190" s="243"/>
      <c r="P190" s="243"/>
      <c r="Q190" s="243"/>
      <c r="R190" s="243"/>
      <c r="S190" s="243"/>
      <c r="T190" s="244"/>
      <c r="AT190" s="245" t="s">
        <v>214</v>
      </c>
      <c r="AU190" s="245" t="s">
        <v>85</v>
      </c>
      <c r="AV190" s="12" t="s">
        <v>85</v>
      </c>
      <c r="AW190" s="12" t="s">
        <v>36</v>
      </c>
      <c r="AX190" s="12" t="s">
        <v>83</v>
      </c>
      <c r="AY190" s="245" t="s">
        <v>199</v>
      </c>
    </row>
    <row r="191" s="11" customFormat="1" ht="22.8" customHeight="1">
      <c r="B191" s="202"/>
      <c r="C191" s="203"/>
      <c r="D191" s="204" t="s">
        <v>74</v>
      </c>
      <c r="E191" s="216" t="s">
        <v>263</v>
      </c>
      <c r="F191" s="216" t="s">
        <v>864</v>
      </c>
      <c r="G191" s="203"/>
      <c r="H191" s="203"/>
      <c r="I191" s="206"/>
      <c r="J191" s="217">
        <f>BK191</f>
        <v>0</v>
      </c>
      <c r="K191" s="203"/>
      <c r="L191" s="208"/>
      <c r="M191" s="209"/>
      <c r="N191" s="210"/>
      <c r="O191" s="210"/>
      <c r="P191" s="211">
        <f>SUM(P192:P232)</f>
        <v>0</v>
      </c>
      <c r="Q191" s="210"/>
      <c r="R191" s="211">
        <f>SUM(R192:R232)</f>
        <v>11.121710906000001</v>
      </c>
      <c r="S191" s="210"/>
      <c r="T191" s="212">
        <f>SUM(T192:T232)</f>
        <v>0</v>
      </c>
      <c r="AR191" s="213" t="s">
        <v>83</v>
      </c>
      <c r="AT191" s="214" t="s">
        <v>74</v>
      </c>
      <c r="AU191" s="214" t="s">
        <v>83</v>
      </c>
      <c r="AY191" s="213" t="s">
        <v>199</v>
      </c>
      <c r="BK191" s="215">
        <f>SUM(BK192:BK232)</f>
        <v>0</v>
      </c>
    </row>
    <row r="192" s="1" customFormat="1" ht="16.5" customHeight="1">
      <c r="B192" s="37"/>
      <c r="C192" s="218" t="s">
        <v>426</v>
      </c>
      <c r="D192" s="218" t="s">
        <v>201</v>
      </c>
      <c r="E192" s="219" t="s">
        <v>1416</v>
      </c>
      <c r="F192" s="220" t="s">
        <v>1417</v>
      </c>
      <c r="G192" s="221" t="s">
        <v>229</v>
      </c>
      <c r="H192" s="222">
        <v>77.700000000000003</v>
      </c>
      <c r="I192" s="223"/>
      <c r="J192" s="224">
        <f>ROUND(I192*H192,2)</f>
        <v>0</v>
      </c>
      <c r="K192" s="220" t="s">
        <v>205</v>
      </c>
      <c r="L192" s="42"/>
      <c r="M192" s="225" t="s">
        <v>30</v>
      </c>
      <c r="N192" s="226" t="s">
        <v>46</v>
      </c>
      <c r="O192" s="82"/>
      <c r="P192" s="227">
        <f>O192*H192</f>
        <v>0</v>
      </c>
      <c r="Q192" s="227">
        <v>1.2999999999999999E-05</v>
      </c>
      <c r="R192" s="227">
        <f>Q192*H192</f>
        <v>0.0010100999999999999</v>
      </c>
      <c r="S192" s="227">
        <v>0</v>
      </c>
      <c r="T192" s="228">
        <f>S192*H192</f>
        <v>0</v>
      </c>
      <c r="AR192" s="229" t="s">
        <v>206</v>
      </c>
      <c r="AT192" s="229" t="s">
        <v>201</v>
      </c>
      <c r="AU192" s="229" t="s">
        <v>85</v>
      </c>
      <c r="AY192" s="16" t="s">
        <v>199</v>
      </c>
      <c r="BE192" s="230">
        <f>IF(N192="základní",J192,0)</f>
        <v>0</v>
      </c>
      <c r="BF192" s="230">
        <f>IF(N192="snížená",J192,0)</f>
        <v>0</v>
      </c>
      <c r="BG192" s="230">
        <f>IF(N192="zákl. přenesená",J192,0)</f>
        <v>0</v>
      </c>
      <c r="BH192" s="230">
        <f>IF(N192="sníž. přenesená",J192,0)</f>
        <v>0</v>
      </c>
      <c r="BI192" s="230">
        <f>IF(N192="nulová",J192,0)</f>
        <v>0</v>
      </c>
      <c r="BJ192" s="16" t="s">
        <v>83</v>
      </c>
      <c r="BK192" s="230">
        <f>ROUND(I192*H192,2)</f>
        <v>0</v>
      </c>
      <c r="BL192" s="16" t="s">
        <v>206</v>
      </c>
      <c r="BM192" s="229" t="s">
        <v>1418</v>
      </c>
    </row>
    <row r="193" s="1" customFormat="1">
      <c r="B193" s="37"/>
      <c r="C193" s="38"/>
      <c r="D193" s="231" t="s">
        <v>208</v>
      </c>
      <c r="E193" s="38"/>
      <c r="F193" s="232" t="s">
        <v>1419</v>
      </c>
      <c r="G193" s="38"/>
      <c r="H193" s="38"/>
      <c r="I193" s="144"/>
      <c r="J193" s="38"/>
      <c r="K193" s="38"/>
      <c r="L193" s="42"/>
      <c r="M193" s="233"/>
      <c r="N193" s="82"/>
      <c r="O193" s="82"/>
      <c r="P193" s="82"/>
      <c r="Q193" s="82"/>
      <c r="R193" s="82"/>
      <c r="S193" s="82"/>
      <c r="T193" s="83"/>
      <c r="AT193" s="16" t="s">
        <v>208</v>
      </c>
      <c r="AU193" s="16" t="s">
        <v>85</v>
      </c>
    </row>
    <row r="194" s="1" customFormat="1">
      <c r="B194" s="37"/>
      <c r="C194" s="38"/>
      <c r="D194" s="231" t="s">
        <v>210</v>
      </c>
      <c r="E194" s="38"/>
      <c r="F194" s="234" t="s">
        <v>869</v>
      </c>
      <c r="G194" s="38"/>
      <c r="H194" s="38"/>
      <c r="I194" s="144"/>
      <c r="J194" s="38"/>
      <c r="K194" s="38"/>
      <c r="L194" s="42"/>
      <c r="M194" s="233"/>
      <c r="N194" s="82"/>
      <c r="O194" s="82"/>
      <c r="P194" s="82"/>
      <c r="Q194" s="82"/>
      <c r="R194" s="82"/>
      <c r="S194" s="82"/>
      <c r="T194" s="83"/>
      <c r="AT194" s="16" t="s">
        <v>210</v>
      </c>
      <c r="AU194" s="16" t="s">
        <v>85</v>
      </c>
    </row>
    <row r="195" s="1" customFormat="1" ht="16.5" customHeight="1">
      <c r="B195" s="37"/>
      <c r="C195" s="263" t="s">
        <v>431</v>
      </c>
      <c r="D195" s="263" t="s">
        <v>774</v>
      </c>
      <c r="E195" s="264" t="s">
        <v>1420</v>
      </c>
      <c r="F195" s="265" t="s">
        <v>1421</v>
      </c>
      <c r="G195" s="266" t="s">
        <v>229</v>
      </c>
      <c r="H195" s="267">
        <v>80.031000000000006</v>
      </c>
      <c r="I195" s="268"/>
      <c r="J195" s="269">
        <f>ROUND(I195*H195,2)</f>
        <v>0</v>
      </c>
      <c r="K195" s="265" t="s">
        <v>30</v>
      </c>
      <c r="L195" s="270"/>
      <c r="M195" s="271" t="s">
        <v>30</v>
      </c>
      <c r="N195" s="272" t="s">
        <v>46</v>
      </c>
      <c r="O195" s="82"/>
      <c r="P195" s="227">
        <f>O195*H195</f>
        <v>0</v>
      </c>
      <c r="Q195" s="227">
        <v>0.00215</v>
      </c>
      <c r="R195" s="227">
        <f>Q195*H195</f>
        <v>0.17206665000000002</v>
      </c>
      <c r="S195" s="227">
        <v>0</v>
      </c>
      <c r="T195" s="228">
        <f>S195*H195</f>
        <v>0</v>
      </c>
      <c r="AR195" s="229" t="s">
        <v>263</v>
      </c>
      <c r="AT195" s="229" t="s">
        <v>774</v>
      </c>
      <c r="AU195" s="229" t="s">
        <v>85</v>
      </c>
      <c r="AY195" s="16" t="s">
        <v>199</v>
      </c>
      <c r="BE195" s="230">
        <f>IF(N195="základní",J195,0)</f>
        <v>0</v>
      </c>
      <c r="BF195" s="230">
        <f>IF(N195="snížená",J195,0)</f>
        <v>0</v>
      </c>
      <c r="BG195" s="230">
        <f>IF(N195="zákl. přenesená",J195,0)</f>
        <v>0</v>
      </c>
      <c r="BH195" s="230">
        <f>IF(N195="sníž. přenesená",J195,0)</f>
        <v>0</v>
      </c>
      <c r="BI195" s="230">
        <f>IF(N195="nulová",J195,0)</f>
        <v>0</v>
      </c>
      <c r="BJ195" s="16" t="s">
        <v>83</v>
      </c>
      <c r="BK195" s="230">
        <f>ROUND(I195*H195,2)</f>
        <v>0</v>
      </c>
      <c r="BL195" s="16" t="s">
        <v>206</v>
      </c>
      <c r="BM195" s="229" t="s">
        <v>1422</v>
      </c>
    </row>
    <row r="196" s="1" customFormat="1" ht="16.5" customHeight="1">
      <c r="B196" s="37"/>
      <c r="C196" s="218" t="s">
        <v>436</v>
      </c>
      <c r="D196" s="218" t="s">
        <v>201</v>
      </c>
      <c r="E196" s="219" t="s">
        <v>1423</v>
      </c>
      <c r="F196" s="220" t="s">
        <v>1424</v>
      </c>
      <c r="G196" s="221" t="s">
        <v>277</v>
      </c>
      <c r="H196" s="222">
        <v>45</v>
      </c>
      <c r="I196" s="223"/>
      <c r="J196" s="224">
        <f>ROUND(I196*H196,2)</f>
        <v>0</v>
      </c>
      <c r="K196" s="220" t="s">
        <v>205</v>
      </c>
      <c r="L196" s="42"/>
      <c r="M196" s="225" t="s">
        <v>30</v>
      </c>
      <c r="N196" s="226" t="s">
        <v>46</v>
      </c>
      <c r="O196" s="82"/>
      <c r="P196" s="227">
        <f>O196*H196</f>
        <v>0</v>
      </c>
      <c r="Q196" s="227">
        <v>8.1249999999999996E-05</v>
      </c>
      <c r="R196" s="227">
        <f>Q196*H196</f>
        <v>0.0036562499999999998</v>
      </c>
      <c r="S196" s="227">
        <v>0</v>
      </c>
      <c r="T196" s="228">
        <f>S196*H196</f>
        <v>0</v>
      </c>
      <c r="AR196" s="229" t="s">
        <v>206</v>
      </c>
      <c r="AT196" s="229" t="s">
        <v>201</v>
      </c>
      <c r="AU196" s="229" t="s">
        <v>85</v>
      </c>
      <c r="AY196" s="16" t="s">
        <v>199</v>
      </c>
      <c r="BE196" s="230">
        <f>IF(N196="základní",J196,0)</f>
        <v>0</v>
      </c>
      <c r="BF196" s="230">
        <f>IF(N196="snížená",J196,0)</f>
        <v>0</v>
      </c>
      <c r="BG196" s="230">
        <f>IF(N196="zákl. přenesená",J196,0)</f>
        <v>0</v>
      </c>
      <c r="BH196" s="230">
        <f>IF(N196="sníž. přenesená",J196,0)</f>
        <v>0</v>
      </c>
      <c r="BI196" s="230">
        <f>IF(N196="nulová",J196,0)</f>
        <v>0</v>
      </c>
      <c r="BJ196" s="16" t="s">
        <v>83</v>
      </c>
      <c r="BK196" s="230">
        <f>ROUND(I196*H196,2)</f>
        <v>0</v>
      </c>
      <c r="BL196" s="16" t="s">
        <v>206</v>
      </c>
      <c r="BM196" s="229" t="s">
        <v>1425</v>
      </c>
    </row>
    <row r="197" s="1" customFormat="1">
      <c r="B197" s="37"/>
      <c r="C197" s="38"/>
      <c r="D197" s="231" t="s">
        <v>208</v>
      </c>
      <c r="E197" s="38"/>
      <c r="F197" s="232" t="s">
        <v>1426</v>
      </c>
      <c r="G197" s="38"/>
      <c r="H197" s="38"/>
      <c r="I197" s="144"/>
      <c r="J197" s="38"/>
      <c r="K197" s="38"/>
      <c r="L197" s="42"/>
      <c r="M197" s="233"/>
      <c r="N197" s="82"/>
      <c r="O197" s="82"/>
      <c r="P197" s="82"/>
      <c r="Q197" s="82"/>
      <c r="R197" s="82"/>
      <c r="S197" s="82"/>
      <c r="T197" s="83"/>
      <c r="AT197" s="16" t="s">
        <v>208</v>
      </c>
      <c r="AU197" s="16" t="s">
        <v>85</v>
      </c>
    </row>
    <row r="198" s="1" customFormat="1">
      <c r="B198" s="37"/>
      <c r="C198" s="38"/>
      <c r="D198" s="231" t="s">
        <v>210</v>
      </c>
      <c r="E198" s="38"/>
      <c r="F198" s="234" t="s">
        <v>1427</v>
      </c>
      <c r="G198" s="38"/>
      <c r="H198" s="38"/>
      <c r="I198" s="144"/>
      <c r="J198" s="38"/>
      <c r="K198" s="38"/>
      <c r="L198" s="42"/>
      <c r="M198" s="233"/>
      <c r="N198" s="82"/>
      <c r="O198" s="82"/>
      <c r="P198" s="82"/>
      <c r="Q198" s="82"/>
      <c r="R198" s="82"/>
      <c r="S198" s="82"/>
      <c r="T198" s="83"/>
      <c r="AT198" s="16" t="s">
        <v>210</v>
      </c>
      <c r="AU198" s="16" t="s">
        <v>85</v>
      </c>
    </row>
    <row r="199" s="12" customFormat="1">
      <c r="B199" s="235"/>
      <c r="C199" s="236"/>
      <c r="D199" s="231" t="s">
        <v>214</v>
      </c>
      <c r="E199" s="237" t="s">
        <v>30</v>
      </c>
      <c r="F199" s="238" t="s">
        <v>1428</v>
      </c>
      <c r="G199" s="236"/>
      <c r="H199" s="239">
        <v>45</v>
      </c>
      <c r="I199" s="240"/>
      <c r="J199" s="236"/>
      <c r="K199" s="236"/>
      <c r="L199" s="241"/>
      <c r="M199" s="242"/>
      <c r="N199" s="243"/>
      <c r="O199" s="243"/>
      <c r="P199" s="243"/>
      <c r="Q199" s="243"/>
      <c r="R199" s="243"/>
      <c r="S199" s="243"/>
      <c r="T199" s="244"/>
      <c r="AT199" s="245" t="s">
        <v>214</v>
      </c>
      <c r="AU199" s="245" t="s">
        <v>85</v>
      </c>
      <c r="AV199" s="12" t="s">
        <v>85</v>
      </c>
      <c r="AW199" s="12" t="s">
        <v>36</v>
      </c>
      <c r="AX199" s="12" t="s">
        <v>83</v>
      </c>
      <c r="AY199" s="245" t="s">
        <v>199</v>
      </c>
    </row>
    <row r="200" s="1" customFormat="1" ht="16.5" customHeight="1">
      <c r="B200" s="37"/>
      <c r="C200" s="263" t="s">
        <v>441</v>
      </c>
      <c r="D200" s="263" t="s">
        <v>774</v>
      </c>
      <c r="E200" s="264" t="s">
        <v>1429</v>
      </c>
      <c r="F200" s="265" t="s">
        <v>1430</v>
      </c>
      <c r="G200" s="266" t="s">
        <v>277</v>
      </c>
      <c r="H200" s="267">
        <v>45</v>
      </c>
      <c r="I200" s="268"/>
      <c r="J200" s="269">
        <f>ROUND(I200*H200,2)</f>
        <v>0</v>
      </c>
      <c r="K200" s="265" t="s">
        <v>30</v>
      </c>
      <c r="L200" s="270"/>
      <c r="M200" s="271" t="s">
        <v>30</v>
      </c>
      <c r="N200" s="272" t="s">
        <v>46</v>
      </c>
      <c r="O200" s="82"/>
      <c r="P200" s="227">
        <f>O200*H200</f>
        <v>0</v>
      </c>
      <c r="Q200" s="227">
        <v>0.00062</v>
      </c>
      <c r="R200" s="227">
        <f>Q200*H200</f>
        <v>0.027900000000000001</v>
      </c>
      <c r="S200" s="227">
        <v>0</v>
      </c>
      <c r="T200" s="228">
        <f>S200*H200</f>
        <v>0</v>
      </c>
      <c r="AR200" s="229" t="s">
        <v>263</v>
      </c>
      <c r="AT200" s="229" t="s">
        <v>774</v>
      </c>
      <c r="AU200" s="229" t="s">
        <v>85</v>
      </c>
      <c r="AY200" s="16" t="s">
        <v>199</v>
      </c>
      <c r="BE200" s="230">
        <f>IF(N200="základní",J200,0)</f>
        <v>0</v>
      </c>
      <c r="BF200" s="230">
        <f>IF(N200="snížená",J200,0)</f>
        <v>0</v>
      </c>
      <c r="BG200" s="230">
        <f>IF(N200="zákl. přenesená",J200,0)</f>
        <v>0</v>
      </c>
      <c r="BH200" s="230">
        <f>IF(N200="sníž. přenesená",J200,0)</f>
        <v>0</v>
      </c>
      <c r="BI200" s="230">
        <f>IF(N200="nulová",J200,0)</f>
        <v>0</v>
      </c>
      <c r="BJ200" s="16" t="s">
        <v>83</v>
      </c>
      <c r="BK200" s="230">
        <f>ROUND(I200*H200,2)</f>
        <v>0</v>
      </c>
      <c r="BL200" s="16" t="s">
        <v>206</v>
      </c>
      <c r="BM200" s="229" t="s">
        <v>1431</v>
      </c>
    </row>
    <row r="201" s="12" customFormat="1">
      <c r="B201" s="235"/>
      <c r="C201" s="236"/>
      <c r="D201" s="231" t="s">
        <v>214</v>
      </c>
      <c r="E201" s="237" t="s">
        <v>30</v>
      </c>
      <c r="F201" s="238" t="s">
        <v>1428</v>
      </c>
      <c r="G201" s="236"/>
      <c r="H201" s="239">
        <v>45</v>
      </c>
      <c r="I201" s="240"/>
      <c r="J201" s="236"/>
      <c r="K201" s="236"/>
      <c r="L201" s="241"/>
      <c r="M201" s="242"/>
      <c r="N201" s="243"/>
      <c r="O201" s="243"/>
      <c r="P201" s="243"/>
      <c r="Q201" s="243"/>
      <c r="R201" s="243"/>
      <c r="S201" s="243"/>
      <c r="T201" s="244"/>
      <c r="AT201" s="245" t="s">
        <v>214</v>
      </c>
      <c r="AU201" s="245" t="s">
        <v>85</v>
      </c>
      <c r="AV201" s="12" t="s">
        <v>85</v>
      </c>
      <c r="AW201" s="12" t="s">
        <v>36</v>
      </c>
      <c r="AX201" s="12" t="s">
        <v>83</v>
      </c>
      <c r="AY201" s="245" t="s">
        <v>199</v>
      </c>
    </row>
    <row r="202" s="1" customFormat="1" ht="16.5" customHeight="1">
      <c r="B202" s="37"/>
      <c r="C202" s="218" t="s">
        <v>446</v>
      </c>
      <c r="D202" s="218" t="s">
        <v>201</v>
      </c>
      <c r="E202" s="219" t="s">
        <v>1432</v>
      </c>
      <c r="F202" s="220" t="s">
        <v>1433</v>
      </c>
      <c r="G202" s="221" t="s">
        <v>277</v>
      </c>
      <c r="H202" s="222">
        <v>6</v>
      </c>
      <c r="I202" s="223"/>
      <c r="J202" s="224">
        <f>ROUND(I202*H202,2)</f>
        <v>0</v>
      </c>
      <c r="K202" s="220" t="s">
        <v>205</v>
      </c>
      <c r="L202" s="42"/>
      <c r="M202" s="225" t="s">
        <v>30</v>
      </c>
      <c r="N202" s="226" t="s">
        <v>46</v>
      </c>
      <c r="O202" s="82"/>
      <c r="P202" s="227">
        <f>O202*H202</f>
        <v>0</v>
      </c>
      <c r="Q202" s="227">
        <v>8.1249999999999996E-05</v>
      </c>
      <c r="R202" s="227">
        <f>Q202*H202</f>
        <v>0.00048749999999999998</v>
      </c>
      <c r="S202" s="227">
        <v>0</v>
      </c>
      <c r="T202" s="228">
        <f>S202*H202</f>
        <v>0</v>
      </c>
      <c r="AR202" s="229" t="s">
        <v>206</v>
      </c>
      <c r="AT202" s="229" t="s">
        <v>201</v>
      </c>
      <c r="AU202" s="229" t="s">
        <v>85</v>
      </c>
      <c r="AY202" s="16" t="s">
        <v>199</v>
      </c>
      <c r="BE202" s="230">
        <f>IF(N202="základní",J202,0)</f>
        <v>0</v>
      </c>
      <c r="BF202" s="230">
        <f>IF(N202="snížená",J202,0)</f>
        <v>0</v>
      </c>
      <c r="BG202" s="230">
        <f>IF(N202="zákl. přenesená",J202,0)</f>
        <v>0</v>
      </c>
      <c r="BH202" s="230">
        <f>IF(N202="sníž. přenesená",J202,0)</f>
        <v>0</v>
      </c>
      <c r="BI202" s="230">
        <f>IF(N202="nulová",J202,0)</f>
        <v>0</v>
      </c>
      <c r="BJ202" s="16" t="s">
        <v>83</v>
      </c>
      <c r="BK202" s="230">
        <f>ROUND(I202*H202,2)</f>
        <v>0</v>
      </c>
      <c r="BL202" s="16" t="s">
        <v>206</v>
      </c>
      <c r="BM202" s="229" t="s">
        <v>1434</v>
      </c>
    </row>
    <row r="203" s="1" customFormat="1">
      <c r="B203" s="37"/>
      <c r="C203" s="38"/>
      <c r="D203" s="231" t="s">
        <v>208</v>
      </c>
      <c r="E203" s="38"/>
      <c r="F203" s="232" t="s">
        <v>1435</v>
      </c>
      <c r="G203" s="38"/>
      <c r="H203" s="38"/>
      <c r="I203" s="144"/>
      <c r="J203" s="38"/>
      <c r="K203" s="38"/>
      <c r="L203" s="42"/>
      <c r="M203" s="233"/>
      <c r="N203" s="82"/>
      <c r="O203" s="82"/>
      <c r="P203" s="82"/>
      <c r="Q203" s="82"/>
      <c r="R203" s="82"/>
      <c r="S203" s="82"/>
      <c r="T203" s="83"/>
      <c r="AT203" s="16" t="s">
        <v>208</v>
      </c>
      <c r="AU203" s="16" t="s">
        <v>85</v>
      </c>
    </row>
    <row r="204" s="1" customFormat="1">
      <c r="B204" s="37"/>
      <c r="C204" s="38"/>
      <c r="D204" s="231" t="s">
        <v>210</v>
      </c>
      <c r="E204" s="38"/>
      <c r="F204" s="234" t="s">
        <v>1427</v>
      </c>
      <c r="G204" s="38"/>
      <c r="H204" s="38"/>
      <c r="I204" s="144"/>
      <c r="J204" s="38"/>
      <c r="K204" s="38"/>
      <c r="L204" s="42"/>
      <c r="M204" s="233"/>
      <c r="N204" s="82"/>
      <c r="O204" s="82"/>
      <c r="P204" s="82"/>
      <c r="Q204" s="82"/>
      <c r="R204" s="82"/>
      <c r="S204" s="82"/>
      <c r="T204" s="83"/>
      <c r="AT204" s="16" t="s">
        <v>210</v>
      </c>
      <c r="AU204" s="16" t="s">
        <v>85</v>
      </c>
    </row>
    <row r="205" s="1" customFormat="1" ht="16.5" customHeight="1">
      <c r="B205" s="37"/>
      <c r="C205" s="263" t="s">
        <v>451</v>
      </c>
      <c r="D205" s="263" t="s">
        <v>774</v>
      </c>
      <c r="E205" s="264" t="s">
        <v>1436</v>
      </c>
      <c r="F205" s="265" t="s">
        <v>1437</v>
      </c>
      <c r="G205" s="266" t="s">
        <v>277</v>
      </c>
      <c r="H205" s="267">
        <v>6</v>
      </c>
      <c r="I205" s="268"/>
      <c r="J205" s="269">
        <f>ROUND(I205*H205,2)</f>
        <v>0</v>
      </c>
      <c r="K205" s="265" t="s">
        <v>205</v>
      </c>
      <c r="L205" s="270"/>
      <c r="M205" s="271" t="s">
        <v>30</v>
      </c>
      <c r="N205" s="272" t="s">
        <v>46</v>
      </c>
      <c r="O205" s="82"/>
      <c r="P205" s="227">
        <f>O205*H205</f>
        <v>0</v>
      </c>
      <c r="Q205" s="227">
        <v>0.00029999999999999997</v>
      </c>
      <c r="R205" s="227">
        <f>Q205*H205</f>
        <v>0.0018</v>
      </c>
      <c r="S205" s="227">
        <v>0</v>
      </c>
      <c r="T205" s="228">
        <f>S205*H205</f>
        <v>0</v>
      </c>
      <c r="AR205" s="229" t="s">
        <v>263</v>
      </c>
      <c r="AT205" s="229" t="s">
        <v>774</v>
      </c>
      <c r="AU205" s="229" t="s">
        <v>85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1438</v>
      </c>
    </row>
    <row r="206" s="1" customFormat="1">
      <c r="B206" s="37"/>
      <c r="C206" s="38"/>
      <c r="D206" s="231" t="s">
        <v>208</v>
      </c>
      <c r="E206" s="38"/>
      <c r="F206" s="232" t="s">
        <v>1437</v>
      </c>
      <c r="G206" s="38"/>
      <c r="H206" s="38"/>
      <c r="I206" s="144"/>
      <c r="J206" s="38"/>
      <c r="K206" s="38"/>
      <c r="L206" s="42"/>
      <c r="M206" s="233"/>
      <c r="N206" s="82"/>
      <c r="O206" s="82"/>
      <c r="P206" s="82"/>
      <c r="Q206" s="82"/>
      <c r="R206" s="82"/>
      <c r="S206" s="82"/>
      <c r="T206" s="83"/>
      <c r="AT206" s="16" t="s">
        <v>208</v>
      </c>
      <c r="AU206" s="16" t="s">
        <v>85</v>
      </c>
    </row>
    <row r="207" s="1" customFormat="1" ht="16.5" customHeight="1">
      <c r="B207" s="37"/>
      <c r="C207" s="218" t="s">
        <v>456</v>
      </c>
      <c r="D207" s="218" t="s">
        <v>201</v>
      </c>
      <c r="E207" s="219" t="s">
        <v>1439</v>
      </c>
      <c r="F207" s="220" t="s">
        <v>1440</v>
      </c>
      <c r="G207" s="221" t="s">
        <v>229</v>
      </c>
      <c r="H207" s="222">
        <v>77.700000000000003</v>
      </c>
      <c r="I207" s="223"/>
      <c r="J207" s="224">
        <f>ROUND(I207*H207,2)</f>
        <v>0</v>
      </c>
      <c r="K207" s="220" t="s">
        <v>205</v>
      </c>
      <c r="L207" s="42"/>
      <c r="M207" s="225" t="s">
        <v>30</v>
      </c>
      <c r="N207" s="226" t="s">
        <v>46</v>
      </c>
      <c r="O207" s="82"/>
      <c r="P207" s="227">
        <f>O207*H207</f>
        <v>0</v>
      </c>
      <c r="Q207" s="227">
        <v>0</v>
      </c>
      <c r="R207" s="227">
        <f>Q207*H207</f>
        <v>0</v>
      </c>
      <c r="S207" s="227">
        <v>0</v>
      </c>
      <c r="T207" s="228">
        <f>S207*H207</f>
        <v>0</v>
      </c>
      <c r="AR207" s="229" t="s">
        <v>206</v>
      </c>
      <c r="AT207" s="229" t="s">
        <v>201</v>
      </c>
      <c r="AU207" s="229" t="s">
        <v>85</v>
      </c>
      <c r="AY207" s="16" t="s">
        <v>199</v>
      </c>
      <c r="BE207" s="230">
        <f>IF(N207="základní",J207,0)</f>
        <v>0</v>
      </c>
      <c r="BF207" s="230">
        <f>IF(N207="snížená",J207,0)</f>
        <v>0</v>
      </c>
      <c r="BG207" s="230">
        <f>IF(N207="zákl. přenesená",J207,0)</f>
        <v>0</v>
      </c>
      <c r="BH207" s="230">
        <f>IF(N207="sníž. přenesená",J207,0)</f>
        <v>0</v>
      </c>
      <c r="BI207" s="230">
        <f>IF(N207="nulová",J207,0)</f>
        <v>0</v>
      </c>
      <c r="BJ207" s="16" t="s">
        <v>83</v>
      </c>
      <c r="BK207" s="230">
        <f>ROUND(I207*H207,2)</f>
        <v>0</v>
      </c>
      <c r="BL207" s="16" t="s">
        <v>206</v>
      </c>
      <c r="BM207" s="229" t="s">
        <v>1441</v>
      </c>
    </row>
    <row r="208" s="1" customFormat="1">
      <c r="B208" s="37"/>
      <c r="C208" s="38"/>
      <c r="D208" s="231" t="s">
        <v>208</v>
      </c>
      <c r="E208" s="38"/>
      <c r="F208" s="232" t="s">
        <v>1442</v>
      </c>
      <c r="G208" s="38"/>
      <c r="H208" s="38"/>
      <c r="I208" s="144"/>
      <c r="J208" s="38"/>
      <c r="K208" s="38"/>
      <c r="L208" s="42"/>
      <c r="M208" s="233"/>
      <c r="N208" s="82"/>
      <c r="O208" s="82"/>
      <c r="P208" s="82"/>
      <c r="Q208" s="82"/>
      <c r="R208" s="82"/>
      <c r="S208" s="82"/>
      <c r="T208" s="83"/>
      <c r="AT208" s="16" t="s">
        <v>208</v>
      </c>
      <c r="AU208" s="16" t="s">
        <v>85</v>
      </c>
    </row>
    <row r="209" s="1" customFormat="1">
      <c r="B209" s="37"/>
      <c r="C209" s="38"/>
      <c r="D209" s="231" t="s">
        <v>210</v>
      </c>
      <c r="E209" s="38"/>
      <c r="F209" s="234" t="s">
        <v>1443</v>
      </c>
      <c r="G209" s="38"/>
      <c r="H209" s="38"/>
      <c r="I209" s="144"/>
      <c r="J209" s="38"/>
      <c r="K209" s="38"/>
      <c r="L209" s="42"/>
      <c r="M209" s="233"/>
      <c r="N209" s="82"/>
      <c r="O209" s="82"/>
      <c r="P209" s="82"/>
      <c r="Q209" s="82"/>
      <c r="R209" s="82"/>
      <c r="S209" s="82"/>
      <c r="T209" s="83"/>
      <c r="AT209" s="16" t="s">
        <v>210</v>
      </c>
      <c r="AU209" s="16" t="s">
        <v>85</v>
      </c>
    </row>
    <row r="210" s="1" customFormat="1" ht="16.5" customHeight="1">
      <c r="B210" s="37"/>
      <c r="C210" s="218" t="s">
        <v>461</v>
      </c>
      <c r="D210" s="218" t="s">
        <v>201</v>
      </c>
      <c r="E210" s="219" t="s">
        <v>1444</v>
      </c>
      <c r="F210" s="220" t="s">
        <v>1445</v>
      </c>
      <c r="G210" s="221" t="s">
        <v>277</v>
      </c>
      <c r="H210" s="222">
        <v>1</v>
      </c>
      <c r="I210" s="223"/>
      <c r="J210" s="224">
        <f>ROUND(I210*H210,2)</f>
        <v>0</v>
      </c>
      <c r="K210" s="220" t="s">
        <v>205</v>
      </c>
      <c r="L210" s="42"/>
      <c r="M210" s="225" t="s">
        <v>30</v>
      </c>
      <c r="N210" s="226" t="s">
        <v>46</v>
      </c>
      <c r="O210" s="82"/>
      <c r="P210" s="227">
        <f>O210*H210</f>
        <v>0</v>
      </c>
      <c r="Q210" s="227">
        <v>0.46009040600000001</v>
      </c>
      <c r="R210" s="227">
        <f>Q210*H210</f>
        <v>0.46009040600000001</v>
      </c>
      <c r="S210" s="227">
        <v>0</v>
      </c>
      <c r="T210" s="228">
        <f>S210*H210</f>
        <v>0</v>
      </c>
      <c r="AR210" s="229" t="s">
        <v>206</v>
      </c>
      <c r="AT210" s="229" t="s">
        <v>201</v>
      </c>
      <c r="AU210" s="229" t="s">
        <v>85</v>
      </c>
      <c r="AY210" s="16" t="s">
        <v>199</v>
      </c>
      <c r="BE210" s="230">
        <f>IF(N210="základní",J210,0)</f>
        <v>0</v>
      </c>
      <c r="BF210" s="230">
        <f>IF(N210="snížená",J210,0)</f>
        <v>0</v>
      </c>
      <c r="BG210" s="230">
        <f>IF(N210="zákl. přenesená",J210,0)</f>
        <v>0</v>
      </c>
      <c r="BH210" s="230">
        <f>IF(N210="sníž. přenesená",J210,0)</f>
        <v>0</v>
      </c>
      <c r="BI210" s="230">
        <f>IF(N210="nulová",J210,0)</f>
        <v>0</v>
      </c>
      <c r="BJ210" s="16" t="s">
        <v>83</v>
      </c>
      <c r="BK210" s="230">
        <f>ROUND(I210*H210,2)</f>
        <v>0</v>
      </c>
      <c r="BL210" s="16" t="s">
        <v>206</v>
      </c>
      <c r="BM210" s="229" t="s">
        <v>1446</v>
      </c>
    </row>
    <row r="211" s="1" customFormat="1">
      <c r="B211" s="37"/>
      <c r="C211" s="38"/>
      <c r="D211" s="231" t="s">
        <v>208</v>
      </c>
      <c r="E211" s="38"/>
      <c r="F211" s="232" t="s">
        <v>1447</v>
      </c>
      <c r="G211" s="38"/>
      <c r="H211" s="38"/>
      <c r="I211" s="144"/>
      <c r="J211" s="38"/>
      <c r="K211" s="38"/>
      <c r="L211" s="42"/>
      <c r="M211" s="233"/>
      <c r="N211" s="82"/>
      <c r="O211" s="82"/>
      <c r="P211" s="82"/>
      <c r="Q211" s="82"/>
      <c r="R211" s="82"/>
      <c r="S211" s="82"/>
      <c r="T211" s="83"/>
      <c r="AT211" s="16" t="s">
        <v>208</v>
      </c>
      <c r="AU211" s="16" t="s">
        <v>85</v>
      </c>
    </row>
    <row r="212" s="1" customFormat="1">
      <c r="B212" s="37"/>
      <c r="C212" s="38"/>
      <c r="D212" s="231" t="s">
        <v>210</v>
      </c>
      <c r="E212" s="38"/>
      <c r="F212" s="234" t="s">
        <v>1443</v>
      </c>
      <c r="G212" s="38"/>
      <c r="H212" s="38"/>
      <c r="I212" s="144"/>
      <c r="J212" s="38"/>
      <c r="K212" s="38"/>
      <c r="L212" s="42"/>
      <c r="M212" s="233"/>
      <c r="N212" s="82"/>
      <c r="O212" s="82"/>
      <c r="P212" s="82"/>
      <c r="Q212" s="82"/>
      <c r="R212" s="82"/>
      <c r="S212" s="82"/>
      <c r="T212" s="83"/>
      <c r="AT212" s="16" t="s">
        <v>210</v>
      </c>
      <c r="AU212" s="16" t="s">
        <v>85</v>
      </c>
    </row>
    <row r="213" s="1" customFormat="1" ht="16.5" customHeight="1">
      <c r="B213" s="37"/>
      <c r="C213" s="218" t="s">
        <v>466</v>
      </c>
      <c r="D213" s="218" t="s">
        <v>201</v>
      </c>
      <c r="E213" s="219" t="s">
        <v>1448</v>
      </c>
      <c r="F213" s="220" t="s">
        <v>1449</v>
      </c>
      <c r="G213" s="221" t="s">
        <v>277</v>
      </c>
      <c r="H213" s="222">
        <v>15</v>
      </c>
      <c r="I213" s="223"/>
      <c r="J213" s="224">
        <f>ROUND(I213*H213,2)</f>
        <v>0</v>
      </c>
      <c r="K213" s="220" t="s">
        <v>205</v>
      </c>
      <c r="L213" s="42"/>
      <c r="M213" s="225" t="s">
        <v>30</v>
      </c>
      <c r="N213" s="226" t="s">
        <v>46</v>
      </c>
      <c r="O213" s="82"/>
      <c r="P213" s="227">
        <f>O213*H213</f>
        <v>0</v>
      </c>
      <c r="Q213" s="227">
        <v>0.14494199999999999</v>
      </c>
      <c r="R213" s="227">
        <f>Q213*H213</f>
        <v>2.1741299999999999</v>
      </c>
      <c r="S213" s="227">
        <v>0</v>
      </c>
      <c r="T213" s="228">
        <f>S213*H213</f>
        <v>0</v>
      </c>
      <c r="AR213" s="229" t="s">
        <v>206</v>
      </c>
      <c r="AT213" s="229" t="s">
        <v>201</v>
      </c>
      <c r="AU213" s="229" t="s">
        <v>85</v>
      </c>
      <c r="AY213" s="16" t="s">
        <v>199</v>
      </c>
      <c r="BE213" s="230">
        <f>IF(N213="základní",J213,0)</f>
        <v>0</v>
      </c>
      <c r="BF213" s="230">
        <f>IF(N213="snížená",J213,0)</f>
        <v>0</v>
      </c>
      <c r="BG213" s="230">
        <f>IF(N213="zákl. přenesená",J213,0)</f>
        <v>0</v>
      </c>
      <c r="BH213" s="230">
        <f>IF(N213="sníž. přenesená",J213,0)</f>
        <v>0</v>
      </c>
      <c r="BI213" s="230">
        <f>IF(N213="nulová",J213,0)</f>
        <v>0</v>
      </c>
      <c r="BJ213" s="16" t="s">
        <v>83</v>
      </c>
      <c r="BK213" s="230">
        <f>ROUND(I213*H213,2)</f>
        <v>0</v>
      </c>
      <c r="BL213" s="16" t="s">
        <v>206</v>
      </c>
      <c r="BM213" s="229" t="s">
        <v>1450</v>
      </c>
    </row>
    <row r="214" s="1" customFormat="1">
      <c r="B214" s="37"/>
      <c r="C214" s="38"/>
      <c r="D214" s="231" t="s">
        <v>208</v>
      </c>
      <c r="E214" s="38"/>
      <c r="F214" s="232" t="s">
        <v>1449</v>
      </c>
      <c r="G214" s="38"/>
      <c r="H214" s="38"/>
      <c r="I214" s="144"/>
      <c r="J214" s="38"/>
      <c r="K214" s="38"/>
      <c r="L214" s="42"/>
      <c r="M214" s="233"/>
      <c r="N214" s="82"/>
      <c r="O214" s="82"/>
      <c r="P214" s="82"/>
      <c r="Q214" s="82"/>
      <c r="R214" s="82"/>
      <c r="S214" s="82"/>
      <c r="T214" s="83"/>
      <c r="AT214" s="16" t="s">
        <v>208</v>
      </c>
      <c r="AU214" s="16" t="s">
        <v>85</v>
      </c>
    </row>
    <row r="215" s="1" customFormat="1">
      <c r="B215" s="37"/>
      <c r="C215" s="38"/>
      <c r="D215" s="231" t="s">
        <v>210</v>
      </c>
      <c r="E215" s="38"/>
      <c r="F215" s="234" t="s">
        <v>1451</v>
      </c>
      <c r="G215" s="38"/>
      <c r="H215" s="38"/>
      <c r="I215" s="144"/>
      <c r="J215" s="38"/>
      <c r="K215" s="38"/>
      <c r="L215" s="42"/>
      <c r="M215" s="233"/>
      <c r="N215" s="82"/>
      <c r="O215" s="82"/>
      <c r="P215" s="82"/>
      <c r="Q215" s="82"/>
      <c r="R215" s="82"/>
      <c r="S215" s="82"/>
      <c r="T215" s="83"/>
      <c r="AT215" s="16" t="s">
        <v>210</v>
      </c>
      <c r="AU215" s="16" t="s">
        <v>85</v>
      </c>
    </row>
    <row r="216" s="1" customFormat="1" ht="16.5" customHeight="1">
      <c r="B216" s="37"/>
      <c r="C216" s="263" t="s">
        <v>471</v>
      </c>
      <c r="D216" s="263" t="s">
        <v>774</v>
      </c>
      <c r="E216" s="264" t="s">
        <v>1452</v>
      </c>
      <c r="F216" s="265" t="s">
        <v>1453</v>
      </c>
      <c r="G216" s="266" t="s">
        <v>277</v>
      </c>
      <c r="H216" s="267">
        <v>15</v>
      </c>
      <c r="I216" s="268"/>
      <c r="J216" s="269">
        <f>ROUND(I216*H216,2)</f>
        <v>0</v>
      </c>
      <c r="K216" s="265" t="s">
        <v>205</v>
      </c>
      <c r="L216" s="270"/>
      <c r="M216" s="271" t="s">
        <v>30</v>
      </c>
      <c r="N216" s="272" t="s">
        <v>46</v>
      </c>
      <c r="O216" s="82"/>
      <c r="P216" s="227">
        <f>O216*H216</f>
        <v>0</v>
      </c>
      <c r="Q216" s="227">
        <v>0.071999999999999995</v>
      </c>
      <c r="R216" s="227">
        <f>Q216*H216</f>
        <v>1.0799999999999999</v>
      </c>
      <c r="S216" s="227">
        <v>0</v>
      </c>
      <c r="T216" s="228">
        <f>S216*H216</f>
        <v>0</v>
      </c>
      <c r="AR216" s="229" t="s">
        <v>263</v>
      </c>
      <c r="AT216" s="229" t="s">
        <v>774</v>
      </c>
      <c r="AU216" s="229" t="s">
        <v>85</v>
      </c>
      <c r="AY216" s="16" t="s">
        <v>199</v>
      </c>
      <c r="BE216" s="230">
        <f>IF(N216="základní",J216,0)</f>
        <v>0</v>
      </c>
      <c r="BF216" s="230">
        <f>IF(N216="snížená",J216,0)</f>
        <v>0</v>
      </c>
      <c r="BG216" s="230">
        <f>IF(N216="zákl. přenesená",J216,0)</f>
        <v>0</v>
      </c>
      <c r="BH216" s="230">
        <f>IF(N216="sníž. přenesená",J216,0)</f>
        <v>0</v>
      </c>
      <c r="BI216" s="230">
        <f>IF(N216="nulová",J216,0)</f>
        <v>0</v>
      </c>
      <c r="BJ216" s="16" t="s">
        <v>83</v>
      </c>
      <c r="BK216" s="230">
        <f>ROUND(I216*H216,2)</f>
        <v>0</v>
      </c>
      <c r="BL216" s="16" t="s">
        <v>206</v>
      </c>
      <c r="BM216" s="229" t="s">
        <v>1454</v>
      </c>
    </row>
    <row r="217" s="1" customFormat="1">
      <c r="B217" s="37"/>
      <c r="C217" s="38"/>
      <c r="D217" s="231" t="s">
        <v>208</v>
      </c>
      <c r="E217" s="38"/>
      <c r="F217" s="232" t="s">
        <v>1453</v>
      </c>
      <c r="G217" s="38"/>
      <c r="H217" s="38"/>
      <c r="I217" s="144"/>
      <c r="J217" s="38"/>
      <c r="K217" s="38"/>
      <c r="L217" s="42"/>
      <c r="M217" s="233"/>
      <c r="N217" s="82"/>
      <c r="O217" s="82"/>
      <c r="P217" s="82"/>
      <c r="Q217" s="82"/>
      <c r="R217" s="82"/>
      <c r="S217" s="82"/>
      <c r="T217" s="83"/>
      <c r="AT217" s="16" t="s">
        <v>208</v>
      </c>
      <c r="AU217" s="16" t="s">
        <v>85</v>
      </c>
    </row>
    <row r="218" s="1" customFormat="1" ht="16.5" customHeight="1">
      <c r="B218" s="37"/>
      <c r="C218" s="263" t="s">
        <v>476</v>
      </c>
      <c r="D218" s="263" t="s">
        <v>774</v>
      </c>
      <c r="E218" s="264" t="s">
        <v>1455</v>
      </c>
      <c r="F218" s="265" t="s">
        <v>1456</v>
      </c>
      <c r="G218" s="266" t="s">
        <v>277</v>
      </c>
      <c r="H218" s="267">
        <v>15</v>
      </c>
      <c r="I218" s="268"/>
      <c r="J218" s="269">
        <f>ROUND(I218*H218,2)</f>
        <v>0</v>
      </c>
      <c r="K218" s="265" t="s">
        <v>205</v>
      </c>
      <c r="L218" s="270"/>
      <c r="M218" s="271" t="s">
        <v>30</v>
      </c>
      <c r="N218" s="272" t="s">
        <v>46</v>
      </c>
      <c r="O218" s="82"/>
      <c r="P218" s="227">
        <f>O218*H218</f>
        <v>0</v>
      </c>
      <c r="Q218" s="227">
        <v>0.097000000000000003</v>
      </c>
      <c r="R218" s="227">
        <f>Q218*H218</f>
        <v>1.4550000000000001</v>
      </c>
      <c r="S218" s="227">
        <v>0</v>
      </c>
      <c r="T218" s="228">
        <f>S218*H218</f>
        <v>0</v>
      </c>
      <c r="AR218" s="229" t="s">
        <v>263</v>
      </c>
      <c r="AT218" s="229" t="s">
        <v>774</v>
      </c>
      <c r="AU218" s="229" t="s">
        <v>85</v>
      </c>
      <c r="AY218" s="16" t="s">
        <v>199</v>
      </c>
      <c r="BE218" s="230">
        <f>IF(N218="základní",J218,0)</f>
        <v>0</v>
      </c>
      <c r="BF218" s="230">
        <f>IF(N218="snížená",J218,0)</f>
        <v>0</v>
      </c>
      <c r="BG218" s="230">
        <f>IF(N218="zákl. přenesená",J218,0)</f>
        <v>0</v>
      </c>
      <c r="BH218" s="230">
        <f>IF(N218="sníž. přenesená",J218,0)</f>
        <v>0</v>
      </c>
      <c r="BI218" s="230">
        <f>IF(N218="nulová",J218,0)</f>
        <v>0</v>
      </c>
      <c r="BJ218" s="16" t="s">
        <v>83</v>
      </c>
      <c r="BK218" s="230">
        <f>ROUND(I218*H218,2)</f>
        <v>0</v>
      </c>
      <c r="BL218" s="16" t="s">
        <v>206</v>
      </c>
      <c r="BM218" s="229" t="s">
        <v>1457</v>
      </c>
    </row>
    <row r="219" s="1" customFormat="1">
      <c r="B219" s="37"/>
      <c r="C219" s="38"/>
      <c r="D219" s="231" t="s">
        <v>208</v>
      </c>
      <c r="E219" s="38"/>
      <c r="F219" s="232" t="s">
        <v>1456</v>
      </c>
      <c r="G219" s="38"/>
      <c r="H219" s="38"/>
      <c r="I219" s="144"/>
      <c r="J219" s="38"/>
      <c r="K219" s="38"/>
      <c r="L219" s="42"/>
      <c r="M219" s="233"/>
      <c r="N219" s="82"/>
      <c r="O219" s="82"/>
      <c r="P219" s="82"/>
      <c r="Q219" s="82"/>
      <c r="R219" s="82"/>
      <c r="S219" s="82"/>
      <c r="T219" s="83"/>
      <c r="AT219" s="16" t="s">
        <v>208</v>
      </c>
      <c r="AU219" s="16" t="s">
        <v>85</v>
      </c>
    </row>
    <row r="220" s="1" customFormat="1" ht="16.5" customHeight="1">
      <c r="B220" s="37"/>
      <c r="C220" s="263" t="s">
        <v>481</v>
      </c>
      <c r="D220" s="263" t="s">
        <v>774</v>
      </c>
      <c r="E220" s="264" t="s">
        <v>1458</v>
      </c>
      <c r="F220" s="265" t="s">
        <v>1459</v>
      </c>
      <c r="G220" s="266" t="s">
        <v>277</v>
      </c>
      <c r="H220" s="267">
        <v>1</v>
      </c>
      <c r="I220" s="268"/>
      <c r="J220" s="269">
        <f>ROUND(I220*H220,2)</f>
        <v>0</v>
      </c>
      <c r="K220" s="265" t="s">
        <v>205</v>
      </c>
      <c r="L220" s="270"/>
      <c r="M220" s="271" t="s">
        <v>30</v>
      </c>
      <c r="N220" s="272" t="s">
        <v>46</v>
      </c>
      <c r="O220" s="82"/>
      <c r="P220" s="227">
        <f>O220*H220</f>
        <v>0</v>
      </c>
      <c r="Q220" s="227">
        <v>0.040000000000000001</v>
      </c>
      <c r="R220" s="227">
        <f>Q220*H220</f>
        <v>0.040000000000000001</v>
      </c>
      <c r="S220" s="227">
        <v>0</v>
      </c>
      <c r="T220" s="228">
        <f>S220*H220</f>
        <v>0</v>
      </c>
      <c r="AR220" s="229" t="s">
        <v>263</v>
      </c>
      <c r="AT220" s="229" t="s">
        <v>774</v>
      </c>
      <c r="AU220" s="229" t="s">
        <v>85</v>
      </c>
      <c r="AY220" s="16" t="s">
        <v>199</v>
      </c>
      <c r="BE220" s="230">
        <f>IF(N220="základní",J220,0)</f>
        <v>0</v>
      </c>
      <c r="BF220" s="230">
        <f>IF(N220="snížená",J220,0)</f>
        <v>0</v>
      </c>
      <c r="BG220" s="230">
        <f>IF(N220="zákl. přenesená",J220,0)</f>
        <v>0</v>
      </c>
      <c r="BH220" s="230">
        <f>IF(N220="sníž. přenesená",J220,0)</f>
        <v>0</v>
      </c>
      <c r="BI220" s="230">
        <f>IF(N220="nulová",J220,0)</f>
        <v>0</v>
      </c>
      <c r="BJ220" s="16" t="s">
        <v>83</v>
      </c>
      <c r="BK220" s="230">
        <f>ROUND(I220*H220,2)</f>
        <v>0</v>
      </c>
      <c r="BL220" s="16" t="s">
        <v>206</v>
      </c>
      <c r="BM220" s="229" t="s">
        <v>1460</v>
      </c>
    </row>
    <row r="221" s="1" customFormat="1">
      <c r="B221" s="37"/>
      <c r="C221" s="38"/>
      <c r="D221" s="231" t="s">
        <v>208</v>
      </c>
      <c r="E221" s="38"/>
      <c r="F221" s="232" t="s">
        <v>1459</v>
      </c>
      <c r="G221" s="38"/>
      <c r="H221" s="38"/>
      <c r="I221" s="144"/>
      <c r="J221" s="38"/>
      <c r="K221" s="38"/>
      <c r="L221" s="42"/>
      <c r="M221" s="233"/>
      <c r="N221" s="82"/>
      <c r="O221" s="82"/>
      <c r="P221" s="82"/>
      <c r="Q221" s="82"/>
      <c r="R221" s="82"/>
      <c r="S221" s="82"/>
      <c r="T221" s="83"/>
      <c r="AT221" s="16" t="s">
        <v>208</v>
      </c>
      <c r="AU221" s="16" t="s">
        <v>85</v>
      </c>
    </row>
    <row r="222" s="1" customFormat="1" ht="16.5" customHeight="1">
      <c r="B222" s="37"/>
      <c r="C222" s="263" t="s">
        <v>486</v>
      </c>
      <c r="D222" s="263" t="s">
        <v>774</v>
      </c>
      <c r="E222" s="264" t="s">
        <v>1461</v>
      </c>
      <c r="F222" s="265" t="s">
        <v>1462</v>
      </c>
      <c r="G222" s="266" t="s">
        <v>277</v>
      </c>
      <c r="H222" s="267">
        <v>2</v>
      </c>
      <c r="I222" s="268"/>
      <c r="J222" s="269">
        <f>ROUND(I222*H222,2)</f>
        <v>0</v>
      </c>
      <c r="K222" s="265" t="s">
        <v>205</v>
      </c>
      <c r="L222" s="270"/>
      <c r="M222" s="271" t="s">
        <v>30</v>
      </c>
      <c r="N222" s="272" t="s">
        <v>46</v>
      </c>
      <c r="O222" s="82"/>
      <c r="P222" s="227">
        <f>O222*H222</f>
        <v>0</v>
      </c>
      <c r="Q222" s="227">
        <v>0.058000000000000003</v>
      </c>
      <c r="R222" s="227">
        <f>Q222*H222</f>
        <v>0.11600000000000001</v>
      </c>
      <c r="S222" s="227">
        <v>0</v>
      </c>
      <c r="T222" s="228">
        <f>S222*H222</f>
        <v>0</v>
      </c>
      <c r="AR222" s="229" t="s">
        <v>263</v>
      </c>
      <c r="AT222" s="229" t="s">
        <v>774</v>
      </c>
      <c r="AU222" s="229" t="s">
        <v>85</v>
      </c>
      <c r="AY222" s="16" t="s">
        <v>199</v>
      </c>
      <c r="BE222" s="230">
        <f>IF(N222="základní",J222,0)</f>
        <v>0</v>
      </c>
      <c r="BF222" s="230">
        <f>IF(N222="snížená",J222,0)</f>
        <v>0</v>
      </c>
      <c r="BG222" s="230">
        <f>IF(N222="zákl. přenesená",J222,0)</f>
        <v>0</v>
      </c>
      <c r="BH222" s="230">
        <f>IF(N222="sníž. přenesená",J222,0)</f>
        <v>0</v>
      </c>
      <c r="BI222" s="230">
        <f>IF(N222="nulová",J222,0)</f>
        <v>0</v>
      </c>
      <c r="BJ222" s="16" t="s">
        <v>83</v>
      </c>
      <c r="BK222" s="230">
        <f>ROUND(I222*H222,2)</f>
        <v>0</v>
      </c>
      <c r="BL222" s="16" t="s">
        <v>206</v>
      </c>
      <c r="BM222" s="229" t="s">
        <v>1463</v>
      </c>
    </row>
    <row r="223" s="1" customFormat="1">
      <c r="B223" s="37"/>
      <c r="C223" s="38"/>
      <c r="D223" s="231" t="s">
        <v>208</v>
      </c>
      <c r="E223" s="38"/>
      <c r="F223" s="232" t="s">
        <v>1462</v>
      </c>
      <c r="G223" s="38"/>
      <c r="H223" s="38"/>
      <c r="I223" s="144"/>
      <c r="J223" s="38"/>
      <c r="K223" s="38"/>
      <c r="L223" s="42"/>
      <c r="M223" s="233"/>
      <c r="N223" s="82"/>
      <c r="O223" s="82"/>
      <c r="P223" s="82"/>
      <c r="Q223" s="82"/>
      <c r="R223" s="82"/>
      <c r="S223" s="82"/>
      <c r="T223" s="83"/>
      <c r="AT223" s="16" t="s">
        <v>208</v>
      </c>
      <c r="AU223" s="16" t="s">
        <v>85</v>
      </c>
    </row>
    <row r="224" s="1" customFormat="1" ht="16.5" customHeight="1">
      <c r="B224" s="37"/>
      <c r="C224" s="263" t="s">
        <v>491</v>
      </c>
      <c r="D224" s="263" t="s">
        <v>774</v>
      </c>
      <c r="E224" s="264" t="s">
        <v>1464</v>
      </c>
      <c r="F224" s="265" t="s">
        <v>1465</v>
      </c>
      <c r="G224" s="266" t="s">
        <v>277</v>
      </c>
      <c r="H224" s="267">
        <v>13</v>
      </c>
      <c r="I224" s="268"/>
      <c r="J224" s="269">
        <f>ROUND(I224*H224,2)</f>
        <v>0</v>
      </c>
      <c r="K224" s="265" t="s">
        <v>205</v>
      </c>
      <c r="L224" s="270"/>
      <c r="M224" s="271" t="s">
        <v>30</v>
      </c>
      <c r="N224" s="272" t="s">
        <v>46</v>
      </c>
      <c r="O224" s="82"/>
      <c r="P224" s="227">
        <f>O224*H224</f>
        <v>0</v>
      </c>
      <c r="Q224" s="227">
        <v>0.111</v>
      </c>
      <c r="R224" s="227">
        <f>Q224*H224</f>
        <v>1.4430000000000001</v>
      </c>
      <c r="S224" s="227">
        <v>0</v>
      </c>
      <c r="T224" s="228">
        <f>S224*H224</f>
        <v>0</v>
      </c>
      <c r="AR224" s="229" t="s">
        <v>263</v>
      </c>
      <c r="AT224" s="229" t="s">
        <v>774</v>
      </c>
      <c r="AU224" s="229" t="s">
        <v>85</v>
      </c>
      <c r="AY224" s="16" t="s">
        <v>199</v>
      </c>
      <c r="BE224" s="230">
        <f>IF(N224="základní",J224,0)</f>
        <v>0</v>
      </c>
      <c r="BF224" s="230">
        <f>IF(N224="snížená",J224,0)</f>
        <v>0</v>
      </c>
      <c r="BG224" s="230">
        <f>IF(N224="zákl. přenesená",J224,0)</f>
        <v>0</v>
      </c>
      <c r="BH224" s="230">
        <f>IF(N224="sníž. přenesená",J224,0)</f>
        <v>0</v>
      </c>
      <c r="BI224" s="230">
        <f>IF(N224="nulová",J224,0)</f>
        <v>0</v>
      </c>
      <c r="BJ224" s="16" t="s">
        <v>83</v>
      </c>
      <c r="BK224" s="230">
        <f>ROUND(I224*H224,2)</f>
        <v>0</v>
      </c>
      <c r="BL224" s="16" t="s">
        <v>206</v>
      </c>
      <c r="BM224" s="229" t="s">
        <v>1466</v>
      </c>
    </row>
    <row r="225" s="1" customFormat="1">
      <c r="B225" s="37"/>
      <c r="C225" s="38"/>
      <c r="D225" s="231" t="s">
        <v>208</v>
      </c>
      <c r="E225" s="38"/>
      <c r="F225" s="232" t="s">
        <v>1465</v>
      </c>
      <c r="G225" s="38"/>
      <c r="H225" s="38"/>
      <c r="I225" s="144"/>
      <c r="J225" s="38"/>
      <c r="K225" s="38"/>
      <c r="L225" s="42"/>
      <c r="M225" s="233"/>
      <c r="N225" s="82"/>
      <c r="O225" s="82"/>
      <c r="P225" s="82"/>
      <c r="Q225" s="82"/>
      <c r="R225" s="82"/>
      <c r="S225" s="82"/>
      <c r="T225" s="83"/>
      <c r="AT225" s="16" t="s">
        <v>208</v>
      </c>
      <c r="AU225" s="16" t="s">
        <v>85</v>
      </c>
    </row>
    <row r="226" s="1" customFormat="1" ht="16.5" customHeight="1">
      <c r="B226" s="37"/>
      <c r="C226" s="218" t="s">
        <v>497</v>
      </c>
      <c r="D226" s="218" t="s">
        <v>201</v>
      </c>
      <c r="E226" s="219" t="s">
        <v>1467</v>
      </c>
      <c r="F226" s="220" t="s">
        <v>1468</v>
      </c>
      <c r="G226" s="221" t="s">
        <v>277</v>
      </c>
      <c r="H226" s="222">
        <v>15</v>
      </c>
      <c r="I226" s="223"/>
      <c r="J226" s="224">
        <f>ROUND(I226*H226,2)</f>
        <v>0</v>
      </c>
      <c r="K226" s="220" t="s">
        <v>205</v>
      </c>
      <c r="L226" s="42"/>
      <c r="M226" s="225" t="s">
        <v>30</v>
      </c>
      <c r="N226" s="226" t="s">
        <v>46</v>
      </c>
      <c r="O226" s="82"/>
      <c r="P226" s="227">
        <f>O226*H226</f>
        <v>0</v>
      </c>
      <c r="Q226" s="227">
        <v>0.217338</v>
      </c>
      <c r="R226" s="227">
        <f>Q226*H226</f>
        <v>3.2600700000000002</v>
      </c>
      <c r="S226" s="227">
        <v>0</v>
      </c>
      <c r="T226" s="228">
        <f>S226*H226</f>
        <v>0</v>
      </c>
      <c r="AR226" s="229" t="s">
        <v>206</v>
      </c>
      <c r="AT226" s="229" t="s">
        <v>201</v>
      </c>
      <c r="AU226" s="229" t="s">
        <v>85</v>
      </c>
      <c r="AY226" s="16" t="s">
        <v>199</v>
      </c>
      <c r="BE226" s="230">
        <f>IF(N226="základní",J226,0)</f>
        <v>0</v>
      </c>
      <c r="BF226" s="230">
        <f>IF(N226="snížená",J226,0)</f>
        <v>0</v>
      </c>
      <c r="BG226" s="230">
        <f>IF(N226="zákl. přenesená",J226,0)</f>
        <v>0</v>
      </c>
      <c r="BH226" s="230">
        <f>IF(N226="sníž. přenesená",J226,0)</f>
        <v>0</v>
      </c>
      <c r="BI226" s="230">
        <f>IF(N226="nulová",J226,0)</f>
        <v>0</v>
      </c>
      <c r="BJ226" s="16" t="s">
        <v>83</v>
      </c>
      <c r="BK226" s="230">
        <f>ROUND(I226*H226,2)</f>
        <v>0</v>
      </c>
      <c r="BL226" s="16" t="s">
        <v>206</v>
      </c>
      <c r="BM226" s="229" t="s">
        <v>1469</v>
      </c>
    </row>
    <row r="227" s="1" customFormat="1">
      <c r="B227" s="37"/>
      <c r="C227" s="38"/>
      <c r="D227" s="231" t="s">
        <v>208</v>
      </c>
      <c r="E227" s="38"/>
      <c r="F227" s="232" t="s">
        <v>1468</v>
      </c>
      <c r="G227" s="38"/>
      <c r="H227" s="38"/>
      <c r="I227" s="144"/>
      <c r="J227" s="38"/>
      <c r="K227" s="38"/>
      <c r="L227" s="42"/>
      <c r="M227" s="233"/>
      <c r="N227" s="82"/>
      <c r="O227" s="82"/>
      <c r="P227" s="82"/>
      <c r="Q227" s="82"/>
      <c r="R227" s="82"/>
      <c r="S227" s="82"/>
      <c r="T227" s="83"/>
      <c r="AT227" s="16" t="s">
        <v>208</v>
      </c>
      <c r="AU227" s="16" t="s">
        <v>85</v>
      </c>
    </row>
    <row r="228" s="1" customFormat="1">
      <c r="B228" s="37"/>
      <c r="C228" s="38"/>
      <c r="D228" s="231" t="s">
        <v>210</v>
      </c>
      <c r="E228" s="38"/>
      <c r="F228" s="234" t="s">
        <v>1470</v>
      </c>
      <c r="G228" s="38"/>
      <c r="H228" s="38"/>
      <c r="I228" s="144"/>
      <c r="J228" s="38"/>
      <c r="K228" s="38"/>
      <c r="L228" s="42"/>
      <c r="M228" s="233"/>
      <c r="N228" s="82"/>
      <c r="O228" s="82"/>
      <c r="P228" s="82"/>
      <c r="Q228" s="82"/>
      <c r="R228" s="82"/>
      <c r="S228" s="82"/>
      <c r="T228" s="83"/>
      <c r="AT228" s="16" t="s">
        <v>210</v>
      </c>
      <c r="AU228" s="16" t="s">
        <v>85</v>
      </c>
    </row>
    <row r="229" s="1" customFormat="1" ht="16.5" customHeight="1">
      <c r="B229" s="37"/>
      <c r="C229" s="263" t="s">
        <v>502</v>
      </c>
      <c r="D229" s="263" t="s">
        <v>774</v>
      </c>
      <c r="E229" s="264" t="s">
        <v>1471</v>
      </c>
      <c r="F229" s="265" t="s">
        <v>1472</v>
      </c>
      <c r="G229" s="266" t="s">
        <v>277</v>
      </c>
      <c r="H229" s="267">
        <v>15</v>
      </c>
      <c r="I229" s="268"/>
      <c r="J229" s="269">
        <f>ROUND(I229*H229,2)</f>
        <v>0</v>
      </c>
      <c r="K229" s="265" t="s">
        <v>205</v>
      </c>
      <c r="L229" s="270"/>
      <c r="M229" s="271" t="s">
        <v>30</v>
      </c>
      <c r="N229" s="272" t="s">
        <v>46</v>
      </c>
      <c r="O229" s="82"/>
      <c r="P229" s="227">
        <f>O229*H229</f>
        <v>0</v>
      </c>
      <c r="Q229" s="227">
        <v>0.050599999999999999</v>
      </c>
      <c r="R229" s="227">
        <f>Q229*H229</f>
        <v>0.75900000000000001</v>
      </c>
      <c r="S229" s="227">
        <v>0</v>
      </c>
      <c r="T229" s="228">
        <f>S229*H229</f>
        <v>0</v>
      </c>
      <c r="AR229" s="229" t="s">
        <v>263</v>
      </c>
      <c r="AT229" s="229" t="s">
        <v>774</v>
      </c>
      <c r="AU229" s="229" t="s">
        <v>85</v>
      </c>
      <c r="AY229" s="16" t="s">
        <v>199</v>
      </c>
      <c r="BE229" s="230">
        <f>IF(N229="základní",J229,0)</f>
        <v>0</v>
      </c>
      <c r="BF229" s="230">
        <f>IF(N229="snížená",J229,0)</f>
        <v>0</v>
      </c>
      <c r="BG229" s="230">
        <f>IF(N229="zákl. přenesená",J229,0)</f>
        <v>0</v>
      </c>
      <c r="BH229" s="230">
        <f>IF(N229="sníž. přenesená",J229,0)</f>
        <v>0</v>
      </c>
      <c r="BI229" s="230">
        <f>IF(N229="nulová",J229,0)</f>
        <v>0</v>
      </c>
      <c r="BJ229" s="16" t="s">
        <v>83</v>
      </c>
      <c r="BK229" s="230">
        <f>ROUND(I229*H229,2)</f>
        <v>0</v>
      </c>
      <c r="BL229" s="16" t="s">
        <v>206</v>
      </c>
      <c r="BM229" s="229" t="s">
        <v>1473</v>
      </c>
    </row>
    <row r="230" s="1" customFormat="1">
      <c r="B230" s="37"/>
      <c r="C230" s="38"/>
      <c r="D230" s="231" t="s">
        <v>208</v>
      </c>
      <c r="E230" s="38"/>
      <c r="F230" s="232" t="s">
        <v>1472</v>
      </c>
      <c r="G230" s="38"/>
      <c r="H230" s="38"/>
      <c r="I230" s="144"/>
      <c r="J230" s="38"/>
      <c r="K230" s="38"/>
      <c r="L230" s="42"/>
      <c r="M230" s="233"/>
      <c r="N230" s="82"/>
      <c r="O230" s="82"/>
      <c r="P230" s="82"/>
      <c r="Q230" s="82"/>
      <c r="R230" s="82"/>
      <c r="S230" s="82"/>
      <c r="T230" s="83"/>
      <c r="AT230" s="16" t="s">
        <v>208</v>
      </c>
      <c r="AU230" s="16" t="s">
        <v>85</v>
      </c>
    </row>
    <row r="231" s="1" customFormat="1" ht="16.5" customHeight="1">
      <c r="B231" s="37"/>
      <c r="C231" s="263" t="s">
        <v>507</v>
      </c>
      <c r="D231" s="263" t="s">
        <v>774</v>
      </c>
      <c r="E231" s="264" t="s">
        <v>1474</v>
      </c>
      <c r="F231" s="265" t="s">
        <v>1475</v>
      </c>
      <c r="G231" s="266" t="s">
        <v>277</v>
      </c>
      <c r="H231" s="267">
        <v>15</v>
      </c>
      <c r="I231" s="268"/>
      <c r="J231" s="269">
        <f>ROUND(I231*H231,2)</f>
        <v>0</v>
      </c>
      <c r="K231" s="265" t="s">
        <v>205</v>
      </c>
      <c r="L231" s="270"/>
      <c r="M231" s="271" t="s">
        <v>30</v>
      </c>
      <c r="N231" s="272" t="s">
        <v>46</v>
      </c>
      <c r="O231" s="82"/>
      <c r="P231" s="227">
        <f>O231*H231</f>
        <v>0</v>
      </c>
      <c r="Q231" s="227">
        <v>0.0085000000000000006</v>
      </c>
      <c r="R231" s="227">
        <f>Q231*H231</f>
        <v>0.1275</v>
      </c>
      <c r="S231" s="227">
        <v>0</v>
      </c>
      <c r="T231" s="228">
        <f>S231*H231</f>
        <v>0</v>
      </c>
      <c r="AR231" s="229" t="s">
        <v>263</v>
      </c>
      <c r="AT231" s="229" t="s">
        <v>774</v>
      </c>
      <c r="AU231" s="229" t="s">
        <v>85</v>
      </c>
      <c r="AY231" s="16" t="s">
        <v>199</v>
      </c>
      <c r="BE231" s="230">
        <f>IF(N231="základní",J231,0)</f>
        <v>0</v>
      </c>
      <c r="BF231" s="230">
        <f>IF(N231="snížená",J231,0)</f>
        <v>0</v>
      </c>
      <c r="BG231" s="230">
        <f>IF(N231="zákl. přenesená",J231,0)</f>
        <v>0</v>
      </c>
      <c r="BH231" s="230">
        <f>IF(N231="sníž. přenesená",J231,0)</f>
        <v>0</v>
      </c>
      <c r="BI231" s="230">
        <f>IF(N231="nulová",J231,0)</f>
        <v>0</v>
      </c>
      <c r="BJ231" s="16" t="s">
        <v>83</v>
      </c>
      <c r="BK231" s="230">
        <f>ROUND(I231*H231,2)</f>
        <v>0</v>
      </c>
      <c r="BL231" s="16" t="s">
        <v>206</v>
      </c>
      <c r="BM231" s="229" t="s">
        <v>1476</v>
      </c>
    </row>
    <row r="232" s="1" customFormat="1">
      <c r="B232" s="37"/>
      <c r="C232" s="38"/>
      <c r="D232" s="231" t="s">
        <v>208</v>
      </c>
      <c r="E232" s="38"/>
      <c r="F232" s="232" t="s">
        <v>1475</v>
      </c>
      <c r="G232" s="38"/>
      <c r="H232" s="38"/>
      <c r="I232" s="144"/>
      <c r="J232" s="38"/>
      <c r="K232" s="38"/>
      <c r="L232" s="42"/>
      <c r="M232" s="233"/>
      <c r="N232" s="82"/>
      <c r="O232" s="82"/>
      <c r="P232" s="82"/>
      <c r="Q232" s="82"/>
      <c r="R232" s="82"/>
      <c r="S232" s="82"/>
      <c r="T232" s="83"/>
      <c r="AT232" s="16" t="s">
        <v>208</v>
      </c>
      <c r="AU232" s="16" t="s">
        <v>85</v>
      </c>
    </row>
    <row r="233" s="11" customFormat="1" ht="22.8" customHeight="1">
      <c r="B233" s="202"/>
      <c r="C233" s="203"/>
      <c r="D233" s="204" t="s">
        <v>74</v>
      </c>
      <c r="E233" s="216" t="s">
        <v>225</v>
      </c>
      <c r="F233" s="216" t="s">
        <v>226</v>
      </c>
      <c r="G233" s="203"/>
      <c r="H233" s="203"/>
      <c r="I233" s="206"/>
      <c r="J233" s="217">
        <f>BK233</f>
        <v>0</v>
      </c>
      <c r="K233" s="203"/>
      <c r="L233" s="208"/>
      <c r="M233" s="209"/>
      <c r="N233" s="210"/>
      <c r="O233" s="210"/>
      <c r="P233" s="211">
        <f>SUM(P234:P241)</f>
        <v>0</v>
      </c>
      <c r="Q233" s="210"/>
      <c r="R233" s="211">
        <f>SUM(R234:R241)</f>
        <v>0.031548816</v>
      </c>
      <c r="S233" s="210"/>
      <c r="T233" s="212">
        <f>SUM(T234:T241)</f>
        <v>0</v>
      </c>
      <c r="AR233" s="213" t="s">
        <v>83</v>
      </c>
      <c r="AT233" s="214" t="s">
        <v>74</v>
      </c>
      <c r="AU233" s="214" t="s">
        <v>83</v>
      </c>
      <c r="AY233" s="213" t="s">
        <v>199</v>
      </c>
      <c r="BK233" s="215">
        <f>SUM(BK234:BK241)</f>
        <v>0</v>
      </c>
    </row>
    <row r="234" s="1" customFormat="1" ht="16.5" customHeight="1">
      <c r="B234" s="37"/>
      <c r="C234" s="218" t="s">
        <v>512</v>
      </c>
      <c r="D234" s="218" t="s">
        <v>201</v>
      </c>
      <c r="E234" s="219" t="s">
        <v>1477</v>
      </c>
      <c r="F234" s="220" t="s">
        <v>1478</v>
      </c>
      <c r="G234" s="221" t="s">
        <v>229</v>
      </c>
      <c r="H234" s="222">
        <v>52</v>
      </c>
      <c r="I234" s="223"/>
      <c r="J234" s="224">
        <f>ROUND(I234*H234,2)</f>
        <v>0</v>
      </c>
      <c r="K234" s="220" t="s">
        <v>205</v>
      </c>
      <c r="L234" s="42"/>
      <c r="M234" s="225" t="s">
        <v>30</v>
      </c>
      <c r="N234" s="226" t="s">
        <v>46</v>
      </c>
      <c r="O234" s="82"/>
      <c r="P234" s="227">
        <f>O234*H234</f>
        <v>0</v>
      </c>
      <c r="Q234" s="227">
        <v>0.00060506299999999998</v>
      </c>
      <c r="R234" s="227">
        <f>Q234*H234</f>
        <v>0.031463275999999998</v>
      </c>
      <c r="S234" s="227">
        <v>0</v>
      </c>
      <c r="T234" s="228">
        <f>S234*H234</f>
        <v>0</v>
      </c>
      <c r="AR234" s="229" t="s">
        <v>206</v>
      </c>
      <c r="AT234" s="229" t="s">
        <v>201</v>
      </c>
      <c r="AU234" s="229" t="s">
        <v>85</v>
      </c>
      <c r="AY234" s="16" t="s">
        <v>199</v>
      </c>
      <c r="BE234" s="230">
        <f>IF(N234="základní",J234,0)</f>
        <v>0</v>
      </c>
      <c r="BF234" s="230">
        <f>IF(N234="snížená",J234,0)</f>
        <v>0</v>
      </c>
      <c r="BG234" s="230">
        <f>IF(N234="zákl. přenesená",J234,0)</f>
        <v>0</v>
      </c>
      <c r="BH234" s="230">
        <f>IF(N234="sníž. přenesená",J234,0)</f>
        <v>0</v>
      </c>
      <c r="BI234" s="230">
        <f>IF(N234="nulová",J234,0)</f>
        <v>0</v>
      </c>
      <c r="BJ234" s="16" t="s">
        <v>83</v>
      </c>
      <c r="BK234" s="230">
        <f>ROUND(I234*H234,2)</f>
        <v>0</v>
      </c>
      <c r="BL234" s="16" t="s">
        <v>206</v>
      </c>
      <c r="BM234" s="229" t="s">
        <v>1479</v>
      </c>
    </row>
    <row r="235" s="1" customFormat="1">
      <c r="B235" s="37"/>
      <c r="C235" s="38"/>
      <c r="D235" s="231" t="s">
        <v>208</v>
      </c>
      <c r="E235" s="38"/>
      <c r="F235" s="232" t="s">
        <v>1480</v>
      </c>
      <c r="G235" s="38"/>
      <c r="H235" s="38"/>
      <c r="I235" s="144"/>
      <c r="J235" s="38"/>
      <c r="K235" s="38"/>
      <c r="L235" s="42"/>
      <c r="M235" s="233"/>
      <c r="N235" s="82"/>
      <c r="O235" s="82"/>
      <c r="P235" s="82"/>
      <c r="Q235" s="82"/>
      <c r="R235" s="82"/>
      <c r="S235" s="82"/>
      <c r="T235" s="83"/>
      <c r="AT235" s="16" t="s">
        <v>208</v>
      </c>
      <c r="AU235" s="16" t="s">
        <v>85</v>
      </c>
    </row>
    <row r="236" s="1" customFormat="1">
      <c r="B236" s="37"/>
      <c r="C236" s="38"/>
      <c r="D236" s="231" t="s">
        <v>210</v>
      </c>
      <c r="E236" s="38"/>
      <c r="F236" s="234" t="s">
        <v>1481</v>
      </c>
      <c r="G236" s="38"/>
      <c r="H236" s="38"/>
      <c r="I236" s="144"/>
      <c r="J236" s="38"/>
      <c r="K236" s="38"/>
      <c r="L236" s="42"/>
      <c r="M236" s="233"/>
      <c r="N236" s="82"/>
      <c r="O236" s="82"/>
      <c r="P236" s="82"/>
      <c r="Q236" s="82"/>
      <c r="R236" s="82"/>
      <c r="S236" s="82"/>
      <c r="T236" s="83"/>
      <c r="AT236" s="16" t="s">
        <v>210</v>
      </c>
      <c r="AU236" s="16" t="s">
        <v>85</v>
      </c>
    </row>
    <row r="237" s="12" customFormat="1">
      <c r="B237" s="235"/>
      <c r="C237" s="236"/>
      <c r="D237" s="231" t="s">
        <v>214</v>
      </c>
      <c r="E237" s="237" t="s">
        <v>30</v>
      </c>
      <c r="F237" s="238" t="s">
        <v>1482</v>
      </c>
      <c r="G237" s="236"/>
      <c r="H237" s="239">
        <v>52</v>
      </c>
      <c r="I237" s="240"/>
      <c r="J237" s="236"/>
      <c r="K237" s="236"/>
      <c r="L237" s="241"/>
      <c r="M237" s="242"/>
      <c r="N237" s="243"/>
      <c r="O237" s="243"/>
      <c r="P237" s="243"/>
      <c r="Q237" s="243"/>
      <c r="R237" s="243"/>
      <c r="S237" s="243"/>
      <c r="T237" s="244"/>
      <c r="AT237" s="245" t="s">
        <v>214</v>
      </c>
      <c r="AU237" s="245" t="s">
        <v>85</v>
      </c>
      <c r="AV237" s="12" t="s">
        <v>85</v>
      </c>
      <c r="AW237" s="12" t="s">
        <v>36</v>
      </c>
      <c r="AX237" s="12" t="s">
        <v>83</v>
      </c>
      <c r="AY237" s="245" t="s">
        <v>199</v>
      </c>
    </row>
    <row r="238" s="1" customFormat="1" ht="16.5" customHeight="1">
      <c r="B238" s="37"/>
      <c r="C238" s="218" t="s">
        <v>517</v>
      </c>
      <c r="D238" s="218" t="s">
        <v>201</v>
      </c>
      <c r="E238" s="219" t="s">
        <v>620</v>
      </c>
      <c r="F238" s="220" t="s">
        <v>621</v>
      </c>
      <c r="G238" s="221" t="s">
        <v>229</v>
      </c>
      <c r="H238" s="222">
        <v>52</v>
      </c>
      <c r="I238" s="223"/>
      <c r="J238" s="224">
        <f>ROUND(I238*H238,2)</f>
        <v>0</v>
      </c>
      <c r="K238" s="220" t="s">
        <v>205</v>
      </c>
      <c r="L238" s="42"/>
      <c r="M238" s="225" t="s">
        <v>30</v>
      </c>
      <c r="N238" s="226" t="s">
        <v>46</v>
      </c>
      <c r="O238" s="82"/>
      <c r="P238" s="227">
        <f>O238*H238</f>
        <v>0</v>
      </c>
      <c r="Q238" s="227">
        <v>1.6449999999999999E-06</v>
      </c>
      <c r="R238" s="227">
        <f>Q238*H238</f>
        <v>8.5539999999999998E-05</v>
      </c>
      <c r="S238" s="227">
        <v>0</v>
      </c>
      <c r="T238" s="228">
        <f>S238*H238</f>
        <v>0</v>
      </c>
      <c r="AR238" s="229" t="s">
        <v>206</v>
      </c>
      <c r="AT238" s="229" t="s">
        <v>201</v>
      </c>
      <c r="AU238" s="229" t="s">
        <v>85</v>
      </c>
      <c r="AY238" s="16" t="s">
        <v>199</v>
      </c>
      <c r="BE238" s="230">
        <f>IF(N238="základní",J238,0)</f>
        <v>0</v>
      </c>
      <c r="BF238" s="230">
        <f>IF(N238="snížená",J238,0)</f>
        <v>0</v>
      </c>
      <c r="BG238" s="230">
        <f>IF(N238="zákl. přenesená",J238,0)</f>
        <v>0</v>
      </c>
      <c r="BH238" s="230">
        <f>IF(N238="sníž. přenesená",J238,0)</f>
        <v>0</v>
      </c>
      <c r="BI238" s="230">
        <f>IF(N238="nulová",J238,0)</f>
        <v>0</v>
      </c>
      <c r="BJ238" s="16" t="s">
        <v>83</v>
      </c>
      <c r="BK238" s="230">
        <f>ROUND(I238*H238,2)</f>
        <v>0</v>
      </c>
      <c r="BL238" s="16" t="s">
        <v>206</v>
      </c>
      <c r="BM238" s="229" t="s">
        <v>1483</v>
      </c>
    </row>
    <row r="239" s="1" customFormat="1">
      <c r="B239" s="37"/>
      <c r="C239" s="38"/>
      <c r="D239" s="231" t="s">
        <v>208</v>
      </c>
      <c r="E239" s="38"/>
      <c r="F239" s="232" t="s">
        <v>623</v>
      </c>
      <c r="G239" s="38"/>
      <c r="H239" s="38"/>
      <c r="I239" s="144"/>
      <c r="J239" s="38"/>
      <c r="K239" s="38"/>
      <c r="L239" s="42"/>
      <c r="M239" s="233"/>
      <c r="N239" s="82"/>
      <c r="O239" s="82"/>
      <c r="P239" s="82"/>
      <c r="Q239" s="82"/>
      <c r="R239" s="82"/>
      <c r="S239" s="82"/>
      <c r="T239" s="83"/>
      <c r="AT239" s="16" t="s">
        <v>208</v>
      </c>
      <c r="AU239" s="16" t="s">
        <v>85</v>
      </c>
    </row>
    <row r="240" s="1" customFormat="1">
      <c r="B240" s="37"/>
      <c r="C240" s="38"/>
      <c r="D240" s="231" t="s">
        <v>210</v>
      </c>
      <c r="E240" s="38"/>
      <c r="F240" s="234" t="s">
        <v>624</v>
      </c>
      <c r="G240" s="38"/>
      <c r="H240" s="38"/>
      <c r="I240" s="144"/>
      <c r="J240" s="38"/>
      <c r="K240" s="38"/>
      <c r="L240" s="42"/>
      <c r="M240" s="233"/>
      <c r="N240" s="82"/>
      <c r="O240" s="82"/>
      <c r="P240" s="82"/>
      <c r="Q240" s="82"/>
      <c r="R240" s="82"/>
      <c r="S240" s="82"/>
      <c r="T240" s="83"/>
      <c r="AT240" s="16" t="s">
        <v>210</v>
      </c>
      <c r="AU240" s="16" t="s">
        <v>85</v>
      </c>
    </row>
    <row r="241" s="12" customFormat="1">
      <c r="B241" s="235"/>
      <c r="C241" s="236"/>
      <c r="D241" s="231" t="s">
        <v>214</v>
      </c>
      <c r="E241" s="237" t="s">
        <v>30</v>
      </c>
      <c r="F241" s="238" t="s">
        <v>1482</v>
      </c>
      <c r="G241" s="236"/>
      <c r="H241" s="239">
        <v>52</v>
      </c>
      <c r="I241" s="240"/>
      <c r="J241" s="236"/>
      <c r="K241" s="236"/>
      <c r="L241" s="241"/>
      <c r="M241" s="242"/>
      <c r="N241" s="243"/>
      <c r="O241" s="243"/>
      <c r="P241" s="243"/>
      <c r="Q241" s="243"/>
      <c r="R241" s="243"/>
      <c r="S241" s="243"/>
      <c r="T241" s="244"/>
      <c r="AT241" s="245" t="s">
        <v>214</v>
      </c>
      <c r="AU241" s="245" t="s">
        <v>85</v>
      </c>
      <c r="AV241" s="12" t="s">
        <v>85</v>
      </c>
      <c r="AW241" s="12" t="s">
        <v>36</v>
      </c>
      <c r="AX241" s="12" t="s">
        <v>83</v>
      </c>
      <c r="AY241" s="245" t="s">
        <v>199</v>
      </c>
    </row>
    <row r="242" s="11" customFormat="1" ht="22.8" customHeight="1">
      <c r="B242" s="202"/>
      <c r="C242" s="203"/>
      <c r="D242" s="204" t="s">
        <v>74</v>
      </c>
      <c r="E242" s="216" t="s">
        <v>232</v>
      </c>
      <c r="F242" s="216" t="s">
        <v>233</v>
      </c>
      <c r="G242" s="203"/>
      <c r="H242" s="203"/>
      <c r="I242" s="206"/>
      <c r="J242" s="217">
        <f>BK242</f>
        <v>0</v>
      </c>
      <c r="K242" s="203"/>
      <c r="L242" s="208"/>
      <c r="M242" s="209"/>
      <c r="N242" s="210"/>
      <c r="O242" s="210"/>
      <c r="P242" s="211">
        <f>SUM(P243:P261)</f>
        <v>0</v>
      </c>
      <c r="Q242" s="210"/>
      <c r="R242" s="211">
        <f>SUM(R243:R261)</f>
        <v>0</v>
      </c>
      <c r="S242" s="210"/>
      <c r="T242" s="212">
        <f>SUM(T243:T261)</f>
        <v>0</v>
      </c>
      <c r="AR242" s="213" t="s">
        <v>83</v>
      </c>
      <c r="AT242" s="214" t="s">
        <v>74</v>
      </c>
      <c r="AU242" s="214" t="s">
        <v>83</v>
      </c>
      <c r="AY242" s="213" t="s">
        <v>199</v>
      </c>
      <c r="BK242" s="215">
        <f>SUM(BK243:BK261)</f>
        <v>0</v>
      </c>
    </row>
    <row r="243" s="1" customFormat="1" ht="16.5" customHeight="1">
      <c r="B243" s="37"/>
      <c r="C243" s="218" t="s">
        <v>522</v>
      </c>
      <c r="D243" s="218" t="s">
        <v>201</v>
      </c>
      <c r="E243" s="219" t="s">
        <v>680</v>
      </c>
      <c r="F243" s="220" t="s">
        <v>681</v>
      </c>
      <c r="G243" s="221" t="s">
        <v>236</v>
      </c>
      <c r="H243" s="222">
        <v>29.120000000000001</v>
      </c>
      <c r="I243" s="223"/>
      <c r="J243" s="224">
        <f>ROUND(I243*H243,2)</f>
        <v>0</v>
      </c>
      <c r="K243" s="220" t="s">
        <v>205</v>
      </c>
      <c r="L243" s="42"/>
      <c r="M243" s="225" t="s">
        <v>30</v>
      </c>
      <c r="N243" s="226" t="s">
        <v>46</v>
      </c>
      <c r="O243" s="82"/>
      <c r="P243" s="227">
        <f>O243*H243</f>
        <v>0</v>
      </c>
      <c r="Q243" s="227">
        <v>0</v>
      </c>
      <c r="R243" s="227">
        <f>Q243*H243</f>
        <v>0</v>
      </c>
      <c r="S243" s="227">
        <v>0</v>
      </c>
      <c r="T243" s="228">
        <f>S243*H243</f>
        <v>0</v>
      </c>
      <c r="AR243" s="229" t="s">
        <v>206</v>
      </c>
      <c r="AT243" s="229" t="s">
        <v>201</v>
      </c>
      <c r="AU243" s="229" t="s">
        <v>85</v>
      </c>
      <c r="AY243" s="16" t="s">
        <v>199</v>
      </c>
      <c r="BE243" s="230">
        <f>IF(N243="základní",J243,0)</f>
        <v>0</v>
      </c>
      <c r="BF243" s="230">
        <f>IF(N243="snížená",J243,0)</f>
        <v>0</v>
      </c>
      <c r="BG243" s="230">
        <f>IF(N243="zákl. přenesená",J243,0)</f>
        <v>0</v>
      </c>
      <c r="BH243" s="230">
        <f>IF(N243="sníž. přenesená",J243,0)</f>
        <v>0</v>
      </c>
      <c r="BI243" s="230">
        <f>IF(N243="nulová",J243,0)</f>
        <v>0</v>
      </c>
      <c r="BJ243" s="16" t="s">
        <v>83</v>
      </c>
      <c r="BK243" s="230">
        <f>ROUND(I243*H243,2)</f>
        <v>0</v>
      </c>
      <c r="BL243" s="16" t="s">
        <v>206</v>
      </c>
      <c r="BM243" s="229" t="s">
        <v>1484</v>
      </c>
    </row>
    <row r="244" s="1" customFormat="1">
      <c r="B244" s="37"/>
      <c r="C244" s="38"/>
      <c r="D244" s="231" t="s">
        <v>208</v>
      </c>
      <c r="E244" s="38"/>
      <c r="F244" s="232" t="s">
        <v>683</v>
      </c>
      <c r="G244" s="38"/>
      <c r="H244" s="38"/>
      <c r="I244" s="144"/>
      <c r="J244" s="38"/>
      <c r="K244" s="38"/>
      <c r="L244" s="42"/>
      <c r="M244" s="233"/>
      <c r="N244" s="82"/>
      <c r="O244" s="82"/>
      <c r="P244" s="82"/>
      <c r="Q244" s="82"/>
      <c r="R244" s="82"/>
      <c r="S244" s="82"/>
      <c r="T244" s="83"/>
      <c r="AT244" s="16" t="s">
        <v>208</v>
      </c>
      <c r="AU244" s="16" t="s">
        <v>85</v>
      </c>
    </row>
    <row r="245" s="1" customFormat="1">
      <c r="B245" s="37"/>
      <c r="C245" s="38"/>
      <c r="D245" s="231" t="s">
        <v>210</v>
      </c>
      <c r="E245" s="38"/>
      <c r="F245" s="234" t="s">
        <v>239</v>
      </c>
      <c r="G245" s="38"/>
      <c r="H245" s="38"/>
      <c r="I245" s="144"/>
      <c r="J245" s="38"/>
      <c r="K245" s="38"/>
      <c r="L245" s="42"/>
      <c r="M245" s="233"/>
      <c r="N245" s="82"/>
      <c r="O245" s="82"/>
      <c r="P245" s="82"/>
      <c r="Q245" s="82"/>
      <c r="R245" s="82"/>
      <c r="S245" s="82"/>
      <c r="T245" s="83"/>
      <c r="AT245" s="16" t="s">
        <v>210</v>
      </c>
      <c r="AU245" s="16" t="s">
        <v>85</v>
      </c>
    </row>
    <row r="246" s="1" customFormat="1" ht="16.5" customHeight="1">
      <c r="B246" s="37"/>
      <c r="C246" s="218" t="s">
        <v>527</v>
      </c>
      <c r="D246" s="218" t="s">
        <v>201</v>
      </c>
      <c r="E246" s="219" t="s">
        <v>694</v>
      </c>
      <c r="F246" s="220" t="s">
        <v>695</v>
      </c>
      <c r="G246" s="221" t="s">
        <v>236</v>
      </c>
      <c r="H246" s="222">
        <v>320.31999999999999</v>
      </c>
      <c r="I246" s="223"/>
      <c r="J246" s="224">
        <f>ROUND(I246*H246,2)</f>
        <v>0</v>
      </c>
      <c r="K246" s="220" t="s">
        <v>205</v>
      </c>
      <c r="L246" s="42"/>
      <c r="M246" s="225" t="s">
        <v>30</v>
      </c>
      <c r="N246" s="226" t="s">
        <v>46</v>
      </c>
      <c r="O246" s="82"/>
      <c r="P246" s="227">
        <f>O246*H246</f>
        <v>0</v>
      </c>
      <c r="Q246" s="227">
        <v>0</v>
      </c>
      <c r="R246" s="227">
        <f>Q246*H246</f>
        <v>0</v>
      </c>
      <c r="S246" s="227">
        <v>0</v>
      </c>
      <c r="T246" s="228">
        <f>S246*H246</f>
        <v>0</v>
      </c>
      <c r="AR246" s="229" t="s">
        <v>206</v>
      </c>
      <c r="AT246" s="229" t="s">
        <v>201</v>
      </c>
      <c r="AU246" s="229" t="s">
        <v>85</v>
      </c>
      <c r="AY246" s="16" t="s">
        <v>199</v>
      </c>
      <c r="BE246" s="230">
        <f>IF(N246="základní",J246,0)</f>
        <v>0</v>
      </c>
      <c r="BF246" s="230">
        <f>IF(N246="snížená",J246,0)</f>
        <v>0</v>
      </c>
      <c r="BG246" s="230">
        <f>IF(N246="zákl. přenesená",J246,0)</f>
        <v>0</v>
      </c>
      <c r="BH246" s="230">
        <f>IF(N246="sníž. přenesená",J246,0)</f>
        <v>0</v>
      </c>
      <c r="BI246" s="230">
        <f>IF(N246="nulová",J246,0)</f>
        <v>0</v>
      </c>
      <c r="BJ246" s="16" t="s">
        <v>83</v>
      </c>
      <c r="BK246" s="230">
        <f>ROUND(I246*H246,2)</f>
        <v>0</v>
      </c>
      <c r="BL246" s="16" t="s">
        <v>206</v>
      </c>
      <c r="BM246" s="229" t="s">
        <v>1485</v>
      </c>
    </row>
    <row r="247" s="1" customFormat="1">
      <c r="B247" s="37"/>
      <c r="C247" s="38"/>
      <c r="D247" s="231" t="s">
        <v>208</v>
      </c>
      <c r="E247" s="38"/>
      <c r="F247" s="232" t="s">
        <v>246</v>
      </c>
      <c r="G247" s="38"/>
      <c r="H247" s="38"/>
      <c r="I247" s="144"/>
      <c r="J247" s="38"/>
      <c r="K247" s="38"/>
      <c r="L247" s="42"/>
      <c r="M247" s="233"/>
      <c r="N247" s="82"/>
      <c r="O247" s="82"/>
      <c r="P247" s="82"/>
      <c r="Q247" s="82"/>
      <c r="R247" s="82"/>
      <c r="S247" s="82"/>
      <c r="T247" s="83"/>
      <c r="AT247" s="16" t="s">
        <v>208</v>
      </c>
      <c r="AU247" s="16" t="s">
        <v>85</v>
      </c>
    </row>
    <row r="248" s="1" customFormat="1">
      <c r="B248" s="37"/>
      <c r="C248" s="38"/>
      <c r="D248" s="231" t="s">
        <v>210</v>
      </c>
      <c r="E248" s="38"/>
      <c r="F248" s="234" t="s">
        <v>239</v>
      </c>
      <c r="G248" s="38"/>
      <c r="H248" s="38"/>
      <c r="I248" s="144"/>
      <c r="J248" s="38"/>
      <c r="K248" s="38"/>
      <c r="L248" s="42"/>
      <c r="M248" s="233"/>
      <c r="N248" s="82"/>
      <c r="O248" s="82"/>
      <c r="P248" s="82"/>
      <c r="Q248" s="82"/>
      <c r="R248" s="82"/>
      <c r="S248" s="82"/>
      <c r="T248" s="83"/>
      <c r="AT248" s="16" t="s">
        <v>210</v>
      </c>
      <c r="AU248" s="16" t="s">
        <v>85</v>
      </c>
    </row>
    <row r="249" s="1" customFormat="1" ht="16.5" customHeight="1">
      <c r="B249" s="37"/>
      <c r="C249" s="218" t="s">
        <v>532</v>
      </c>
      <c r="D249" s="218" t="s">
        <v>201</v>
      </c>
      <c r="E249" s="219" t="s">
        <v>248</v>
      </c>
      <c r="F249" s="220" t="s">
        <v>249</v>
      </c>
      <c r="G249" s="221" t="s">
        <v>236</v>
      </c>
      <c r="H249" s="222">
        <v>29.120000000000001</v>
      </c>
      <c r="I249" s="223"/>
      <c r="J249" s="224">
        <f>ROUND(I249*H249,2)</f>
        <v>0</v>
      </c>
      <c r="K249" s="220" t="s">
        <v>205</v>
      </c>
      <c r="L249" s="42"/>
      <c r="M249" s="225" t="s">
        <v>30</v>
      </c>
      <c r="N249" s="226" t="s">
        <v>46</v>
      </c>
      <c r="O249" s="82"/>
      <c r="P249" s="227">
        <f>O249*H249</f>
        <v>0</v>
      </c>
      <c r="Q249" s="227">
        <v>0</v>
      </c>
      <c r="R249" s="227">
        <f>Q249*H249</f>
        <v>0</v>
      </c>
      <c r="S249" s="227">
        <v>0</v>
      </c>
      <c r="T249" s="228">
        <f>S249*H249</f>
        <v>0</v>
      </c>
      <c r="AR249" s="229" t="s">
        <v>206</v>
      </c>
      <c r="AT249" s="229" t="s">
        <v>201</v>
      </c>
      <c r="AU249" s="229" t="s">
        <v>85</v>
      </c>
      <c r="AY249" s="16" t="s">
        <v>199</v>
      </c>
      <c r="BE249" s="230">
        <f>IF(N249="základní",J249,0)</f>
        <v>0</v>
      </c>
      <c r="BF249" s="230">
        <f>IF(N249="snížená",J249,0)</f>
        <v>0</v>
      </c>
      <c r="BG249" s="230">
        <f>IF(N249="zákl. přenesená",J249,0)</f>
        <v>0</v>
      </c>
      <c r="BH249" s="230">
        <f>IF(N249="sníž. přenesená",J249,0)</f>
        <v>0</v>
      </c>
      <c r="BI249" s="230">
        <f>IF(N249="nulová",J249,0)</f>
        <v>0</v>
      </c>
      <c r="BJ249" s="16" t="s">
        <v>83</v>
      </c>
      <c r="BK249" s="230">
        <f>ROUND(I249*H249,2)</f>
        <v>0</v>
      </c>
      <c r="BL249" s="16" t="s">
        <v>206</v>
      </c>
      <c r="BM249" s="229" t="s">
        <v>1486</v>
      </c>
    </row>
    <row r="250" s="1" customFormat="1">
      <c r="B250" s="37"/>
      <c r="C250" s="38"/>
      <c r="D250" s="231" t="s">
        <v>208</v>
      </c>
      <c r="E250" s="38"/>
      <c r="F250" s="232" t="s">
        <v>251</v>
      </c>
      <c r="G250" s="38"/>
      <c r="H250" s="38"/>
      <c r="I250" s="144"/>
      <c r="J250" s="38"/>
      <c r="K250" s="38"/>
      <c r="L250" s="42"/>
      <c r="M250" s="233"/>
      <c r="N250" s="82"/>
      <c r="O250" s="82"/>
      <c r="P250" s="82"/>
      <c r="Q250" s="82"/>
      <c r="R250" s="82"/>
      <c r="S250" s="82"/>
      <c r="T250" s="83"/>
      <c r="AT250" s="16" t="s">
        <v>208</v>
      </c>
      <c r="AU250" s="16" t="s">
        <v>85</v>
      </c>
    </row>
    <row r="251" s="1" customFormat="1">
      <c r="B251" s="37"/>
      <c r="C251" s="38"/>
      <c r="D251" s="231" t="s">
        <v>210</v>
      </c>
      <c r="E251" s="38"/>
      <c r="F251" s="234" t="s">
        <v>252</v>
      </c>
      <c r="G251" s="38"/>
      <c r="H251" s="38"/>
      <c r="I251" s="144"/>
      <c r="J251" s="38"/>
      <c r="K251" s="38"/>
      <c r="L251" s="42"/>
      <c r="M251" s="233"/>
      <c r="N251" s="82"/>
      <c r="O251" s="82"/>
      <c r="P251" s="82"/>
      <c r="Q251" s="82"/>
      <c r="R251" s="82"/>
      <c r="S251" s="82"/>
      <c r="T251" s="83"/>
      <c r="AT251" s="16" t="s">
        <v>210</v>
      </c>
      <c r="AU251" s="16" t="s">
        <v>85</v>
      </c>
    </row>
    <row r="252" s="1" customFormat="1" ht="16.5" customHeight="1">
      <c r="B252" s="37"/>
      <c r="C252" s="218" t="s">
        <v>537</v>
      </c>
      <c r="D252" s="218" t="s">
        <v>201</v>
      </c>
      <c r="E252" s="219" t="s">
        <v>722</v>
      </c>
      <c r="F252" s="220" t="s">
        <v>723</v>
      </c>
      <c r="G252" s="221" t="s">
        <v>236</v>
      </c>
      <c r="H252" s="222">
        <v>8.0079999999999991</v>
      </c>
      <c r="I252" s="223"/>
      <c r="J252" s="224">
        <f>ROUND(I252*H252,2)</f>
        <v>0</v>
      </c>
      <c r="K252" s="220" t="s">
        <v>205</v>
      </c>
      <c r="L252" s="42"/>
      <c r="M252" s="225" t="s">
        <v>30</v>
      </c>
      <c r="N252" s="226" t="s">
        <v>46</v>
      </c>
      <c r="O252" s="82"/>
      <c r="P252" s="227">
        <f>O252*H252</f>
        <v>0</v>
      </c>
      <c r="Q252" s="227">
        <v>0</v>
      </c>
      <c r="R252" s="227">
        <f>Q252*H252</f>
        <v>0</v>
      </c>
      <c r="S252" s="227">
        <v>0</v>
      </c>
      <c r="T252" s="228">
        <f>S252*H252</f>
        <v>0</v>
      </c>
      <c r="AR252" s="229" t="s">
        <v>206</v>
      </c>
      <c r="AT252" s="229" t="s">
        <v>201</v>
      </c>
      <c r="AU252" s="229" t="s">
        <v>85</v>
      </c>
      <c r="AY252" s="16" t="s">
        <v>199</v>
      </c>
      <c r="BE252" s="230">
        <f>IF(N252="základní",J252,0)</f>
        <v>0</v>
      </c>
      <c r="BF252" s="230">
        <f>IF(N252="snížená",J252,0)</f>
        <v>0</v>
      </c>
      <c r="BG252" s="230">
        <f>IF(N252="zákl. přenesená",J252,0)</f>
        <v>0</v>
      </c>
      <c r="BH252" s="230">
        <f>IF(N252="sníž. přenesená",J252,0)</f>
        <v>0</v>
      </c>
      <c r="BI252" s="230">
        <f>IF(N252="nulová",J252,0)</f>
        <v>0</v>
      </c>
      <c r="BJ252" s="16" t="s">
        <v>83</v>
      </c>
      <c r="BK252" s="230">
        <f>ROUND(I252*H252,2)</f>
        <v>0</v>
      </c>
      <c r="BL252" s="16" t="s">
        <v>206</v>
      </c>
      <c r="BM252" s="229" t="s">
        <v>1487</v>
      </c>
    </row>
    <row r="253" s="1" customFormat="1">
      <c r="B253" s="37"/>
      <c r="C253" s="38"/>
      <c r="D253" s="231" t="s">
        <v>208</v>
      </c>
      <c r="E253" s="38"/>
      <c r="F253" s="232" t="s">
        <v>725</v>
      </c>
      <c r="G253" s="38"/>
      <c r="H253" s="38"/>
      <c r="I253" s="144"/>
      <c r="J253" s="38"/>
      <c r="K253" s="38"/>
      <c r="L253" s="42"/>
      <c r="M253" s="233"/>
      <c r="N253" s="82"/>
      <c r="O253" s="82"/>
      <c r="P253" s="82"/>
      <c r="Q253" s="82"/>
      <c r="R253" s="82"/>
      <c r="S253" s="82"/>
      <c r="T253" s="83"/>
      <c r="AT253" s="16" t="s">
        <v>208</v>
      </c>
      <c r="AU253" s="16" t="s">
        <v>85</v>
      </c>
    </row>
    <row r="254" s="1" customFormat="1">
      <c r="B254" s="37"/>
      <c r="C254" s="38"/>
      <c r="D254" s="231" t="s">
        <v>210</v>
      </c>
      <c r="E254" s="38"/>
      <c r="F254" s="234" t="s">
        <v>259</v>
      </c>
      <c r="G254" s="38"/>
      <c r="H254" s="38"/>
      <c r="I254" s="144"/>
      <c r="J254" s="38"/>
      <c r="K254" s="38"/>
      <c r="L254" s="42"/>
      <c r="M254" s="233"/>
      <c r="N254" s="82"/>
      <c r="O254" s="82"/>
      <c r="P254" s="82"/>
      <c r="Q254" s="82"/>
      <c r="R254" s="82"/>
      <c r="S254" s="82"/>
      <c r="T254" s="83"/>
      <c r="AT254" s="16" t="s">
        <v>210</v>
      </c>
      <c r="AU254" s="16" t="s">
        <v>85</v>
      </c>
    </row>
    <row r="255" s="12" customFormat="1">
      <c r="B255" s="235"/>
      <c r="C255" s="236"/>
      <c r="D255" s="231" t="s">
        <v>214</v>
      </c>
      <c r="E255" s="237" t="s">
        <v>30</v>
      </c>
      <c r="F255" s="238" t="s">
        <v>1488</v>
      </c>
      <c r="G255" s="236"/>
      <c r="H255" s="239">
        <v>8.0079999999999991</v>
      </c>
      <c r="I255" s="240"/>
      <c r="J255" s="236"/>
      <c r="K255" s="236"/>
      <c r="L255" s="241"/>
      <c r="M255" s="242"/>
      <c r="N255" s="243"/>
      <c r="O255" s="243"/>
      <c r="P255" s="243"/>
      <c r="Q255" s="243"/>
      <c r="R255" s="243"/>
      <c r="S255" s="243"/>
      <c r="T255" s="244"/>
      <c r="AT255" s="245" t="s">
        <v>214</v>
      </c>
      <c r="AU255" s="245" t="s">
        <v>85</v>
      </c>
      <c r="AV255" s="12" t="s">
        <v>85</v>
      </c>
      <c r="AW255" s="12" t="s">
        <v>36</v>
      </c>
      <c r="AX255" s="12" t="s">
        <v>75</v>
      </c>
      <c r="AY255" s="245" t="s">
        <v>199</v>
      </c>
    </row>
    <row r="256" s="13" customFormat="1">
      <c r="B256" s="246"/>
      <c r="C256" s="247"/>
      <c r="D256" s="231" t="s">
        <v>214</v>
      </c>
      <c r="E256" s="248" t="s">
        <v>30</v>
      </c>
      <c r="F256" s="249" t="s">
        <v>216</v>
      </c>
      <c r="G256" s="247"/>
      <c r="H256" s="250">
        <v>8.0079999999999991</v>
      </c>
      <c r="I256" s="251"/>
      <c r="J256" s="247"/>
      <c r="K256" s="247"/>
      <c r="L256" s="252"/>
      <c r="M256" s="253"/>
      <c r="N256" s="254"/>
      <c r="O256" s="254"/>
      <c r="P256" s="254"/>
      <c r="Q256" s="254"/>
      <c r="R256" s="254"/>
      <c r="S256" s="254"/>
      <c r="T256" s="255"/>
      <c r="AT256" s="256" t="s">
        <v>214</v>
      </c>
      <c r="AU256" s="256" t="s">
        <v>85</v>
      </c>
      <c r="AV256" s="13" t="s">
        <v>206</v>
      </c>
      <c r="AW256" s="13" t="s">
        <v>4</v>
      </c>
      <c r="AX256" s="13" t="s">
        <v>83</v>
      </c>
      <c r="AY256" s="256" t="s">
        <v>199</v>
      </c>
    </row>
    <row r="257" s="1" customFormat="1" ht="16.5" customHeight="1">
      <c r="B257" s="37"/>
      <c r="C257" s="218" t="s">
        <v>542</v>
      </c>
      <c r="D257" s="218" t="s">
        <v>201</v>
      </c>
      <c r="E257" s="219" t="s">
        <v>727</v>
      </c>
      <c r="F257" s="220" t="s">
        <v>728</v>
      </c>
      <c r="G257" s="221" t="s">
        <v>236</v>
      </c>
      <c r="H257" s="222">
        <v>21.111999999999998</v>
      </c>
      <c r="I257" s="223"/>
      <c r="J257" s="224">
        <f>ROUND(I257*H257,2)</f>
        <v>0</v>
      </c>
      <c r="K257" s="220" t="s">
        <v>205</v>
      </c>
      <c r="L257" s="42"/>
      <c r="M257" s="225" t="s">
        <v>30</v>
      </c>
      <c r="N257" s="226" t="s">
        <v>46</v>
      </c>
      <c r="O257" s="82"/>
      <c r="P257" s="227">
        <f>O257*H257</f>
        <v>0</v>
      </c>
      <c r="Q257" s="227">
        <v>0</v>
      </c>
      <c r="R257" s="227">
        <f>Q257*H257</f>
        <v>0</v>
      </c>
      <c r="S257" s="227">
        <v>0</v>
      </c>
      <c r="T257" s="228">
        <f>S257*H257</f>
        <v>0</v>
      </c>
      <c r="AR257" s="229" t="s">
        <v>206</v>
      </c>
      <c r="AT257" s="229" t="s">
        <v>201</v>
      </c>
      <c r="AU257" s="229" t="s">
        <v>85</v>
      </c>
      <c r="AY257" s="16" t="s">
        <v>199</v>
      </c>
      <c r="BE257" s="230">
        <f>IF(N257="základní",J257,0)</f>
        <v>0</v>
      </c>
      <c r="BF257" s="230">
        <f>IF(N257="snížená",J257,0)</f>
        <v>0</v>
      </c>
      <c r="BG257" s="230">
        <f>IF(N257="zákl. přenesená",J257,0)</f>
        <v>0</v>
      </c>
      <c r="BH257" s="230">
        <f>IF(N257="sníž. přenesená",J257,0)</f>
        <v>0</v>
      </c>
      <c r="BI257" s="230">
        <f>IF(N257="nulová",J257,0)</f>
        <v>0</v>
      </c>
      <c r="BJ257" s="16" t="s">
        <v>83</v>
      </c>
      <c r="BK257" s="230">
        <f>ROUND(I257*H257,2)</f>
        <v>0</v>
      </c>
      <c r="BL257" s="16" t="s">
        <v>206</v>
      </c>
      <c r="BM257" s="229" t="s">
        <v>1489</v>
      </c>
    </row>
    <row r="258" s="1" customFormat="1">
      <c r="B258" s="37"/>
      <c r="C258" s="38"/>
      <c r="D258" s="231" t="s">
        <v>208</v>
      </c>
      <c r="E258" s="38"/>
      <c r="F258" s="232" t="s">
        <v>593</v>
      </c>
      <c r="G258" s="38"/>
      <c r="H258" s="38"/>
      <c r="I258" s="144"/>
      <c r="J258" s="38"/>
      <c r="K258" s="38"/>
      <c r="L258" s="42"/>
      <c r="M258" s="233"/>
      <c r="N258" s="82"/>
      <c r="O258" s="82"/>
      <c r="P258" s="82"/>
      <c r="Q258" s="82"/>
      <c r="R258" s="82"/>
      <c r="S258" s="82"/>
      <c r="T258" s="83"/>
      <c r="AT258" s="16" t="s">
        <v>208</v>
      </c>
      <c r="AU258" s="16" t="s">
        <v>85</v>
      </c>
    </row>
    <row r="259" s="1" customFormat="1">
      <c r="B259" s="37"/>
      <c r="C259" s="38"/>
      <c r="D259" s="231" t="s">
        <v>210</v>
      </c>
      <c r="E259" s="38"/>
      <c r="F259" s="234" t="s">
        <v>259</v>
      </c>
      <c r="G259" s="38"/>
      <c r="H259" s="38"/>
      <c r="I259" s="144"/>
      <c r="J259" s="38"/>
      <c r="K259" s="38"/>
      <c r="L259" s="42"/>
      <c r="M259" s="233"/>
      <c r="N259" s="82"/>
      <c r="O259" s="82"/>
      <c r="P259" s="82"/>
      <c r="Q259" s="82"/>
      <c r="R259" s="82"/>
      <c r="S259" s="82"/>
      <c r="T259" s="83"/>
      <c r="AT259" s="16" t="s">
        <v>210</v>
      </c>
      <c r="AU259" s="16" t="s">
        <v>85</v>
      </c>
    </row>
    <row r="260" s="12" customFormat="1">
      <c r="B260" s="235"/>
      <c r="C260" s="236"/>
      <c r="D260" s="231" t="s">
        <v>214</v>
      </c>
      <c r="E260" s="237" t="s">
        <v>30</v>
      </c>
      <c r="F260" s="238" t="s">
        <v>1490</v>
      </c>
      <c r="G260" s="236"/>
      <c r="H260" s="239">
        <v>21.111999999999998</v>
      </c>
      <c r="I260" s="240"/>
      <c r="J260" s="236"/>
      <c r="K260" s="236"/>
      <c r="L260" s="241"/>
      <c r="M260" s="242"/>
      <c r="N260" s="243"/>
      <c r="O260" s="243"/>
      <c r="P260" s="243"/>
      <c r="Q260" s="243"/>
      <c r="R260" s="243"/>
      <c r="S260" s="243"/>
      <c r="T260" s="244"/>
      <c r="AT260" s="245" t="s">
        <v>214</v>
      </c>
      <c r="AU260" s="245" t="s">
        <v>85</v>
      </c>
      <c r="AV260" s="12" t="s">
        <v>85</v>
      </c>
      <c r="AW260" s="12" t="s">
        <v>36</v>
      </c>
      <c r="AX260" s="12" t="s">
        <v>75</v>
      </c>
      <c r="AY260" s="245" t="s">
        <v>199</v>
      </c>
    </row>
    <row r="261" s="13" customFormat="1">
      <c r="B261" s="246"/>
      <c r="C261" s="247"/>
      <c r="D261" s="231" t="s">
        <v>214</v>
      </c>
      <c r="E261" s="248" t="s">
        <v>30</v>
      </c>
      <c r="F261" s="249" t="s">
        <v>216</v>
      </c>
      <c r="G261" s="247"/>
      <c r="H261" s="250">
        <v>21.111999999999998</v>
      </c>
      <c r="I261" s="251"/>
      <c r="J261" s="247"/>
      <c r="K261" s="247"/>
      <c r="L261" s="252"/>
      <c r="M261" s="253"/>
      <c r="N261" s="254"/>
      <c r="O261" s="254"/>
      <c r="P261" s="254"/>
      <c r="Q261" s="254"/>
      <c r="R261" s="254"/>
      <c r="S261" s="254"/>
      <c r="T261" s="255"/>
      <c r="AT261" s="256" t="s">
        <v>214</v>
      </c>
      <c r="AU261" s="256" t="s">
        <v>85</v>
      </c>
      <c r="AV261" s="13" t="s">
        <v>206</v>
      </c>
      <c r="AW261" s="13" t="s">
        <v>4</v>
      </c>
      <c r="AX261" s="13" t="s">
        <v>83</v>
      </c>
      <c r="AY261" s="256" t="s">
        <v>199</v>
      </c>
    </row>
    <row r="262" s="11" customFormat="1" ht="22.8" customHeight="1">
      <c r="B262" s="202"/>
      <c r="C262" s="203"/>
      <c r="D262" s="204" t="s">
        <v>74</v>
      </c>
      <c r="E262" s="216" t="s">
        <v>261</v>
      </c>
      <c r="F262" s="216" t="s">
        <v>262</v>
      </c>
      <c r="G262" s="203"/>
      <c r="H262" s="203"/>
      <c r="I262" s="206"/>
      <c r="J262" s="217">
        <f>BK262</f>
        <v>0</v>
      </c>
      <c r="K262" s="203"/>
      <c r="L262" s="208"/>
      <c r="M262" s="209"/>
      <c r="N262" s="210"/>
      <c r="O262" s="210"/>
      <c r="P262" s="211">
        <f>SUM(P263:P265)</f>
        <v>0</v>
      </c>
      <c r="Q262" s="210"/>
      <c r="R262" s="211">
        <f>SUM(R263:R265)</f>
        <v>0</v>
      </c>
      <c r="S262" s="210"/>
      <c r="T262" s="212">
        <f>SUM(T263:T265)</f>
        <v>0</v>
      </c>
      <c r="AR262" s="213" t="s">
        <v>83</v>
      </c>
      <c r="AT262" s="214" t="s">
        <v>74</v>
      </c>
      <c r="AU262" s="214" t="s">
        <v>83</v>
      </c>
      <c r="AY262" s="213" t="s">
        <v>199</v>
      </c>
      <c r="BK262" s="215">
        <f>SUM(BK263:BK265)</f>
        <v>0</v>
      </c>
    </row>
    <row r="263" s="1" customFormat="1" ht="16.5" customHeight="1">
      <c r="B263" s="37"/>
      <c r="C263" s="218" t="s">
        <v>547</v>
      </c>
      <c r="D263" s="218" t="s">
        <v>201</v>
      </c>
      <c r="E263" s="219" t="s">
        <v>1491</v>
      </c>
      <c r="F263" s="220" t="s">
        <v>1492</v>
      </c>
      <c r="G263" s="221" t="s">
        <v>236</v>
      </c>
      <c r="H263" s="222">
        <v>22.263999999999999</v>
      </c>
      <c r="I263" s="223"/>
      <c r="J263" s="224">
        <f>ROUND(I263*H263,2)</f>
        <v>0</v>
      </c>
      <c r="K263" s="220" t="s">
        <v>205</v>
      </c>
      <c r="L263" s="42"/>
      <c r="M263" s="225" t="s">
        <v>30</v>
      </c>
      <c r="N263" s="226" t="s">
        <v>46</v>
      </c>
      <c r="O263" s="82"/>
      <c r="P263" s="227">
        <f>O263*H263</f>
        <v>0</v>
      </c>
      <c r="Q263" s="227">
        <v>0</v>
      </c>
      <c r="R263" s="227">
        <f>Q263*H263</f>
        <v>0</v>
      </c>
      <c r="S263" s="227">
        <v>0</v>
      </c>
      <c r="T263" s="228">
        <f>S263*H263</f>
        <v>0</v>
      </c>
      <c r="AR263" s="229" t="s">
        <v>206</v>
      </c>
      <c r="AT263" s="229" t="s">
        <v>201</v>
      </c>
      <c r="AU263" s="229" t="s">
        <v>85</v>
      </c>
      <c r="AY263" s="16" t="s">
        <v>199</v>
      </c>
      <c r="BE263" s="230">
        <f>IF(N263="základní",J263,0)</f>
        <v>0</v>
      </c>
      <c r="BF263" s="230">
        <f>IF(N263="snížená",J263,0)</f>
        <v>0</v>
      </c>
      <c r="BG263" s="230">
        <f>IF(N263="zákl. přenesená",J263,0)</f>
        <v>0</v>
      </c>
      <c r="BH263" s="230">
        <f>IF(N263="sníž. přenesená",J263,0)</f>
        <v>0</v>
      </c>
      <c r="BI263" s="230">
        <f>IF(N263="nulová",J263,0)</f>
        <v>0</v>
      </c>
      <c r="BJ263" s="16" t="s">
        <v>83</v>
      </c>
      <c r="BK263" s="230">
        <f>ROUND(I263*H263,2)</f>
        <v>0</v>
      </c>
      <c r="BL263" s="16" t="s">
        <v>206</v>
      </c>
      <c r="BM263" s="229" t="s">
        <v>1493</v>
      </c>
    </row>
    <row r="264" s="1" customFormat="1">
      <c r="B264" s="37"/>
      <c r="C264" s="38"/>
      <c r="D264" s="231" t="s">
        <v>208</v>
      </c>
      <c r="E264" s="38"/>
      <c r="F264" s="232" t="s">
        <v>1494</v>
      </c>
      <c r="G264" s="38"/>
      <c r="H264" s="38"/>
      <c r="I264" s="144"/>
      <c r="J264" s="38"/>
      <c r="K264" s="38"/>
      <c r="L264" s="42"/>
      <c r="M264" s="233"/>
      <c r="N264" s="82"/>
      <c r="O264" s="82"/>
      <c r="P264" s="82"/>
      <c r="Q264" s="82"/>
      <c r="R264" s="82"/>
      <c r="S264" s="82"/>
      <c r="T264" s="83"/>
      <c r="AT264" s="16" t="s">
        <v>208</v>
      </c>
      <c r="AU264" s="16" t="s">
        <v>85</v>
      </c>
    </row>
    <row r="265" s="1" customFormat="1">
      <c r="B265" s="37"/>
      <c r="C265" s="38"/>
      <c r="D265" s="231" t="s">
        <v>210</v>
      </c>
      <c r="E265" s="38"/>
      <c r="F265" s="234" t="s">
        <v>1495</v>
      </c>
      <c r="G265" s="38"/>
      <c r="H265" s="38"/>
      <c r="I265" s="144"/>
      <c r="J265" s="38"/>
      <c r="K265" s="38"/>
      <c r="L265" s="42"/>
      <c r="M265" s="260"/>
      <c r="N265" s="261"/>
      <c r="O265" s="261"/>
      <c r="P265" s="261"/>
      <c r="Q265" s="261"/>
      <c r="R265" s="261"/>
      <c r="S265" s="261"/>
      <c r="T265" s="262"/>
      <c r="AT265" s="16" t="s">
        <v>210</v>
      </c>
      <c r="AU265" s="16" t="s">
        <v>85</v>
      </c>
    </row>
    <row r="266" s="1" customFormat="1" ht="6.96" customHeight="1">
      <c r="B266" s="57"/>
      <c r="C266" s="58"/>
      <c r="D266" s="58"/>
      <c r="E266" s="58"/>
      <c r="F266" s="58"/>
      <c r="G266" s="58"/>
      <c r="H266" s="58"/>
      <c r="I266" s="169"/>
      <c r="J266" s="58"/>
      <c r="K266" s="58"/>
      <c r="L266" s="42"/>
    </row>
  </sheetData>
  <sheetProtection sheet="1" autoFilter="0" formatColumns="0" formatRows="0" objects="1" scenarios="1" spinCount="100000" saltValue="ps8Kn8BuYDhYfaeCohzwbG73FNKoKa38CUewNvW/UiItVnBDB/tdiH7TM9HMAkoIXI0fx5o9yOP7OyFfv2gXrA==" hashValue="VssT4mpQswVMtKSPhqz5RcptxFKeYQAoqhXrdMGedUphHCDVnP5+Ty7Hkx4RaSfZzgTFaQsJ4z51jaHb78n6Aw==" algorithmName="SHA-512" password="CC35"/>
  <autoFilter ref="C86:K265"/>
  <mergeCells count="9">
    <mergeCell ref="E7:H7"/>
    <mergeCell ref="E9:H9"/>
    <mergeCell ref="E18:H18"/>
    <mergeCell ref="E27:H27"/>
    <mergeCell ref="E48:H48"/>
    <mergeCell ref="E50:H50"/>
    <mergeCell ref="E77:H77"/>
    <mergeCell ref="E79:H7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146</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1496</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1307</v>
      </c>
      <c r="L20" s="42"/>
    </row>
    <row r="21" s="1" customFormat="1" ht="18" customHeight="1">
      <c r="B21" s="42"/>
      <c r="E21" s="131" t="s">
        <v>1308</v>
      </c>
      <c r="I21" s="146" t="s">
        <v>29</v>
      </c>
      <c r="J21" s="131" t="s">
        <v>1309</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1310</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ROUND(J88,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ROUND((SUM(BE88:BE458)),  2)</f>
        <v>0</v>
      </c>
      <c r="I33" s="158">
        <v>0.20999999999999999</v>
      </c>
      <c r="J33" s="157">
        <f>ROUND(((SUM(BE88:BE458))*I33),  2)</f>
        <v>0</v>
      </c>
      <c r="L33" s="42"/>
    </row>
    <row r="34" s="1" customFormat="1" ht="14.4" customHeight="1">
      <c r="B34" s="42"/>
      <c r="E34" s="142" t="s">
        <v>47</v>
      </c>
      <c r="F34" s="157">
        <f>ROUND((SUM(BF88:BF458)),  2)</f>
        <v>0</v>
      </c>
      <c r="I34" s="158">
        <v>0.14999999999999999</v>
      </c>
      <c r="J34" s="157">
        <f>ROUND(((SUM(BF88:BF458))*I34),  2)</f>
        <v>0</v>
      </c>
      <c r="L34" s="42"/>
    </row>
    <row r="35" hidden="1" s="1" customFormat="1" ht="14.4" customHeight="1">
      <c r="B35" s="42"/>
      <c r="E35" s="142" t="s">
        <v>48</v>
      </c>
      <c r="F35" s="157">
        <f>ROUND((SUM(BG88:BG458)),  2)</f>
        <v>0</v>
      </c>
      <c r="I35" s="158">
        <v>0.20999999999999999</v>
      </c>
      <c r="J35" s="157">
        <f>0</f>
        <v>0</v>
      </c>
      <c r="L35" s="42"/>
    </row>
    <row r="36" hidden="1" s="1" customFormat="1" ht="14.4" customHeight="1">
      <c r="B36" s="42"/>
      <c r="E36" s="142" t="s">
        <v>49</v>
      </c>
      <c r="F36" s="157">
        <f>ROUND((SUM(BH88:BH458)),  2)</f>
        <v>0</v>
      </c>
      <c r="I36" s="158">
        <v>0.14999999999999999</v>
      </c>
      <c r="J36" s="157">
        <f>0</f>
        <v>0</v>
      </c>
      <c r="L36" s="42"/>
    </row>
    <row r="37" hidden="1" s="1" customFormat="1" ht="14.4" customHeight="1">
      <c r="B37" s="42"/>
      <c r="E37" s="142" t="s">
        <v>50</v>
      </c>
      <c r="F37" s="157">
        <f>ROUND((SUM(BI88:BI458)),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03b - Dešťová kanalizace (Město Cheb) - STAVBA I</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27.9" customHeight="1">
      <c r="B54" s="37"/>
      <c r="C54" s="31" t="s">
        <v>25</v>
      </c>
      <c r="D54" s="38"/>
      <c r="E54" s="38"/>
      <c r="F54" s="26" t="str">
        <f>E15</f>
        <v>Město Cheb</v>
      </c>
      <c r="G54" s="38"/>
      <c r="H54" s="38"/>
      <c r="I54" s="146" t="s">
        <v>33</v>
      </c>
      <c r="J54" s="35" t="str">
        <f>E21</f>
        <v>Ing. Petra Neubauerová</v>
      </c>
      <c r="K54" s="38"/>
      <c r="L54" s="42"/>
    </row>
    <row r="55" s="1" customFormat="1" ht="27.9" customHeight="1">
      <c r="B55" s="37"/>
      <c r="C55" s="31" t="s">
        <v>31</v>
      </c>
      <c r="D55" s="38"/>
      <c r="E55" s="38"/>
      <c r="F55" s="26" t="str">
        <f>IF(E18="","",E18)</f>
        <v>Vyplň údaj</v>
      </c>
      <c r="G55" s="38"/>
      <c r="H55" s="38"/>
      <c r="I55" s="146" t="s">
        <v>37</v>
      </c>
      <c r="J55" s="35" t="str">
        <f>E24</f>
        <v>DSVA, s.r.o. - Jitka Heřmanová</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J88</f>
        <v>0</v>
      </c>
      <c r="K59" s="38"/>
      <c r="L59" s="42"/>
      <c r="AU59" s="16" t="s">
        <v>177</v>
      </c>
    </row>
    <row r="60" s="8" customFormat="1" ht="24.96" customHeight="1">
      <c r="B60" s="179"/>
      <c r="C60" s="180"/>
      <c r="D60" s="181" t="s">
        <v>178</v>
      </c>
      <c r="E60" s="182"/>
      <c r="F60" s="182"/>
      <c r="G60" s="182"/>
      <c r="H60" s="182"/>
      <c r="I60" s="183"/>
      <c r="J60" s="184">
        <f>J89</f>
        <v>0</v>
      </c>
      <c r="K60" s="180"/>
      <c r="L60" s="185"/>
    </row>
    <row r="61" s="9" customFormat="1" ht="19.92" customHeight="1">
      <c r="B61" s="186"/>
      <c r="C61" s="123"/>
      <c r="D61" s="187" t="s">
        <v>179</v>
      </c>
      <c r="E61" s="188"/>
      <c r="F61" s="188"/>
      <c r="G61" s="188"/>
      <c r="H61" s="188"/>
      <c r="I61" s="189"/>
      <c r="J61" s="190">
        <f>J90</f>
        <v>0</v>
      </c>
      <c r="K61" s="123"/>
      <c r="L61" s="191"/>
    </row>
    <row r="62" s="9" customFormat="1" ht="19.92" customHeight="1">
      <c r="B62" s="186"/>
      <c r="C62" s="123"/>
      <c r="D62" s="187" t="s">
        <v>1185</v>
      </c>
      <c r="E62" s="188"/>
      <c r="F62" s="188"/>
      <c r="G62" s="188"/>
      <c r="H62" s="188"/>
      <c r="I62" s="189"/>
      <c r="J62" s="190">
        <f>J229</f>
        <v>0</v>
      </c>
      <c r="K62" s="123"/>
      <c r="L62" s="191"/>
    </row>
    <row r="63" s="9" customFormat="1" ht="19.92" customHeight="1">
      <c r="B63" s="186"/>
      <c r="C63" s="123"/>
      <c r="D63" s="187" t="s">
        <v>731</v>
      </c>
      <c r="E63" s="188"/>
      <c r="F63" s="188"/>
      <c r="G63" s="188"/>
      <c r="H63" s="188"/>
      <c r="I63" s="189"/>
      <c r="J63" s="190">
        <f>J261</f>
        <v>0</v>
      </c>
      <c r="K63" s="123"/>
      <c r="L63" s="191"/>
    </row>
    <row r="64" s="9" customFormat="1" ht="19.92" customHeight="1">
      <c r="B64" s="186"/>
      <c r="C64" s="123"/>
      <c r="D64" s="187" t="s">
        <v>1497</v>
      </c>
      <c r="E64" s="188"/>
      <c r="F64" s="188"/>
      <c r="G64" s="188"/>
      <c r="H64" s="188"/>
      <c r="I64" s="189"/>
      <c r="J64" s="190">
        <f>J279</f>
        <v>0</v>
      </c>
      <c r="K64" s="123"/>
      <c r="L64" s="191"/>
    </row>
    <row r="65" s="9" customFormat="1" ht="19.92" customHeight="1">
      <c r="B65" s="186"/>
      <c r="C65" s="123"/>
      <c r="D65" s="187" t="s">
        <v>755</v>
      </c>
      <c r="E65" s="188"/>
      <c r="F65" s="188"/>
      <c r="G65" s="188"/>
      <c r="H65" s="188"/>
      <c r="I65" s="189"/>
      <c r="J65" s="190">
        <f>J285</f>
        <v>0</v>
      </c>
      <c r="K65" s="123"/>
      <c r="L65" s="191"/>
    </row>
    <row r="66" s="9" customFormat="1" ht="19.92" customHeight="1">
      <c r="B66" s="186"/>
      <c r="C66" s="123"/>
      <c r="D66" s="187" t="s">
        <v>181</v>
      </c>
      <c r="E66" s="188"/>
      <c r="F66" s="188"/>
      <c r="G66" s="188"/>
      <c r="H66" s="188"/>
      <c r="I66" s="189"/>
      <c r="J66" s="190">
        <f>J409</f>
        <v>0</v>
      </c>
      <c r="K66" s="123"/>
      <c r="L66" s="191"/>
    </row>
    <row r="67" s="9" customFormat="1" ht="19.92" customHeight="1">
      <c r="B67" s="186"/>
      <c r="C67" s="123"/>
      <c r="D67" s="187" t="s">
        <v>182</v>
      </c>
      <c r="E67" s="188"/>
      <c r="F67" s="188"/>
      <c r="G67" s="188"/>
      <c r="H67" s="188"/>
      <c r="I67" s="189"/>
      <c r="J67" s="190">
        <f>J435</f>
        <v>0</v>
      </c>
      <c r="K67" s="123"/>
      <c r="L67" s="191"/>
    </row>
    <row r="68" s="9" customFormat="1" ht="19.92" customHeight="1">
      <c r="B68" s="186"/>
      <c r="C68" s="123"/>
      <c r="D68" s="187" t="s">
        <v>183</v>
      </c>
      <c r="E68" s="188"/>
      <c r="F68" s="188"/>
      <c r="G68" s="188"/>
      <c r="H68" s="188"/>
      <c r="I68" s="189"/>
      <c r="J68" s="190">
        <f>J455</f>
        <v>0</v>
      </c>
      <c r="K68" s="123"/>
      <c r="L68" s="191"/>
    </row>
    <row r="69" s="1" customFormat="1" ht="21.84" customHeight="1">
      <c r="B69" s="37"/>
      <c r="C69" s="38"/>
      <c r="D69" s="38"/>
      <c r="E69" s="38"/>
      <c r="F69" s="38"/>
      <c r="G69" s="38"/>
      <c r="H69" s="38"/>
      <c r="I69" s="144"/>
      <c r="J69" s="38"/>
      <c r="K69" s="38"/>
      <c r="L69" s="42"/>
    </row>
    <row r="70" s="1" customFormat="1" ht="6.96" customHeight="1">
      <c r="B70" s="57"/>
      <c r="C70" s="58"/>
      <c r="D70" s="58"/>
      <c r="E70" s="58"/>
      <c r="F70" s="58"/>
      <c r="G70" s="58"/>
      <c r="H70" s="58"/>
      <c r="I70" s="169"/>
      <c r="J70" s="58"/>
      <c r="K70" s="58"/>
      <c r="L70" s="42"/>
    </row>
    <row r="74" s="1" customFormat="1" ht="6.96" customHeight="1">
      <c r="B74" s="59"/>
      <c r="C74" s="60"/>
      <c r="D74" s="60"/>
      <c r="E74" s="60"/>
      <c r="F74" s="60"/>
      <c r="G74" s="60"/>
      <c r="H74" s="60"/>
      <c r="I74" s="172"/>
      <c r="J74" s="60"/>
      <c r="K74" s="60"/>
      <c r="L74" s="42"/>
    </row>
    <row r="75" s="1" customFormat="1" ht="24.96" customHeight="1">
      <c r="B75" s="37"/>
      <c r="C75" s="22" t="s">
        <v>184</v>
      </c>
      <c r="D75" s="38"/>
      <c r="E75" s="38"/>
      <c r="F75" s="38"/>
      <c r="G75" s="38"/>
      <c r="H75" s="38"/>
      <c r="I75" s="144"/>
      <c r="J75" s="38"/>
      <c r="K75" s="38"/>
      <c r="L75" s="42"/>
    </row>
    <row r="76" s="1" customFormat="1" ht="6.96" customHeight="1">
      <c r="B76" s="37"/>
      <c r="C76" s="38"/>
      <c r="D76" s="38"/>
      <c r="E76" s="38"/>
      <c r="F76" s="38"/>
      <c r="G76" s="38"/>
      <c r="H76" s="38"/>
      <c r="I76" s="144"/>
      <c r="J76" s="38"/>
      <c r="K76" s="38"/>
      <c r="L76" s="42"/>
    </row>
    <row r="77" s="1" customFormat="1" ht="12" customHeight="1">
      <c r="B77" s="37"/>
      <c r="C77" s="31" t="s">
        <v>16</v>
      </c>
      <c r="D77" s="38"/>
      <c r="E77" s="38"/>
      <c r="F77" s="38"/>
      <c r="G77" s="38"/>
      <c r="H77" s="38"/>
      <c r="I77" s="144"/>
      <c r="J77" s="38"/>
      <c r="K77" s="38"/>
      <c r="L77" s="42"/>
    </row>
    <row r="78" s="1" customFormat="1" ht="16.5" customHeight="1">
      <c r="B78" s="37"/>
      <c r="C78" s="38"/>
      <c r="D78" s="38"/>
      <c r="E78" s="173" t="str">
        <f>E7</f>
        <v>Úprava komunikace Cheb-Háje, ul. Zemědělská - STAVBA I</v>
      </c>
      <c r="F78" s="31"/>
      <c r="G78" s="31"/>
      <c r="H78" s="31"/>
      <c r="I78" s="144"/>
      <c r="J78" s="38"/>
      <c r="K78" s="38"/>
      <c r="L78" s="42"/>
    </row>
    <row r="79" s="1" customFormat="1" ht="12" customHeight="1">
      <c r="B79" s="37"/>
      <c r="C79" s="31" t="s">
        <v>172</v>
      </c>
      <c r="D79" s="38"/>
      <c r="E79" s="38"/>
      <c r="F79" s="38"/>
      <c r="G79" s="38"/>
      <c r="H79" s="38"/>
      <c r="I79" s="144"/>
      <c r="J79" s="38"/>
      <c r="K79" s="38"/>
      <c r="L79" s="42"/>
    </row>
    <row r="80" s="1" customFormat="1" ht="16.5" customHeight="1">
      <c r="B80" s="37"/>
      <c r="C80" s="38"/>
      <c r="D80" s="38"/>
      <c r="E80" s="67" t="str">
        <f>E9</f>
        <v>SO 03b - Dešťová kanalizace (Město Cheb) - STAVBA I</v>
      </c>
      <c r="F80" s="38"/>
      <c r="G80" s="38"/>
      <c r="H80" s="38"/>
      <c r="I80" s="144"/>
      <c r="J80" s="38"/>
      <c r="K80" s="38"/>
      <c r="L80" s="42"/>
    </row>
    <row r="81" s="1" customFormat="1" ht="6.96" customHeight="1">
      <c r="B81" s="37"/>
      <c r="C81" s="38"/>
      <c r="D81" s="38"/>
      <c r="E81" s="38"/>
      <c r="F81" s="38"/>
      <c r="G81" s="38"/>
      <c r="H81" s="38"/>
      <c r="I81" s="144"/>
      <c r="J81" s="38"/>
      <c r="K81" s="38"/>
      <c r="L81" s="42"/>
    </row>
    <row r="82" s="1" customFormat="1" ht="12" customHeight="1">
      <c r="B82" s="37"/>
      <c r="C82" s="31" t="s">
        <v>21</v>
      </c>
      <c r="D82" s="38"/>
      <c r="E82" s="38"/>
      <c r="F82" s="26" t="str">
        <f>F12</f>
        <v>Cheb-Háje</v>
      </c>
      <c r="G82" s="38"/>
      <c r="H82" s="38"/>
      <c r="I82" s="146" t="s">
        <v>23</v>
      </c>
      <c r="J82" s="70" t="str">
        <f>IF(J12="","",J12)</f>
        <v>21. 8. 2018</v>
      </c>
      <c r="K82" s="38"/>
      <c r="L82" s="42"/>
    </row>
    <row r="83" s="1" customFormat="1" ht="6.96" customHeight="1">
      <c r="B83" s="37"/>
      <c r="C83" s="38"/>
      <c r="D83" s="38"/>
      <c r="E83" s="38"/>
      <c r="F83" s="38"/>
      <c r="G83" s="38"/>
      <c r="H83" s="38"/>
      <c r="I83" s="144"/>
      <c r="J83" s="38"/>
      <c r="K83" s="38"/>
      <c r="L83" s="42"/>
    </row>
    <row r="84" s="1" customFormat="1" ht="27.9" customHeight="1">
      <c r="B84" s="37"/>
      <c r="C84" s="31" t="s">
        <v>25</v>
      </c>
      <c r="D84" s="38"/>
      <c r="E84" s="38"/>
      <c r="F84" s="26" t="str">
        <f>E15</f>
        <v>Město Cheb</v>
      </c>
      <c r="G84" s="38"/>
      <c r="H84" s="38"/>
      <c r="I84" s="146" t="s">
        <v>33</v>
      </c>
      <c r="J84" s="35" t="str">
        <f>E21</f>
        <v>Ing. Petra Neubauerová</v>
      </c>
      <c r="K84" s="38"/>
      <c r="L84" s="42"/>
    </row>
    <row r="85" s="1" customFormat="1" ht="27.9" customHeight="1">
      <c r="B85" s="37"/>
      <c r="C85" s="31" t="s">
        <v>31</v>
      </c>
      <c r="D85" s="38"/>
      <c r="E85" s="38"/>
      <c r="F85" s="26" t="str">
        <f>IF(E18="","",E18)</f>
        <v>Vyplň údaj</v>
      </c>
      <c r="G85" s="38"/>
      <c r="H85" s="38"/>
      <c r="I85" s="146" t="s">
        <v>37</v>
      </c>
      <c r="J85" s="35" t="str">
        <f>E24</f>
        <v>DSVA, s.r.o. - Jitka Heřmanová</v>
      </c>
      <c r="K85" s="38"/>
      <c r="L85" s="42"/>
    </row>
    <row r="86" s="1" customFormat="1" ht="10.32" customHeight="1">
      <c r="B86" s="37"/>
      <c r="C86" s="38"/>
      <c r="D86" s="38"/>
      <c r="E86" s="38"/>
      <c r="F86" s="38"/>
      <c r="G86" s="38"/>
      <c r="H86" s="38"/>
      <c r="I86" s="144"/>
      <c r="J86" s="38"/>
      <c r="K86" s="38"/>
      <c r="L86" s="42"/>
    </row>
    <row r="87" s="10" customFormat="1" ht="29.28"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1" customFormat="1" ht="22.8" customHeight="1">
      <c r="B88" s="37"/>
      <c r="C88" s="97" t="s">
        <v>196</v>
      </c>
      <c r="D88" s="38"/>
      <c r="E88" s="38"/>
      <c r="F88" s="38"/>
      <c r="G88" s="38"/>
      <c r="H88" s="38"/>
      <c r="I88" s="144"/>
      <c r="J88" s="198">
        <f>BK88</f>
        <v>0</v>
      </c>
      <c r="K88" s="38"/>
      <c r="L88" s="42"/>
      <c r="M88" s="93"/>
      <c r="N88" s="94"/>
      <c r="O88" s="94"/>
      <c r="P88" s="199">
        <f>P89</f>
        <v>0</v>
      </c>
      <c r="Q88" s="94"/>
      <c r="R88" s="199">
        <f>R89</f>
        <v>1952.4816330214401</v>
      </c>
      <c r="S88" s="94"/>
      <c r="T88" s="200">
        <f>T89</f>
        <v>83.963800000000006</v>
      </c>
      <c r="AT88" s="16" t="s">
        <v>74</v>
      </c>
      <c r="AU88" s="16" t="s">
        <v>177</v>
      </c>
      <c r="BK88" s="201">
        <f>BK89</f>
        <v>0</v>
      </c>
    </row>
    <row r="89" s="11" customFormat="1" ht="25.92" customHeight="1">
      <c r="B89" s="202"/>
      <c r="C89" s="203"/>
      <c r="D89" s="204" t="s">
        <v>74</v>
      </c>
      <c r="E89" s="205" t="s">
        <v>197</v>
      </c>
      <c r="F89" s="205" t="s">
        <v>198</v>
      </c>
      <c r="G89" s="203"/>
      <c r="H89" s="203"/>
      <c r="I89" s="206"/>
      <c r="J89" s="207">
        <f>BK89</f>
        <v>0</v>
      </c>
      <c r="K89" s="203"/>
      <c r="L89" s="208"/>
      <c r="M89" s="209"/>
      <c r="N89" s="210"/>
      <c r="O89" s="210"/>
      <c r="P89" s="211">
        <f>P90+P229+P261+P279+P285+P409+P435+P455</f>
        <v>0</v>
      </c>
      <c r="Q89" s="210"/>
      <c r="R89" s="211">
        <f>R90+R229+R261+R279+R285+R409+R435+R455</f>
        <v>1952.4816330214401</v>
      </c>
      <c r="S89" s="210"/>
      <c r="T89" s="212">
        <f>T90+T229+T261+T279+T285+T409+T435+T455</f>
        <v>83.963800000000006</v>
      </c>
      <c r="AR89" s="213" t="s">
        <v>83</v>
      </c>
      <c r="AT89" s="214" t="s">
        <v>74</v>
      </c>
      <c r="AU89" s="214" t="s">
        <v>75</v>
      </c>
      <c r="AY89" s="213" t="s">
        <v>199</v>
      </c>
      <c r="BK89" s="215">
        <f>BK90+BK229+BK261+BK279+BK285+BK409+BK435+BK455</f>
        <v>0</v>
      </c>
    </row>
    <row r="90" s="11" customFormat="1" ht="22.8" customHeight="1">
      <c r="B90" s="202"/>
      <c r="C90" s="203"/>
      <c r="D90" s="204" t="s">
        <v>74</v>
      </c>
      <c r="E90" s="216" t="s">
        <v>83</v>
      </c>
      <c r="F90" s="216" t="s">
        <v>200</v>
      </c>
      <c r="G90" s="203"/>
      <c r="H90" s="203"/>
      <c r="I90" s="206"/>
      <c r="J90" s="217">
        <f>BK90</f>
        <v>0</v>
      </c>
      <c r="K90" s="203"/>
      <c r="L90" s="208"/>
      <c r="M90" s="209"/>
      <c r="N90" s="210"/>
      <c r="O90" s="210"/>
      <c r="P90" s="211">
        <f>SUM(P91:P228)</f>
        <v>0</v>
      </c>
      <c r="Q90" s="210"/>
      <c r="R90" s="211">
        <f>SUM(R91:R228)</f>
        <v>1488.118184834</v>
      </c>
      <c r="S90" s="210"/>
      <c r="T90" s="212">
        <f>SUM(T91:T228)</f>
        <v>83.934400000000011</v>
      </c>
      <c r="AR90" s="213" t="s">
        <v>83</v>
      </c>
      <c r="AT90" s="214" t="s">
        <v>74</v>
      </c>
      <c r="AU90" s="214" t="s">
        <v>83</v>
      </c>
      <c r="AY90" s="213" t="s">
        <v>199</v>
      </c>
      <c r="BK90" s="215">
        <f>SUM(BK91:BK228)</f>
        <v>0</v>
      </c>
    </row>
    <row r="91" s="1" customFormat="1" ht="16.5" customHeight="1">
      <c r="B91" s="37"/>
      <c r="C91" s="218" t="s">
        <v>83</v>
      </c>
      <c r="D91" s="218" t="s">
        <v>201</v>
      </c>
      <c r="E91" s="219" t="s">
        <v>1311</v>
      </c>
      <c r="F91" s="220" t="s">
        <v>1312</v>
      </c>
      <c r="G91" s="221" t="s">
        <v>204</v>
      </c>
      <c r="H91" s="222">
        <v>104.91800000000001</v>
      </c>
      <c r="I91" s="223"/>
      <c r="J91" s="224">
        <f>ROUND(I91*H91,2)</f>
        <v>0</v>
      </c>
      <c r="K91" s="220" t="s">
        <v>205</v>
      </c>
      <c r="L91" s="42"/>
      <c r="M91" s="225" t="s">
        <v>30</v>
      </c>
      <c r="N91" s="226" t="s">
        <v>46</v>
      </c>
      <c r="O91" s="82"/>
      <c r="P91" s="227">
        <f>O91*H91</f>
        <v>0</v>
      </c>
      <c r="Q91" s="227">
        <v>0</v>
      </c>
      <c r="R91" s="227">
        <f>Q91*H91</f>
        <v>0</v>
      </c>
      <c r="S91" s="227">
        <v>0.57999999999999996</v>
      </c>
      <c r="T91" s="228">
        <f>S91*H91</f>
        <v>60.852440000000001</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1498</v>
      </c>
    </row>
    <row r="92" s="1" customFormat="1">
      <c r="B92" s="37"/>
      <c r="C92" s="38"/>
      <c r="D92" s="231" t="s">
        <v>208</v>
      </c>
      <c r="E92" s="38"/>
      <c r="F92" s="232" t="s">
        <v>1314</v>
      </c>
      <c r="G92" s="38"/>
      <c r="H92" s="38"/>
      <c r="I92" s="144"/>
      <c r="J92" s="38"/>
      <c r="K92" s="38"/>
      <c r="L92" s="42"/>
      <c r="M92" s="233"/>
      <c r="N92" s="82"/>
      <c r="O92" s="82"/>
      <c r="P92" s="82"/>
      <c r="Q92" s="82"/>
      <c r="R92" s="82"/>
      <c r="S92" s="82"/>
      <c r="T92" s="83"/>
      <c r="AT92" s="16" t="s">
        <v>208</v>
      </c>
      <c r="AU92" s="16" t="s">
        <v>85</v>
      </c>
    </row>
    <row r="93" s="1" customFormat="1">
      <c r="B93" s="37"/>
      <c r="C93" s="38"/>
      <c r="D93" s="231" t="s">
        <v>210</v>
      </c>
      <c r="E93" s="38"/>
      <c r="F93" s="234" t="s">
        <v>334</v>
      </c>
      <c r="G93" s="38"/>
      <c r="H93" s="38"/>
      <c r="I93" s="144"/>
      <c r="J93" s="38"/>
      <c r="K93" s="38"/>
      <c r="L93" s="42"/>
      <c r="M93" s="233"/>
      <c r="N93" s="82"/>
      <c r="O93" s="82"/>
      <c r="P93" s="82"/>
      <c r="Q93" s="82"/>
      <c r="R93" s="82"/>
      <c r="S93" s="82"/>
      <c r="T93" s="83"/>
      <c r="AT93" s="16" t="s">
        <v>210</v>
      </c>
      <c r="AU93" s="16" t="s">
        <v>85</v>
      </c>
    </row>
    <row r="94" s="12" customFormat="1">
      <c r="B94" s="235"/>
      <c r="C94" s="236"/>
      <c r="D94" s="231" t="s">
        <v>214</v>
      </c>
      <c r="E94" s="237" t="s">
        <v>30</v>
      </c>
      <c r="F94" s="238" t="s">
        <v>1499</v>
      </c>
      <c r="G94" s="236"/>
      <c r="H94" s="239">
        <v>104.91800000000001</v>
      </c>
      <c r="I94" s="240"/>
      <c r="J94" s="236"/>
      <c r="K94" s="236"/>
      <c r="L94" s="241"/>
      <c r="M94" s="242"/>
      <c r="N94" s="243"/>
      <c r="O94" s="243"/>
      <c r="P94" s="243"/>
      <c r="Q94" s="243"/>
      <c r="R94" s="243"/>
      <c r="S94" s="243"/>
      <c r="T94" s="244"/>
      <c r="AT94" s="245" t="s">
        <v>214</v>
      </c>
      <c r="AU94" s="245" t="s">
        <v>85</v>
      </c>
      <c r="AV94" s="12" t="s">
        <v>85</v>
      </c>
      <c r="AW94" s="12" t="s">
        <v>36</v>
      </c>
      <c r="AX94" s="12" t="s">
        <v>83</v>
      </c>
      <c r="AY94" s="245" t="s">
        <v>199</v>
      </c>
    </row>
    <row r="95" s="1" customFormat="1" ht="16.5" customHeight="1">
      <c r="B95" s="37"/>
      <c r="C95" s="218" t="s">
        <v>85</v>
      </c>
      <c r="D95" s="218" t="s">
        <v>201</v>
      </c>
      <c r="E95" s="219" t="s">
        <v>1316</v>
      </c>
      <c r="F95" s="220" t="s">
        <v>1317</v>
      </c>
      <c r="G95" s="221" t="s">
        <v>204</v>
      </c>
      <c r="H95" s="222">
        <v>104.91800000000001</v>
      </c>
      <c r="I95" s="223"/>
      <c r="J95" s="224">
        <f>ROUND(I95*H95,2)</f>
        <v>0</v>
      </c>
      <c r="K95" s="220" t="s">
        <v>205</v>
      </c>
      <c r="L95" s="42"/>
      <c r="M95" s="225" t="s">
        <v>30</v>
      </c>
      <c r="N95" s="226" t="s">
        <v>46</v>
      </c>
      <c r="O95" s="82"/>
      <c r="P95" s="227">
        <f>O95*H95</f>
        <v>0</v>
      </c>
      <c r="Q95" s="227">
        <v>0</v>
      </c>
      <c r="R95" s="227">
        <f>Q95*H95</f>
        <v>0</v>
      </c>
      <c r="S95" s="227">
        <v>0.22</v>
      </c>
      <c r="T95" s="228">
        <f>S95*H95</f>
        <v>23.081960000000002</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1500</v>
      </c>
    </row>
    <row r="96" s="1" customFormat="1">
      <c r="B96" s="37"/>
      <c r="C96" s="38"/>
      <c r="D96" s="231" t="s">
        <v>208</v>
      </c>
      <c r="E96" s="38"/>
      <c r="F96" s="232" t="s">
        <v>1319</v>
      </c>
      <c r="G96" s="38"/>
      <c r="H96" s="38"/>
      <c r="I96" s="144"/>
      <c r="J96" s="38"/>
      <c r="K96" s="38"/>
      <c r="L96" s="42"/>
      <c r="M96" s="233"/>
      <c r="N96" s="82"/>
      <c r="O96" s="82"/>
      <c r="P96" s="82"/>
      <c r="Q96" s="82"/>
      <c r="R96" s="82"/>
      <c r="S96" s="82"/>
      <c r="T96" s="83"/>
      <c r="AT96" s="16" t="s">
        <v>208</v>
      </c>
      <c r="AU96" s="16" t="s">
        <v>85</v>
      </c>
    </row>
    <row r="97" s="1" customFormat="1">
      <c r="B97" s="37"/>
      <c r="C97" s="38"/>
      <c r="D97" s="231" t="s">
        <v>210</v>
      </c>
      <c r="E97" s="38"/>
      <c r="F97" s="234" t="s">
        <v>334</v>
      </c>
      <c r="G97" s="38"/>
      <c r="H97" s="38"/>
      <c r="I97" s="144"/>
      <c r="J97" s="38"/>
      <c r="K97" s="38"/>
      <c r="L97" s="42"/>
      <c r="M97" s="233"/>
      <c r="N97" s="82"/>
      <c r="O97" s="82"/>
      <c r="P97" s="82"/>
      <c r="Q97" s="82"/>
      <c r="R97" s="82"/>
      <c r="S97" s="82"/>
      <c r="T97" s="83"/>
      <c r="AT97" s="16" t="s">
        <v>210</v>
      </c>
      <c r="AU97" s="16" t="s">
        <v>85</v>
      </c>
    </row>
    <row r="98" s="12" customFormat="1">
      <c r="B98" s="235"/>
      <c r="C98" s="236"/>
      <c r="D98" s="231" t="s">
        <v>214</v>
      </c>
      <c r="E98" s="237" t="s">
        <v>30</v>
      </c>
      <c r="F98" s="238" t="s">
        <v>1499</v>
      </c>
      <c r="G98" s="236"/>
      <c r="H98" s="239">
        <v>104.91800000000001</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1" customFormat="1" ht="16.5" customHeight="1">
      <c r="B99" s="37"/>
      <c r="C99" s="218" t="s">
        <v>217</v>
      </c>
      <c r="D99" s="218" t="s">
        <v>201</v>
      </c>
      <c r="E99" s="219" t="s">
        <v>1320</v>
      </c>
      <c r="F99" s="220" t="s">
        <v>1321</v>
      </c>
      <c r="G99" s="221" t="s">
        <v>1322</v>
      </c>
      <c r="H99" s="222">
        <v>240</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1501</v>
      </c>
    </row>
    <row r="100" s="1" customFormat="1">
      <c r="B100" s="37"/>
      <c r="C100" s="38"/>
      <c r="D100" s="231" t="s">
        <v>208</v>
      </c>
      <c r="E100" s="38"/>
      <c r="F100" s="232" t="s">
        <v>1324</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1325</v>
      </c>
      <c r="G101" s="38"/>
      <c r="H101" s="38"/>
      <c r="I101" s="144"/>
      <c r="J101" s="38"/>
      <c r="K101" s="38"/>
      <c r="L101" s="42"/>
      <c r="M101" s="233"/>
      <c r="N101" s="82"/>
      <c r="O101" s="82"/>
      <c r="P101" s="82"/>
      <c r="Q101" s="82"/>
      <c r="R101" s="82"/>
      <c r="S101" s="82"/>
      <c r="T101" s="83"/>
      <c r="AT101" s="16" t="s">
        <v>210</v>
      </c>
      <c r="AU101" s="16" t="s">
        <v>85</v>
      </c>
    </row>
    <row r="102" s="12" customFormat="1">
      <c r="B102" s="235"/>
      <c r="C102" s="236"/>
      <c r="D102" s="231" t="s">
        <v>214</v>
      </c>
      <c r="E102" s="237" t="s">
        <v>30</v>
      </c>
      <c r="F102" s="238" t="s">
        <v>1502</v>
      </c>
      <c r="G102" s="236"/>
      <c r="H102" s="239">
        <v>240</v>
      </c>
      <c r="I102" s="240"/>
      <c r="J102" s="236"/>
      <c r="K102" s="236"/>
      <c r="L102" s="241"/>
      <c r="M102" s="242"/>
      <c r="N102" s="243"/>
      <c r="O102" s="243"/>
      <c r="P102" s="243"/>
      <c r="Q102" s="243"/>
      <c r="R102" s="243"/>
      <c r="S102" s="243"/>
      <c r="T102" s="244"/>
      <c r="AT102" s="245" t="s">
        <v>214</v>
      </c>
      <c r="AU102" s="245" t="s">
        <v>85</v>
      </c>
      <c r="AV102" s="12" t="s">
        <v>85</v>
      </c>
      <c r="AW102" s="12" t="s">
        <v>36</v>
      </c>
      <c r="AX102" s="12" t="s">
        <v>83</v>
      </c>
      <c r="AY102" s="245" t="s">
        <v>199</v>
      </c>
    </row>
    <row r="103" s="1" customFormat="1" ht="16.5" customHeight="1">
      <c r="B103" s="37"/>
      <c r="C103" s="218" t="s">
        <v>206</v>
      </c>
      <c r="D103" s="218" t="s">
        <v>201</v>
      </c>
      <c r="E103" s="219" t="s">
        <v>1327</v>
      </c>
      <c r="F103" s="220" t="s">
        <v>1328</v>
      </c>
      <c r="G103" s="221" t="s">
        <v>1329</v>
      </c>
      <c r="H103" s="222">
        <v>30</v>
      </c>
      <c r="I103" s="223"/>
      <c r="J103" s="224">
        <f>ROUND(I103*H103,2)</f>
        <v>0</v>
      </c>
      <c r="K103" s="220" t="s">
        <v>205</v>
      </c>
      <c r="L103" s="42"/>
      <c r="M103" s="225" t="s">
        <v>30</v>
      </c>
      <c r="N103" s="226" t="s">
        <v>46</v>
      </c>
      <c r="O103" s="82"/>
      <c r="P103" s="227">
        <f>O103*H103</f>
        <v>0</v>
      </c>
      <c r="Q103" s="227">
        <v>0</v>
      </c>
      <c r="R103" s="227">
        <f>Q103*H103</f>
        <v>0</v>
      </c>
      <c r="S103" s="227">
        <v>0</v>
      </c>
      <c r="T103" s="228">
        <f>S103*H103</f>
        <v>0</v>
      </c>
      <c r="AR103" s="229" t="s">
        <v>206</v>
      </c>
      <c r="AT103" s="229" t="s">
        <v>201</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1503</v>
      </c>
    </row>
    <row r="104" s="1" customFormat="1">
      <c r="B104" s="37"/>
      <c r="C104" s="38"/>
      <c r="D104" s="231" t="s">
        <v>208</v>
      </c>
      <c r="E104" s="38"/>
      <c r="F104" s="232" t="s">
        <v>1331</v>
      </c>
      <c r="G104" s="38"/>
      <c r="H104" s="38"/>
      <c r="I104" s="144"/>
      <c r="J104" s="38"/>
      <c r="K104" s="38"/>
      <c r="L104" s="42"/>
      <c r="M104" s="233"/>
      <c r="N104" s="82"/>
      <c r="O104" s="82"/>
      <c r="P104" s="82"/>
      <c r="Q104" s="82"/>
      <c r="R104" s="82"/>
      <c r="S104" s="82"/>
      <c r="T104" s="83"/>
      <c r="AT104" s="16" t="s">
        <v>208</v>
      </c>
      <c r="AU104" s="16" t="s">
        <v>85</v>
      </c>
    </row>
    <row r="105" s="1" customFormat="1">
      <c r="B105" s="37"/>
      <c r="C105" s="38"/>
      <c r="D105" s="231" t="s">
        <v>210</v>
      </c>
      <c r="E105" s="38"/>
      <c r="F105" s="234" t="s">
        <v>1332</v>
      </c>
      <c r="G105" s="38"/>
      <c r="H105" s="38"/>
      <c r="I105" s="144"/>
      <c r="J105" s="38"/>
      <c r="K105" s="38"/>
      <c r="L105" s="42"/>
      <c r="M105" s="233"/>
      <c r="N105" s="82"/>
      <c r="O105" s="82"/>
      <c r="P105" s="82"/>
      <c r="Q105" s="82"/>
      <c r="R105" s="82"/>
      <c r="S105" s="82"/>
      <c r="T105" s="83"/>
      <c r="AT105" s="16" t="s">
        <v>210</v>
      </c>
      <c r="AU105" s="16" t="s">
        <v>85</v>
      </c>
    </row>
    <row r="106" s="1" customFormat="1" ht="16.5" customHeight="1">
      <c r="B106" s="37"/>
      <c r="C106" s="218" t="s">
        <v>242</v>
      </c>
      <c r="D106" s="218" t="s">
        <v>201</v>
      </c>
      <c r="E106" s="219" t="s">
        <v>1333</v>
      </c>
      <c r="F106" s="220" t="s">
        <v>1334</v>
      </c>
      <c r="G106" s="221" t="s">
        <v>229</v>
      </c>
      <c r="H106" s="222">
        <v>42</v>
      </c>
      <c r="I106" s="223"/>
      <c r="J106" s="224">
        <f>ROUND(I106*H106,2)</f>
        <v>0</v>
      </c>
      <c r="K106" s="220" t="s">
        <v>205</v>
      </c>
      <c r="L106" s="42"/>
      <c r="M106" s="225" t="s">
        <v>30</v>
      </c>
      <c r="N106" s="226" t="s">
        <v>46</v>
      </c>
      <c r="O106" s="82"/>
      <c r="P106" s="227">
        <f>O106*H106</f>
        <v>0</v>
      </c>
      <c r="Q106" s="227">
        <v>0.0086767000000000007</v>
      </c>
      <c r="R106" s="227">
        <f>Q106*H106</f>
        <v>0.36442140000000001</v>
      </c>
      <c r="S106" s="227">
        <v>0</v>
      </c>
      <c r="T106" s="228">
        <f>S106*H106</f>
        <v>0</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1504</v>
      </c>
    </row>
    <row r="107" s="1" customFormat="1">
      <c r="B107" s="37"/>
      <c r="C107" s="38"/>
      <c r="D107" s="231" t="s">
        <v>208</v>
      </c>
      <c r="E107" s="38"/>
      <c r="F107" s="232" t="s">
        <v>1336</v>
      </c>
      <c r="G107" s="38"/>
      <c r="H107" s="38"/>
      <c r="I107" s="144"/>
      <c r="J107" s="38"/>
      <c r="K107" s="38"/>
      <c r="L107" s="42"/>
      <c r="M107" s="233"/>
      <c r="N107" s="82"/>
      <c r="O107" s="82"/>
      <c r="P107" s="82"/>
      <c r="Q107" s="82"/>
      <c r="R107" s="82"/>
      <c r="S107" s="82"/>
      <c r="T107" s="83"/>
      <c r="AT107" s="16" t="s">
        <v>208</v>
      </c>
      <c r="AU107" s="16" t="s">
        <v>85</v>
      </c>
    </row>
    <row r="108" s="1" customFormat="1">
      <c r="B108" s="37"/>
      <c r="C108" s="38"/>
      <c r="D108" s="231" t="s">
        <v>210</v>
      </c>
      <c r="E108" s="38"/>
      <c r="F108" s="234" t="s">
        <v>1337</v>
      </c>
      <c r="G108" s="38"/>
      <c r="H108" s="38"/>
      <c r="I108" s="144"/>
      <c r="J108" s="38"/>
      <c r="K108" s="38"/>
      <c r="L108" s="42"/>
      <c r="M108" s="233"/>
      <c r="N108" s="82"/>
      <c r="O108" s="82"/>
      <c r="P108" s="82"/>
      <c r="Q108" s="82"/>
      <c r="R108" s="82"/>
      <c r="S108" s="82"/>
      <c r="T108" s="83"/>
      <c r="AT108" s="16" t="s">
        <v>210</v>
      </c>
      <c r="AU108" s="16" t="s">
        <v>85</v>
      </c>
    </row>
    <row r="109" s="12" customFormat="1">
      <c r="B109" s="235"/>
      <c r="C109" s="236"/>
      <c r="D109" s="231" t="s">
        <v>214</v>
      </c>
      <c r="E109" s="237" t="s">
        <v>30</v>
      </c>
      <c r="F109" s="238" t="s">
        <v>1505</v>
      </c>
      <c r="G109" s="236"/>
      <c r="H109" s="239">
        <v>7.5</v>
      </c>
      <c r="I109" s="240"/>
      <c r="J109" s="236"/>
      <c r="K109" s="236"/>
      <c r="L109" s="241"/>
      <c r="M109" s="242"/>
      <c r="N109" s="243"/>
      <c r="O109" s="243"/>
      <c r="P109" s="243"/>
      <c r="Q109" s="243"/>
      <c r="R109" s="243"/>
      <c r="S109" s="243"/>
      <c r="T109" s="244"/>
      <c r="AT109" s="245" t="s">
        <v>214</v>
      </c>
      <c r="AU109" s="245" t="s">
        <v>85</v>
      </c>
      <c r="AV109" s="12" t="s">
        <v>85</v>
      </c>
      <c r="AW109" s="12" t="s">
        <v>36</v>
      </c>
      <c r="AX109" s="12" t="s">
        <v>75</v>
      </c>
      <c r="AY109" s="245" t="s">
        <v>199</v>
      </c>
    </row>
    <row r="110" s="12" customFormat="1">
      <c r="B110" s="235"/>
      <c r="C110" s="236"/>
      <c r="D110" s="231" t="s">
        <v>214</v>
      </c>
      <c r="E110" s="237" t="s">
        <v>30</v>
      </c>
      <c r="F110" s="238" t="s">
        <v>1506</v>
      </c>
      <c r="G110" s="236"/>
      <c r="H110" s="239">
        <v>34.5</v>
      </c>
      <c r="I110" s="240"/>
      <c r="J110" s="236"/>
      <c r="K110" s="236"/>
      <c r="L110" s="241"/>
      <c r="M110" s="242"/>
      <c r="N110" s="243"/>
      <c r="O110" s="243"/>
      <c r="P110" s="243"/>
      <c r="Q110" s="243"/>
      <c r="R110" s="243"/>
      <c r="S110" s="243"/>
      <c r="T110" s="244"/>
      <c r="AT110" s="245" t="s">
        <v>214</v>
      </c>
      <c r="AU110" s="245" t="s">
        <v>85</v>
      </c>
      <c r="AV110" s="12" t="s">
        <v>85</v>
      </c>
      <c r="AW110" s="12" t="s">
        <v>36</v>
      </c>
      <c r="AX110" s="12" t="s">
        <v>75</v>
      </c>
      <c r="AY110" s="245" t="s">
        <v>199</v>
      </c>
    </row>
    <row r="111" s="13" customFormat="1">
      <c r="B111" s="246"/>
      <c r="C111" s="247"/>
      <c r="D111" s="231" t="s">
        <v>214</v>
      </c>
      <c r="E111" s="248" t="s">
        <v>30</v>
      </c>
      <c r="F111" s="249" t="s">
        <v>216</v>
      </c>
      <c r="G111" s="247"/>
      <c r="H111" s="250">
        <v>42</v>
      </c>
      <c r="I111" s="251"/>
      <c r="J111" s="247"/>
      <c r="K111" s="247"/>
      <c r="L111" s="252"/>
      <c r="M111" s="253"/>
      <c r="N111" s="254"/>
      <c r="O111" s="254"/>
      <c r="P111" s="254"/>
      <c r="Q111" s="254"/>
      <c r="R111" s="254"/>
      <c r="S111" s="254"/>
      <c r="T111" s="255"/>
      <c r="AT111" s="256" t="s">
        <v>214</v>
      </c>
      <c r="AU111" s="256" t="s">
        <v>85</v>
      </c>
      <c r="AV111" s="13" t="s">
        <v>206</v>
      </c>
      <c r="AW111" s="13" t="s">
        <v>4</v>
      </c>
      <c r="AX111" s="13" t="s">
        <v>83</v>
      </c>
      <c r="AY111" s="256" t="s">
        <v>199</v>
      </c>
    </row>
    <row r="112" s="1" customFormat="1" ht="16.5" customHeight="1">
      <c r="B112" s="37"/>
      <c r="C112" s="218" t="s">
        <v>247</v>
      </c>
      <c r="D112" s="218" t="s">
        <v>201</v>
      </c>
      <c r="E112" s="219" t="s">
        <v>1507</v>
      </c>
      <c r="F112" s="220" t="s">
        <v>1508</v>
      </c>
      <c r="G112" s="221" t="s">
        <v>229</v>
      </c>
      <c r="H112" s="222">
        <v>7.5</v>
      </c>
      <c r="I112" s="223"/>
      <c r="J112" s="224">
        <f>ROUND(I112*H112,2)</f>
        <v>0</v>
      </c>
      <c r="K112" s="220" t="s">
        <v>205</v>
      </c>
      <c r="L112" s="42"/>
      <c r="M112" s="225" t="s">
        <v>30</v>
      </c>
      <c r="N112" s="226" t="s">
        <v>46</v>
      </c>
      <c r="O112" s="82"/>
      <c r="P112" s="227">
        <f>O112*H112</f>
        <v>0</v>
      </c>
      <c r="Q112" s="227">
        <v>0.0126885</v>
      </c>
      <c r="R112" s="227">
        <f>Q112*H112</f>
        <v>0.095163750000000005</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1509</v>
      </c>
    </row>
    <row r="113" s="1" customFormat="1">
      <c r="B113" s="37"/>
      <c r="C113" s="38"/>
      <c r="D113" s="231" t="s">
        <v>208</v>
      </c>
      <c r="E113" s="38"/>
      <c r="F113" s="232" t="s">
        <v>1510</v>
      </c>
      <c r="G113" s="38"/>
      <c r="H113" s="38"/>
      <c r="I113" s="144"/>
      <c r="J113" s="38"/>
      <c r="K113" s="38"/>
      <c r="L113" s="42"/>
      <c r="M113" s="233"/>
      <c r="N113" s="82"/>
      <c r="O113" s="82"/>
      <c r="P113" s="82"/>
      <c r="Q113" s="82"/>
      <c r="R113" s="82"/>
      <c r="S113" s="82"/>
      <c r="T113" s="83"/>
      <c r="AT113" s="16" t="s">
        <v>208</v>
      </c>
      <c r="AU113" s="16" t="s">
        <v>85</v>
      </c>
    </row>
    <row r="114" s="1" customFormat="1">
      <c r="B114" s="37"/>
      <c r="C114" s="38"/>
      <c r="D114" s="231" t="s">
        <v>210</v>
      </c>
      <c r="E114" s="38"/>
      <c r="F114" s="234" t="s">
        <v>1337</v>
      </c>
      <c r="G114" s="38"/>
      <c r="H114" s="38"/>
      <c r="I114" s="144"/>
      <c r="J114" s="38"/>
      <c r="K114" s="38"/>
      <c r="L114" s="42"/>
      <c r="M114" s="233"/>
      <c r="N114" s="82"/>
      <c r="O114" s="82"/>
      <c r="P114" s="82"/>
      <c r="Q114" s="82"/>
      <c r="R114" s="82"/>
      <c r="S114" s="82"/>
      <c r="T114" s="83"/>
      <c r="AT114" s="16" t="s">
        <v>210</v>
      </c>
      <c r="AU114" s="16" t="s">
        <v>85</v>
      </c>
    </row>
    <row r="115" s="12" customFormat="1">
      <c r="B115" s="235"/>
      <c r="C115" s="236"/>
      <c r="D115" s="231" t="s">
        <v>214</v>
      </c>
      <c r="E115" s="237" t="s">
        <v>30</v>
      </c>
      <c r="F115" s="238" t="s">
        <v>1511</v>
      </c>
      <c r="G115" s="236"/>
      <c r="H115" s="239">
        <v>7.5</v>
      </c>
      <c r="I115" s="240"/>
      <c r="J115" s="236"/>
      <c r="K115" s="236"/>
      <c r="L115" s="241"/>
      <c r="M115" s="242"/>
      <c r="N115" s="243"/>
      <c r="O115" s="243"/>
      <c r="P115" s="243"/>
      <c r="Q115" s="243"/>
      <c r="R115" s="243"/>
      <c r="S115" s="243"/>
      <c r="T115" s="244"/>
      <c r="AT115" s="245" t="s">
        <v>214</v>
      </c>
      <c r="AU115" s="245" t="s">
        <v>85</v>
      </c>
      <c r="AV115" s="12" t="s">
        <v>85</v>
      </c>
      <c r="AW115" s="12" t="s">
        <v>36</v>
      </c>
      <c r="AX115" s="12" t="s">
        <v>83</v>
      </c>
      <c r="AY115" s="245" t="s">
        <v>199</v>
      </c>
    </row>
    <row r="116" s="1" customFormat="1" ht="16.5" customHeight="1">
      <c r="B116" s="37"/>
      <c r="C116" s="218" t="s">
        <v>254</v>
      </c>
      <c r="D116" s="218" t="s">
        <v>201</v>
      </c>
      <c r="E116" s="219" t="s">
        <v>1512</v>
      </c>
      <c r="F116" s="220" t="s">
        <v>1513</v>
      </c>
      <c r="G116" s="221" t="s">
        <v>229</v>
      </c>
      <c r="H116" s="222">
        <v>18</v>
      </c>
      <c r="I116" s="223"/>
      <c r="J116" s="224">
        <f>ROUND(I116*H116,2)</f>
        <v>0</v>
      </c>
      <c r="K116" s="220" t="s">
        <v>205</v>
      </c>
      <c r="L116" s="42"/>
      <c r="M116" s="225" t="s">
        <v>30</v>
      </c>
      <c r="N116" s="226" t="s">
        <v>46</v>
      </c>
      <c r="O116" s="82"/>
      <c r="P116" s="227">
        <f>O116*H116</f>
        <v>0</v>
      </c>
      <c r="Q116" s="227">
        <v>0.060526700000000003</v>
      </c>
      <c r="R116" s="227">
        <f>Q116*H116</f>
        <v>1.0894806000000001</v>
      </c>
      <c r="S116" s="227">
        <v>0</v>
      </c>
      <c r="T116" s="228">
        <f>S116*H116</f>
        <v>0</v>
      </c>
      <c r="AR116" s="229" t="s">
        <v>206</v>
      </c>
      <c r="AT116" s="229" t="s">
        <v>201</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1514</v>
      </c>
    </row>
    <row r="117" s="1" customFormat="1">
      <c r="B117" s="37"/>
      <c r="C117" s="38"/>
      <c r="D117" s="231" t="s">
        <v>208</v>
      </c>
      <c r="E117" s="38"/>
      <c r="F117" s="232" t="s">
        <v>1515</v>
      </c>
      <c r="G117" s="38"/>
      <c r="H117" s="38"/>
      <c r="I117" s="144"/>
      <c r="J117" s="38"/>
      <c r="K117" s="38"/>
      <c r="L117" s="42"/>
      <c r="M117" s="233"/>
      <c r="N117" s="82"/>
      <c r="O117" s="82"/>
      <c r="P117" s="82"/>
      <c r="Q117" s="82"/>
      <c r="R117" s="82"/>
      <c r="S117" s="82"/>
      <c r="T117" s="83"/>
      <c r="AT117" s="16" t="s">
        <v>208</v>
      </c>
      <c r="AU117" s="16" t="s">
        <v>85</v>
      </c>
    </row>
    <row r="118" s="1" customFormat="1">
      <c r="B118" s="37"/>
      <c r="C118" s="38"/>
      <c r="D118" s="231" t="s">
        <v>210</v>
      </c>
      <c r="E118" s="38"/>
      <c r="F118" s="234" t="s">
        <v>1337</v>
      </c>
      <c r="G118" s="38"/>
      <c r="H118" s="38"/>
      <c r="I118" s="144"/>
      <c r="J118" s="38"/>
      <c r="K118" s="38"/>
      <c r="L118" s="42"/>
      <c r="M118" s="233"/>
      <c r="N118" s="82"/>
      <c r="O118" s="82"/>
      <c r="P118" s="82"/>
      <c r="Q118" s="82"/>
      <c r="R118" s="82"/>
      <c r="S118" s="82"/>
      <c r="T118" s="83"/>
      <c r="AT118" s="16" t="s">
        <v>210</v>
      </c>
      <c r="AU118" s="16" t="s">
        <v>85</v>
      </c>
    </row>
    <row r="119" s="12" customFormat="1">
      <c r="B119" s="235"/>
      <c r="C119" s="236"/>
      <c r="D119" s="231" t="s">
        <v>214</v>
      </c>
      <c r="E119" s="237" t="s">
        <v>30</v>
      </c>
      <c r="F119" s="238" t="s">
        <v>1516</v>
      </c>
      <c r="G119" s="236"/>
      <c r="H119" s="239">
        <v>18</v>
      </c>
      <c r="I119" s="240"/>
      <c r="J119" s="236"/>
      <c r="K119" s="236"/>
      <c r="L119" s="241"/>
      <c r="M119" s="242"/>
      <c r="N119" s="243"/>
      <c r="O119" s="243"/>
      <c r="P119" s="243"/>
      <c r="Q119" s="243"/>
      <c r="R119" s="243"/>
      <c r="S119" s="243"/>
      <c r="T119" s="244"/>
      <c r="AT119" s="245" t="s">
        <v>214</v>
      </c>
      <c r="AU119" s="245" t="s">
        <v>85</v>
      </c>
      <c r="AV119" s="12" t="s">
        <v>85</v>
      </c>
      <c r="AW119" s="12" t="s">
        <v>36</v>
      </c>
      <c r="AX119" s="12" t="s">
        <v>83</v>
      </c>
      <c r="AY119" s="245" t="s">
        <v>199</v>
      </c>
    </row>
    <row r="120" s="1" customFormat="1" ht="16.5" customHeight="1">
      <c r="B120" s="37"/>
      <c r="C120" s="218" t="s">
        <v>263</v>
      </c>
      <c r="D120" s="218" t="s">
        <v>201</v>
      </c>
      <c r="E120" s="219" t="s">
        <v>1338</v>
      </c>
      <c r="F120" s="220" t="s">
        <v>1339</v>
      </c>
      <c r="G120" s="221" t="s">
        <v>229</v>
      </c>
      <c r="H120" s="222">
        <v>1340</v>
      </c>
      <c r="I120" s="223"/>
      <c r="J120" s="224">
        <f>ROUND(I120*H120,2)</f>
        <v>0</v>
      </c>
      <c r="K120" s="220" t="s">
        <v>205</v>
      </c>
      <c r="L120" s="42"/>
      <c r="M120" s="225" t="s">
        <v>30</v>
      </c>
      <c r="N120" s="226" t="s">
        <v>46</v>
      </c>
      <c r="O120" s="82"/>
      <c r="P120" s="227">
        <f>O120*H120</f>
        <v>0</v>
      </c>
      <c r="Q120" s="227">
        <v>0.000135</v>
      </c>
      <c r="R120" s="227">
        <f>Q120*H120</f>
        <v>0.18090000000000001</v>
      </c>
      <c r="S120" s="227">
        <v>0</v>
      </c>
      <c r="T120" s="228">
        <f>S120*H120</f>
        <v>0</v>
      </c>
      <c r="AR120" s="229" t="s">
        <v>206</v>
      </c>
      <c r="AT120" s="229" t="s">
        <v>201</v>
      </c>
      <c r="AU120" s="229" t="s">
        <v>85</v>
      </c>
      <c r="AY120" s="16" t="s">
        <v>199</v>
      </c>
      <c r="BE120" s="230">
        <f>IF(N120="základní",J120,0)</f>
        <v>0</v>
      </c>
      <c r="BF120" s="230">
        <f>IF(N120="snížená",J120,0)</f>
        <v>0</v>
      </c>
      <c r="BG120" s="230">
        <f>IF(N120="zákl. přenesená",J120,0)</f>
        <v>0</v>
      </c>
      <c r="BH120" s="230">
        <f>IF(N120="sníž. přenesená",J120,0)</f>
        <v>0</v>
      </c>
      <c r="BI120" s="230">
        <f>IF(N120="nulová",J120,0)</f>
        <v>0</v>
      </c>
      <c r="BJ120" s="16" t="s">
        <v>83</v>
      </c>
      <c r="BK120" s="230">
        <f>ROUND(I120*H120,2)</f>
        <v>0</v>
      </c>
      <c r="BL120" s="16" t="s">
        <v>206</v>
      </c>
      <c r="BM120" s="229" t="s">
        <v>1517</v>
      </c>
    </row>
    <row r="121" s="1" customFormat="1">
      <c r="B121" s="37"/>
      <c r="C121" s="38"/>
      <c r="D121" s="231" t="s">
        <v>208</v>
      </c>
      <c r="E121" s="38"/>
      <c r="F121" s="232" t="s">
        <v>1341</v>
      </c>
      <c r="G121" s="38"/>
      <c r="H121" s="38"/>
      <c r="I121" s="144"/>
      <c r="J121" s="38"/>
      <c r="K121" s="38"/>
      <c r="L121" s="42"/>
      <c r="M121" s="233"/>
      <c r="N121" s="82"/>
      <c r="O121" s="82"/>
      <c r="P121" s="82"/>
      <c r="Q121" s="82"/>
      <c r="R121" s="82"/>
      <c r="S121" s="82"/>
      <c r="T121" s="83"/>
      <c r="AT121" s="16" t="s">
        <v>208</v>
      </c>
      <c r="AU121" s="16" t="s">
        <v>85</v>
      </c>
    </row>
    <row r="122" s="1" customFormat="1">
      <c r="B122" s="37"/>
      <c r="C122" s="38"/>
      <c r="D122" s="231" t="s">
        <v>210</v>
      </c>
      <c r="E122" s="38"/>
      <c r="F122" s="234" t="s">
        <v>1342</v>
      </c>
      <c r="G122" s="38"/>
      <c r="H122" s="38"/>
      <c r="I122" s="144"/>
      <c r="J122" s="38"/>
      <c r="K122" s="38"/>
      <c r="L122" s="42"/>
      <c r="M122" s="233"/>
      <c r="N122" s="82"/>
      <c r="O122" s="82"/>
      <c r="P122" s="82"/>
      <c r="Q122" s="82"/>
      <c r="R122" s="82"/>
      <c r="S122" s="82"/>
      <c r="T122" s="83"/>
      <c r="AT122" s="16" t="s">
        <v>210</v>
      </c>
      <c r="AU122" s="16" t="s">
        <v>85</v>
      </c>
    </row>
    <row r="123" s="12" customFormat="1">
      <c r="B123" s="235"/>
      <c r="C123" s="236"/>
      <c r="D123" s="231" t="s">
        <v>214</v>
      </c>
      <c r="E123" s="237" t="s">
        <v>30</v>
      </c>
      <c r="F123" s="238" t="s">
        <v>1518</v>
      </c>
      <c r="G123" s="236"/>
      <c r="H123" s="239">
        <v>1340</v>
      </c>
      <c r="I123" s="240"/>
      <c r="J123" s="236"/>
      <c r="K123" s="236"/>
      <c r="L123" s="241"/>
      <c r="M123" s="242"/>
      <c r="N123" s="243"/>
      <c r="O123" s="243"/>
      <c r="P123" s="243"/>
      <c r="Q123" s="243"/>
      <c r="R123" s="243"/>
      <c r="S123" s="243"/>
      <c r="T123" s="244"/>
      <c r="AT123" s="245" t="s">
        <v>214</v>
      </c>
      <c r="AU123" s="245" t="s">
        <v>85</v>
      </c>
      <c r="AV123" s="12" t="s">
        <v>85</v>
      </c>
      <c r="AW123" s="12" t="s">
        <v>36</v>
      </c>
      <c r="AX123" s="12" t="s">
        <v>83</v>
      </c>
      <c r="AY123" s="245" t="s">
        <v>199</v>
      </c>
    </row>
    <row r="124" s="1" customFormat="1" ht="16.5" customHeight="1">
      <c r="B124" s="37"/>
      <c r="C124" s="218" t="s">
        <v>225</v>
      </c>
      <c r="D124" s="218" t="s">
        <v>201</v>
      </c>
      <c r="E124" s="219" t="s">
        <v>1344</v>
      </c>
      <c r="F124" s="220" t="s">
        <v>1345</v>
      </c>
      <c r="G124" s="221" t="s">
        <v>229</v>
      </c>
      <c r="H124" s="222">
        <v>1340</v>
      </c>
      <c r="I124" s="223"/>
      <c r="J124" s="224">
        <f>ROUND(I124*H124,2)</f>
        <v>0</v>
      </c>
      <c r="K124" s="220" t="s">
        <v>205</v>
      </c>
      <c r="L124" s="42"/>
      <c r="M124" s="225" t="s">
        <v>30</v>
      </c>
      <c r="N124" s="226" t="s">
        <v>46</v>
      </c>
      <c r="O124" s="82"/>
      <c r="P124" s="227">
        <f>O124*H124</f>
        <v>0</v>
      </c>
      <c r="Q124" s="227">
        <v>0</v>
      </c>
      <c r="R124" s="227">
        <f>Q124*H124</f>
        <v>0</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1519</v>
      </c>
    </row>
    <row r="125" s="1" customFormat="1">
      <c r="B125" s="37"/>
      <c r="C125" s="38"/>
      <c r="D125" s="231" t="s">
        <v>208</v>
      </c>
      <c r="E125" s="38"/>
      <c r="F125" s="232" t="s">
        <v>1347</v>
      </c>
      <c r="G125" s="38"/>
      <c r="H125" s="38"/>
      <c r="I125" s="144"/>
      <c r="J125" s="38"/>
      <c r="K125" s="38"/>
      <c r="L125" s="42"/>
      <c r="M125" s="233"/>
      <c r="N125" s="82"/>
      <c r="O125" s="82"/>
      <c r="P125" s="82"/>
      <c r="Q125" s="82"/>
      <c r="R125" s="82"/>
      <c r="S125" s="82"/>
      <c r="T125" s="83"/>
      <c r="AT125" s="16" t="s">
        <v>208</v>
      </c>
      <c r="AU125" s="16" t="s">
        <v>85</v>
      </c>
    </row>
    <row r="126" s="1" customFormat="1">
      <c r="B126" s="37"/>
      <c r="C126" s="38"/>
      <c r="D126" s="231" t="s">
        <v>210</v>
      </c>
      <c r="E126" s="38"/>
      <c r="F126" s="234" t="s">
        <v>1342</v>
      </c>
      <c r="G126" s="38"/>
      <c r="H126" s="38"/>
      <c r="I126" s="144"/>
      <c r="J126" s="38"/>
      <c r="K126" s="38"/>
      <c r="L126" s="42"/>
      <c r="M126" s="233"/>
      <c r="N126" s="82"/>
      <c r="O126" s="82"/>
      <c r="P126" s="82"/>
      <c r="Q126" s="82"/>
      <c r="R126" s="82"/>
      <c r="S126" s="82"/>
      <c r="T126" s="83"/>
      <c r="AT126" s="16" t="s">
        <v>210</v>
      </c>
      <c r="AU126" s="16" t="s">
        <v>85</v>
      </c>
    </row>
    <row r="127" s="12" customFormat="1">
      <c r="B127" s="235"/>
      <c r="C127" s="236"/>
      <c r="D127" s="231" t="s">
        <v>214</v>
      </c>
      <c r="E127" s="237" t="s">
        <v>30</v>
      </c>
      <c r="F127" s="238" t="s">
        <v>1518</v>
      </c>
      <c r="G127" s="236"/>
      <c r="H127" s="239">
        <v>1340</v>
      </c>
      <c r="I127" s="240"/>
      <c r="J127" s="236"/>
      <c r="K127" s="236"/>
      <c r="L127" s="241"/>
      <c r="M127" s="242"/>
      <c r="N127" s="243"/>
      <c r="O127" s="243"/>
      <c r="P127" s="243"/>
      <c r="Q127" s="243"/>
      <c r="R127" s="243"/>
      <c r="S127" s="243"/>
      <c r="T127" s="244"/>
      <c r="AT127" s="245" t="s">
        <v>214</v>
      </c>
      <c r="AU127" s="245" t="s">
        <v>85</v>
      </c>
      <c r="AV127" s="12" t="s">
        <v>85</v>
      </c>
      <c r="AW127" s="12" t="s">
        <v>36</v>
      </c>
      <c r="AX127" s="12" t="s">
        <v>83</v>
      </c>
      <c r="AY127" s="245" t="s">
        <v>199</v>
      </c>
    </row>
    <row r="128" s="1" customFormat="1" ht="16.5" customHeight="1">
      <c r="B128" s="37"/>
      <c r="C128" s="218" t="s">
        <v>124</v>
      </c>
      <c r="D128" s="218" t="s">
        <v>201</v>
      </c>
      <c r="E128" s="219" t="s">
        <v>1520</v>
      </c>
      <c r="F128" s="220" t="s">
        <v>1521</v>
      </c>
      <c r="G128" s="221" t="s">
        <v>221</v>
      </c>
      <c r="H128" s="222">
        <v>2.6859999999999999</v>
      </c>
      <c r="I128" s="223"/>
      <c r="J128" s="224">
        <f>ROUND(I128*H128,2)</f>
        <v>0</v>
      </c>
      <c r="K128" s="220" t="s">
        <v>205</v>
      </c>
      <c r="L128" s="42"/>
      <c r="M128" s="225" t="s">
        <v>30</v>
      </c>
      <c r="N128" s="226" t="s">
        <v>46</v>
      </c>
      <c r="O128" s="82"/>
      <c r="P128" s="227">
        <f>O128*H128</f>
        <v>0</v>
      </c>
      <c r="Q128" s="227">
        <v>0</v>
      </c>
      <c r="R128" s="227">
        <f>Q128*H128</f>
        <v>0</v>
      </c>
      <c r="S128" s="227">
        <v>0</v>
      </c>
      <c r="T128" s="228">
        <f>S128*H128</f>
        <v>0</v>
      </c>
      <c r="AR128" s="229" t="s">
        <v>206</v>
      </c>
      <c r="AT128" s="229" t="s">
        <v>201</v>
      </c>
      <c r="AU128" s="229" t="s">
        <v>85</v>
      </c>
      <c r="AY128" s="16" t="s">
        <v>199</v>
      </c>
      <c r="BE128" s="230">
        <f>IF(N128="základní",J128,0)</f>
        <v>0</v>
      </c>
      <c r="BF128" s="230">
        <f>IF(N128="snížená",J128,0)</f>
        <v>0</v>
      </c>
      <c r="BG128" s="230">
        <f>IF(N128="zákl. přenesená",J128,0)</f>
        <v>0</v>
      </c>
      <c r="BH128" s="230">
        <f>IF(N128="sníž. přenesená",J128,0)</f>
        <v>0</v>
      </c>
      <c r="BI128" s="230">
        <f>IF(N128="nulová",J128,0)</f>
        <v>0</v>
      </c>
      <c r="BJ128" s="16" t="s">
        <v>83</v>
      </c>
      <c r="BK128" s="230">
        <f>ROUND(I128*H128,2)</f>
        <v>0</v>
      </c>
      <c r="BL128" s="16" t="s">
        <v>206</v>
      </c>
      <c r="BM128" s="229" t="s">
        <v>1522</v>
      </c>
    </row>
    <row r="129" s="1" customFormat="1">
      <c r="B129" s="37"/>
      <c r="C129" s="38"/>
      <c r="D129" s="231" t="s">
        <v>208</v>
      </c>
      <c r="E129" s="38"/>
      <c r="F129" s="232" t="s">
        <v>1523</v>
      </c>
      <c r="G129" s="38"/>
      <c r="H129" s="38"/>
      <c r="I129" s="144"/>
      <c r="J129" s="38"/>
      <c r="K129" s="38"/>
      <c r="L129" s="42"/>
      <c r="M129" s="233"/>
      <c r="N129" s="82"/>
      <c r="O129" s="82"/>
      <c r="P129" s="82"/>
      <c r="Q129" s="82"/>
      <c r="R129" s="82"/>
      <c r="S129" s="82"/>
      <c r="T129" s="83"/>
      <c r="AT129" s="16" t="s">
        <v>208</v>
      </c>
      <c r="AU129" s="16" t="s">
        <v>85</v>
      </c>
    </row>
    <row r="130" s="1" customFormat="1">
      <c r="B130" s="37"/>
      <c r="C130" s="38"/>
      <c r="D130" s="231" t="s">
        <v>210</v>
      </c>
      <c r="E130" s="38"/>
      <c r="F130" s="234" t="s">
        <v>379</v>
      </c>
      <c r="G130" s="38"/>
      <c r="H130" s="38"/>
      <c r="I130" s="144"/>
      <c r="J130" s="38"/>
      <c r="K130" s="38"/>
      <c r="L130" s="42"/>
      <c r="M130" s="233"/>
      <c r="N130" s="82"/>
      <c r="O130" s="82"/>
      <c r="P130" s="82"/>
      <c r="Q130" s="82"/>
      <c r="R130" s="82"/>
      <c r="S130" s="82"/>
      <c r="T130" s="83"/>
      <c r="AT130" s="16" t="s">
        <v>210</v>
      </c>
      <c r="AU130" s="16" t="s">
        <v>85</v>
      </c>
    </row>
    <row r="131" s="12" customFormat="1">
      <c r="B131" s="235"/>
      <c r="C131" s="236"/>
      <c r="D131" s="231" t="s">
        <v>214</v>
      </c>
      <c r="E131" s="237" t="s">
        <v>30</v>
      </c>
      <c r="F131" s="238" t="s">
        <v>1524</v>
      </c>
      <c r="G131" s="236"/>
      <c r="H131" s="239">
        <v>2.6859999999999999</v>
      </c>
      <c r="I131" s="240"/>
      <c r="J131" s="236"/>
      <c r="K131" s="236"/>
      <c r="L131" s="241"/>
      <c r="M131" s="242"/>
      <c r="N131" s="243"/>
      <c r="O131" s="243"/>
      <c r="P131" s="243"/>
      <c r="Q131" s="243"/>
      <c r="R131" s="243"/>
      <c r="S131" s="243"/>
      <c r="T131" s="244"/>
      <c r="AT131" s="245" t="s">
        <v>214</v>
      </c>
      <c r="AU131" s="245" t="s">
        <v>85</v>
      </c>
      <c r="AV131" s="12" t="s">
        <v>85</v>
      </c>
      <c r="AW131" s="12" t="s">
        <v>36</v>
      </c>
      <c r="AX131" s="12" t="s">
        <v>83</v>
      </c>
      <c r="AY131" s="245" t="s">
        <v>199</v>
      </c>
    </row>
    <row r="132" s="1" customFormat="1" ht="16.5" customHeight="1">
      <c r="B132" s="37"/>
      <c r="C132" s="218" t="s">
        <v>127</v>
      </c>
      <c r="D132" s="218" t="s">
        <v>201</v>
      </c>
      <c r="E132" s="219" t="s">
        <v>1348</v>
      </c>
      <c r="F132" s="220" t="s">
        <v>1349</v>
      </c>
      <c r="G132" s="221" t="s">
        <v>221</v>
      </c>
      <c r="H132" s="222">
        <v>366.51499999999999</v>
      </c>
      <c r="I132" s="223"/>
      <c r="J132" s="224">
        <f>ROUND(I132*H132,2)</f>
        <v>0</v>
      </c>
      <c r="K132" s="220" t="s">
        <v>205</v>
      </c>
      <c r="L132" s="42"/>
      <c r="M132" s="225" t="s">
        <v>30</v>
      </c>
      <c r="N132" s="226" t="s">
        <v>46</v>
      </c>
      <c r="O132" s="82"/>
      <c r="P132" s="227">
        <f>O132*H132</f>
        <v>0</v>
      </c>
      <c r="Q132" s="227">
        <v>0</v>
      </c>
      <c r="R132" s="227">
        <f>Q132*H132</f>
        <v>0</v>
      </c>
      <c r="S132" s="227">
        <v>0</v>
      </c>
      <c r="T132" s="228">
        <f>S132*H132</f>
        <v>0</v>
      </c>
      <c r="AR132" s="229" t="s">
        <v>206</v>
      </c>
      <c r="AT132" s="229" t="s">
        <v>201</v>
      </c>
      <c r="AU132" s="229" t="s">
        <v>85</v>
      </c>
      <c r="AY132" s="16" t="s">
        <v>199</v>
      </c>
      <c r="BE132" s="230">
        <f>IF(N132="základní",J132,0)</f>
        <v>0</v>
      </c>
      <c r="BF132" s="230">
        <f>IF(N132="snížená",J132,0)</f>
        <v>0</v>
      </c>
      <c r="BG132" s="230">
        <f>IF(N132="zákl. přenesená",J132,0)</f>
        <v>0</v>
      </c>
      <c r="BH132" s="230">
        <f>IF(N132="sníž. přenesená",J132,0)</f>
        <v>0</v>
      </c>
      <c r="BI132" s="230">
        <f>IF(N132="nulová",J132,0)</f>
        <v>0</v>
      </c>
      <c r="BJ132" s="16" t="s">
        <v>83</v>
      </c>
      <c r="BK132" s="230">
        <f>ROUND(I132*H132,2)</f>
        <v>0</v>
      </c>
      <c r="BL132" s="16" t="s">
        <v>206</v>
      </c>
      <c r="BM132" s="229" t="s">
        <v>1525</v>
      </c>
    </row>
    <row r="133" s="1" customFormat="1">
      <c r="B133" s="37"/>
      <c r="C133" s="38"/>
      <c r="D133" s="231" t="s">
        <v>208</v>
      </c>
      <c r="E133" s="38"/>
      <c r="F133" s="232" t="s">
        <v>1351</v>
      </c>
      <c r="G133" s="38"/>
      <c r="H133" s="38"/>
      <c r="I133" s="144"/>
      <c r="J133" s="38"/>
      <c r="K133" s="38"/>
      <c r="L133" s="42"/>
      <c r="M133" s="233"/>
      <c r="N133" s="82"/>
      <c r="O133" s="82"/>
      <c r="P133" s="82"/>
      <c r="Q133" s="82"/>
      <c r="R133" s="82"/>
      <c r="S133" s="82"/>
      <c r="T133" s="83"/>
      <c r="AT133" s="16" t="s">
        <v>208</v>
      </c>
      <c r="AU133" s="16" t="s">
        <v>85</v>
      </c>
    </row>
    <row r="134" s="1" customFormat="1">
      <c r="B134" s="37"/>
      <c r="C134" s="38"/>
      <c r="D134" s="231" t="s">
        <v>210</v>
      </c>
      <c r="E134" s="38"/>
      <c r="F134" s="234" t="s">
        <v>1352</v>
      </c>
      <c r="G134" s="38"/>
      <c r="H134" s="38"/>
      <c r="I134" s="144"/>
      <c r="J134" s="38"/>
      <c r="K134" s="38"/>
      <c r="L134" s="42"/>
      <c r="M134" s="233"/>
      <c r="N134" s="82"/>
      <c r="O134" s="82"/>
      <c r="P134" s="82"/>
      <c r="Q134" s="82"/>
      <c r="R134" s="82"/>
      <c r="S134" s="82"/>
      <c r="T134" s="83"/>
      <c r="AT134" s="16" t="s">
        <v>210</v>
      </c>
      <c r="AU134" s="16" t="s">
        <v>85</v>
      </c>
    </row>
    <row r="135" s="1" customFormat="1" ht="16.5" customHeight="1">
      <c r="B135" s="37"/>
      <c r="C135" s="218" t="s">
        <v>130</v>
      </c>
      <c r="D135" s="218" t="s">
        <v>201</v>
      </c>
      <c r="E135" s="219" t="s">
        <v>1526</v>
      </c>
      <c r="F135" s="220" t="s">
        <v>1527</v>
      </c>
      <c r="G135" s="221" t="s">
        <v>221</v>
      </c>
      <c r="H135" s="222">
        <v>1221.7159999999999</v>
      </c>
      <c r="I135" s="223"/>
      <c r="J135" s="224">
        <f>ROUND(I135*H135,2)</f>
        <v>0</v>
      </c>
      <c r="K135" s="220" t="s">
        <v>205</v>
      </c>
      <c r="L135" s="42"/>
      <c r="M135" s="225" t="s">
        <v>30</v>
      </c>
      <c r="N135" s="226" t="s">
        <v>46</v>
      </c>
      <c r="O135" s="82"/>
      <c r="P135" s="227">
        <f>O135*H135</f>
        <v>0</v>
      </c>
      <c r="Q135" s="227">
        <v>0</v>
      </c>
      <c r="R135" s="227">
        <f>Q135*H135</f>
        <v>0</v>
      </c>
      <c r="S135" s="227">
        <v>0</v>
      </c>
      <c r="T135" s="228">
        <f>S135*H135</f>
        <v>0</v>
      </c>
      <c r="AR135" s="229" t="s">
        <v>206</v>
      </c>
      <c r="AT135" s="229" t="s">
        <v>201</v>
      </c>
      <c r="AU135" s="229" t="s">
        <v>85</v>
      </c>
      <c r="AY135" s="16" t="s">
        <v>199</v>
      </c>
      <c r="BE135" s="230">
        <f>IF(N135="základní",J135,0)</f>
        <v>0</v>
      </c>
      <c r="BF135" s="230">
        <f>IF(N135="snížená",J135,0)</f>
        <v>0</v>
      </c>
      <c r="BG135" s="230">
        <f>IF(N135="zákl. přenesená",J135,0)</f>
        <v>0</v>
      </c>
      <c r="BH135" s="230">
        <f>IF(N135="sníž. přenesená",J135,0)</f>
        <v>0</v>
      </c>
      <c r="BI135" s="230">
        <f>IF(N135="nulová",J135,0)</f>
        <v>0</v>
      </c>
      <c r="BJ135" s="16" t="s">
        <v>83</v>
      </c>
      <c r="BK135" s="230">
        <f>ROUND(I135*H135,2)</f>
        <v>0</v>
      </c>
      <c r="BL135" s="16" t="s">
        <v>206</v>
      </c>
      <c r="BM135" s="229" t="s">
        <v>1528</v>
      </c>
    </row>
    <row r="136" s="1" customFormat="1">
      <c r="B136" s="37"/>
      <c r="C136" s="38"/>
      <c r="D136" s="231" t="s">
        <v>208</v>
      </c>
      <c r="E136" s="38"/>
      <c r="F136" s="232" t="s">
        <v>1529</v>
      </c>
      <c r="G136" s="38"/>
      <c r="H136" s="38"/>
      <c r="I136" s="144"/>
      <c r="J136" s="38"/>
      <c r="K136" s="38"/>
      <c r="L136" s="42"/>
      <c r="M136" s="233"/>
      <c r="N136" s="82"/>
      <c r="O136" s="82"/>
      <c r="P136" s="82"/>
      <c r="Q136" s="82"/>
      <c r="R136" s="82"/>
      <c r="S136" s="82"/>
      <c r="T136" s="83"/>
      <c r="AT136" s="16" t="s">
        <v>208</v>
      </c>
      <c r="AU136" s="16" t="s">
        <v>85</v>
      </c>
    </row>
    <row r="137" s="1" customFormat="1">
      <c r="B137" s="37"/>
      <c r="C137" s="38"/>
      <c r="D137" s="231" t="s">
        <v>210</v>
      </c>
      <c r="E137" s="38"/>
      <c r="F137" s="234" t="s">
        <v>1357</v>
      </c>
      <c r="G137" s="38"/>
      <c r="H137" s="38"/>
      <c r="I137" s="144"/>
      <c r="J137" s="38"/>
      <c r="K137" s="38"/>
      <c r="L137" s="42"/>
      <c r="M137" s="233"/>
      <c r="N137" s="82"/>
      <c r="O137" s="82"/>
      <c r="P137" s="82"/>
      <c r="Q137" s="82"/>
      <c r="R137" s="82"/>
      <c r="S137" s="82"/>
      <c r="T137" s="83"/>
      <c r="AT137" s="16" t="s">
        <v>210</v>
      </c>
      <c r="AU137" s="16" t="s">
        <v>85</v>
      </c>
    </row>
    <row r="138" s="12" customFormat="1">
      <c r="B138" s="235"/>
      <c r="C138" s="236"/>
      <c r="D138" s="231" t="s">
        <v>214</v>
      </c>
      <c r="E138" s="237" t="s">
        <v>30</v>
      </c>
      <c r="F138" s="238" t="s">
        <v>1530</v>
      </c>
      <c r="G138" s="236"/>
      <c r="H138" s="239">
        <v>1197.479</v>
      </c>
      <c r="I138" s="240"/>
      <c r="J138" s="236"/>
      <c r="K138" s="236"/>
      <c r="L138" s="241"/>
      <c r="M138" s="242"/>
      <c r="N138" s="243"/>
      <c r="O138" s="243"/>
      <c r="P138" s="243"/>
      <c r="Q138" s="243"/>
      <c r="R138" s="243"/>
      <c r="S138" s="243"/>
      <c r="T138" s="244"/>
      <c r="AT138" s="245" t="s">
        <v>214</v>
      </c>
      <c r="AU138" s="245" t="s">
        <v>85</v>
      </c>
      <c r="AV138" s="12" t="s">
        <v>85</v>
      </c>
      <c r="AW138" s="12" t="s">
        <v>36</v>
      </c>
      <c r="AX138" s="12" t="s">
        <v>75</v>
      </c>
      <c r="AY138" s="245" t="s">
        <v>199</v>
      </c>
    </row>
    <row r="139" s="12" customFormat="1">
      <c r="B139" s="235"/>
      <c r="C139" s="236"/>
      <c r="D139" s="231" t="s">
        <v>214</v>
      </c>
      <c r="E139" s="237" t="s">
        <v>30</v>
      </c>
      <c r="F139" s="238" t="s">
        <v>1531</v>
      </c>
      <c r="G139" s="236"/>
      <c r="H139" s="239">
        <v>8.0570000000000004</v>
      </c>
      <c r="I139" s="240"/>
      <c r="J139" s="236"/>
      <c r="K139" s="236"/>
      <c r="L139" s="241"/>
      <c r="M139" s="242"/>
      <c r="N139" s="243"/>
      <c r="O139" s="243"/>
      <c r="P139" s="243"/>
      <c r="Q139" s="243"/>
      <c r="R139" s="243"/>
      <c r="S139" s="243"/>
      <c r="T139" s="244"/>
      <c r="AT139" s="245" t="s">
        <v>214</v>
      </c>
      <c r="AU139" s="245" t="s">
        <v>85</v>
      </c>
      <c r="AV139" s="12" t="s">
        <v>85</v>
      </c>
      <c r="AW139" s="12" t="s">
        <v>36</v>
      </c>
      <c r="AX139" s="12" t="s">
        <v>75</v>
      </c>
      <c r="AY139" s="245" t="s">
        <v>199</v>
      </c>
    </row>
    <row r="140" s="12" customFormat="1">
      <c r="B140" s="235"/>
      <c r="C140" s="236"/>
      <c r="D140" s="231" t="s">
        <v>214</v>
      </c>
      <c r="E140" s="237" t="s">
        <v>30</v>
      </c>
      <c r="F140" s="238" t="s">
        <v>1532</v>
      </c>
      <c r="G140" s="236"/>
      <c r="H140" s="239">
        <v>13.455</v>
      </c>
      <c r="I140" s="240"/>
      <c r="J140" s="236"/>
      <c r="K140" s="236"/>
      <c r="L140" s="241"/>
      <c r="M140" s="242"/>
      <c r="N140" s="243"/>
      <c r="O140" s="243"/>
      <c r="P140" s="243"/>
      <c r="Q140" s="243"/>
      <c r="R140" s="243"/>
      <c r="S140" s="243"/>
      <c r="T140" s="244"/>
      <c r="AT140" s="245" t="s">
        <v>214</v>
      </c>
      <c r="AU140" s="245" t="s">
        <v>85</v>
      </c>
      <c r="AV140" s="12" t="s">
        <v>85</v>
      </c>
      <c r="AW140" s="12" t="s">
        <v>36</v>
      </c>
      <c r="AX140" s="12" t="s">
        <v>75</v>
      </c>
      <c r="AY140" s="245" t="s">
        <v>199</v>
      </c>
    </row>
    <row r="141" s="12" customFormat="1">
      <c r="B141" s="235"/>
      <c r="C141" s="236"/>
      <c r="D141" s="231" t="s">
        <v>214</v>
      </c>
      <c r="E141" s="237" t="s">
        <v>30</v>
      </c>
      <c r="F141" s="238" t="s">
        <v>1533</v>
      </c>
      <c r="G141" s="236"/>
      <c r="H141" s="239">
        <v>2.7250000000000001</v>
      </c>
      <c r="I141" s="240"/>
      <c r="J141" s="236"/>
      <c r="K141" s="236"/>
      <c r="L141" s="241"/>
      <c r="M141" s="242"/>
      <c r="N141" s="243"/>
      <c r="O141" s="243"/>
      <c r="P141" s="243"/>
      <c r="Q141" s="243"/>
      <c r="R141" s="243"/>
      <c r="S141" s="243"/>
      <c r="T141" s="244"/>
      <c r="AT141" s="245" t="s">
        <v>214</v>
      </c>
      <c r="AU141" s="245" t="s">
        <v>85</v>
      </c>
      <c r="AV141" s="12" t="s">
        <v>85</v>
      </c>
      <c r="AW141" s="12" t="s">
        <v>36</v>
      </c>
      <c r="AX141" s="12" t="s">
        <v>75</v>
      </c>
      <c r="AY141" s="245" t="s">
        <v>199</v>
      </c>
    </row>
    <row r="142" s="13" customFormat="1">
      <c r="B142" s="246"/>
      <c r="C142" s="247"/>
      <c r="D142" s="231" t="s">
        <v>214</v>
      </c>
      <c r="E142" s="248" t="s">
        <v>30</v>
      </c>
      <c r="F142" s="249" t="s">
        <v>216</v>
      </c>
      <c r="G142" s="247"/>
      <c r="H142" s="250">
        <v>1221.7159999999999</v>
      </c>
      <c r="I142" s="251"/>
      <c r="J142" s="247"/>
      <c r="K142" s="247"/>
      <c r="L142" s="252"/>
      <c r="M142" s="253"/>
      <c r="N142" s="254"/>
      <c r="O142" s="254"/>
      <c r="P142" s="254"/>
      <c r="Q142" s="254"/>
      <c r="R142" s="254"/>
      <c r="S142" s="254"/>
      <c r="T142" s="255"/>
      <c r="AT142" s="256" t="s">
        <v>214</v>
      </c>
      <c r="AU142" s="256" t="s">
        <v>85</v>
      </c>
      <c r="AV142" s="13" t="s">
        <v>206</v>
      </c>
      <c r="AW142" s="13" t="s">
        <v>4</v>
      </c>
      <c r="AX142" s="13" t="s">
        <v>83</v>
      </c>
      <c r="AY142" s="256" t="s">
        <v>199</v>
      </c>
    </row>
    <row r="143" s="1" customFormat="1" ht="16.5" customHeight="1">
      <c r="B143" s="37"/>
      <c r="C143" s="218" t="s">
        <v>133</v>
      </c>
      <c r="D143" s="218" t="s">
        <v>201</v>
      </c>
      <c r="E143" s="219" t="s">
        <v>1359</v>
      </c>
      <c r="F143" s="220" t="s">
        <v>1360</v>
      </c>
      <c r="G143" s="221" t="s">
        <v>221</v>
      </c>
      <c r="H143" s="222">
        <v>366.51499999999999</v>
      </c>
      <c r="I143" s="223"/>
      <c r="J143" s="224">
        <f>ROUND(I143*H143,2)</f>
        <v>0</v>
      </c>
      <c r="K143" s="220" t="s">
        <v>205</v>
      </c>
      <c r="L143" s="42"/>
      <c r="M143" s="225" t="s">
        <v>30</v>
      </c>
      <c r="N143" s="226" t="s">
        <v>46</v>
      </c>
      <c r="O143" s="82"/>
      <c r="P143" s="227">
        <f>O143*H143</f>
        <v>0</v>
      </c>
      <c r="Q143" s="227">
        <v>0</v>
      </c>
      <c r="R143" s="227">
        <f>Q143*H143</f>
        <v>0</v>
      </c>
      <c r="S143" s="227">
        <v>0</v>
      </c>
      <c r="T143" s="228">
        <f>S143*H143</f>
        <v>0</v>
      </c>
      <c r="AR143" s="229" t="s">
        <v>206</v>
      </c>
      <c r="AT143" s="229" t="s">
        <v>201</v>
      </c>
      <c r="AU143" s="229" t="s">
        <v>85</v>
      </c>
      <c r="AY143" s="16" t="s">
        <v>199</v>
      </c>
      <c r="BE143" s="230">
        <f>IF(N143="základní",J143,0)</f>
        <v>0</v>
      </c>
      <c r="BF143" s="230">
        <f>IF(N143="snížená",J143,0)</f>
        <v>0</v>
      </c>
      <c r="BG143" s="230">
        <f>IF(N143="zákl. přenesená",J143,0)</f>
        <v>0</v>
      </c>
      <c r="BH143" s="230">
        <f>IF(N143="sníž. přenesená",J143,0)</f>
        <v>0</v>
      </c>
      <c r="BI143" s="230">
        <f>IF(N143="nulová",J143,0)</f>
        <v>0</v>
      </c>
      <c r="BJ143" s="16" t="s">
        <v>83</v>
      </c>
      <c r="BK143" s="230">
        <f>ROUND(I143*H143,2)</f>
        <v>0</v>
      </c>
      <c r="BL143" s="16" t="s">
        <v>206</v>
      </c>
      <c r="BM143" s="229" t="s">
        <v>1534</v>
      </c>
    </row>
    <row r="144" s="1" customFormat="1">
      <c r="B144" s="37"/>
      <c r="C144" s="38"/>
      <c r="D144" s="231" t="s">
        <v>208</v>
      </c>
      <c r="E144" s="38"/>
      <c r="F144" s="232" t="s">
        <v>1362</v>
      </c>
      <c r="G144" s="38"/>
      <c r="H144" s="38"/>
      <c r="I144" s="144"/>
      <c r="J144" s="38"/>
      <c r="K144" s="38"/>
      <c r="L144" s="42"/>
      <c r="M144" s="233"/>
      <c r="N144" s="82"/>
      <c r="O144" s="82"/>
      <c r="P144" s="82"/>
      <c r="Q144" s="82"/>
      <c r="R144" s="82"/>
      <c r="S144" s="82"/>
      <c r="T144" s="83"/>
      <c r="AT144" s="16" t="s">
        <v>208</v>
      </c>
      <c r="AU144" s="16" t="s">
        <v>85</v>
      </c>
    </row>
    <row r="145" s="1" customFormat="1">
      <c r="B145" s="37"/>
      <c r="C145" s="38"/>
      <c r="D145" s="231" t="s">
        <v>210</v>
      </c>
      <c r="E145" s="38"/>
      <c r="F145" s="234" t="s">
        <v>1357</v>
      </c>
      <c r="G145" s="38"/>
      <c r="H145" s="38"/>
      <c r="I145" s="144"/>
      <c r="J145" s="38"/>
      <c r="K145" s="38"/>
      <c r="L145" s="42"/>
      <c r="M145" s="233"/>
      <c r="N145" s="82"/>
      <c r="O145" s="82"/>
      <c r="P145" s="82"/>
      <c r="Q145" s="82"/>
      <c r="R145" s="82"/>
      <c r="S145" s="82"/>
      <c r="T145" s="83"/>
      <c r="AT145" s="16" t="s">
        <v>210</v>
      </c>
      <c r="AU145" s="16" t="s">
        <v>85</v>
      </c>
    </row>
    <row r="146" s="1" customFormat="1" ht="16.5" customHeight="1">
      <c r="B146" s="37"/>
      <c r="C146" s="218" t="s">
        <v>136</v>
      </c>
      <c r="D146" s="218" t="s">
        <v>201</v>
      </c>
      <c r="E146" s="219" t="s">
        <v>1535</v>
      </c>
      <c r="F146" s="220" t="s">
        <v>1536</v>
      </c>
      <c r="G146" s="221" t="s">
        <v>204</v>
      </c>
      <c r="H146" s="222">
        <v>2678.2399999999998</v>
      </c>
      <c r="I146" s="223"/>
      <c r="J146" s="224">
        <f>ROUND(I146*H146,2)</f>
        <v>0</v>
      </c>
      <c r="K146" s="220" t="s">
        <v>205</v>
      </c>
      <c r="L146" s="42"/>
      <c r="M146" s="225" t="s">
        <v>30</v>
      </c>
      <c r="N146" s="226" t="s">
        <v>46</v>
      </c>
      <c r="O146" s="82"/>
      <c r="P146" s="227">
        <f>O146*H146</f>
        <v>0</v>
      </c>
      <c r="Q146" s="227">
        <v>0.00083850999999999999</v>
      </c>
      <c r="R146" s="227">
        <f>Q146*H146</f>
        <v>2.2457310223999998</v>
      </c>
      <c r="S146" s="227">
        <v>0</v>
      </c>
      <c r="T146" s="228">
        <f>S146*H146</f>
        <v>0</v>
      </c>
      <c r="AR146" s="229" t="s">
        <v>206</v>
      </c>
      <c r="AT146" s="229" t="s">
        <v>201</v>
      </c>
      <c r="AU146" s="229" t="s">
        <v>85</v>
      </c>
      <c r="AY146" s="16" t="s">
        <v>199</v>
      </c>
      <c r="BE146" s="230">
        <f>IF(N146="základní",J146,0)</f>
        <v>0</v>
      </c>
      <c r="BF146" s="230">
        <f>IF(N146="snížená",J146,0)</f>
        <v>0</v>
      </c>
      <c r="BG146" s="230">
        <f>IF(N146="zákl. přenesená",J146,0)</f>
        <v>0</v>
      </c>
      <c r="BH146" s="230">
        <f>IF(N146="sníž. přenesená",J146,0)</f>
        <v>0</v>
      </c>
      <c r="BI146" s="230">
        <f>IF(N146="nulová",J146,0)</f>
        <v>0</v>
      </c>
      <c r="BJ146" s="16" t="s">
        <v>83</v>
      </c>
      <c r="BK146" s="230">
        <f>ROUND(I146*H146,2)</f>
        <v>0</v>
      </c>
      <c r="BL146" s="16" t="s">
        <v>206</v>
      </c>
      <c r="BM146" s="229" t="s">
        <v>1537</v>
      </c>
    </row>
    <row r="147" s="1" customFormat="1">
      <c r="B147" s="37"/>
      <c r="C147" s="38"/>
      <c r="D147" s="231" t="s">
        <v>208</v>
      </c>
      <c r="E147" s="38"/>
      <c r="F147" s="232" t="s">
        <v>1538</v>
      </c>
      <c r="G147" s="38"/>
      <c r="H147" s="38"/>
      <c r="I147" s="144"/>
      <c r="J147" s="38"/>
      <c r="K147" s="38"/>
      <c r="L147" s="42"/>
      <c r="M147" s="233"/>
      <c r="N147" s="82"/>
      <c r="O147" s="82"/>
      <c r="P147" s="82"/>
      <c r="Q147" s="82"/>
      <c r="R147" s="82"/>
      <c r="S147" s="82"/>
      <c r="T147" s="83"/>
      <c r="AT147" s="16" t="s">
        <v>208</v>
      </c>
      <c r="AU147" s="16" t="s">
        <v>85</v>
      </c>
    </row>
    <row r="148" s="1" customFormat="1">
      <c r="B148" s="37"/>
      <c r="C148" s="38"/>
      <c r="D148" s="231" t="s">
        <v>210</v>
      </c>
      <c r="E148" s="38"/>
      <c r="F148" s="234" t="s">
        <v>1539</v>
      </c>
      <c r="G148" s="38"/>
      <c r="H148" s="38"/>
      <c r="I148" s="144"/>
      <c r="J148" s="38"/>
      <c r="K148" s="38"/>
      <c r="L148" s="42"/>
      <c r="M148" s="233"/>
      <c r="N148" s="82"/>
      <c r="O148" s="82"/>
      <c r="P148" s="82"/>
      <c r="Q148" s="82"/>
      <c r="R148" s="82"/>
      <c r="S148" s="82"/>
      <c r="T148" s="83"/>
      <c r="AT148" s="16" t="s">
        <v>210</v>
      </c>
      <c r="AU148" s="16" t="s">
        <v>85</v>
      </c>
    </row>
    <row r="149" s="12" customFormat="1">
      <c r="B149" s="235"/>
      <c r="C149" s="236"/>
      <c r="D149" s="231" t="s">
        <v>214</v>
      </c>
      <c r="E149" s="237" t="s">
        <v>30</v>
      </c>
      <c r="F149" s="238" t="s">
        <v>1540</v>
      </c>
      <c r="G149" s="236"/>
      <c r="H149" s="239">
        <v>2678.2399999999998</v>
      </c>
      <c r="I149" s="240"/>
      <c r="J149" s="236"/>
      <c r="K149" s="236"/>
      <c r="L149" s="241"/>
      <c r="M149" s="242"/>
      <c r="N149" s="243"/>
      <c r="O149" s="243"/>
      <c r="P149" s="243"/>
      <c r="Q149" s="243"/>
      <c r="R149" s="243"/>
      <c r="S149" s="243"/>
      <c r="T149" s="244"/>
      <c r="AT149" s="245" t="s">
        <v>214</v>
      </c>
      <c r="AU149" s="245" t="s">
        <v>85</v>
      </c>
      <c r="AV149" s="12" t="s">
        <v>85</v>
      </c>
      <c r="AW149" s="12" t="s">
        <v>36</v>
      </c>
      <c r="AX149" s="12" t="s">
        <v>83</v>
      </c>
      <c r="AY149" s="245" t="s">
        <v>199</v>
      </c>
    </row>
    <row r="150" s="1" customFormat="1" ht="16.5" customHeight="1">
      <c r="B150" s="37"/>
      <c r="C150" s="218" t="s">
        <v>8</v>
      </c>
      <c r="D150" s="218" t="s">
        <v>201</v>
      </c>
      <c r="E150" s="219" t="s">
        <v>1541</v>
      </c>
      <c r="F150" s="220" t="s">
        <v>1542</v>
      </c>
      <c r="G150" s="221" t="s">
        <v>204</v>
      </c>
      <c r="H150" s="222">
        <v>208.38</v>
      </c>
      <c r="I150" s="223"/>
      <c r="J150" s="224">
        <f>ROUND(I150*H150,2)</f>
        <v>0</v>
      </c>
      <c r="K150" s="220" t="s">
        <v>205</v>
      </c>
      <c r="L150" s="42"/>
      <c r="M150" s="225" t="s">
        <v>30</v>
      </c>
      <c r="N150" s="226" t="s">
        <v>46</v>
      </c>
      <c r="O150" s="82"/>
      <c r="P150" s="227">
        <f>O150*H150</f>
        <v>0</v>
      </c>
      <c r="Q150" s="227">
        <v>0.00085132000000000003</v>
      </c>
      <c r="R150" s="227">
        <f>Q150*H150</f>
        <v>0.17739806159999999</v>
      </c>
      <c r="S150" s="227">
        <v>0</v>
      </c>
      <c r="T150" s="228">
        <f>S150*H150</f>
        <v>0</v>
      </c>
      <c r="AR150" s="229" t="s">
        <v>206</v>
      </c>
      <c r="AT150" s="229" t="s">
        <v>201</v>
      </c>
      <c r="AU150" s="229" t="s">
        <v>85</v>
      </c>
      <c r="AY150" s="16" t="s">
        <v>199</v>
      </c>
      <c r="BE150" s="230">
        <f>IF(N150="základní",J150,0)</f>
        <v>0</v>
      </c>
      <c r="BF150" s="230">
        <f>IF(N150="snížená",J150,0)</f>
        <v>0</v>
      </c>
      <c r="BG150" s="230">
        <f>IF(N150="zákl. přenesená",J150,0)</f>
        <v>0</v>
      </c>
      <c r="BH150" s="230">
        <f>IF(N150="sníž. přenesená",J150,0)</f>
        <v>0</v>
      </c>
      <c r="BI150" s="230">
        <f>IF(N150="nulová",J150,0)</f>
        <v>0</v>
      </c>
      <c r="BJ150" s="16" t="s">
        <v>83</v>
      </c>
      <c r="BK150" s="230">
        <f>ROUND(I150*H150,2)</f>
        <v>0</v>
      </c>
      <c r="BL150" s="16" t="s">
        <v>206</v>
      </c>
      <c r="BM150" s="229" t="s">
        <v>1543</v>
      </c>
    </row>
    <row r="151" s="1" customFormat="1">
      <c r="B151" s="37"/>
      <c r="C151" s="38"/>
      <c r="D151" s="231" t="s">
        <v>208</v>
      </c>
      <c r="E151" s="38"/>
      <c r="F151" s="232" t="s">
        <v>1544</v>
      </c>
      <c r="G151" s="38"/>
      <c r="H151" s="38"/>
      <c r="I151" s="144"/>
      <c r="J151" s="38"/>
      <c r="K151" s="38"/>
      <c r="L151" s="42"/>
      <c r="M151" s="233"/>
      <c r="N151" s="82"/>
      <c r="O151" s="82"/>
      <c r="P151" s="82"/>
      <c r="Q151" s="82"/>
      <c r="R151" s="82"/>
      <c r="S151" s="82"/>
      <c r="T151" s="83"/>
      <c r="AT151" s="16" t="s">
        <v>208</v>
      </c>
      <c r="AU151" s="16" t="s">
        <v>85</v>
      </c>
    </row>
    <row r="152" s="1" customFormat="1">
      <c r="B152" s="37"/>
      <c r="C152" s="38"/>
      <c r="D152" s="231" t="s">
        <v>210</v>
      </c>
      <c r="E152" s="38"/>
      <c r="F152" s="234" t="s">
        <v>1539</v>
      </c>
      <c r="G152" s="38"/>
      <c r="H152" s="38"/>
      <c r="I152" s="144"/>
      <c r="J152" s="38"/>
      <c r="K152" s="38"/>
      <c r="L152" s="42"/>
      <c r="M152" s="233"/>
      <c r="N152" s="82"/>
      <c r="O152" s="82"/>
      <c r="P152" s="82"/>
      <c r="Q152" s="82"/>
      <c r="R152" s="82"/>
      <c r="S152" s="82"/>
      <c r="T152" s="83"/>
      <c r="AT152" s="16" t="s">
        <v>210</v>
      </c>
      <c r="AU152" s="16" t="s">
        <v>85</v>
      </c>
    </row>
    <row r="153" s="12" customFormat="1">
      <c r="B153" s="235"/>
      <c r="C153" s="236"/>
      <c r="D153" s="231" t="s">
        <v>214</v>
      </c>
      <c r="E153" s="237" t="s">
        <v>30</v>
      </c>
      <c r="F153" s="238" t="s">
        <v>1545</v>
      </c>
      <c r="G153" s="236"/>
      <c r="H153" s="239">
        <v>208.38</v>
      </c>
      <c r="I153" s="240"/>
      <c r="J153" s="236"/>
      <c r="K153" s="236"/>
      <c r="L153" s="241"/>
      <c r="M153" s="242"/>
      <c r="N153" s="243"/>
      <c r="O153" s="243"/>
      <c r="P153" s="243"/>
      <c r="Q153" s="243"/>
      <c r="R153" s="243"/>
      <c r="S153" s="243"/>
      <c r="T153" s="244"/>
      <c r="AT153" s="245" t="s">
        <v>214</v>
      </c>
      <c r="AU153" s="245" t="s">
        <v>85</v>
      </c>
      <c r="AV153" s="12" t="s">
        <v>85</v>
      </c>
      <c r="AW153" s="12" t="s">
        <v>36</v>
      </c>
      <c r="AX153" s="12" t="s">
        <v>83</v>
      </c>
      <c r="AY153" s="245" t="s">
        <v>199</v>
      </c>
    </row>
    <row r="154" s="1" customFormat="1" ht="16.5" customHeight="1">
      <c r="B154" s="37"/>
      <c r="C154" s="218" t="s">
        <v>336</v>
      </c>
      <c r="D154" s="218" t="s">
        <v>201</v>
      </c>
      <c r="E154" s="219" t="s">
        <v>1546</v>
      </c>
      <c r="F154" s="220" t="s">
        <v>1547</v>
      </c>
      <c r="G154" s="221" t="s">
        <v>204</v>
      </c>
      <c r="H154" s="222">
        <v>2678.2399999999998</v>
      </c>
      <c r="I154" s="223"/>
      <c r="J154" s="224">
        <f>ROUND(I154*H154,2)</f>
        <v>0</v>
      </c>
      <c r="K154" s="220" t="s">
        <v>205</v>
      </c>
      <c r="L154" s="42"/>
      <c r="M154" s="225" t="s">
        <v>30</v>
      </c>
      <c r="N154" s="226" t="s">
        <v>46</v>
      </c>
      <c r="O154" s="82"/>
      <c r="P154" s="227">
        <f>O154*H154</f>
        <v>0</v>
      </c>
      <c r="Q154" s="227">
        <v>0</v>
      </c>
      <c r="R154" s="227">
        <f>Q154*H154</f>
        <v>0</v>
      </c>
      <c r="S154" s="227">
        <v>0</v>
      </c>
      <c r="T154" s="228">
        <f>S154*H154</f>
        <v>0</v>
      </c>
      <c r="AR154" s="229" t="s">
        <v>206</v>
      </c>
      <c r="AT154" s="229" t="s">
        <v>201</v>
      </c>
      <c r="AU154" s="229" t="s">
        <v>85</v>
      </c>
      <c r="AY154" s="16" t="s">
        <v>199</v>
      </c>
      <c r="BE154" s="230">
        <f>IF(N154="základní",J154,0)</f>
        <v>0</v>
      </c>
      <c r="BF154" s="230">
        <f>IF(N154="snížená",J154,0)</f>
        <v>0</v>
      </c>
      <c r="BG154" s="230">
        <f>IF(N154="zákl. přenesená",J154,0)</f>
        <v>0</v>
      </c>
      <c r="BH154" s="230">
        <f>IF(N154="sníž. přenesená",J154,0)</f>
        <v>0</v>
      </c>
      <c r="BI154" s="230">
        <f>IF(N154="nulová",J154,0)</f>
        <v>0</v>
      </c>
      <c r="BJ154" s="16" t="s">
        <v>83</v>
      </c>
      <c r="BK154" s="230">
        <f>ROUND(I154*H154,2)</f>
        <v>0</v>
      </c>
      <c r="BL154" s="16" t="s">
        <v>206</v>
      </c>
      <c r="BM154" s="229" t="s">
        <v>1548</v>
      </c>
    </row>
    <row r="155" s="1" customFormat="1">
      <c r="B155" s="37"/>
      <c r="C155" s="38"/>
      <c r="D155" s="231" t="s">
        <v>208</v>
      </c>
      <c r="E155" s="38"/>
      <c r="F155" s="232" t="s">
        <v>1549</v>
      </c>
      <c r="G155" s="38"/>
      <c r="H155" s="38"/>
      <c r="I155" s="144"/>
      <c r="J155" s="38"/>
      <c r="K155" s="38"/>
      <c r="L155" s="42"/>
      <c r="M155" s="233"/>
      <c r="N155" s="82"/>
      <c r="O155" s="82"/>
      <c r="P155" s="82"/>
      <c r="Q155" s="82"/>
      <c r="R155" s="82"/>
      <c r="S155" s="82"/>
      <c r="T155" s="83"/>
      <c r="AT155" s="16" t="s">
        <v>208</v>
      </c>
      <c r="AU155" s="16" t="s">
        <v>85</v>
      </c>
    </row>
    <row r="156" s="12" customFormat="1">
      <c r="B156" s="235"/>
      <c r="C156" s="236"/>
      <c r="D156" s="231" t="s">
        <v>214</v>
      </c>
      <c r="E156" s="237" t="s">
        <v>30</v>
      </c>
      <c r="F156" s="238" t="s">
        <v>1540</v>
      </c>
      <c r="G156" s="236"/>
      <c r="H156" s="239">
        <v>2678.2399999999998</v>
      </c>
      <c r="I156" s="240"/>
      <c r="J156" s="236"/>
      <c r="K156" s="236"/>
      <c r="L156" s="241"/>
      <c r="M156" s="242"/>
      <c r="N156" s="243"/>
      <c r="O156" s="243"/>
      <c r="P156" s="243"/>
      <c r="Q156" s="243"/>
      <c r="R156" s="243"/>
      <c r="S156" s="243"/>
      <c r="T156" s="244"/>
      <c r="AT156" s="245" t="s">
        <v>214</v>
      </c>
      <c r="AU156" s="245" t="s">
        <v>85</v>
      </c>
      <c r="AV156" s="12" t="s">
        <v>85</v>
      </c>
      <c r="AW156" s="12" t="s">
        <v>36</v>
      </c>
      <c r="AX156" s="12" t="s">
        <v>83</v>
      </c>
      <c r="AY156" s="245" t="s">
        <v>199</v>
      </c>
    </row>
    <row r="157" s="1" customFormat="1" ht="16.5" customHeight="1">
      <c r="B157" s="37"/>
      <c r="C157" s="218" t="s">
        <v>342</v>
      </c>
      <c r="D157" s="218" t="s">
        <v>201</v>
      </c>
      <c r="E157" s="219" t="s">
        <v>1550</v>
      </c>
      <c r="F157" s="220" t="s">
        <v>1551</v>
      </c>
      <c r="G157" s="221" t="s">
        <v>204</v>
      </c>
      <c r="H157" s="222">
        <v>208.38</v>
      </c>
      <c r="I157" s="223"/>
      <c r="J157" s="224">
        <f>ROUND(I157*H157,2)</f>
        <v>0</v>
      </c>
      <c r="K157" s="220" t="s">
        <v>205</v>
      </c>
      <c r="L157" s="42"/>
      <c r="M157" s="225" t="s">
        <v>30</v>
      </c>
      <c r="N157" s="226" t="s">
        <v>46</v>
      </c>
      <c r="O157" s="82"/>
      <c r="P157" s="227">
        <f>O157*H157</f>
        <v>0</v>
      </c>
      <c r="Q157" s="227">
        <v>0</v>
      </c>
      <c r="R157" s="227">
        <f>Q157*H157</f>
        <v>0</v>
      </c>
      <c r="S157" s="227">
        <v>0</v>
      </c>
      <c r="T157" s="228">
        <f>S157*H157</f>
        <v>0</v>
      </c>
      <c r="AR157" s="229" t="s">
        <v>206</v>
      </c>
      <c r="AT157" s="229" t="s">
        <v>201</v>
      </c>
      <c r="AU157" s="229" t="s">
        <v>85</v>
      </c>
      <c r="AY157" s="16" t="s">
        <v>199</v>
      </c>
      <c r="BE157" s="230">
        <f>IF(N157="základní",J157,0)</f>
        <v>0</v>
      </c>
      <c r="BF157" s="230">
        <f>IF(N157="snížená",J157,0)</f>
        <v>0</v>
      </c>
      <c r="BG157" s="230">
        <f>IF(N157="zákl. přenesená",J157,0)</f>
        <v>0</v>
      </c>
      <c r="BH157" s="230">
        <f>IF(N157="sníž. přenesená",J157,0)</f>
        <v>0</v>
      </c>
      <c r="BI157" s="230">
        <f>IF(N157="nulová",J157,0)</f>
        <v>0</v>
      </c>
      <c r="BJ157" s="16" t="s">
        <v>83</v>
      </c>
      <c r="BK157" s="230">
        <f>ROUND(I157*H157,2)</f>
        <v>0</v>
      </c>
      <c r="BL157" s="16" t="s">
        <v>206</v>
      </c>
      <c r="BM157" s="229" t="s">
        <v>1552</v>
      </c>
    </row>
    <row r="158" s="1" customFormat="1">
      <c r="B158" s="37"/>
      <c r="C158" s="38"/>
      <c r="D158" s="231" t="s">
        <v>208</v>
      </c>
      <c r="E158" s="38"/>
      <c r="F158" s="232" t="s">
        <v>1553</v>
      </c>
      <c r="G158" s="38"/>
      <c r="H158" s="38"/>
      <c r="I158" s="144"/>
      <c r="J158" s="38"/>
      <c r="K158" s="38"/>
      <c r="L158" s="42"/>
      <c r="M158" s="233"/>
      <c r="N158" s="82"/>
      <c r="O158" s="82"/>
      <c r="P158" s="82"/>
      <c r="Q158" s="82"/>
      <c r="R158" s="82"/>
      <c r="S158" s="82"/>
      <c r="T158" s="83"/>
      <c r="AT158" s="16" t="s">
        <v>208</v>
      </c>
      <c r="AU158" s="16" t="s">
        <v>85</v>
      </c>
    </row>
    <row r="159" s="12" customFormat="1">
      <c r="B159" s="235"/>
      <c r="C159" s="236"/>
      <c r="D159" s="231" t="s">
        <v>214</v>
      </c>
      <c r="E159" s="237" t="s">
        <v>30</v>
      </c>
      <c r="F159" s="238" t="s">
        <v>1545</v>
      </c>
      <c r="G159" s="236"/>
      <c r="H159" s="239">
        <v>208.38</v>
      </c>
      <c r="I159" s="240"/>
      <c r="J159" s="236"/>
      <c r="K159" s="236"/>
      <c r="L159" s="241"/>
      <c r="M159" s="242"/>
      <c r="N159" s="243"/>
      <c r="O159" s="243"/>
      <c r="P159" s="243"/>
      <c r="Q159" s="243"/>
      <c r="R159" s="243"/>
      <c r="S159" s="243"/>
      <c r="T159" s="244"/>
      <c r="AT159" s="245" t="s">
        <v>214</v>
      </c>
      <c r="AU159" s="245" t="s">
        <v>85</v>
      </c>
      <c r="AV159" s="12" t="s">
        <v>85</v>
      </c>
      <c r="AW159" s="12" t="s">
        <v>36</v>
      </c>
      <c r="AX159" s="12" t="s">
        <v>83</v>
      </c>
      <c r="AY159" s="245" t="s">
        <v>199</v>
      </c>
    </row>
    <row r="160" s="1" customFormat="1" ht="16.5" customHeight="1">
      <c r="B160" s="37"/>
      <c r="C160" s="218" t="s">
        <v>349</v>
      </c>
      <c r="D160" s="218" t="s">
        <v>201</v>
      </c>
      <c r="E160" s="219" t="s">
        <v>1363</v>
      </c>
      <c r="F160" s="220" t="s">
        <v>1364</v>
      </c>
      <c r="G160" s="221" t="s">
        <v>221</v>
      </c>
      <c r="H160" s="222">
        <v>610.85799999999995</v>
      </c>
      <c r="I160" s="223"/>
      <c r="J160" s="224">
        <f>ROUND(I160*H160,2)</f>
        <v>0</v>
      </c>
      <c r="K160" s="220" t="s">
        <v>205</v>
      </c>
      <c r="L160" s="42"/>
      <c r="M160" s="225" t="s">
        <v>30</v>
      </c>
      <c r="N160" s="226" t="s">
        <v>46</v>
      </c>
      <c r="O160" s="82"/>
      <c r="P160" s="227">
        <f>O160*H160</f>
        <v>0</v>
      </c>
      <c r="Q160" s="227">
        <v>0</v>
      </c>
      <c r="R160" s="227">
        <f>Q160*H160</f>
        <v>0</v>
      </c>
      <c r="S160" s="227">
        <v>0</v>
      </c>
      <c r="T160" s="228">
        <f>S160*H160</f>
        <v>0</v>
      </c>
      <c r="AR160" s="229" t="s">
        <v>206</v>
      </c>
      <c r="AT160" s="229" t="s">
        <v>201</v>
      </c>
      <c r="AU160" s="229" t="s">
        <v>85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1554</v>
      </c>
    </row>
    <row r="161" s="1" customFormat="1">
      <c r="B161" s="37"/>
      <c r="C161" s="38"/>
      <c r="D161" s="231" t="s">
        <v>208</v>
      </c>
      <c r="E161" s="38"/>
      <c r="F161" s="232" t="s">
        <v>1366</v>
      </c>
      <c r="G161" s="38"/>
      <c r="H161" s="38"/>
      <c r="I161" s="144"/>
      <c r="J161" s="38"/>
      <c r="K161" s="38"/>
      <c r="L161" s="42"/>
      <c r="M161" s="233"/>
      <c r="N161" s="82"/>
      <c r="O161" s="82"/>
      <c r="P161" s="82"/>
      <c r="Q161" s="82"/>
      <c r="R161" s="82"/>
      <c r="S161" s="82"/>
      <c r="T161" s="83"/>
      <c r="AT161" s="16" t="s">
        <v>208</v>
      </c>
      <c r="AU161" s="16" t="s">
        <v>85</v>
      </c>
    </row>
    <row r="162" s="1" customFormat="1">
      <c r="B162" s="37"/>
      <c r="C162" s="38"/>
      <c r="D162" s="231" t="s">
        <v>210</v>
      </c>
      <c r="E162" s="38"/>
      <c r="F162" s="234" t="s">
        <v>1367</v>
      </c>
      <c r="G162" s="38"/>
      <c r="H162" s="38"/>
      <c r="I162" s="144"/>
      <c r="J162" s="38"/>
      <c r="K162" s="38"/>
      <c r="L162" s="42"/>
      <c r="M162" s="233"/>
      <c r="N162" s="82"/>
      <c r="O162" s="82"/>
      <c r="P162" s="82"/>
      <c r="Q162" s="82"/>
      <c r="R162" s="82"/>
      <c r="S162" s="82"/>
      <c r="T162" s="83"/>
      <c r="AT162" s="16" t="s">
        <v>210</v>
      </c>
      <c r="AU162" s="16" t="s">
        <v>85</v>
      </c>
    </row>
    <row r="163" s="1" customFormat="1" ht="16.5" customHeight="1">
      <c r="B163" s="37"/>
      <c r="C163" s="218" t="s">
        <v>355</v>
      </c>
      <c r="D163" s="218" t="s">
        <v>201</v>
      </c>
      <c r="E163" s="219" t="s">
        <v>568</v>
      </c>
      <c r="F163" s="220" t="s">
        <v>569</v>
      </c>
      <c r="G163" s="221" t="s">
        <v>221</v>
      </c>
      <c r="H163" s="222">
        <v>905.553</v>
      </c>
      <c r="I163" s="223"/>
      <c r="J163" s="224">
        <f>ROUND(I163*H163,2)</f>
        <v>0</v>
      </c>
      <c r="K163" s="220" t="s">
        <v>205</v>
      </c>
      <c r="L163" s="42"/>
      <c r="M163" s="225" t="s">
        <v>30</v>
      </c>
      <c r="N163" s="226" t="s">
        <v>46</v>
      </c>
      <c r="O163" s="82"/>
      <c r="P163" s="227">
        <f>O163*H163</f>
        <v>0</v>
      </c>
      <c r="Q163" s="227">
        <v>0</v>
      </c>
      <c r="R163" s="227">
        <f>Q163*H163</f>
        <v>0</v>
      </c>
      <c r="S163" s="227">
        <v>0</v>
      </c>
      <c r="T163" s="228">
        <f>S163*H163</f>
        <v>0</v>
      </c>
      <c r="AR163" s="229" t="s">
        <v>206</v>
      </c>
      <c r="AT163" s="229" t="s">
        <v>201</v>
      </c>
      <c r="AU163" s="229" t="s">
        <v>85</v>
      </c>
      <c r="AY163" s="16" t="s">
        <v>199</v>
      </c>
      <c r="BE163" s="230">
        <f>IF(N163="základní",J163,0)</f>
        <v>0</v>
      </c>
      <c r="BF163" s="230">
        <f>IF(N163="snížená",J163,0)</f>
        <v>0</v>
      </c>
      <c r="BG163" s="230">
        <f>IF(N163="zákl. přenesená",J163,0)</f>
        <v>0</v>
      </c>
      <c r="BH163" s="230">
        <f>IF(N163="sníž. přenesená",J163,0)</f>
        <v>0</v>
      </c>
      <c r="BI163" s="230">
        <f>IF(N163="nulová",J163,0)</f>
        <v>0</v>
      </c>
      <c r="BJ163" s="16" t="s">
        <v>83</v>
      </c>
      <c r="BK163" s="230">
        <f>ROUND(I163*H163,2)</f>
        <v>0</v>
      </c>
      <c r="BL163" s="16" t="s">
        <v>206</v>
      </c>
      <c r="BM163" s="229" t="s">
        <v>1555</v>
      </c>
    </row>
    <row r="164" s="1" customFormat="1">
      <c r="B164" s="37"/>
      <c r="C164" s="38"/>
      <c r="D164" s="231" t="s">
        <v>208</v>
      </c>
      <c r="E164" s="38"/>
      <c r="F164" s="232" t="s">
        <v>571</v>
      </c>
      <c r="G164" s="38"/>
      <c r="H164" s="38"/>
      <c r="I164" s="144"/>
      <c r="J164" s="38"/>
      <c r="K164" s="38"/>
      <c r="L164" s="42"/>
      <c r="M164" s="233"/>
      <c r="N164" s="82"/>
      <c r="O164" s="82"/>
      <c r="P164" s="82"/>
      <c r="Q164" s="82"/>
      <c r="R164" s="82"/>
      <c r="S164" s="82"/>
      <c r="T164" s="83"/>
      <c r="AT164" s="16" t="s">
        <v>208</v>
      </c>
      <c r="AU164" s="16" t="s">
        <v>85</v>
      </c>
    </row>
    <row r="165" s="1" customFormat="1">
      <c r="B165" s="37"/>
      <c r="C165" s="38"/>
      <c r="D165" s="231" t="s">
        <v>210</v>
      </c>
      <c r="E165" s="38"/>
      <c r="F165" s="234" t="s">
        <v>418</v>
      </c>
      <c r="G165" s="38"/>
      <c r="H165" s="38"/>
      <c r="I165" s="144"/>
      <c r="J165" s="38"/>
      <c r="K165" s="38"/>
      <c r="L165" s="42"/>
      <c r="M165" s="233"/>
      <c r="N165" s="82"/>
      <c r="O165" s="82"/>
      <c r="P165" s="82"/>
      <c r="Q165" s="82"/>
      <c r="R165" s="82"/>
      <c r="S165" s="82"/>
      <c r="T165" s="83"/>
      <c r="AT165" s="16" t="s">
        <v>210</v>
      </c>
      <c r="AU165" s="16" t="s">
        <v>85</v>
      </c>
    </row>
    <row r="166" s="12" customFormat="1">
      <c r="B166" s="235"/>
      <c r="C166" s="236"/>
      <c r="D166" s="231" t="s">
        <v>214</v>
      </c>
      <c r="E166" s="237" t="s">
        <v>30</v>
      </c>
      <c r="F166" s="238" t="s">
        <v>1556</v>
      </c>
      <c r="G166" s="236"/>
      <c r="H166" s="239">
        <v>117.592</v>
      </c>
      <c r="I166" s="240"/>
      <c r="J166" s="236"/>
      <c r="K166" s="236"/>
      <c r="L166" s="241"/>
      <c r="M166" s="242"/>
      <c r="N166" s="243"/>
      <c r="O166" s="243"/>
      <c r="P166" s="243"/>
      <c r="Q166" s="243"/>
      <c r="R166" s="243"/>
      <c r="S166" s="243"/>
      <c r="T166" s="244"/>
      <c r="AT166" s="245" t="s">
        <v>214</v>
      </c>
      <c r="AU166" s="245" t="s">
        <v>85</v>
      </c>
      <c r="AV166" s="12" t="s">
        <v>85</v>
      </c>
      <c r="AW166" s="12" t="s">
        <v>36</v>
      </c>
      <c r="AX166" s="12" t="s">
        <v>75</v>
      </c>
      <c r="AY166" s="245" t="s">
        <v>199</v>
      </c>
    </row>
    <row r="167" s="12" customFormat="1">
      <c r="B167" s="235"/>
      <c r="C167" s="236"/>
      <c r="D167" s="231" t="s">
        <v>214</v>
      </c>
      <c r="E167" s="237" t="s">
        <v>30</v>
      </c>
      <c r="F167" s="238" t="s">
        <v>1557</v>
      </c>
      <c r="G167" s="236"/>
      <c r="H167" s="239">
        <v>741.98199999999997</v>
      </c>
      <c r="I167" s="240"/>
      <c r="J167" s="236"/>
      <c r="K167" s="236"/>
      <c r="L167" s="241"/>
      <c r="M167" s="242"/>
      <c r="N167" s="243"/>
      <c r="O167" s="243"/>
      <c r="P167" s="243"/>
      <c r="Q167" s="243"/>
      <c r="R167" s="243"/>
      <c r="S167" s="243"/>
      <c r="T167" s="244"/>
      <c r="AT167" s="245" t="s">
        <v>214</v>
      </c>
      <c r="AU167" s="245" t="s">
        <v>85</v>
      </c>
      <c r="AV167" s="12" t="s">
        <v>85</v>
      </c>
      <c r="AW167" s="12" t="s">
        <v>36</v>
      </c>
      <c r="AX167" s="12" t="s">
        <v>75</v>
      </c>
      <c r="AY167" s="245" t="s">
        <v>199</v>
      </c>
    </row>
    <row r="168" s="12" customFormat="1">
      <c r="B168" s="235"/>
      <c r="C168" s="236"/>
      <c r="D168" s="231" t="s">
        <v>214</v>
      </c>
      <c r="E168" s="237" t="s">
        <v>30</v>
      </c>
      <c r="F168" s="238" t="s">
        <v>1558</v>
      </c>
      <c r="G168" s="236"/>
      <c r="H168" s="239">
        <v>40.128999999999998</v>
      </c>
      <c r="I168" s="240"/>
      <c r="J168" s="236"/>
      <c r="K168" s="236"/>
      <c r="L168" s="241"/>
      <c r="M168" s="242"/>
      <c r="N168" s="243"/>
      <c r="O168" s="243"/>
      <c r="P168" s="243"/>
      <c r="Q168" s="243"/>
      <c r="R168" s="243"/>
      <c r="S168" s="243"/>
      <c r="T168" s="244"/>
      <c r="AT168" s="245" t="s">
        <v>214</v>
      </c>
      <c r="AU168" s="245" t="s">
        <v>85</v>
      </c>
      <c r="AV168" s="12" t="s">
        <v>85</v>
      </c>
      <c r="AW168" s="12" t="s">
        <v>36</v>
      </c>
      <c r="AX168" s="12" t="s">
        <v>75</v>
      </c>
      <c r="AY168" s="245" t="s">
        <v>199</v>
      </c>
    </row>
    <row r="169" s="12" customFormat="1">
      <c r="B169" s="235"/>
      <c r="C169" s="236"/>
      <c r="D169" s="231" t="s">
        <v>214</v>
      </c>
      <c r="E169" s="237" t="s">
        <v>30</v>
      </c>
      <c r="F169" s="238" t="s">
        <v>1559</v>
      </c>
      <c r="G169" s="236"/>
      <c r="H169" s="239">
        <v>5.8499999999999996</v>
      </c>
      <c r="I169" s="240"/>
      <c r="J169" s="236"/>
      <c r="K169" s="236"/>
      <c r="L169" s="241"/>
      <c r="M169" s="242"/>
      <c r="N169" s="243"/>
      <c r="O169" s="243"/>
      <c r="P169" s="243"/>
      <c r="Q169" s="243"/>
      <c r="R169" s="243"/>
      <c r="S169" s="243"/>
      <c r="T169" s="244"/>
      <c r="AT169" s="245" t="s">
        <v>214</v>
      </c>
      <c r="AU169" s="245" t="s">
        <v>85</v>
      </c>
      <c r="AV169" s="12" t="s">
        <v>85</v>
      </c>
      <c r="AW169" s="12" t="s">
        <v>36</v>
      </c>
      <c r="AX169" s="12" t="s">
        <v>75</v>
      </c>
      <c r="AY169" s="245" t="s">
        <v>199</v>
      </c>
    </row>
    <row r="170" s="13" customFormat="1">
      <c r="B170" s="246"/>
      <c r="C170" s="247"/>
      <c r="D170" s="231" t="s">
        <v>214</v>
      </c>
      <c r="E170" s="248" t="s">
        <v>30</v>
      </c>
      <c r="F170" s="249" t="s">
        <v>216</v>
      </c>
      <c r="G170" s="247"/>
      <c r="H170" s="250">
        <v>905.553</v>
      </c>
      <c r="I170" s="251"/>
      <c r="J170" s="247"/>
      <c r="K170" s="247"/>
      <c r="L170" s="252"/>
      <c r="M170" s="253"/>
      <c r="N170" s="254"/>
      <c r="O170" s="254"/>
      <c r="P170" s="254"/>
      <c r="Q170" s="254"/>
      <c r="R170" s="254"/>
      <c r="S170" s="254"/>
      <c r="T170" s="255"/>
      <c r="AT170" s="256" t="s">
        <v>214</v>
      </c>
      <c r="AU170" s="256" t="s">
        <v>85</v>
      </c>
      <c r="AV170" s="13" t="s">
        <v>206</v>
      </c>
      <c r="AW170" s="13" t="s">
        <v>4</v>
      </c>
      <c r="AX170" s="13" t="s">
        <v>83</v>
      </c>
      <c r="AY170" s="256" t="s">
        <v>199</v>
      </c>
    </row>
    <row r="171" s="1" customFormat="1" ht="16.5" customHeight="1">
      <c r="B171" s="37"/>
      <c r="C171" s="218" t="s">
        <v>369</v>
      </c>
      <c r="D171" s="218" t="s">
        <v>201</v>
      </c>
      <c r="E171" s="219" t="s">
        <v>574</v>
      </c>
      <c r="F171" s="220" t="s">
        <v>575</v>
      </c>
      <c r="G171" s="221" t="s">
        <v>221</v>
      </c>
      <c r="H171" s="222">
        <v>1811.106</v>
      </c>
      <c r="I171" s="223"/>
      <c r="J171" s="224">
        <f>ROUND(I171*H171,2)</f>
        <v>0</v>
      </c>
      <c r="K171" s="220" t="s">
        <v>205</v>
      </c>
      <c r="L171" s="42"/>
      <c r="M171" s="225" t="s">
        <v>30</v>
      </c>
      <c r="N171" s="226" t="s">
        <v>46</v>
      </c>
      <c r="O171" s="82"/>
      <c r="P171" s="227">
        <f>O171*H171</f>
        <v>0</v>
      </c>
      <c r="Q171" s="227">
        <v>0</v>
      </c>
      <c r="R171" s="227">
        <f>Q171*H171</f>
        <v>0</v>
      </c>
      <c r="S171" s="227">
        <v>0</v>
      </c>
      <c r="T171" s="228">
        <f>S171*H171</f>
        <v>0</v>
      </c>
      <c r="AR171" s="229" t="s">
        <v>206</v>
      </c>
      <c r="AT171" s="229" t="s">
        <v>201</v>
      </c>
      <c r="AU171" s="229" t="s">
        <v>85</v>
      </c>
      <c r="AY171" s="16" t="s">
        <v>199</v>
      </c>
      <c r="BE171" s="230">
        <f>IF(N171="základní",J171,0)</f>
        <v>0</v>
      </c>
      <c r="BF171" s="230">
        <f>IF(N171="snížená",J171,0)</f>
        <v>0</v>
      </c>
      <c r="BG171" s="230">
        <f>IF(N171="zákl. přenesená",J171,0)</f>
        <v>0</v>
      </c>
      <c r="BH171" s="230">
        <f>IF(N171="sníž. přenesená",J171,0)</f>
        <v>0</v>
      </c>
      <c r="BI171" s="230">
        <f>IF(N171="nulová",J171,0)</f>
        <v>0</v>
      </c>
      <c r="BJ171" s="16" t="s">
        <v>83</v>
      </c>
      <c r="BK171" s="230">
        <f>ROUND(I171*H171,2)</f>
        <v>0</v>
      </c>
      <c r="BL171" s="16" t="s">
        <v>206</v>
      </c>
      <c r="BM171" s="229" t="s">
        <v>1560</v>
      </c>
    </row>
    <row r="172" s="1" customFormat="1">
      <c r="B172" s="37"/>
      <c r="C172" s="38"/>
      <c r="D172" s="231" t="s">
        <v>208</v>
      </c>
      <c r="E172" s="38"/>
      <c r="F172" s="232" t="s">
        <v>577</v>
      </c>
      <c r="G172" s="38"/>
      <c r="H172" s="38"/>
      <c r="I172" s="144"/>
      <c r="J172" s="38"/>
      <c r="K172" s="38"/>
      <c r="L172" s="42"/>
      <c r="M172" s="233"/>
      <c r="N172" s="82"/>
      <c r="O172" s="82"/>
      <c r="P172" s="82"/>
      <c r="Q172" s="82"/>
      <c r="R172" s="82"/>
      <c r="S172" s="82"/>
      <c r="T172" s="83"/>
      <c r="AT172" s="16" t="s">
        <v>208</v>
      </c>
      <c r="AU172" s="16" t="s">
        <v>85</v>
      </c>
    </row>
    <row r="173" s="1" customFormat="1">
      <c r="B173" s="37"/>
      <c r="C173" s="38"/>
      <c r="D173" s="231" t="s">
        <v>210</v>
      </c>
      <c r="E173" s="38"/>
      <c r="F173" s="234" t="s">
        <v>418</v>
      </c>
      <c r="G173" s="38"/>
      <c r="H173" s="38"/>
      <c r="I173" s="144"/>
      <c r="J173" s="38"/>
      <c r="K173" s="38"/>
      <c r="L173" s="42"/>
      <c r="M173" s="233"/>
      <c r="N173" s="82"/>
      <c r="O173" s="82"/>
      <c r="P173" s="82"/>
      <c r="Q173" s="82"/>
      <c r="R173" s="82"/>
      <c r="S173" s="82"/>
      <c r="T173" s="83"/>
      <c r="AT173" s="16" t="s">
        <v>210</v>
      </c>
      <c r="AU173" s="16" t="s">
        <v>85</v>
      </c>
    </row>
    <row r="174" s="1" customFormat="1" ht="16.5" customHeight="1">
      <c r="B174" s="37"/>
      <c r="C174" s="218" t="s">
        <v>7</v>
      </c>
      <c r="D174" s="218" t="s">
        <v>201</v>
      </c>
      <c r="E174" s="219" t="s">
        <v>579</v>
      </c>
      <c r="F174" s="220" t="s">
        <v>580</v>
      </c>
      <c r="G174" s="221" t="s">
        <v>221</v>
      </c>
      <c r="H174" s="222">
        <v>905.553</v>
      </c>
      <c r="I174" s="223"/>
      <c r="J174" s="224">
        <f>ROUND(I174*H174,2)</f>
        <v>0</v>
      </c>
      <c r="K174" s="220" t="s">
        <v>205</v>
      </c>
      <c r="L174" s="42"/>
      <c r="M174" s="225" t="s">
        <v>30</v>
      </c>
      <c r="N174" s="226" t="s">
        <v>46</v>
      </c>
      <c r="O174" s="82"/>
      <c r="P174" s="227">
        <f>O174*H174</f>
        <v>0</v>
      </c>
      <c r="Q174" s="227">
        <v>0</v>
      </c>
      <c r="R174" s="227">
        <f>Q174*H174</f>
        <v>0</v>
      </c>
      <c r="S174" s="227">
        <v>0</v>
      </c>
      <c r="T174" s="228">
        <f>S174*H174</f>
        <v>0</v>
      </c>
      <c r="AR174" s="229" t="s">
        <v>206</v>
      </c>
      <c r="AT174" s="229" t="s">
        <v>201</v>
      </c>
      <c r="AU174" s="229" t="s">
        <v>85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206</v>
      </c>
      <c r="BM174" s="229" t="s">
        <v>1561</v>
      </c>
    </row>
    <row r="175" s="1" customFormat="1">
      <c r="B175" s="37"/>
      <c r="C175" s="38"/>
      <c r="D175" s="231" t="s">
        <v>208</v>
      </c>
      <c r="E175" s="38"/>
      <c r="F175" s="232" t="s">
        <v>582</v>
      </c>
      <c r="G175" s="38"/>
      <c r="H175" s="38"/>
      <c r="I175" s="144"/>
      <c r="J175" s="38"/>
      <c r="K175" s="38"/>
      <c r="L175" s="42"/>
      <c r="M175" s="233"/>
      <c r="N175" s="82"/>
      <c r="O175" s="82"/>
      <c r="P175" s="82"/>
      <c r="Q175" s="82"/>
      <c r="R175" s="82"/>
      <c r="S175" s="82"/>
      <c r="T175" s="83"/>
      <c r="AT175" s="16" t="s">
        <v>208</v>
      </c>
      <c r="AU175" s="16" t="s">
        <v>85</v>
      </c>
    </row>
    <row r="176" s="1" customFormat="1">
      <c r="B176" s="37"/>
      <c r="C176" s="38"/>
      <c r="D176" s="231" t="s">
        <v>210</v>
      </c>
      <c r="E176" s="38"/>
      <c r="F176" s="234" t="s">
        <v>583</v>
      </c>
      <c r="G176" s="38"/>
      <c r="H176" s="38"/>
      <c r="I176" s="144"/>
      <c r="J176" s="38"/>
      <c r="K176" s="38"/>
      <c r="L176" s="42"/>
      <c r="M176" s="233"/>
      <c r="N176" s="82"/>
      <c r="O176" s="82"/>
      <c r="P176" s="82"/>
      <c r="Q176" s="82"/>
      <c r="R176" s="82"/>
      <c r="S176" s="82"/>
      <c r="T176" s="83"/>
      <c r="AT176" s="16" t="s">
        <v>210</v>
      </c>
      <c r="AU176" s="16" t="s">
        <v>85</v>
      </c>
    </row>
    <row r="177" s="12" customFormat="1">
      <c r="B177" s="235"/>
      <c r="C177" s="236"/>
      <c r="D177" s="231" t="s">
        <v>214</v>
      </c>
      <c r="E177" s="237" t="s">
        <v>30</v>
      </c>
      <c r="F177" s="238" t="s">
        <v>1556</v>
      </c>
      <c r="G177" s="236"/>
      <c r="H177" s="239">
        <v>117.592</v>
      </c>
      <c r="I177" s="240"/>
      <c r="J177" s="236"/>
      <c r="K177" s="236"/>
      <c r="L177" s="241"/>
      <c r="M177" s="242"/>
      <c r="N177" s="243"/>
      <c r="O177" s="243"/>
      <c r="P177" s="243"/>
      <c r="Q177" s="243"/>
      <c r="R177" s="243"/>
      <c r="S177" s="243"/>
      <c r="T177" s="244"/>
      <c r="AT177" s="245" t="s">
        <v>214</v>
      </c>
      <c r="AU177" s="245" t="s">
        <v>85</v>
      </c>
      <c r="AV177" s="12" t="s">
        <v>85</v>
      </c>
      <c r="AW177" s="12" t="s">
        <v>36</v>
      </c>
      <c r="AX177" s="12" t="s">
        <v>75</v>
      </c>
      <c r="AY177" s="245" t="s">
        <v>199</v>
      </c>
    </row>
    <row r="178" s="12" customFormat="1">
      <c r="B178" s="235"/>
      <c r="C178" s="236"/>
      <c r="D178" s="231" t="s">
        <v>214</v>
      </c>
      <c r="E178" s="237" t="s">
        <v>30</v>
      </c>
      <c r="F178" s="238" t="s">
        <v>1557</v>
      </c>
      <c r="G178" s="236"/>
      <c r="H178" s="239">
        <v>741.98199999999997</v>
      </c>
      <c r="I178" s="240"/>
      <c r="J178" s="236"/>
      <c r="K178" s="236"/>
      <c r="L178" s="241"/>
      <c r="M178" s="242"/>
      <c r="N178" s="243"/>
      <c r="O178" s="243"/>
      <c r="P178" s="243"/>
      <c r="Q178" s="243"/>
      <c r="R178" s="243"/>
      <c r="S178" s="243"/>
      <c r="T178" s="244"/>
      <c r="AT178" s="245" t="s">
        <v>214</v>
      </c>
      <c r="AU178" s="245" t="s">
        <v>85</v>
      </c>
      <c r="AV178" s="12" t="s">
        <v>85</v>
      </c>
      <c r="AW178" s="12" t="s">
        <v>36</v>
      </c>
      <c r="AX178" s="12" t="s">
        <v>75</v>
      </c>
      <c r="AY178" s="245" t="s">
        <v>199</v>
      </c>
    </row>
    <row r="179" s="12" customFormat="1">
      <c r="B179" s="235"/>
      <c r="C179" s="236"/>
      <c r="D179" s="231" t="s">
        <v>214</v>
      </c>
      <c r="E179" s="237" t="s">
        <v>30</v>
      </c>
      <c r="F179" s="238" t="s">
        <v>1558</v>
      </c>
      <c r="G179" s="236"/>
      <c r="H179" s="239">
        <v>40.128999999999998</v>
      </c>
      <c r="I179" s="240"/>
      <c r="J179" s="236"/>
      <c r="K179" s="236"/>
      <c r="L179" s="241"/>
      <c r="M179" s="242"/>
      <c r="N179" s="243"/>
      <c r="O179" s="243"/>
      <c r="P179" s="243"/>
      <c r="Q179" s="243"/>
      <c r="R179" s="243"/>
      <c r="S179" s="243"/>
      <c r="T179" s="244"/>
      <c r="AT179" s="245" t="s">
        <v>214</v>
      </c>
      <c r="AU179" s="245" t="s">
        <v>85</v>
      </c>
      <c r="AV179" s="12" t="s">
        <v>85</v>
      </c>
      <c r="AW179" s="12" t="s">
        <v>36</v>
      </c>
      <c r="AX179" s="12" t="s">
        <v>75</v>
      </c>
      <c r="AY179" s="245" t="s">
        <v>199</v>
      </c>
    </row>
    <row r="180" s="12" customFormat="1">
      <c r="B180" s="235"/>
      <c r="C180" s="236"/>
      <c r="D180" s="231" t="s">
        <v>214</v>
      </c>
      <c r="E180" s="237" t="s">
        <v>30</v>
      </c>
      <c r="F180" s="238" t="s">
        <v>1559</v>
      </c>
      <c r="G180" s="236"/>
      <c r="H180" s="239">
        <v>5.8499999999999996</v>
      </c>
      <c r="I180" s="240"/>
      <c r="J180" s="236"/>
      <c r="K180" s="236"/>
      <c r="L180" s="241"/>
      <c r="M180" s="242"/>
      <c r="N180" s="243"/>
      <c r="O180" s="243"/>
      <c r="P180" s="243"/>
      <c r="Q180" s="243"/>
      <c r="R180" s="243"/>
      <c r="S180" s="243"/>
      <c r="T180" s="244"/>
      <c r="AT180" s="245" t="s">
        <v>214</v>
      </c>
      <c r="AU180" s="245" t="s">
        <v>85</v>
      </c>
      <c r="AV180" s="12" t="s">
        <v>85</v>
      </c>
      <c r="AW180" s="12" t="s">
        <v>36</v>
      </c>
      <c r="AX180" s="12" t="s">
        <v>75</v>
      </c>
      <c r="AY180" s="245" t="s">
        <v>199</v>
      </c>
    </row>
    <row r="181" s="13" customFormat="1">
      <c r="B181" s="246"/>
      <c r="C181" s="247"/>
      <c r="D181" s="231" t="s">
        <v>214</v>
      </c>
      <c r="E181" s="248" t="s">
        <v>30</v>
      </c>
      <c r="F181" s="249" t="s">
        <v>216</v>
      </c>
      <c r="G181" s="247"/>
      <c r="H181" s="250">
        <v>905.553</v>
      </c>
      <c r="I181" s="251"/>
      <c r="J181" s="247"/>
      <c r="K181" s="247"/>
      <c r="L181" s="252"/>
      <c r="M181" s="253"/>
      <c r="N181" s="254"/>
      <c r="O181" s="254"/>
      <c r="P181" s="254"/>
      <c r="Q181" s="254"/>
      <c r="R181" s="254"/>
      <c r="S181" s="254"/>
      <c r="T181" s="255"/>
      <c r="AT181" s="256" t="s">
        <v>214</v>
      </c>
      <c r="AU181" s="256" t="s">
        <v>85</v>
      </c>
      <c r="AV181" s="13" t="s">
        <v>206</v>
      </c>
      <c r="AW181" s="13" t="s">
        <v>4</v>
      </c>
      <c r="AX181" s="13" t="s">
        <v>83</v>
      </c>
      <c r="AY181" s="256" t="s">
        <v>199</v>
      </c>
    </row>
    <row r="182" s="1" customFormat="1" ht="16.5" customHeight="1">
      <c r="B182" s="37"/>
      <c r="C182" s="218" t="s">
        <v>381</v>
      </c>
      <c r="D182" s="218" t="s">
        <v>201</v>
      </c>
      <c r="E182" s="219" t="s">
        <v>585</v>
      </c>
      <c r="F182" s="220" t="s">
        <v>586</v>
      </c>
      <c r="G182" s="221" t="s">
        <v>221</v>
      </c>
      <c r="H182" s="222">
        <v>905.553</v>
      </c>
      <c r="I182" s="223"/>
      <c r="J182" s="224">
        <f>ROUND(I182*H182,2)</f>
        <v>0</v>
      </c>
      <c r="K182" s="220" t="s">
        <v>205</v>
      </c>
      <c r="L182" s="42"/>
      <c r="M182" s="225" t="s">
        <v>30</v>
      </c>
      <c r="N182" s="226" t="s">
        <v>46</v>
      </c>
      <c r="O182" s="82"/>
      <c r="P182" s="227">
        <f>O182*H182</f>
        <v>0</v>
      </c>
      <c r="Q182" s="227">
        <v>0</v>
      </c>
      <c r="R182" s="227">
        <f>Q182*H182</f>
        <v>0</v>
      </c>
      <c r="S182" s="227">
        <v>0</v>
      </c>
      <c r="T182" s="228">
        <f>S182*H182</f>
        <v>0</v>
      </c>
      <c r="AR182" s="229" t="s">
        <v>206</v>
      </c>
      <c r="AT182" s="229" t="s">
        <v>201</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1562</v>
      </c>
    </row>
    <row r="183" s="1" customFormat="1">
      <c r="B183" s="37"/>
      <c r="C183" s="38"/>
      <c r="D183" s="231" t="s">
        <v>208</v>
      </c>
      <c r="E183" s="38"/>
      <c r="F183" s="232" t="s">
        <v>586</v>
      </c>
      <c r="G183" s="38"/>
      <c r="H183" s="38"/>
      <c r="I183" s="144"/>
      <c r="J183" s="38"/>
      <c r="K183" s="38"/>
      <c r="L183" s="42"/>
      <c r="M183" s="233"/>
      <c r="N183" s="82"/>
      <c r="O183" s="82"/>
      <c r="P183" s="82"/>
      <c r="Q183" s="82"/>
      <c r="R183" s="82"/>
      <c r="S183" s="82"/>
      <c r="T183" s="83"/>
      <c r="AT183" s="16" t="s">
        <v>208</v>
      </c>
      <c r="AU183" s="16" t="s">
        <v>85</v>
      </c>
    </row>
    <row r="184" s="1" customFormat="1">
      <c r="B184" s="37"/>
      <c r="C184" s="38"/>
      <c r="D184" s="231" t="s">
        <v>210</v>
      </c>
      <c r="E184" s="38"/>
      <c r="F184" s="234" t="s">
        <v>588</v>
      </c>
      <c r="G184" s="38"/>
      <c r="H184" s="38"/>
      <c r="I184" s="144"/>
      <c r="J184" s="38"/>
      <c r="K184" s="38"/>
      <c r="L184" s="42"/>
      <c r="M184" s="233"/>
      <c r="N184" s="82"/>
      <c r="O184" s="82"/>
      <c r="P184" s="82"/>
      <c r="Q184" s="82"/>
      <c r="R184" s="82"/>
      <c r="S184" s="82"/>
      <c r="T184" s="83"/>
      <c r="AT184" s="16" t="s">
        <v>210</v>
      </c>
      <c r="AU184" s="16" t="s">
        <v>85</v>
      </c>
    </row>
    <row r="185" s="12" customFormat="1">
      <c r="B185" s="235"/>
      <c r="C185" s="236"/>
      <c r="D185" s="231" t="s">
        <v>214</v>
      </c>
      <c r="E185" s="237" t="s">
        <v>30</v>
      </c>
      <c r="F185" s="238" t="s">
        <v>1556</v>
      </c>
      <c r="G185" s="236"/>
      <c r="H185" s="239">
        <v>117.592</v>
      </c>
      <c r="I185" s="240"/>
      <c r="J185" s="236"/>
      <c r="K185" s="236"/>
      <c r="L185" s="241"/>
      <c r="M185" s="242"/>
      <c r="N185" s="243"/>
      <c r="O185" s="243"/>
      <c r="P185" s="243"/>
      <c r="Q185" s="243"/>
      <c r="R185" s="243"/>
      <c r="S185" s="243"/>
      <c r="T185" s="244"/>
      <c r="AT185" s="245" t="s">
        <v>214</v>
      </c>
      <c r="AU185" s="245" t="s">
        <v>85</v>
      </c>
      <c r="AV185" s="12" t="s">
        <v>85</v>
      </c>
      <c r="AW185" s="12" t="s">
        <v>36</v>
      </c>
      <c r="AX185" s="12" t="s">
        <v>75</v>
      </c>
      <c r="AY185" s="245" t="s">
        <v>199</v>
      </c>
    </row>
    <row r="186" s="12" customFormat="1">
      <c r="B186" s="235"/>
      <c r="C186" s="236"/>
      <c r="D186" s="231" t="s">
        <v>214</v>
      </c>
      <c r="E186" s="237" t="s">
        <v>30</v>
      </c>
      <c r="F186" s="238" t="s">
        <v>1557</v>
      </c>
      <c r="G186" s="236"/>
      <c r="H186" s="239">
        <v>741.98199999999997</v>
      </c>
      <c r="I186" s="240"/>
      <c r="J186" s="236"/>
      <c r="K186" s="236"/>
      <c r="L186" s="241"/>
      <c r="M186" s="242"/>
      <c r="N186" s="243"/>
      <c r="O186" s="243"/>
      <c r="P186" s="243"/>
      <c r="Q186" s="243"/>
      <c r="R186" s="243"/>
      <c r="S186" s="243"/>
      <c r="T186" s="244"/>
      <c r="AT186" s="245" t="s">
        <v>214</v>
      </c>
      <c r="AU186" s="245" t="s">
        <v>85</v>
      </c>
      <c r="AV186" s="12" t="s">
        <v>85</v>
      </c>
      <c r="AW186" s="12" t="s">
        <v>36</v>
      </c>
      <c r="AX186" s="12" t="s">
        <v>75</v>
      </c>
      <c r="AY186" s="245" t="s">
        <v>199</v>
      </c>
    </row>
    <row r="187" s="12" customFormat="1">
      <c r="B187" s="235"/>
      <c r="C187" s="236"/>
      <c r="D187" s="231" t="s">
        <v>214</v>
      </c>
      <c r="E187" s="237" t="s">
        <v>30</v>
      </c>
      <c r="F187" s="238" t="s">
        <v>1558</v>
      </c>
      <c r="G187" s="236"/>
      <c r="H187" s="239">
        <v>40.128999999999998</v>
      </c>
      <c r="I187" s="240"/>
      <c r="J187" s="236"/>
      <c r="K187" s="236"/>
      <c r="L187" s="241"/>
      <c r="M187" s="242"/>
      <c r="N187" s="243"/>
      <c r="O187" s="243"/>
      <c r="P187" s="243"/>
      <c r="Q187" s="243"/>
      <c r="R187" s="243"/>
      <c r="S187" s="243"/>
      <c r="T187" s="244"/>
      <c r="AT187" s="245" t="s">
        <v>214</v>
      </c>
      <c r="AU187" s="245" t="s">
        <v>85</v>
      </c>
      <c r="AV187" s="12" t="s">
        <v>85</v>
      </c>
      <c r="AW187" s="12" t="s">
        <v>36</v>
      </c>
      <c r="AX187" s="12" t="s">
        <v>75</v>
      </c>
      <c r="AY187" s="245" t="s">
        <v>199</v>
      </c>
    </row>
    <row r="188" s="12" customFormat="1">
      <c r="B188" s="235"/>
      <c r="C188" s="236"/>
      <c r="D188" s="231" t="s">
        <v>214</v>
      </c>
      <c r="E188" s="237" t="s">
        <v>30</v>
      </c>
      <c r="F188" s="238" t="s">
        <v>1559</v>
      </c>
      <c r="G188" s="236"/>
      <c r="H188" s="239">
        <v>5.8499999999999996</v>
      </c>
      <c r="I188" s="240"/>
      <c r="J188" s="236"/>
      <c r="K188" s="236"/>
      <c r="L188" s="241"/>
      <c r="M188" s="242"/>
      <c r="N188" s="243"/>
      <c r="O188" s="243"/>
      <c r="P188" s="243"/>
      <c r="Q188" s="243"/>
      <c r="R188" s="243"/>
      <c r="S188" s="243"/>
      <c r="T188" s="244"/>
      <c r="AT188" s="245" t="s">
        <v>214</v>
      </c>
      <c r="AU188" s="245" t="s">
        <v>85</v>
      </c>
      <c r="AV188" s="12" t="s">
        <v>85</v>
      </c>
      <c r="AW188" s="12" t="s">
        <v>36</v>
      </c>
      <c r="AX188" s="12" t="s">
        <v>75</v>
      </c>
      <c r="AY188" s="245" t="s">
        <v>199</v>
      </c>
    </row>
    <row r="189" s="13" customFormat="1">
      <c r="B189" s="246"/>
      <c r="C189" s="247"/>
      <c r="D189" s="231" t="s">
        <v>214</v>
      </c>
      <c r="E189" s="248" t="s">
        <v>30</v>
      </c>
      <c r="F189" s="249" t="s">
        <v>216</v>
      </c>
      <c r="G189" s="247"/>
      <c r="H189" s="250">
        <v>905.553</v>
      </c>
      <c r="I189" s="251"/>
      <c r="J189" s="247"/>
      <c r="K189" s="247"/>
      <c r="L189" s="252"/>
      <c r="M189" s="253"/>
      <c r="N189" s="254"/>
      <c r="O189" s="254"/>
      <c r="P189" s="254"/>
      <c r="Q189" s="254"/>
      <c r="R189" s="254"/>
      <c r="S189" s="254"/>
      <c r="T189" s="255"/>
      <c r="AT189" s="256" t="s">
        <v>214</v>
      </c>
      <c r="AU189" s="256" t="s">
        <v>85</v>
      </c>
      <c r="AV189" s="13" t="s">
        <v>206</v>
      </c>
      <c r="AW189" s="13" t="s">
        <v>4</v>
      </c>
      <c r="AX189" s="13" t="s">
        <v>83</v>
      </c>
      <c r="AY189" s="256" t="s">
        <v>199</v>
      </c>
    </row>
    <row r="190" s="1" customFormat="1" ht="16.5" customHeight="1">
      <c r="B190" s="37"/>
      <c r="C190" s="218" t="s">
        <v>389</v>
      </c>
      <c r="D190" s="218" t="s">
        <v>201</v>
      </c>
      <c r="E190" s="219" t="s">
        <v>590</v>
      </c>
      <c r="F190" s="220" t="s">
        <v>591</v>
      </c>
      <c r="G190" s="221" t="s">
        <v>236</v>
      </c>
      <c r="H190" s="222">
        <v>1811.106</v>
      </c>
      <c r="I190" s="223"/>
      <c r="J190" s="224">
        <f>ROUND(I190*H190,2)</f>
        <v>0</v>
      </c>
      <c r="K190" s="220" t="s">
        <v>205</v>
      </c>
      <c r="L190" s="42"/>
      <c r="M190" s="225" t="s">
        <v>30</v>
      </c>
      <c r="N190" s="226" t="s">
        <v>46</v>
      </c>
      <c r="O190" s="82"/>
      <c r="P190" s="227">
        <f>O190*H190</f>
        <v>0</v>
      </c>
      <c r="Q190" s="227">
        <v>0</v>
      </c>
      <c r="R190" s="227">
        <f>Q190*H190</f>
        <v>0</v>
      </c>
      <c r="S190" s="227">
        <v>0</v>
      </c>
      <c r="T190" s="228">
        <f>S190*H190</f>
        <v>0</v>
      </c>
      <c r="AR190" s="229" t="s">
        <v>206</v>
      </c>
      <c r="AT190" s="229" t="s">
        <v>201</v>
      </c>
      <c r="AU190" s="229" t="s">
        <v>85</v>
      </c>
      <c r="AY190" s="16" t="s">
        <v>199</v>
      </c>
      <c r="BE190" s="230">
        <f>IF(N190="základní",J190,0)</f>
        <v>0</v>
      </c>
      <c r="BF190" s="230">
        <f>IF(N190="snížená",J190,0)</f>
        <v>0</v>
      </c>
      <c r="BG190" s="230">
        <f>IF(N190="zákl. přenesená",J190,0)</f>
        <v>0</v>
      </c>
      <c r="BH190" s="230">
        <f>IF(N190="sníž. přenesená",J190,0)</f>
        <v>0</v>
      </c>
      <c r="BI190" s="230">
        <f>IF(N190="nulová",J190,0)</f>
        <v>0</v>
      </c>
      <c r="BJ190" s="16" t="s">
        <v>83</v>
      </c>
      <c r="BK190" s="230">
        <f>ROUND(I190*H190,2)</f>
        <v>0</v>
      </c>
      <c r="BL190" s="16" t="s">
        <v>206</v>
      </c>
      <c r="BM190" s="229" t="s">
        <v>1563</v>
      </c>
    </row>
    <row r="191" s="1" customFormat="1">
      <c r="B191" s="37"/>
      <c r="C191" s="38"/>
      <c r="D191" s="231" t="s">
        <v>208</v>
      </c>
      <c r="E191" s="38"/>
      <c r="F191" s="232" t="s">
        <v>593</v>
      </c>
      <c r="G191" s="38"/>
      <c r="H191" s="38"/>
      <c r="I191" s="144"/>
      <c r="J191" s="38"/>
      <c r="K191" s="38"/>
      <c r="L191" s="42"/>
      <c r="M191" s="233"/>
      <c r="N191" s="82"/>
      <c r="O191" s="82"/>
      <c r="P191" s="82"/>
      <c r="Q191" s="82"/>
      <c r="R191" s="82"/>
      <c r="S191" s="82"/>
      <c r="T191" s="83"/>
      <c r="AT191" s="16" t="s">
        <v>208</v>
      </c>
      <c r="AU191" s="16" t="s">
        <v>85</v>
      </c>
    </row>
    <row r="192" s="1" customFormat="1">
      <c r="B192" s="37"/>
      <c r="C192" s="38"/>
      <c r="D192" s="231" t="s">
        <v>210</v>
      </c>
      <c r="E192" s="38"/>
      <c r="F192" s="234" t="s">
        <v>594</v>
      </c>
      <c r="G192" s="38"/>
      <c r="H192" s="38"/>
      <c r="I192" s="144"/>
      <c r="J192" s="38"/>
      <c r="K192" s="38"/>
      <c r="L192" s="42"/>
      <c r="M192" s="233"/>
      <c r="N192" s="82"/>
      <c r="O192" s="82"/>
      <c r="P192" s="82"/>
      <c r="Q192" s="82"/>
      <c r="R192" s="82"/>
      <c r="S192" s="82"/>
      <c r="T192" s="83"/>
      <c r="AT192" s="16" t="s">
        <v>210</v>
      </c>
      <c r="AU192" s="16" t="s">
        <v>85</v>
      </c>
    </row>
    <row r="193" s="1" customFormat="1" ht="16.5" customHeight="1">
      <c r="B193" s="37"/>
      <c r="C193" s="218" t="s">
        <v>394</v>
      </c>
      <c r="D193" s="218" t="s">
        <v>201</v>
      </c>
      <c r="E193" s="219" t="s">
        <v>1377</v>
      </c>
      <c r="F193" s="220" t="s">
        <v>1378</v>
      </c>
      <c r="G193" s="221" t="s">
        <v>221</v>
      </c>
      <c r="H193" s="222">
        <v>316.16300000000001</v>
      </c>
      <c r="I193" s="223"/>
      <c r="J193" s="224">
        <f>ROUND(I193*H193,2)</f>
        <v>0</v>
      </c>
      <c r="K193" s="220" t="s">
        <v>205</v>
      </c>
      <c r="L193" s="42"/>
      <c r="M193" s="225" t="s">
        <v>30</v>
      </c>
      <c r="N193" s="226" t="s">
        <v>46</v>
      </c>
      <c r="O193" s="82"/>
      <c r="P193" s="227">
        <f>O193*H193</f>
        <v>0</v>
      </c>
      <c r="Q193" s="227">
        <v>0</v>
      </c>
      <c r="R193" s="227">
        <f>Q193*H193</f>
        <v>0</v>
      </c>
      <c r="S193" s="227">
        <v>0</v>
      </c>
      <c r="T193" s="228">
        <f>S193*H193</f>
        <v>0</v>
      </c>
      <c r="AR193" s="229" t="s">
        <v>206</v>
      </c>
      <c r="AT193" s="229" t="s">
        <v>201</v>
      </c>
      <c r="AU193" s="229" t="s">
        <v>85</v>
      </c>
      <c r="AY193" s="16" t="s">
        <v>199</v>
      </c>
      <c r="BE193" s="230">
        <f>IF(N193="základní",J193,0)</f>
        <v>0</v>
      </c>
      <c r="BF193" s="230">
        <f>IF(N193="snížená",J193,0)</f>
        <v>0</v>
      </c>
      <c r="BG193" s="230">
        <f>IF(N193="zákl. přenesená",J193,0)</f>
        <v>0</v>
      </c>
      <c r="BH193" s="230">
        <f>IF(N193="sníž. přenesená",J193,0)</f>
        <v>0</v>
      </c>
      <c r="BI193" s="230">
        <f>IF(N193="nulová",J193,0)</f>
        <v>0</v>
      </c>
      <c r="BJ193" s="16" t="s">
        <v>83</v>
      </c>
      <c r="BK193" s="230">
        <f>ROUND(I193*H193,2)</f>
        <v>0</v>
      </c>
      <c r="BL193" s="16" t="s">
        <v>206</v>
      </c>
      <c r="BM193" s="229" t="s">
        <v>1564</v>
      </c>
    </row>
    <row r="194" s="1" customFormat="1">
      <c r="B194" s="37"/>
      <c r="C194" s="38"/>
      <c r="D194" s="231" t="s">
        <v>208</v>
      </c>
      <c r="E194" s="38"/>
      <c r="F194" s="232" t="s">
        <v>1380</v>
      </c>
      <c r="G194" s="38"/>
      <c r="H194" s="38"/>
      <c r="I194" s="144"/>
      <c r="J194" s="38"/>
      <c r="K194" s="38"/>
      <c r="L194" s="42"/>
      <c r="M194" s="233"/>
      <c r="N194" s="82"/>
      <c r="O194" s="82"/>
      <c r="P194" s="82"/>
      <c r="Q194" s="82"/>
      <c r="R194" s="82"/>
      <c r="S194" s="82"/>
      <c r="T194" s="83"/>
      <c r="AT194" s="16" t="s">
        <v>208</v>
      </c>
      <c r="AU194" s="16" t="s">
        <v>85</v>
      </c>
    </row>
    <row r="195" s="1" customFormat="1">
      <c r="B195" s="37"/>
      <c r="C195" s="38"/>
      <c r="D195" s="231" t="s">
        <v>210</v>
      </c>
      <c r="E195" s="38"/>
      <c r="F195" s="234" t="s">
        <v>1381</v>
      </c>
      <c r="G195" s="38"/>
      <c r="H195" s="38"/>
      <c r="I195" s="144"/>
      <c r="J195" s="38"/>
      <c r="K195" s="38"/>
      <c r="L195" s="42"/>
      <c r="M195" s="233"/>
      <c r="N195" s="82"/>
      <c r="O195" s="82"/>
      <c r="P195" s="82"/>
      <c r="Q195" s="82"/>
      <c r="R195" s="82"/>
      <c r="S195" s="82"/>
      <c r="T195" s="83"/>
      <c r="AT195" s="16" t="s">
        <v>210</v>
      </c>
      <c r="AU195" s="16" t="s">
        <v>85</v>
      </c>
    </row>
    <row r="196" s="12" customFormat="1">
      <c r="B196" s="235"/>
      <c r="C196" s="236"/>
      <c r="D196" s="231" t="s">
        <v>214</v>
      </c>
      <c r="E196" s="237" t="s">
        <v>30</v>
      </c>
      <c r="F196" s="238" t="s">
        <v>1530</v>
      </c>
      <c r="G196" s="236"/>
      <c r="H196" s="239">
        <v>1197.479</v>
      </c>
      <c r="I196" s="240"/>
      <c r="J196" s="236"/>
      <c r="K196" s="236"/>
      <c r="L196" s="241"/>
      <c r="M196" s="242"/>
      <c r="N196" s="243"/>
      <c r="O196" s="243"/>
      <c r="P196" s="243"/>
      <c r="Q196" s="243"/>
      <c r="R196" s="243"/>
      <c r="S196" s="243"/>
      <c r="T196" s="244"/>
      <c r="AT196" s="245" t="s">
        <v>214</v>
      </c>
      <c r="AU196" s="245" t="s">
        <v>85</v>
      </c>
      <c r="AV196" s="12" t="s">
        <v>85</v>
      </c>
      <c r="AW196" s="12" t="s">
        <v>36</v>
      </c>
      <c r="AX196" s="12" t="s">
        <v>75</v>
      </c>
      <c r="AY196" s="245" t="s">
        <v>199</v>
      </c>
    </row>
    <row r="197" s="12" customFormat="1">
      <c r="B197" s="235"/>
      <c r="C197" s="236"/>
      <c r="D197" s="231" t="s">
        <v>214</v>
      </c>
      <c r="E197" s="237" t="s">
        <v>30</v>
      </c>
      <c r="F197" s="238" t="s">
        <v>1531</v>
      </c>
      <c r="G197" s="236"/>
      <c r="H197" s="239">
        <v>8.0570000000000004</v>
      </c>
      <c r="I197" s="240"/>
      <c r="J197" s="236"/>
      <c r="K197" s="236"/>
      <c r="L197" s="241"/>
      <c r="M197" s="242"/>
      <c r="N197" s="243"/>
      <c r="O197" s="243"/>
      <c r="P197" s="243"/>
      <c r="Q197" s="243"/>
      <c r="R197" s="243"/>
      <c r="S197" s="243"/>
      <c r="T197" s="244"/>
      <c r="AT197" s="245" t="s">
        <v>214</v>
      </c>
      <c r="AU197" s="245" t="s">
        <v>85</v>
      </c>
      <c r="AV197" s="12" t="s">
        <v>85</v>
      </c>
      <c r="AW197" s="12" t="s">
        <v>36</v>
      </c>
      <c r="AX197" s="12" t="s">
        <v>75</v>
      </c>
      <c r="AY197" s="245" t="s">
        <v>199</v>
      </c>
    </row>
    <row r="198" s="12" customFormat="1">
      <c r="B198" s="235"/>
      <c r="C198" s="236"/>
      <c r="D198" s="231" t="s">
        <v>214</v>
      </c>
      <c r="E198" s="237" t="s">
        <v>30</v>
      </c>
      <c r="F198" s="238" t="s">
        <v>1532</v>
      </c>
      <c r="G198" s="236"/>
      <c r="H198" s="239">
        <v>13.455</v>
      </c>
      <c r="I198" s="240"/>
      <c r="J198" s="236"/>
      <c r="K198" s="236"/>
      <c r="L198" s="241"/>
      <c r="M198" s="242"/>
      <c r="N198" s="243"/>
      <c r="O198" s="243"/>
      <c r="P198" s="243"/>
      <c r="Q198" s="243"/>
      <c r="R198" s="243"/>
      <c r="S198" s="243"/>
      <c r="T198" s="244"/>
      <c r="AT198" s="245" t="s">
        <v>214</v>
      </c>
      <c r="AU198" s="245" t="s">
        <v>85</v>
      </c>
      <c r="AV198" s="12" t="s">
        <v>85</v>
      </c>
      <c r="AW198" s="12" t="s">
        <v>36</v>
      </c>
      <c r="AX198" s="12" t="s">
        <v>75</v>
      </c>
      <c r="AY198" s="245" t="s">
        <v>199</v>
      </c>
    </row>
    <row r="199" s="12" customFormat="1">
      <c r="B199" s="235"/>
      <c r="C199" s="236"/>
      <c r="D199" s="231" t="s">
        <v>214</v>
      </c>
      <c r="E199" s="237" t="s">
        <v>30</v>
      </c>
      <c r="F199" s="238" t="s">
        <v>1533</v>
      </c>
      <c r="G199" s="236"/>
      <c r="H199" s="239">
        <v>2.7250000000000001</v>
      </c>
      <c r="I199" s="240"/>
      <c r="J199" s="236"/>
      <c r="K199" s="236"/>
      <c r="L199" s="241"/>
      <c r="M199" s="242"/>
      <c r="N199" s="243"/>
      <c r="O199" s="243"/>
      <c r="P199" s="243"/>
      <c r="Q199" s="243"/>
      <c r="R199" s="243"/>
      <c r="S199" s="243"/>
      <c r="T199" s="244"/>
      <c r="AT199" s="245" t="s">
        <v>214</v>
      </c>
      <c r="AU199" s="245" t="s">
        <v>85</v>
      </c>
      <c r="AV199" s="12" t="s">
        <v>85</v>
      </c>
      <c r="AW199" s="12" t="s">
        <v>36</v>
      </c>
      <c r="AX199" s="12" t="s">
        <v>75</v>
      </c>
      <c r="AY199" s="245" t="s">
        <v>199</v>
      </c>
    </row>
    <row r="200" s="12" customFormat="1">
      <c r="B200" s="235"/>
      <c r="C200" s="236"/>
      <c r="D200" s="231" t="s">
        <v>214</v>
      </c>
      <c r="E200" s="237" t="s">
        <v>30</v>
      </c>
      <c r="F200" s="238" t="s">
        <v>1565</v>
      </c>
      <c r="G200" s="236"/>
      <c r="H200" s="239">
        <v>-117.592</v>
      </c>
      <c r="I200" s="240"/>
      <c r="J200" s="236"/>
      <c r="K200" s="236"/>
      <c r="L200" s="241"/>
      <c r="M200" s="242"/>
      <c r="N200" s="243"/>
      <c r="O200" s="243"/>
      <c r="P200" s="243"/>
      <c r="Q200" s="243"/>
      <c r="R200" s="243"/>
      <c r="S200" s="243"/>
      <c r="T200" s="244"/>
      <c r="AT200" s="245" t="s">
        <v>214</v>
      </c>
      <c r="AU200" s="245" t="s">
        <v>85</v>
      </c>
      <c r="AV200" s="12" t="s">
        <v>85</v>
      </c>
      <c r="AW200" s="12" t="s">
        <v>36</v>
      </c>
      <c r="AX200" s="12" t="s">
        <v>75</v>
      </c>
      <c r="AY200" s="245" t="s">
        <v>199</v>
      </c>
    </row>
    <row r="201" s="12" customFormat="1">
      <c r="B201" s="235"/>
      <c r="C201" s="236"/>
      <c r="D201" s="231" t="s">
        <v>214</v>
      </c>
      <c r="E201" s="237" t="s">
        <v>30</v>
      </c>
      <c r="F201" s="238" t="s">
        <v>1566</v>
      </c>
      <c r="G201" s="236"/>
      <c r="H201" s="239">
        <v>-741.98199999999997</v>
      </c>
      <c r="I201" s="240"/>
      <c r="J201" s="236"/>
      <c r="K201" s="236"/>
      <c r="L201" s="241"/>
      <c r="M201" s="242"/>
      <c r="N201" s="243"/>
      <c r="O201" s="243"/>
      <c r="P201" s="243"/>
      <c r="Q201" s="243"/>
      <c r="R201" s="243"/>
      <c r="S201" s="243"/>
      <c r="T201" s="244"/>
      <c r="AT201" s="245" t="s">
        <v>214</v>
      </c>
      <c r="AU201" s="245" t="s">
        <v>85</v>
      </c>
      <c r="AV201" s="12" t="s">
        <v>85</v>
      </c>
      <c r="AW201" s="12" t="s">
        <v>36</v>
      </c>
      <c r="AX201" s="12" t="s">
        <v>75</v>
      </c>
      <c r="AY201" s="245" t="s">
        <v>199</v>
      </c>
    </row>
    <row r="202" s="12" customFormat="1">
      <c r="B202" s="235"/>
      <c r="C202" s="236"/>
      <c r="D202" s="231" t="s">
        <v>214</v>
      </c>
      <c r="E202" s="237" t="s">
        <v>30</v>
      </c>
      <c r="F202" s="238" t="s">
        <v>1567</v>
      </c>
      <c r="G202" s="236"/>
      <c r="H202" s="239">
        <v>-40.128999999999998</v>
      </c>
      <c r="I202" s="240"/>
      <c r="J202" s="236"/>
      <c r="K202" s="236"/>
      <c r="L202" s="241"/>
      <c r="M202" s="242"/>
      <c r="N202" s="243"/>
      <c r="O202" s="243"/>
      <c r="P202" s="243"/>
      <c r="Q202" s="243"/>
      <c r="R202" s="243"/>
      <c r="S202" s="243"/>
      <c r="T202" s="244"/>
      <c r="AT202" s="245" t="s">
        <v>214</v>
      </c>
      <c r="AU202" s="245" t="s">
        <v>85</v>
      </c>
      <c r="AV202" s="12" t="s">
        <v>85</v>
      </c>
      <c r="AW202" s="12" t="s">
        <v>36</v>
      </c>
      <c r="AX202" s="12" t="s">
        <v>75</v>
      </c>
      <c r="AY202" s="245" t="s">
        <v>199</v>
      </c>
    </row>
    <row r="203" s="12" customFormat="1">
      <c r="B203" s="235"/>
      <c r="C203" s="236"/>
      <c r="D203" s="231" t="s">
        <v>214</v>
      </c>
      <c r="E203" s="237" t="s">
        <v>30</v>
      </c>
      <c r="F203" s="238" t="s">
        <v>1568</v>
      </c>
      <c r="G203" s="236"/>
      <c r="H203" s="239">
        <v>-5.8499999999999996</v>
      </c>
      <c r="I203" s="240"/>
      <c r="J203" s="236"/>
      <c r="K203" s="236"/>
      <c r="L203" s="241"/>
      <c r="M203" s="242"/>
      <c r="N203" s="243"/>
      <c r="O203" s="243"/>
      <c r="P203" s="243"/>
      <c r="Q203" s="243"/>
      <c r="R203" s="243"/>
      <c r="S203" s="243"/>
      <c r="T203" s="244"/>
      <c r="AT203" s="245" t="s">
        <v>214</v>
      </c>
      <c r="AU203" s="245" t="s">
        <v>85</v>
      </c>
      <c r="AV203" s="12" t="s">
        <v>85</v>
      </c>
      <c r="AW203" s="12" t="s">
        <v>36</v>
      </c>
      <c r="AX203" s="12" t="s">
        <v>75</v>
      </c>
      <c r="AY203" s="245" t="s">
        <v>199</v>
      </c>
    </row>
    <row r="204" s="13" customFormat="1">
      <c r="B204" s="246"/>
      <c r="C204" s="247"/>
      <c r="D204" s="231" t="s">
        <v>214</v>
      </c>
      <c r="E204" s="248" t="s">
        <v>30</v>
      </c>
      <c r="F204" s="249" t="s">
        <v>216</v>
      </c>
      <c r="G204" s="247"/>
      <c r="H204" s="250">
        <v>316.16299999999978</v>
      </c>
      <c r="I204" s="251"/>
      <c r="J204" s="247"/>
      <c r="K204" s="247"/>
      <c r="L204" s="252"/>
      <c r="M204" s="253"/>
      <c r="N204" s="254"/>
      <c r="O204" s="254"/>
      <c r="P204" s="254"/>
      <c r="Q204" s="254"/>
      <c r="R204" s="254"/>
      <c r="S204" s="254"/>
      <c r="T204" s="255"/>
      <c r="AT204" s="256" t="s">
        <v>214</v>
      </c>
      <c r="AU204" s="256" t="s">
        <v>85</v>
      </c>
      <c r="AV204" s="13" t="s">
        <v>206</v>
      </c>
      <c r="AW204" s="13" t="s">
        <v>4</v>
      </c>
      <c r="AX204" s="13" t="s">
        <v>83</v>
      </c>
      <c r="AY204" s="256" t="s">
        <v>199</v>
      </c>
    </row>
    <row r="205" s="1" customFormat="1" ht="16.5" customHeight="1">
      <c r="B205" s="37"/>
      <c r="C205" s="218" t="s">
        <v>401</v>
      </c>
      <c r="D205" s="218" t="s">
        <v>201</v>
      </c>
      <c r="E205" s="219" t="s">
        <v>1383</v>
      </c>
      <c r="F205" s="220" t="s">
        <v>1384</v>
      </c>
      <c r="G205" s="221" t="s">
        <v>221</v>
      </c>
      <c r="H205" s="222">
        <v>741.98199999999997</v>
      </c>
      <c r="I205" s="223"/>
      <c r="J205" s="224">
        <f>ROUND(I205*H205,2)</f>
        <v>0</v>
      </c>
      <c r="K205" s="220" t="s">
        <v>205</v>
      </c>
      <c r="L205" s="42"/>
      <c r="M205" s="225" t="s">
        <v>30</v>
      </c>
      <c r="N205" s="226" t="s">
        <v>46</v>
      </c>
      <c r="O205" s="82"/>
      <c r="P205" s="227">
        <f>O205*H205</f>
        <v>0</v>
      </c>
      <c r="Q205" s="227">
        <v>0</v>
      </c>
      <c r="R205" s="227">
        <f>Q205*H205</f>
        <v>0</v>
      </c>
      <c r="S205" s="227">
        <v>0</v>
      </c>
      <c r="T205" s="228">
        <f>S205*H205</f>
        <v>0</v>
      </c>
      <c r="AR205" s="229" t="s">
        <v>206</v>
      </c>
      <c r="AT205" s="229" t="s">
        <v>201</v>
      </c>
      <c r="AU205" s="229" t="s">
        <v>85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1569</v>
      </c>
    </row>
    <row r="206" s="1" customFormat="1">
      <c r="B206" s="37"/>
      <c r="C206" s="38"/>
      <c r="D206" s="231" t="s">
        <v>208</v>
      </c>
      <c r="E206" s="38"/>
      <c r="F206" s="232" t="s">
        <v>1386</v>
      </c>
      <c r="G206" s="38"/>
      <c r="H206" s="38"/>
      <c r="I206" s="144"/>
      <c r="J206" s="38"/>
      <c r="K206" s="38"/>
      <c r="L206" s="42"/>
      <c r="M206" s="233"/>
      <c r="N206" s="82"/>
      <c r="O206" s="82"/>
      <c r="P206" s="82"/>
      <c r="Q206" s="82"/>
      <c r="R206" s="82"/>
      <c r="S206" s="82"/>
      <c r="T206" s="83"/>
      <c r="AT206" s="16" t="s">
        <v>208</v>
      </c>
      <c r="AU206" s="16" t="s">
        <v>85</v>
      </c>
    </row>
    <row r="207" s="1" customFormat="1">
      <c r="B207" s="37"/>
      <c r="C207" s="38"/>
      <c r="D207" s="231" t="s">
        <v>210</v>
      </c>
      <c r="E207" s="38"/>
      <c r="F207" s="234" t="s">
        <v>1387</v>
      </c>
      <c r="G207" s="38"/>
      <c r="H207" s="38"/>
      <c r="I207" s="144"/>
      <c r="J207" s="38"/>
      <c r="K207" s="38"/>
      <c r="L207" s="42"/>
      <c r="M207" s="233"/>
      <c r="N207" s="82"/>
      <c r="O207" s="82"/>
      <c r="P207" s="82"/>
      <c r="Q207" s="82"/>
      <c r="R207" s="82"/>
      <c r="S207" s="82"/>
      <c r="T207" s="83"/>
      <c r="AT207" s="16" t="s">
        <v>210</v>
      </c>
      <c r="AU207" s="16" t="s">
        <v>85</v>
      </c>
    </row>
    <row r="208" s="12" customFormat="1">
      <c r="B208" s="235"/>
      <c r="C208" s="236"/>
      <c r="D208" s="231" t="s">
        <v>214</v>
      </c>
      <c r="E208" s="237" t="s">
        <v>30</v>
      </c>
      <c r="F208" s="238" t="s">
        <v>1557</v>
      </c>
      <c r="G208" s="236"/>
      <c r="H208" s="239">
        <v>741.98199999999997</v>
      </c>
      <c r="I208" s="240"/>
      <c r="J208" s="236"/>
      <c r="K208" s="236"/>
      <c r="L208" s="241"/>
      <c r="M208" s="242"/>
      <c r="N208" s="243"/>
      <c r="O208" s="243"/>
      <c r="P208" s="243"/>
      <c r="Q208" s="243"/>
      <c r="R208" s="243"/>
      <c r="S208" s="243"/>
      <c r="T208" s="244"/>
      <c r="AT208" s="245" t="s">
        <v>214</v>
      </c>
      <c r="AU208" s="245" t="s">
        <v>85</v>
      </c>
      <c r="AV208" s="12" t="s">
        <v>85</v>
      </c>
      <c r="AW208" s="12" t="s">
        <v>36</v>
      </c>
      <c r="AX208" s="12" t="s">
        <v>83</v>
      </c>
      <c r="AY208" s="245" t="s">
        <v>199</v>
      </c>
    </row>
    <row r="209" s="1" customFormat="1" ht="16.5" customHeight="1">
      <c r="B209" s="37"/>
      <c r="C209" s="263" t="s">
        <v>408</v>
      </c>
      <c r="D209" s="263" t="s">
        <v>774</v>
      </c>
      <c r="E209" s="264" t="s">
        <v>1389</v>
      </c>
      <c r="F209" s="265" t="s">
        <v>1390</v>
      </c>
      <c r="G209" s="266" t="s">
        <v>236</v>
      </c>
      <c r="H209" s="267">
        <v>1483.9639999999999</v>
      </c>
      <c r="I209" s="268"/>
      <c r="J209" s="269">
        <f>ROUND(I209*H209,2)</f>
        <v>0</v>
      </c>
      <c r="K209" s="265" t="s">
        <v>205</v>
      </c>
      <c r="L209" s="270"/>
      <c r="M209" s="271" t="s">
        <v>30</v>
      </c>
      <c r="N209" s="272" t="s">
        <v>46</v>
      </c>
      <c r="O209" s="82"/>
      <c r="P209" s="227">
        <f>O209*H209</f>
        <v>0</v>
      </c>
      <c r="Q209" s="227">
        <v>1</v>
      </c>
      <c r="R209" s="227">
        <f>Q209*H209</f>
        <v>1483.9639999999999</v>
      </c>
      <c r="S209" s="227">
        <v>0</v>
      </c>
      <c r="T209" s="228">
        <f>S209*H209</f>
        <v>0</v>
      </c>
      <c r="AR209" s="229" t="s">
        <v>263</v>
      </c>
      <c r="AT209" s="229" t="s">
        <v>774</v>
      </c>
      <c r="AU209" s="229" t="s">
        <v>85</v>
      </c>
      <c r="AY209" s="16" t="s">
        <v>199</v>
      </c>
      <c r="BE209" s="230">
        <f>IF(N209="základní",J209,0)</f>
        <v>0</v>
      </c>
      <c r="BF209" s="230">
        <f>IF(N209="snížená",J209,0)</f>
        <v>0</v>
      </c>
      <c r="BG209" s="230">
        <f>IF(N209="zákl. přenesená",J209,0)</f>
        <v>0</v>
      </c>
      <c r="BH209" s="230">
        <f>IF(N209="sníž. přenesená",J209,0)</f>
        <v>0</v>
      </c>
      <c r="BI209" s="230">
        <f>IF(N209="nulová",J209,0)</f>
        <v>0</v>
      </c>
      <c r="BJ209" s="16" t="s">
        <v>83</v>
      </c>
      <c r="BK209" s="230">
        <f>ROUND(I209*H209,2)</f>
        <v>0</v>
      </c>
      <c r="BL209" s="16" t="s">
        <v>206</v>
      </c>
      <c r="BM209" s="229" t="s">
        <v>1570</v>
      </c>
    </row>
    <row r="210" s="1" customFormat="1">
      <c r="B210" s="37"/>
      <c r="C210" s="38"/>
      <c r="D210" s="231" t="s">
        <v>208</v>
      </c>
      <c r="E210" s="38"/>
      <c r="F210" s="232" t="s">
        <v>1390</v>
      </c>
      <c r="G210" s="38"/>
      <c r="H210" s="38"/>
      <c r="I210" s="144"/>
      <c r="J210" s="38"/>
      <c r="K210" s="38"/>
      <c r="L210" s="42"/>
      <c r="M210" s="233"/>
      <c r="N210" s="82"/>
      <c r="O210" s="82"/>
      <c r="P210" s="82"/>
      <c r="Q210" s="82"/>
      <c r="R210" s="82"/>
      <c r="S210" s="82"/>
      <c r="T210" s="83"/>
      <c r="AT210" s="16" t="s">
        <v>208</v>
      </c>
      <c r="AU210" s="16" t="s">
        <v>85</v>
      </c>
    </row>
    <row r="211" s="1" customFormat="1" ht="16.5" customHeight="1">
      <c r="B211" s="37"/>
      <c r="C211" s="218" t="s">
        <v>413</v>
      </c>
      <c r="D211" s="218" t="s">
        <v>201</v>
      </c>
      <c r="E211" s="219" t="s">
        <v>1571</v>
      </c>
      <c r="F211" s="220" t="s">
        <v>1572</v>
      </c>
      <c r="G211" s="221" t="s">
        <v>204</v>
      </c>
      <c r="H211" s="222">
        <v>26.856000000000002</v>
      </c>
      <c r="I211" s="223"/>
      <c r="J211" s="224">
        <f>ROUND(I211*H211,2)</f>
        <v>0</v>
      </c>
      <c r="K211" s="220" t="s">
        <v>205</v>
      </c>
      <c r="L211" s="42"/>
      <c r="M211" s="225" t="s">
        <v>30</v>
      </c>
      <c r="N211" s="226" t="s">
        <v>46</v>
      </c>
      <c r="O211" s="82"/>
      <c r="P211" s="227">
        <f>O211*H211</f>
        <v>0</v>
      </c>
      <c r="Q211" s="227">
        <v>0</v>
      </c>
      <c r="R211" s="227">
        <f>Q211*H211</f>
        <v>0</v>
      </c>
      <c r="S211" s="227">
        <v>0</v>
      </c>
      <c r="T211" s="228">
        <f>S211*H211</f>
        <v>0</v>
      </c>
      <c r="AR211" s="229" t="s">
        <v>206</v>
      </c>
      <c r="AT211" s="229" t="s">
        <v>201</v>
      </c>
      <c r="AU211" s="229" t="s">
        <v>85</v>
      </c>
      <c r="AY211" s="16" t="s">
        <v>199</v>
      </c>
      <c r="BE211" s="230">
        <f>IF(N211="základní",J211,0)</f>
        <v>0</v>
      </c>
      <c r="BF211" s="230">
        <f>IF(N211="snížená",J211,0)</f>
        <v>0</v>
      </c>
      <c r="BG211" s="230">
        <f>IF(N211="zákl. přenesená",J211,0)</f>
        <v>0</v>
      </c>
      <c r="BH211" s="230">
        <f>IF(N211="sníž. přenesená",J211,0)</f>
        <v>0</v>
      </c>
      <c r="BI211" s="230">
        <f>IF(N211="nulová",J211,0)</f>
        <v>0</v>
      </c>
      <c r="BJ211" s="16" t="s">
        <v>83</v>
      </c>
      <c r="BK211" s="230">
        <f>ROUND(I211*H211,2)</f>
        <v>0</v>
      </c>
      <c r="BL211" s="16" t="s">
        <v>206</v>
      </c>
      <c r="BM211" s="229" t="s">
        <v>1573</v>
      </c>
    </row>
    <row r="212" s="1" customFormat="1">
      <c r="B212" s="37"/>
      <c r="C212" s="38"/>
      <c r="D212" s="231" t="s">
        <v>208</v>
      </c>
      <c r="E212" s="38"/>
      <c r="F212" s="232" t="s">
        <v>1574</v>
      </c>
      <c r="G212" s="38"/>
      <c r="H212" s="38"/>
      <c r="I212" s="144"/>
      <c r="J212" s="38"/>
      <c r="K212" s="38"/>
      <c r="L212" s="42"/>
      <c r="M212" s="233"/>
      <c r="N212" s="82"/>
      <c r="O212" s="82"/>
      <c r="P212" s="82"/>
      <c r="Q212" s="82"/>
      <c r="R212" s="82"/>
      <c r="S212" s="82"/>
      <c r="T212" s="83"/>
      <c r="AT212" s="16" t="s">
        <v>208</v>
      </c>
      <c r="AU212" s="16" t="s">
        <v>85</v>
      </c>
    </row>
    <row r="213" s="1" customFormat="1">
      <c r="B213" s="37"/>
      <c r="C213" s="38"/>
      <c r="D213" s="231" t="s">
        <v>210</v>
      </c>
      <c r="E213" s="38"/>
      <c r="F213" s="234" t="s">
        <v>600</v>
      </c>
      <c r="G213" s="38"/>
      <c r="H213" s="38"/>
      <c r="I213" s="144"/>
      <c r="J213" s="38"/>
      <c r="K213" s="38"/>
      <c r="L213" s="42"/>
      <c r="M213" s="233"/>
      <c r="N213" s="82"/>
      <c r="O213" s="82"/>
      <c r="P213" s="82"/>
      <c r="Q213" s="82"/>
      <c r="R213" s="82"/>
      <c r="S213" s="82"/>
      <c r="T213" s="83"/>
      <c r="AT213" s="16" t="s">
        <v>210</v>
      </c>
      <c r="AU213" s="16" t="s">
        <v>85</v>
      </c>
    </row>
    <row r="214" s="12" customFormat="1">
      <c r="B214" s="235"/>
      <c r="C214" s="236"/>
      <c r="D214" s="231" t="s">
        <v>214</v>
      </c>
      <c r="E214" s="237" t="s">
        <v>30</v>
      </c>
      <c r="F214" s="238" t="s">
        <v>1575</v>
      </c>
      <c r="G214" s="236"/>
      <c r="H214" s="239">
        <v>26.856000000000002</v>
      </c>
      <c r="I214" s="240"/>
      <c r="J214" s="236"/>
      <c r="K214" s="236"/>
      <c r="L214" s="241"/>
      <c r="M214" s="242"/>
      <c r="N214" s="243"/>
      <c r="O214" s="243"/>
      <c r="P214" s="243"/>
      <c r="Q214" s="243"/>
      <c r="R214" s="243"/>
      <c r="S214" s="243"/>
      <c r="T214" s="244"/>
      <c r="AT214" s="245" t="s">
        <v>214</v>
      </c>
      <c r="AU214" s="245" t="s">
        <v>85</v>
      </c>
      <c r="AV214" s="12" t="s">
        <v>85</v>
      </c>
      <c r="AW214" s="12" t="s">
        <v>36</v>
      </c>
      <c r="AX214" s="12" t="s">
        <v>83</v>
      </c>
      <c r="AY214" s="245" t="s">
        <v>199</v>
      </c>
    </row>
    <row r="215" s="1" customFormat="1" ht="16.5" customHeight="1">
      <c r="B215" s="37"/>
      <c r="C215" s="218" t="s">
        <v>420</v>
      </c>
      <c r="D215" s="218" t="s">
        <v>201</v>
      </c>
      <c r="E215" s="219" t="s">
        <v>1576</v>
      </c>
      <c r="F215" s="220" t="s">
        <v>1577</v>
      </c>
      <c r="G215" s="221" t="s">
        <v>204</v>
      </c>
      <c r="H215" s="222">
        <v>26.856000000000002</v>
      </c>
      <c r="I215" s="223"/>
      <c r="J215" s="224">
        <f>ROUND(I215*H215,2)</f>
        <v>0</v>
      </c>
      <c r="K215" s="220" t="s">
        <v>205</v>
      </c>
      <c r="L215" s="42"/>
      <c r="M215" s="225" t="s">
        <v>30</v>
      </c>
      <c r="N215" s="226" t="s">
        <v>46</v>
      </c>
      <c r="O215" s="82"/>
      <c r="P215" s="227">
        <f>O215*H215</f>
        <v>0</v>
      </c>
      <c r="Q215" s="227">
        <v>0</v>
      </c>
      <c r="R215" s="227">
        <f>Q215*H215</f>
        <v>0</v>
      </c>
      <c r="S215" s="227">
        <v>0</v>
      </c>
      <c r="T215" s="228">
        <f>S215*H215</f>
        <v>0</v>
      </c>
      <c r="AR215" s="229" t="s">
        <v>206</v>
      </c>
      <c r="AT215" s="229" t="s">
        <v>201</v>
      </c>
      <c r="AU215" s="229" t="s">
        <v>85</v>
      </c>
      <c r="AY215" s="16" t="s">
        <v>199</v>
      </c>
      <c r="BE215" s="230">
        <f>IF(N215="základní",J215,0)</f>
        <v>0</v>
      </c>
      <c r="BF215" s="230">
        <f>IF(N215="snížená",J215,0)</f>
        <v>0</v>
      </c>
      <c r="BG215" s="230">
        <f>IF(N215="zákl. přenesená",J215,0)</f>
        <v>0</v>
      </c>
      <c r="BH215" s="230">
        <f>IF(N215="sníž. přenesená",J215,0)</f>
        <v>0</v>
      </c>
      <c r="BI215" s="230">
        <f>IF(N215="nulová",J215,0)</f>
        <v>0</v>
      </c>
      <c r="BJ215" s="16" t="s">
        <v>83</v>
      </c>
      <c r="BK215" s="230">
        <f>ROUND(I215*H215,2)</f>
        <v>0</v>
      </c>
      <c r="BL215" s="16" t="s">
        <v>206</v>
      </c>
      <c r="BM215" s="229" t="s">
        <v>1578</v>
      </c>
    </row>
    <row r="216" s="1" customFormat="1">
      <c r="B216" s="37"/>
      <c r="C216" s="38"/>
      <c r="D216" s="231" t="s">
        <v>208</v>
      </c>
      <c r="E216" s="38"/>
      <c r="F216" s="232" t="s">
        <v>1579</v>
      </c>
      <c r="G216" s="38"/>
      <c r="H216" s="38"/>
      <c r="I216" s="144"/>
      <c r="J216" s="38"/>
      <c r="K216" s="38"/>
      <c r="L216" s="42"/>
      <c r="M216" s="233"/>
      <c r="N216" s="82"/>
      <c r="O216" s="82"/>
      <c r="P216" s="82"/>
      <c r="Q216" s="82"/>
      <c r="R216" s="82"/>
      <c r="S216" s="82"/>
      <c r="T216" s="83"/>
      <c r="AT216" s="16" t="s">
        <v>208</v>
      </c>
      <c r="AU216" s="16" t="s">
        <v>85</v>
      </c>
    </row>
    <row r="217" s="1" customFormat="1">
      <c r="B217" s="37"/>
      <c r="C217" s="38"/>
      <c r="D217" s="231" t="s">
        <v>210</v>
      </c>
      <c r="E217" s="38"/>
      <c r="F217" s="234" t="s">
        <v>1580</v>
      </c>
      <c r="G217" s="38"/>
      <c r="H217" s="38"/>
      <c r="I217" s="144"/>
      <c r="J217" s="38"/>
      <c r="K217" s="38"/>
      <c r="L217" s="42"/>
      <c r="M217" s="233"/>
      <c r="N217" s="82"/>
      <c r="O217" s="82"/>
      <c r="P217" s="82"/>
      <c r="Q217" s="82"/>
      <c r="R217" s="82"/>
      <c r="S217" s="82"/>
      <c r="T217" s="83"/>
      <c r="AT217" s="16" t="s">
        <v>210</v>
      </c>
      <c r="AU217" s="16" t="s">
        <v>85</v>
      </c>
    </row>
    <row r="218" s="12" customFormat="1">
      <c r="B218" s="235"/>
      <c r="C218" s="236"/>
      <c r="D218" s="231" t="s">
        <v>214</v>
      </c>
      <c r="E218" s="237" t="s">
        <v>30</v>
      </c>
      <c r="F218" s="238" t="s">
        <v>1575</v>
      </c>
      <c r="G218" s="236"/>
      <c r="H218" s="239">
        <v>26.856000000000002</v>
      </c>
      <c r="I218" s="240"/>
      <c r="J218" s="236"/>
      <c r="K218" s="236"/>
      <c r="L218" s="241"/>
      <c r="M218" s="242"/>
      <c r="N218" s="243"/>
      <c r="O218" s="243"/>
      <c r="P218" s="243"/>
      <c r="Q218" s="243"/>
      <c r="R218" s="243"/>
      <c r="S218" s="243"/>
      <c r="T218" s="244"/>
      <c r="AT218" s="245" t="s">
        <v>214</v>
      </c>
      <c r="AU218" s="245" t="s">
        <v>85</v>
      </c>
      <c r="AV218" s="12" t="s">
        <v>85</v>
      </c>
      <c r="AW218" s="12" t="s">
        <v>36</v>
      </c>
      <c r="AX218" s="12" t="s">
        <v>83</v>
      </c>
      <c r="AY218" s="245" t="s">
        <v>199</v>
      </c>
    </row>
    <row r="219" s="1" customFormat="1" ht="16.5" customHeight="1">
      <c r="B219" s="37"/>
      <c r="C219" s="263" t="s">
        <v>426</v>
      </c>
      <c r="D219" s="263" t="s">
        <v>774</v>
      </c>
      <c r="E219" s="264" t="s">
        <v>1581</v>
      </c>
      <c r="F219" s="265" t="s">
        <v>1582</v>
      </c>
      <c r="G219" s="266" t="s">
        <v>1583</v>
      </c>
      <c r="H219" s="267">
        <v>1.0900000000000001</v>
      </c>
      <c r="I219" s="268"/>
      <c r="J219" s="269">
        <f>ROUND(I219*H219,2)</f>
        <v>0</v>
      </c>
      <c r="K219" s="265" t="s">
        <v>205</v>
      </c>
      <c r="L219" s="270"/>
      <c r="M219" s="271" t="s">
        <v>30</v>
      </c>
      <c r="N219" s="272" t="s">
        <v>46</v>
      </c>
      <c r="O219" s="82"/>
      <c r="P219" s="227">
        <f>O219*H219</f>
        <v>0</v>
      </c>
      <c r="Q219" s="227">
        <v>0.001</v>
      </c>
      <c r="R219" s="227">
        <f>Q219*H219</f>
        <v>0.00109</v>
      </c>
      <c r="S219" s="227">
        <v>0</v>
      </c>
      <c r="T219" s="228">
        <f>S219*H219</f>
        <v>0</v>
      </c>
      <c r="AR219" s="229" t="s">
        <v>263</v>
      </c>
      <c r="AT219" s="229" t="s">
        <v>774</v>
      </c>
      <c r="AU219" s="229" t="s">
        <v>85</v>
      </c>
      <c r="AY219" s="16" t="s">
        <v>199</v>
      </c>
      <c r="BE219" s="230">
        <f>IF(N219="základní",J219,0)</f>
        <v>0</v>
      </c>
      <c r="BF219" s="230">
        <f>IF(N219="snížená",J219,0)</f>
        <v>0</v>
      </c>
      <c r="BG219" s="230">
        <f>IF(N219="zákl. přenesená",J219,0)</f>
        <v>0</v>
      </c>
      <c r="BH219" s="230">
        <f>IF(N219="sníž. přenesená",J219,0)</f>
        <v>0</v>
      </c>
      <c r="BI219" s="230">
        <f>IF(N219="nulová",J219,0)</f>
        <v>0</v>
      </c>
      <c r="BJ219" s="16" t="s">
        <v>83</v>
      </c>
      <c r="BK219" s="230">
        <f>ROUND(I219*H219,2)</f>
        <v>0</v>
      </c>
      <c r="BL219" s="16" t="s">
        <v>206</v>
      </c>
      <c r="BM219" s="229" t="s">
        <v>1584</v>
      </c>
    </row>
    <row r="220" s="1" customFormat="1">
      <c r="B220" s="37"/>
      <c r="C220" s="38"/>
      <c r="D220" s="231" t="s">
        <v>208</v>
      </c>
      <c r="E220" s="38"/>
      <c r="F220" s="232" t="s">
        <v>1582</v>
      </c>
      <c r="G220" s="38"/>
      <c r="H220" s="38"/>
      <c r="I220" s="144"/>
      <c r="J220" s="38"/>
      <c r="K220" s="38"/>
      <c r="L220" s="42"/>
      <c r="M220" s="233"/>
      <c r="N220" s="82"/>
      <c r="O220" s="82"/>
      <c r="P220" s="82"/>
      <c r="Q220" s="82"/>
      <c r="R220" s="82"/>
      <c r="S220" s="82"/>
      <c r="T220" s="83"/>
      <c r="AT220" s="16" t="s">
        <v>208</v>
      </c>
      <c r="AU220" s="16" t="s">
        <v>85</v>
      </c>
    </row>
    <row r="221" s="1" customFormat="1" ht="16.5" customHeight="1">
      <c r="B221" s="37"/>
      <c r="C221" s="218" t="s">
        <v>431</v>
      </c>
      <c r="D221" s="218" t="s">
        <v>201</v>
      </c>
      <c r="E221" s="219" t="s">
        <v>1585</v>
      </c>
      <c r="F221" s="220" t="s">
        <v>1586</v>
      </c>
      <c r="G221" s="221" t="s">
        <v>204</v>
      </c>
      <c r="H221" s="222">
        <v>26.856000000000002</v>
      </c>
      <c r="I221" s="223"/>
      <c r="J221" s="224">
        <f>ROUND(I221*H221,2)</f>
        <v>0</v>
      </c>
      <c r="K221" s="220" t="s">
        <v>205</v>
      </c>
      <c r="L221" s="42"/>
      <c r="M221" s="225" t="s">
        <v>30</v>
      </c>
      <c r="N221" s="226" t="s">
        <v>46</v>
      </c>
      <c r="O221" s="82"/>
      <c r="P221" s="227">
        <f>O221*H221</f>
        <v>0</v>
      </c>
      <c r="Q221" s="227">
        <v>0</v>
      </c>
      <c r="R221" s="227">
        <f>Q221*H221</f>
        <v>0</v>
      </c>
      <c r="S221" s="227">
        <v>0</v>
      </c>
      <c r="T221" s="228">
        <f>S221*H221</f>
        <v>0</v>
      </c>
      <c r="AR221" s="229" t="s">
        <v>206</v>
      </c>
      <c r="AT221" s="229" t="s">
        <v>201</v>
      </c>
      <c r="AU221" s="229" t="s">
        <v>85</v>
      </c>
      <c r="AY221" s="16" t="s">
        <v>199</v>
      </c>
      <c r="BE221" s="230">
        <f>IF(N221="základní",J221,0)</f>
        <v>0</v>
      </c>
      <c r="BF221" s="230">
        <f>IF(N221="snížená",J221,0)</f>
        <v>0</v>
      </c>
      <c r="BG221" s="230">
        <f>IF(N221="zákl. přenesená",J221,0)</f>
        <v>0</v>
      </c>
      <c r="BH221" s="230">
        <f>IF(N221="sníž. přenesená",J221,0)</f>
        <v>0</v>
      </c>
      <c r="BI221" s="230">
        <f>IF(N221="nulová",J221,0)</f>
        <v>0</v>
      </c>
      <c r="BJ221" s="16" t="s">
        <v>83</v>
      </c>
      <c r="BK221" s="230">
        <f>ROUND(I221*H221,2)</f>
        <v>0</v>
      </c>
      <c r="BL221" s="16" t="s">
        <v>206</v>
      </c>
      <c r="BM221" s="229" t="s">
        <v>1587</v>
      </c>
    </row>
    <row r="222" s="1" customFormat="1">
      <c r="B222" s="37"/>
      <c r="C222" s="38"/>
      <c r="D222" s="231" t="s">
        <v>208</v>
      </c>
      <c r="E222" s="38"/>
      <c r="F222" s="232" t="s">
        <v>1588</v>
      </c>
      <c r="G222" s="38"/>
      <c r="H222" s="38"/>
      <c r="I222" s="144"/>
      <c r="J222" s="38"/>
      <c r="K222" s="38"/>
      <c r="L222" s="42"/>
      <c r="M222" s="233"/>
      <c r="N222" s="82"/>
      <c r="O222" s="82"/>
      <c r="P222" s="82"/>
      <c r="Q222" s="82"/>
      <c r="R222" s="82"/>
      <c r="S222" s="82"/>
      <c r="T222" s="83"/>
      <c r="AT222" s="16" t="s">
        <v>208</v>
      </c>
      <c r="AU222" s="16" t="s">
        <v>85</v>
      </c>
    </row>
    <row r="223" s="1" customFormat="1">
      <c r="B223" s="37"/>
      <c r="C223" s="38"/>
      <c r="D223" s="231" t="s">
        <v>210</v>
      </c>
      <c r="E223" s="38"/>
      <c r="F223" s="234" t="s">
        <v>1396</v>
      </c>
      <c r="G223" s="38"/>
      <c r="H223" s="38"/>
      <c r="I223" s="144"/>
      <c r="J223" s="38"/>
      <c r="K223" s="38"/>
      <c r="L223" s="42"/>
      <c r="M223" s="233"/>
      <c r="N223" s="82"/>
      <c r="O223" s="82"/>
      <c r="P223" s="82"/>
      <c r="Q223" s="82"/>
      <c r="R223" s="82"/>
      <c r="S223" s="82"/>
      <c r="T223" s="83"/>
      <c r="AT223" s="16" t="s">
        <v>210</v>
      </c>
      <c r="AU223" s="16" t="s">
        <v>85</v>
      </c>
    </row>
    <row r="224" s="12" customFormat="1">
      <c r="B224" s="235"/>
      <c r="C224" s="236"/>
      <c r="D224" s="231" t="s">
        <v>214</v>
      </c>
      <c r="E224" s="237" t="s">
        <v>30</v>
      </c>
      <c r="F224" s="238" t="s">
        <v>1575</v>
      </c>
      <c r="G224" s="236"/>
      <c r="H224" s="239">
        <v>26.856000000000002</v>
      </c>
      <c r="I224" s="240"/>
      <c r="J224" s="236"/>
      <c r="K224" s="236"/>
      <c r="L224" s="241"/>
      <c r="M224" s="242"/>
      <c r="N224" s="243"/>
      <c r="O224" s="243"/>
      <c r="P224" s="243"/>
      <c r="Q224" s="243"/>
      <c r="R224" s="243"/>
      <c r="S224" s="243"/>
      <c r="T224" s="244"/>
      <c r="AT224" s="245" t="s">
        <v>214</v>
      </c>
      <c r="AU224" s="245" t="s">
        <v>85</v>
      </c>
      <c r="AV224" s="12" t="s">
        <v>85</v>
      </c>
      <c r="AW224" s="12" t="s">
        <v>36</v>
      </c>
      <c r="AX224" s="12" t="s">
        <v>83</v>
      </c>
      <c r="AY224" s="245" t="s">
        <v>199</v>
      </c>
    </row>
    <row r="225" s="1" customFormat="1" ht="16.5" customHeight="1">
      <c r="B225" s="37"/>
      <c r="C225" s="218" t="s">
        <v>436</v>
      </c>
      <c r="D225" s="218" t="s">
        <v>201</v>
      </c>
      <c r="E225" s="219" t="s">
        <v>1392</v>
      </c>
      <c r="F225" s="220" t="s">
        <v>1393</v>
      </c>
      <c r="G225" s="221" t="s">
        <v>204</v>
      </c>
      <c r="H225" s="222">
        <v>104.91800000000001</v>
      </c>
      <c r="I225" s="223"/>
      <c r="J225" s="224">
        <f>ROUND(I225*H225,2)</f>
        <v>0</v>
      </c>
      <c r="K225" s="220" t="s">
        <v>205</v>
      </c>
      <c r="L225" s="42"/>
      <c r="M225" s="225" t="s">
        <v>30</v>
      </c>
      <c r="N225" s="226" t="s">
        <v>46</v>
      </c>
      <c r="O225" s="82"/>
      <c r="P225" s="227">
        <f>O225*H225</f>
        <v>0</v>
      </c>
      <c r="Q225" s="227">
        <v>0</v>
      </c>
      <c r="R225" s="227">
        <f>Q225*H225</f>
        <v>0</v>
      </c>
      <c r="S225" s="227">
        <v>0</v>
      </c>
      <c r="T225" s="228">
        <f>S225*H225</f>
        <v>0</v>
      </c>
      <c r="AR225" s="229" t="s">
        <v>206</v>
      </c>
      <c r="AT225" s="229" t="s">
        <v>201</v>
      </c>
      <c r="AU225" s="229" t="s">
        <v>85</v>
      </c>
      <c r="AY225" s="16" t="s">
        <v>199</v>
      </c>
      <c r="BE225" s="230">
        <f>IF(N225="základní",J225,0)</f>
        <v>0</v>
      </c>
      <c r="BF225" s="230">
        <f>IF(N225="snížená",J225,0)</f>
        <v>0</v>
      </c>
      <c r="BG225" s="230">
        <f>IF(N225="zákl. přenesená",J225,0)</f>
        <v>0</v>
      </c>
      <c r="BH225" s="230">
        <f>IF(N225="sníž. přenesená",J225,0)</f>
        <v>0</v>
      </c>
      <c r="BI225" s="230">
        <f>IF(N225="nulová",J225,0)</f>
        <v>0</v>
      </c>
      <c r="BJ225" s="16" t="s">
        <v>83</v>
      </c>
      <c r="BK225" s="230">
        <f>ROUND(I225*H225,2)</f>
        <v>0</v>
      </c>
      <c r="BL225" s="16" t="s">
        <v>206</v>
      </c>
      <c r="BM225" s="229" t="s">
        <v>1589</v>
      </c>
    </row>
    <row r="226" s="1" customFormat="1">
      <c r="B226" s="37"/>
      <c r="C226" s="38"/>
      <c r="D226" s="231" t="s">
        <v>208</v>
      </c>
      <c r="E226" s="38"/>
      <c r="F226" s="232" t="s">
        <v>1395</v>
      </c>
      <c r="G226" s="38"/>
      <c r="H226" s="38"/>
      <c r="I226" s="144"/>
      <c r="J226" s="38"/>
      <c r="K226" s="38"/>
      <c r="L226" s="42"/>
      <c r="M226" s="233"/>
      <c r="N226" s="82"/>
      <c r="O226" s="82"/>
      <c r="P226" s="82"/>
      <c r="Q226" s="82"/>
      <c r="R226" s="82"/>
      <c r="S226" s="82"/>
      <c r="T226" s="83"/>
      <c r="AT226" s="16" t="s">
        <v>208</v>
      </c>
      <c r="AU226" s="16" t="s">
        <v>85</v>
      </c>
    </row>
    <row r="227" s="1" customFormat="1">
      <c r="B227" s="37"/>
      <c r="C227" s="38"/>
      <c r="D227" s="231" t="s">
        <v>210</v>
      </c>
      <c r="E227" s="38"/>
      <c r="F227" s="234" t="s">
        <v>1396</v>
      </c>
      <c r="G227" s="38"/>
      <c r="H227" s="38"/>
      <c r="I227" s="144"/>
      <c r="J227" s="38"/>
      <c r="K227" s="38"/>
      <c r="L227" s="42"/>
      <c r="M227" s="233"/>
      <c r="N227" s="82"/>
      <c r="O227" s="82"/>
      <c r="P227" s="82"/>
      <c r="Q227" s="82"/>
      <c r="R227" s="82"/>
      <c r="S227" s="82"/>
      <c r="T227" s="83"/>
      <c r="AT227" s="16" t="s">
        <v>210</v>
      </c>
      <c r="AU227" s="16" t="s">
        <v>85</v>
      </c>
    </row>
    <row r="228" s="12" customFormat="1">
      <c r="B228" s="235"/>
      <c r="C228" s="236"/>
      <c r="D228" s="231" t="s">
        <v>214</v>
      </c>
      <c r="E228" s="237" t="s">
        <v>30</v>
      </c>
      <c r="F228" s="238" t="s">
        <v>1499</v>
      </c>
      <c r="G228" s="236"/>
      <c r="H228" s="239">
        <v>104.91800000000001</v>
      </c>
      <c r="I228" s="240"/>
      <c r="J228" s="236"/>
      <c r="K228" s="236"/>
      <c r="L228" s="241"/>
      <c r="M228" s="242"/>
      <c r="N228" s="243"/>
      <c r="O228" s="243"/>
      <c r="P228" s="243"/>
      <c r="Q228" s="243"/>
      <c r="R228" s="243"/>
      <c r="S228" s="243"/>
      <c r="T228" s="244"/>
      <c r="AT228" s="245" t="s">
        <v>214</v>
      </c>
      <c r="AU228" s="245" t="s">
        <v>85</v>
      </c>
      <c r="AV228" s="12" t="s">
        <v>85</v>
      </c>
      <c r="AW228" s="12" t="s">
        <v>36</v>
      </c>
      <c r="AX228" s="12" t="s">
        <v>83</v>
      </c>
      <c r="AY228" s="245" t="s">
        <v>199</v>
      </c>
    </row>
    <row r="229" s="11" customFormat="1" ht="22.8" customHeight="1">
      <c r="B229" s="202"/>
      <c r="C229" s="203"/>
      <c r="D229" s="204" t="s">
        <v>74</v>
      </c>
      <c r="E229" s="216" t="s">
        <v>206</v>
      </c>
      <c r="F229" s="216" t="s">
        <v>1193</v>
      </c>
      <c r="G229" s="203"/>
      <c r="H229" s="203"/>
      <c r="I229" s="206"/>
      <c r="J229" s="217">
        <f>BK229</f>
        <v>0</v>
      </c>
      <c r="K229" s="203"/>
      <c r="L229" s="208"/>
      <c r="M229" s="209"/>
      <c r="N229" s="210"/>
      <c r="O229" s="210"/>
      <c r="P229" s="211">
        <f>SUM(P230:P260)</f>
        <v>0</v>
      </c>
      <c r="Q229" s="210"/>
      <c r="R229" s="211">
        <f>SUM(R230:R260)</f>
        <v>239.12180584000004</v>
      </c>
      <c r="S229" s="210"/>
      <c r="T229" s="212">
        <f>SUM(T230:T260)</f>
        <v>0</v>
      </c>
      <c r="AR229" s="213" t="s">
        <v>83</v>
      </c>
      <c r="AT229" s="214" t="s">
        <v>74</v>
      </c>
      <c r="AU229" s="214" t="s">
        <v>83</v>
      </c>
      <c r="AY229" s="213" t="s">
        <v>199</v>
      </c>
      <c r="BK229" s="215">
        <f>SUM(BK230:BK260)</f>
        <v>0</v>
      </c>
    </row>
    <row r="230" s="1" customFormat="1" ht="16.5" customHeight="1">
      <c r="B230" s="37"/>
      <c r="C230" s="218" t="s">
        <v>441</v>
      </c>
      <c r="D230" s="218" t="s">
        <v>201</v>
      </c>
      <c r="E230" s="219" t="s">
        <v>1397</v>
      </c>
      <c r="F230" s="220" t="s">
        <v>1398</v>
      </c>
      <c r="G230" s="221" t="s">
        <v>221</v>
      </c>
      <c r="H230" s="222">
        <v>117.592</v>
      </c>
      <c r="I230" s="223"/>
      <c r="J230" s="224">
        <f>ROUND(I230*H230,2)</f>
        <v>0</v>
      </c>
      <c r="K230" s="220" t="s">
        <v>205</v>
      </c>
      <c r="L230" s="42"/>
      <c r="M230" s="225" t="s">
        <v>30</v>
      </c>
      <c r="N230" s="226" t="s">
        <v>46</v>
      </c>
      <c r="O230" s="82"/>
      <c r="P230" s="227">
        <f>O230*H230</f>
        <v>0</v>
      </c>
      <c r="Q230" s="227">
        <v>1.8907700000000001</v>
      </c>
      <c r="R230" s="227">
        <f>Q230*H230</f>
        <v>222.33942584000002</v>
      </c>
      <c r="S230" s="227">
        <v>0</v>
      </c>
      <c r="T230" s="228">
        <f>S230*H230</f>
        <v>0</v>
      </c>
      <c r="AR230" s="229" t="s">
        <v>206</v>
      </c>
      <c r="AT230" s="229" t="s">
        <v>201</v>
      </c>
      <c r="AU230" s="229" t="s">
        <v>85</v>
      </c>
      <c r="AY230" s="16" t="s">
        <v>199</v>
      </c>
      <c r="BE230" s="230">
        <f>IF(N230="základní",J230,0)</f>
        <v>0</v>
      </c>
      <c r="BF230" s="230">
        <f>IF(N230="snížená",J230,0)</f>
        <v>0</v>
      </c>
      <c r="BG230" s="230">
        <f>IF(N230="zákl. přenesená",J230,0)</f>
        <v>0</v>
      </c>
      <c r="BH230" s="230">
        <f>IF(N230="sníž. přenesená",J230,0)</f>
        <v>0</v>
      </c>
      <c r="BI230" s="230">
        <f>IF(N230="nulová",J230,0)</f>
        <v>0</v>
      </c>
      <c r="BJ230" s="16" t="s">
        <v>83</v>
      </c>
      <c r="BK230" s="230">
        <f>ROUND(I230*H230,2)</f>
        <v>0</v>
      </c>
      <c r="BL230" s="16" t="s">
        <v>206</v>
      </c>
      <c r="BM230" s="229" t="s">
        <v>1590</v>
      </c>
    </row>
    <row r="231" s="1" customFormat="1">
      <c r="B231" s="37"/>
      <c r="C231" s="38"/>
      <c r="D231" s="231" t="s">
        <v>208</v>
      </c>
      <c r="E231" s="38"/>
      <c r="F231" s="232" t="s">
        <v>1400</v>
      </c>
      <c r="G231" s="38"/>
      <c r="H231" s="38"/>
      <c r="I231" s="144"/>
      <c r="J231" s="38"/>
      <c r="K231" s="38"/>
      <c r="L231" s="42"/>
      <c r="M231" s="233"/>
      <c r="N231" s="82"/>
      <c r="O231" s="82"/>
      <c r="P231" s="82"/>
      <c r="Q231" s="82"/>
      <c r="R231" s="82"/>
      <c r="S231" s="82"/>
      <c r="T231" s="83"/>
      <c r="AT231" s="16" t="s">
        <v>208</v>
      </c>
      <c r="AU231" s="16" t="s">
        <v>85</v>
      </c>
    </row>
    <row r="232" s="1" customFormat="1">
      <c r="B232" s="37"/>
      <c r="C232" s="38"/>
      <c r="D232" s="231" t="s">
        <v>210</v>
      </c>
      <c r="E232" s="38"/>
      <c r="F232" s="234" t="s">
        <v>1401</v>
      </c>
      <c r="G232" s="38"/>
      <c r="H232" s="38"/>
      <c r="I232" s="144"/>
      <c r="J232" s="38"/>
      <c r="K232" s="38"/>
      <c r="L232" s="42"/>
      <c r="M232" s="233"/>
      <c r="N232" s="82"/>
      <c r="O232" s="82"/>
      <c r="P232" s="82"/>
      <c r="Q232" s="82"/>
      <c r="R232" s="82"/>
      <c r="S232" s="82"/>
      <c r="T232" s="83"/>
      <c r="AT232" s="16" t="s">
        <v>210</v>
      </c>
      <c r="AU232" s="16" t="s">
        <v>85</v>
      </c>
    </row>
    <row r="233" s="12" customFormat="1">
      <c r="B233" s="235"/>
      <c r="C233" s="236"/>
      <c r="D233" s="231" t="s">
        <v>214</v>
      </c>
      <c r="E233" s="237" t="s">
        <v>30</v>
      </c>
      <c r="F233" s="238" t="s">
        <v>1556</v>
      </c>
      <c r="G233" s="236"/>
      <c r="H233" s="239">
        <v>117.592</v>
      </c>
      <c r="I233" s="240"/>
      <c r="J233" s="236"/>
      <c r="K233" s="236"/>
      <c r="L233" s="241"/>
      <c r="M233" s="242"/>
      <c r="N233" s="243"/>
      <c r="O233" s="243"/>
      <c r="P233" s="243"/>
      <c r="Q233" s="243"/>
      <c r="R233" s="243"/>
      <c r="S233" s="243"/>
      <c r="T233" s="244"/>
      <c r="AT233" s="245" t="s">
        <v>214</v>
      </c>
      <c r="AU233" s="245" t="s">
        <v>85</v>
      </c>
      <c r="AV233" s="12" t="s">
        <v>85</v>
      </c>
      <c r="AW233" s="12" t="s">
        <v>36</v>
      </c>
      <c r="AX233" s="12" t="s">
        <v>83</v>
      </c>
      <c r="AY233" s="245" t="s">
        <v>199</v>
      </c>
    </row>
    <row r="234" s="1" customFormat="1" ht="16.5" customHeight="1">
      <c r="B234" s="37"/>
      <c r="C234" s="218" t="s">
        <v>446</v>
      </c>
      <c r="D234" s="218" t="s">
        <v>201</v>
      </c>
      <c r="E234" s="219" t="s">
        <v>1591</v>
      </c>
      <c r="F234" s="220" t="s">
        <v>1592</v>
      </c>
      <c r="G234" s="221" t="s">
        <v>204</v>
      </c>
      <c r="H234" s="222">
        <v>4</v>
      </c>
      <c r="I234" s="223"/>
      <c r="J234" s="224">
        <f>ROUND(I234*H234,2)</f>
        <v>0</v>
      </c>
      <c r="K234" s="220" t="s">
        <v>205</v>
      </c>
      <c r="L234" s="42"/>
      <c r="M234" s="225" t="s">
        <v>30</v>
      </c>
      <c r="N234" s="226" t="s">
        <v>46</v>
      </c>
      <c r="O234" s="82"/>
      <c r="P234" s="227">
        <f>O234*H234</f>
        <v>0</v>
      </c>
      <c r="Q234" s="227">
        <v>0.16192000000000001</v>
      </c>
      <c r="R234" s="227">
        <f>Q234*H234</f>
        <v>0.64768000000000003</v>
      </c>
      <c r="S234" s="227">
        <v>0</v>
      </c>
      <c r="T234" s="228">
        <f>S234*H234</f>
        <v>0</v>
      </c>
      <c r="AR234" s="229" t="s">
        <v>206</v>
      </c>
      <c r="AT234" s="229" t="s">
        <v>201</v>
      </c>
      <c r="AU234" s="229" t="s">
        <v>85</v>
      </c>
      <c r="AY234" s="16" t="s">
        <v>199</v>
      </c>
      <c r="BE234" s="230">
        <f>IF(N234="základní",J234,0)</f>
        <v>0</v>
      </c>
      <c r="BF234" s="230">
        <f>IF(N234="snížená",J234,0)</f>
        <v>0</v>
      </c>
      <c r="BG234" s="230">
        <f>IF(N234="zákl. přenesená",J234,0)</f>
        <v>0</v>
      </c>
      <c r="BH234" s="230">
        <f>IF(N234="sníž. přenesená",J234,0)</f>
        <v>0</v>
      </c>
      <c r="BI234" s="230">
        <f>IF(N234="nulová",J234,0)</f>
        <v>0</v>
      </c>
      <c r="BJ234" s="16" t="s">
        <v>83</v>
      </c>
      <c r="BK234" s="230">
        <f>ROUND(I234*H234,2)</f>
        <v>0</v>
      </c>
      <c r="BL234" s="16" t="s">
        <v>206</v>
      </c>
      <c r="BM234" s="229" t="s">
        <v>1593</v>
      </c>
    </row>
    <row r="235" s="1" customFormat="1">
      <c r="B235" s="37"/>
      <c r="C235" s="38"/>
      <c r="D235" s="231" t="s">
        <v>208</v>
      </c>
      <c r="E235" s="38"/>
      <c r="F235" s="232" t="s">
        <v>1594</v>
      </c>
      <c r="G235" s="38"/>
      <c r="H235" s="38"/>
      <c r="I235" s="144"/>
      <c r="J235" s="38"/>
      <c r="K235" s="38"/>
      <c r="L235" s="42"/>
      <c r="M235" s="233"/>
      <c r="N235" s="82"/>
      <c r="O235" s="82"/>
      <c r="P235" s="82"/>
      <c r="Q235" s="82"/>
      <c r="R235" s="82"/>
      <c r="S235" s="82"/>
      <c r="T235" s="83"/>
      <c r="AT235" s="16" t="s">
        <v>208</v>
      </c>
      <c r="AU235" s="16" t="s">
        <v>85</v>
      </c>
    </row>
    <row r="236" s="1" customFormat="1">
      <c r="B236" s="37"/>
      <c r="C236" s="38"/>
      <c r="D236" s="231" t="s">
        <v>210</v>
      </c>
      <c r="E236" s="38"/>
      <c r="F236" s="234" t="s">
        <v>1595</v>
      </c>
      <c r="G236" s="38"/>
      <c r="H236" s="38"/>
      <c r="I236" s="144"/>
      <c r="J236" s="38"/>
      <c r="K236" s="38"/>
      <c r="L236" s="42"/>
      <c r="M236" s="233"/>
      <c r="N236" s="82"/>
      <c r="O236" s="82"/>
      <c r="P236" s="82"/>
      <c r="Q236" s="82"/>
      <c r="R236" s="82"/>
      <c r="S236" s="82"/>
      <c r="T236" s="83"/>
      <c r="AT236" s="16" t="s">
        <v>210</v>
      </c>
      <c r="AU236" s="16" t="s">
        <v>85</v>
      </c>
    </row>
    <row r="237" s="1" customFormat="1" ht="16.5" customHeight="1">
      <c r="B237" s="37"/>
      <c r="C237" s="218" t="s">
        <v>451</v>
      </c>
      <c r="D237" s="218" t="s">
        <v>201</v>
      </c>
      <c r="E237" s="219" t="s">
        <v>1596</v>
      </c>
      <c r="F237" s="220" t="s">
        <v>1597</v>
      </c>
      <c r="G237" s="221" t="s">
        <v>204</v>
      </c>
      <c r="H237" s="222">
        <v>20</v>
      </c>
      <c r="I237" s="223"/>
      <c r="J237" s="224">
        <f>ROUND(I237*H237,2)</f>
        <v>0</v>
      </c>
      <c r="K237" s="220" t="s">
        <v>205</v>
      </c>
      <c r="L237" s="42"/>
      <c r="M237" s="225" t="s">
        <v>30</v>
      </c>
      <c r="N237" s="226" t="s">
        <v>46</v>
      </c>
      <c r="O237" s="82"/>
      <c r="P237" s="227">
        <f>O237*H237</f>
        <v>0</v>
      </c>
      <c r="Q237" s="227">
        <v>0.020240000000000001</v>
      </c>
      <c r="R237" s="227">
        <f>Q237*H237</f>
        <v>0.40480000000000005</v>
      </c>
      <c r="S237" s="227">
        <v>0</v>
      </c>
      <c r="T237" s="228">
        <f>S237*H237</f>
        <v>0</v>
      </c>
      <c r="AR237" s="229" t="s">
        <v>206</v>
      </c>
      <c r="AT237" s="229" t="s">
        <v>201</v>
      </c>
      <c r="AU237" s="229" t="s">
        <v>85</v>
      </c>
      <c r="AY237" s="16" t="s">
        <v>199</v>
      </c>
      <c r="BE237" s="230">
        <f>IF(N237="základní",J237,0)</f>
        <v>0</v>
      </c>
      <c r="BF237" s="230">
        <f>IF(N237="snížená",J237,0)</f>
        <v>0</v>
      </c>
      <c r="BG237" s="230">
        <f>IF(N237="zákl. přenesená",J237,0)</f>
        <v>0</v>
      </c>
      <c r="BH237" s="230">
        <f>IF(N237="sníž. přenesená",J237,0)</f>
        <v>0</v>
      </c>
      <c r="BI237" s="230">
        <f>IF(N237="nulová",J237,0)</f>
        <v>0</v>
      </c>
      <c r="BJ237" s="16" t="s">
        <v>83</v>
      </c>
      <c r="BK237" s="230">
        <f>ROUND(I237*H237,2)</f>
        <v>0</v>
      </c>
      <c r="BL237" s="16" t="s">
        <v>206</v>
      </c>
      <c r="BM237" s="229" t="s">
        <v>1598</v>
      </c>
    </row>
    <row r="238" s="1" customFormat="1">
      <c r="B238" s="37"/>
      <c r="C238" s="38"/>
      <c r="D238" s="231" t="s">
        <v>208</v>
      </c>
      <c r="E238" s="38"/>
      <c r="F238" s="232" t="s">
        <v>1599</v>
      </c>
      <c r="G238" s="38"/>
      <c r="H238" s="38"/>
      <c r="I238" s="144"/>
      <c r="J238" s="38"/>
      <c r="K238" s="38"/>
      <c r="L238" s="42"/>
      <c r="M238" s="233"/>
      <c r="N238" s="82"/>
      <c r="O238" s="82"/>
      <c r="P238" s="82"/>
      <c r="Q238" s="82"/>
      <c r="R238" s="82"/>
      <c r="S238" s="82"/>
      <c r="T238" s="83"/>
      <c r="AT238" s="16" t="s">
        <v>208</v>
      </c>
      <c r="AU238" s="16" t="s">
        <v>85</v>
      </c>
    </row>
    <row r="239" s="1" customFormat="1">
      <c r="B239" s="37"/>
      <c r="C239" s="38"/>
      <c r="D239" s="231" t="s">
        <v>210</v>
      </c>
      <c r="E239" s="38"/>
      <c r="F239" s="234" t="s">
        <v>1595</v>
      </c>
      <c r="G239" s="38"/>
      <c r="H239" s="38"/>
      <c r="I239" s="144"/>
      <c r="J239" s="38"/>
      <c r="K239" s="38"/>
      <c r="L239" s="42"/>
      <c r="M239" s="233"/>
      <c r="N239" s="82"/>
      <c r="O239" s="82"/>
      <c r="P239" s="82"/>
      <c r="Q239" s="82"/>
      <c r="R239" s="82"/>
      <c r="S239" s="82"/>
      <c r="T239" s="83"/>
      <c r="AT239" s="16" t="s">
        <v>210</v>
      </c>
      <c r="AU239" s="16" t="s">
        <v>85</v>
      </c>
    </row>
    <row r="240" s="1" customFormat="1" ht="16.5" customHeight="1">
      <c r="B240" s="37"/>
      <c r="C240" s="218" t="s">
        <v>456</v>
      </c>
      <c r="D240" s="218" t="s">
        <v>201</v>
      </c>
      <c r="E240" s="219" t="s">
        <v>1403</v>
      </c>
      <c r="F240" s="220" t="s">
        <v>1404</v>
      </c>
      <c r="G240" s="221" t="s">
        <v>277</v>
      </c>
      <c r="H240" s="222">
        <v>30</v>
      </c>
      <c r="I240" s="223"/>
      <c r="J240" s="224">
        <f>ROUND(I240*H240,2)</f>
        <v>0</v>
      </c>
      <c r="K240" s="220" t="s">
        <v>205</v>
      </c>
      <c r="L240" s="42"/>
      <c r="M240" s="225" t="s">
        <v>30</v>
      </c>
      <c r="N240" s="226" t="s">
        <v>46</v>
      </c>
      <c r="O240" s="82"/>
      <c r="P240" s="227">
        <f>O240*H240</f>
        <v>0</v>
      </c>
      <c r="Q240" s="227">
        <v>0.0066</v>
      </c>
      <c r="R240" s="227">
        <f>Q240*H240</f>
        <v>0.19800000000000001</v>
      </c>
      <c r="S240" s="227">
        <v>0</v>
      </c>
      <c r="T240" s="228">
        <f>S240*H240</f>
        <v>0</v>
      </c>
      <c r="AR240" s="229" t="s">
        <v>206</v>
      </c>
      <c r="AT240" s="229" t="s">
        <v>201</v>
      </c>
      <c r="AU240" s="229" t="s">
        <v>85</v>
      </c>
      <c r="AY240" s="16" t="s">
        <v>199</v>
      </c>
      <c r="BE240" s="230">
        <f>IF(N240="základní",J240,0)</f>
        <v>0</v>
      </c>
      <c r="BF240" s="230">
        <f>IF(N240="snížená",J240,0)</f>
        <v>0</v>
      </c>
      <c r="BG240" s="230">
        <f>IF(N240="zákl. přenesená",J240,0)</f>
        <v>0</v>
      </c>
      <c r="BH240" s="230">
        <f>IF(N240="sníž. přenesená",J240,0)</f>
        <v>0</v>
      </c>
      <c r="BI240" s="230">
        <f>IF(N240="nulová",J240,0)</f>
        <v>0</v>
      </c>
      <c r="BJ240" s="16" t="s">
        <v>83</v>
      </c>
      <c r="BK240" s="230">
        <f>ROUND(I240*H240,2)</f>
        <v>0</v>
      </c>
      <c r="BL240" s="16" t="s">
        <v>206</v>
      </c>
      <c r="BM240" s="229" t="s">
        <v>1600</v>
      </c>
    </row>
    <row r="241" s="1" customFormat="1">
      <c r="B241" s="37"/>
      <c r="C241" s="38"/>
      <c r="D241" s="231" t="s">
        <v>208</v>
      </c>
      <c r="E241" s="38"/>
      <c r="F241" s="232" t="s">
        <v>1406</v>
      </c>
      <c r="G241" s="38"/>
      <c r="H241" s="38"/>
      <c r="I241" s="144"/>
      <c r="J241" s="38"/>
      <c r="K241" s="38"/>
      <c r="L241" s="42"/>
      <c r="M241" s="233"/>
      <c r="N241" s="82"/>
      <c r="O241" s="82"/>
      <c r="P241" s="82"/>
      <c r="Q241" s="82"/>
      <c r="R241" s="82"/>
      <c r="S241" s="82"/>
      <c r="T241" s="83"/>
      <c r="AT241" s="16" t="s">
        <v>208</v>
      </c>
      <c r="AU241" s="16" t="s">
        <v>85</v>
      </c>
    </row>
    <row r="242" s="1" customFormat="1">
      <c r="B242" s="37"/>
      <c r="C242" s="38"/>
      <c r="D242" s="231" t="s">
        <v>210</v>
      </c>
      <c r="E242" s="38"/>
      <c r="F242" s="234" t="s">
        <v>1407</v>
      </c>
      <c r="G242" s="38"/>
      <c r="H242" s="38"/>
      <c r="I242" s="144"/>
      <c r="J242" s="38"/>
      <c r="K242" s="38"/>
      <c r="L242" s="42"/>
      <c r="M242" s="233"/>
      <c r="N242" s="82"/>
      <c r="O242" s="82"/>
      <c r="P242" s="82"/>
      <c r="Q242" s="82"/>
      <c r="R242" s="82"/>
      <c r="S242" s="82"/>
      <c r="T242" s="83"/>
      <c r="AT242" s="16" t="s">
        <v>210</v>
      </c>
      <c r="AU242" s="16" t="s">
        <v>85</v>
      </c>
    </row>
    <row r="243" s="12" customFormat="1">
      <c r="B243" s="235"/>
      <c r="C243" s="236"/>
      <c r="D243" s="231" t="s">
        <v>214</v>
      </c>
      <c r="E243" s="237" t="s">
        <v>30</v>
      </c>
      <c r="F243" s="238" t="s">
        <v>1601</v>
      </c>
      <c r="G243" s="236"/>
      <c r="H243" s="239">
        <v>30</v>
      </c>
      <c r="I243" s="240"/>
      <c r="J243" s="236"/>
      <c r="K243" s="236"/>
      <c r="L243" s="241"/>
      <c r="M243" s="242"/>
      <c r="N243" s="243"/>
      <c r="O243" s="243"/>
      <c r="P243" s="243"/>
      <c r="Q243" s="243"/>
      <c r="R243" s="243"/>
      <c r="S243" s="243"/>
      <c r="T243" s="244"/>
      <c r="AT243" s="245" t="s">
        <v>214</v>
      </c>
      <c r="AU243" s="245" t="s">
        <v>85</v>
      </c>
      <c r="AV243" s="12" t="s">
        <v>85</v>
      </c>
      <c r="AW243" s="12" t="s">
        <v>36</v>
      </c>
      <c r="AX243" s="12" t="s">
        <v>83</v>
      </c>
      <c r="AY243" s="245" t="s">
        <v>199</v>
      </c>
    </row>
    <row r="244" s="1" customFormat="1" ht="16.5" customHeight="1">
      <c r="B244" s="37"/>
      <c r="C244" s="263" t="s">
        <v>461</v>
      </c>
      <c r="D244" s="263" t="s">
        <v>774</v>
      </c>
      <c r="E244" s="264" t="s">
        <v>1602</v>
      </c>
      <c r="F244" s="265" t="s">
        <v>1603</v>
      </c>
      <c r="G244" s="266" t="s">
        <v>277</v>
      </c>
      <c r="H244" s="267">
        <v>4</v>
      </c>
      <c r="I244" s="268"/>
      <c r="J244" s="269">
        <f>ROUND(I244*H244,2)</f>
        <v>0</v>
      </c>
      <c r="K244" s="265" t="s">
        <v>205</v>
      </c>
      <c r="L244" s="270"/>
      <c r="M244" s="271" t="s">
        <v>30</v>
      </c>
      <c r="N244" s="272" t="s">
        <v>46</v>
      </c>
      <c r="O244" s="82"/>
      <c r="P244" s="227">
        <f>O244*H244</f>
        <v>0</v>
      </c>
      <c r="Q244" s="227">
        <v>0.028000000000000001</v>
      </c>
      <c r="R244" s="227">
        <f>Q244*H244</f>
        <v>0.112</v>
      </c>
      <c r="S244" s="227">
        <v>0</v>
      </c>
      <c r="T244" s="228">
        <f>S244*H244</f>
        <v>0</v>
      </c>
      <c r="AR244" s="229" t="s">
        <v>263</v>
      </c>
      <c r="AT244" s="229" t="s">
        <v>774</v>
      </c>
      <c r="AU244" s="229" t="s">
        <v>85</v>
      </c>
      <c r="AY244" s="16" t="s">
        <v>199</v>
      </c>
      <c r="BE244" s="230">
        <f>IF(N244="základní",J244,0)</f>
        <v>0</v>
      </c>
      <c r="BF244" s="230">
        <f>IF(N244="snížená",J244,0)</f>
        <v>0</v>
      </c>
      <c r="BG244" s="230">
        <f>IF(N244="zákl. přenesená",J244,0)</f>
        <v>0</v>
      </c>
      <c r="BH244" s="230">
        <f>IF(N244="sníž. přenesená",J244,0)</f>
        <v>0</v>
      </c>
      <c r="BI244" s="230">
        <f>IF(N244="nulová",J244,0)</f>
        <v>0</v>
      </c>
      <c r="BJ244" s="16" t="s">
        <v>83</v>
      </c>
      <c r="BK244" s="230">
        <f>ROUND(I244*H244,2)</f>
        <v>0</v>
      </c>
      <c r="BL244" s="16" t="s">
        <v>206</v>
      </c>
      <c r="BM244" s="229" t="s">
        <v>1604</v>
      </c>
    </row>
    <row r="245" s="1" customFormat="1">
      <c r="B245" s="37"/>
      <c r="C245" s="38"/>
      <c r="D245" s="231" t="s">
        <v>208</v>
      </c>
      <c r="E245" s="38"/>
      <c r="F245" s="232" t="s">
        <v>1603</v>
      </c>
      <c r="G245" s="38"/>
      <c r="H245" s="38"/>
      <c r="I245" s="144"/>
      <c r="J245" s="38"/>
      <c r="K245" s="38"/>
      <c r="L245" s="42"/>
      <c r="M245" s="233"/>
      <c r="N245" s="82"/>
      <c r="O245" s="82"/>
      <c r="P245" s="82"/>
      <c r="Q245" s="82"/>
      <c r="R245" s="82"/>
      <c r="S245" s="82"/>
      <c r="T245" s="83"/>
      <c r="AT245" s="16" t="s">
        <v>208</v>
      </c>
      <c r="AU245" s="16" t="s">
        <v>85</v>
      </c>
    </row>
    <row r="246" s="1" customFormat="1" ht="16.5" customHeight="1">
      <c r="B246" s="37"/>
      <c r="C246" s="263" t="s">
        <v>466</v>
      </c>
      <c r="D246" s="263" t="s">
        <v>774</v>
      </c>
      <c r="E246" s="264" t="s">
        <v>1605</v>
      </c>
      <c r="F246" s="265" t="s">
        <v>1606</v>
      </c>
      <c r="G246" s="266" t="s">
        <v>277</v>
      </c>
      <c r="H246" s="267">
        <v>5</v>
      </c>
      <c r="I246" s="268"/>
      <c r="J246" s="269">
        <f>ROUND(I246*H246,2)</f>
        <v>0</v>
      </c>
      <c r="K246" s="265" t="s">
        <v>205</v>
      </c>
      <c r="L246" s="270"/>
      <c r="M246" s="271" t="s">
        <v>30</v>
      </c>
      <c r="N246" s="272" t="s">
        <v>46</v>
      </c>
      <c r="O246" s="82"/>
      <c r="P246" s="227">
        <f>O246*H246</f>
        <v>0</v>
      </c>
      <c r="Q246" s="227">
        <v>0.040000000000000001</v>
      </c>
      <c r="R246" s="227">
        <f>Q246*H246</f>
        <v>0.20000000000000001</v>
      </c>
      <c r="S246" s="227">
        <v>0</v>
      </c>
      <c r="T246" s="228">
        <f>S246*H246</f>
        <v>0</v>
      </c>
      <c r="AR246" s="229" t="s">
        <v>263</v>
      </c>
      <c r="AT246" s="229" t="s">
        <v>774</v>
      </c>
      <c r="AU246" s="229" t="s">
        <v>85</v>
      </c>
      <c r="AY246" s="16" t="s">
        <v>199</v>
      </c>
      <c r="BE246" s="230">
        <f>IF(N246="základní",J246,0)</f>
        <v>0</v>
      </c>
      <c r="BF246" s="230">
        <f>IF(N246="snížená",J246,0)</f>
        <v>0</v>
      </c>
      <c r="BG246" s="230">
        <f>IF(N246="zákl. přenesená",J246,0)</f>
        <v>0</v>
      </c>
      <c r="BH246" s="230">
        <f>IF(N246="sníž. přenesená",J246,0)</f>
        <v>0</v>
      </c>
      <c r="BI246" s="230">
        <f>IF(N246="nulová",J246,0)</f>
        <v>0</v>
      </c>
      <c r="BJ246" s="16" t="s">
        <v>83</v>
      </c>
      <c r="BK246" s="230">
        <f>ROUND(I246*H246,2)</f>
        <v>0</v>
      </c>
      <c r="BL246" s="16" t="s">
        <v>206</v>
      </c>
      <c r="BM246" s="229" t="s">
        <v>1607</v>
      </c>
    </row>
    <row r="247" s="1" customFormat="1">
      <c r="B247" s="37"/>
      <c r="C247" s="38"/>
      <c r="D247" s="231" t="s">
        <v>208</v>
      </c>
      <c r="E247" s="38"/>
      <c r="F247" s="232" t="s">
        <v>1606</v>
      </c>
      <c r="G247" s="38"/>
      <c r="H247" s="38"/>
      <c r="I247" s="144"/>
      <c r="J247" s="38"/>
      <c r="K247" s="38"/>
      <c r="L247" s="42"/>
      <c r="M247" s="233"/>
      <c r="N247" s="82"/>
      <c r="O247" s="82"/>
      <c r="P247" s="82"/>
      <c r="Q247" s="82"/>
      <c r="R247" s="82"/>
      <c r="S247" s="82"/>
      <c r="T247" s="83"/>
      <c r="AT247" s="16" t="s">
        <v>208</v>
      </c>
      <c r="AU247" s="16" t="s">
        <v>85</v>
      </c>
    </row>
    <row r="248" s="1" customFormat="1" ht="16.5" customHeight="1">
      <c r="B248" s="37"/>
      <c r="C248" s="263" t="s">
        <v>471</v>
      </c>
      <c r="D248" s="263" t="s">
        <v>774</v>
      </c>
      <c r="E248" s="264" t="s">
        <v>1608</v>
      </c>
      <c r="F248" s="265" t="s">
        <v>1609</v>
      </c>
      <c r="G248" s="266" t="s">
        <v>277</v>
      </c>
      <c r="H248" s="267">
        <v>9</v>
      </c>
      <c r="I248" s="268"/>
      <c r="J248" s="269">
        <f>ROUND(I248*H248,2)</f>
        <v>0</v>
      </c>
      <c r="K248" s="265" t="s">
        <v>205</v>
      </c>
      <c r="L248" s="270"/>
      <c r="M248" s="271" t="s">
        <v>30</v>
      </c>
      <c r="N248" s="272" t="s">
        <v>46</v>
      </c>
      <c r="O248" s="82"/>
      <c r="P248" s="227">
        <f>O248*H248</f>
        <v>0</v>
      </c>
      <c r="Q248" s="227">
        <v>0.050999999999999997</v>
      </c>
      <c r="R248" s="227">
        <f>Q248*H248</f>
        <v>0.45899999999999996</v>
      </c>
      <c r="S248" s="227">
        <v>0</v>
      </c>
      <c r="T248" s="228">
        <f>S248*H248</f>
        <v>0</v>
      </c>
      <c r="AR248" s="229" t="s">
        <v>263</v>
      </c>
      <c r="AT248" s="229" t="s">
        <v>774</v>
      </c>
      <c r="AU248" s="229" t="s">
        <v>85</v>
      </c>
      <c r="AY248" s="16" t="s">
        <v>199</v>
      </c>
      <c r="BE248" s="230">
        <f>IF(N248="základní",J248,0)</f>
        <v>0</v>
      </c>
      <c r="BF248" s="230">
        <f>IF(N248="snížená",J248,0)</f>
        <v>0</v>
      </c>
      <c r="BG248" s="230">
        <f>IF(N248="zákl. přenesená",J248,0)</f>
        <v>0</v>
      </c>
      <c r="BH248" s="230">
        <f>IF(N248="sníž. přenesená",J248,0)</f>
        <v>0</v>
      </c>
      <c r="BI248" s="230">
        <f>IF(N248="nulová",J248,0)</f>
        <v>0</v>
      </c>
      <c r="BJ248" s="16" t="s">
        <v>83</v>
      </c>
      <c r="BK248" s="230">
        <f>ROUND(I248*H248,2)</f>
        <v>0</v>
      </c>
      <c r="BL248" s="16" t="s">
        <v>206</v>
      </c>
      <c r="BM248" s="229" t="s">
        <v>1610</v>
      </c>
    </row>
    <row r="249" s="1" customFormat="1">
      <c r="B249" s="37"/>
      <c r="C249" s="38"/>
      <c r="D249" s="231" t="s">
        <v>208</v>
      </c>
      <c r="E249" s="38"/>
      <c r="F249" s="232" t="s">
        <v>1609</v>
      </c>
      <c r="G249" s="38"/>
      <c r="H249" s="38"/>
      <c r="I249" s="144"/>
      <c r="J249" s="38"/>
      <c r="K249" s="38"/>
      <c r="L249" s="42"/>
      <c r="M249" s="233"/>
      <c r="N249" s="82"/>
      <c r="O249" s="82"/>
      <c r="P249" s="82"/>
      <c r="Q249" s="82"/>
      <c r="R249" s="82"/>
      <c r="S249" s="82"/>
      <c r="T249" s="83"/>
      <c r="AT249" s="16" t="s">
        <v>208</v>
      </c>
      <c r="AU249" s="16" t="s">
        <v>85</v>
      </c>
    </row>
    <row r="250" s="1" customFormat="1" ht="16.5" customHeight="1">
      <c r="B250" s="37"/>
      <c r="C250" s="263" t="s">
        <v>476</v>
      </c>
      <c r="D250" s="263" t="s">
        <v>774</v>
      </c>
      <c r="E250" s="264" t="s">
        <v>1611</v>
      </c>
      <c r="F250" s="265" t="s">
        <v>1612</v>
      </c>
      <c r="G250" s="266" t="s">
        <v>277</v>
      </c>
      <c r="H250" s="267">
        <v>12</v>
      </c>
      <c r="I250" s="268"/>
      <c r="J250" s="269">
        <f>ROUND(I250*H250,2)</f>
        <v>0</v>
      </c>
      <c r="K250" s="265" t="s">
        <v>205</v>
      </c>
      <c r="L250" s="270"/>
      <c r="M250" s="271" t="s">
        <v>30</v>
      </c>
      <c r="N250" s="272" t="s">
        <v>46</v>
      </c>
      <c r="O250" s="82"/>
      <c r="P250" s="227">
        <f>O250*H250</f>
        <v>0</v>
      </c>
      <c r="Q250" s="227">
        <v>0.068000000000000005</v>
      </c>
      <c r="R250" s="227">
        <f>Q250*H250</f>
        <v>0.81600000000000006</v>
      </c>
      <c r="S250" s="227">
        <v>0</v>
      </c>
      <c r="T250" s="228">
        <f>S250*H250</f>
        <v>0</v>
      </c>
      <c r="AR250" s="229" t="s">
        <v>263</v>
      </c>
      <c r="AT250" s="229" t="s">
        <v>774</v>
      </c>
      <c r="AU250" s="229" t="s">
        <v>85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206</v>
      </c>
      <c r="BM250" s="229" t="s">
        <v>1613</v>
      </c>
    </row>
    <row r="251" s="1" customFormat="1">
      <c r="B251" s="37"/>
      <c r="C251" s="38"/>
      <c r="D251" s="231" t="s">
        <v>208</v>
      </c>
      <c r="E251" s="38"/>
      <c r="F251" s="232" t="s">
        <v>1612</v>
      </c>
      <c r="G251" s="38"/>
      <c r="H251" s="38"/>
      <c r="I251" s="144"/>
      <c r="J251" s="38"/>
      <c r="K251" s="38"/>
      <c r="L251" s="42"/>
      <c r="M251" s="233"/>
      <c r="N251" s="82"/>
      <c r="O251" s="82"/>
      <c r="P251" s="82"/>
      <c r="Q251" s="82"/>
      <c r="R251" s="82"/>
      <c r="S251" s="82"/>
      <c r="T251" s="83"/>
      <c r="AT251" s="16" t="s">
        <v>208</v>
      </c>
      <c r="AU251" s="16" t="s">
        <v>85</v>
      </c>
    </row>
    <row r="252" s="1" customFormat="1" ht="16.5" customHeight="1">
      <c r="B252" s="37"/>
      <c r="C252" s="218" t="s">
        <v>481</v>
      </c>
      <c r="D252" s="218" t="s">
        <v>201</v>
      </c>
      <c r="E252" s="219" t="s">
        <v>1614</v>
      </c>
      <c r="F252" s="220" t="s">
        <v>1615</v>
      </c>
      <c r="G252" s="221" t="s">
        <v>277</v>
      </c>
      <c r="H252" s="222">
        <v>10</v>
      </c>
      <c r="I252" s="223"/>
      <c r="J252" s="224">
        <f>ROUND(I252*H252,2)</f>
        <v>0</v>
      </c>
      <c r="K252" s="220" t="s">
        <v>205</v>
      </c>
      <c r="L252" s="42"/>
      <c r="M252" s="225" t="s">
        <v>30</v>
      </c>
      <c r="N252" s="226" t="s">
        <v>46</v>
      </c>
      <c r="O252" s="82"/>
      <c r="P252" s="227">
        <f>O252*H252</f>
        <v>0</v>
      </c>
      <c r="Q252" s="227">
        <v>0.0066</v>
      </c>
      <c r="R252" s="227">
        <f>Q252*H252</f>
        <v>0.066000000000000003</v>
      </c>
      <c r="S252" s="227">
        <v>0</v>
      </c>
      <c r="T252" s="228">
        <f>S252*H252</f>
        <v>0</v>
      </c>
      <c r="AR252" s="229" t="s">
        <v>206</v>
      </c>
      <c r="AT252" s="229" t="s">
        <v>201</v>
      </c>
      <c r="AU252" s="229" t="s">
        <v>85</v>
      </c>
      <c r="AY252" s="16" t="s">
        <v>199</v>
      </c>
      <c r="BE252" s="230">
        <f>IF(N252="základní",J252,0)</f>
        <v>0</v>
      </c>
      <c r="BF252" s="230">
        <f>IF(N252="snížená",J252,0)</f>
        <v>0</v>
      </c>
      <c r="BG252" s="230">
        <f>IF(N252="zákl. přenesená",J252,0)</f>
        <v>0</v>
      </c>
      <c r="BH252" s="230">
        <f>IF(N252="sníž. přenesená",J252,0)</f>
        <v>0</v>
      </c>
      <c r="BI252" s="230">
        <f>IF(N252="nulová",J252,0)</f>
        <v>0</v>
      </c>
      <c r="BJ252" s="16" t="s">
        <v>83</v>
      </c>
      <c r="BK252" s="230">
        <f>ROUND(I252*H252,2)</f>
        <v>0</v>
      </c>
      <c r="BL252" s="16" t="s">
        <v>206</v>
      </c>
      <c r="BM252" s="229" t="s">
        <v>1616</v>
      </c>
    </row>
    <row r="253" s="1" customFormat="1">
      <c r="B253" s="37"/>
      <c r="C253" s="38"/>
      <c r="D253" s="231" t="s">
        <v>208</v>
      </c>
      <c r="E253" s="38"/>
      <c r="F253" s="232" t="s">
        <v>1617</v>
      </c>
      <c r="G253" s="38"/>
      <c r="H253" s="38"/>
      <c r="I253" s="144"/>
      <c r="J253" s="38"/>
      <c r="K253" s="38"/>
      <c r="L253" s="42"/>
      <c r="M253" s="233"/>
      <c r="N253" s="82"/>
      <c r="O253" s="82"/>
      <c r="P253" s="82"/>
      <c r="Q253" s="82"/>
      <c r="R253" s="82"/>
      <c r="S253" s="82"/>
      <c r="T253" s="83"/>
      <c r="AT253" s="16" t="s">
        <v>208</v>
      </c>
      <c r="AU253" s="16" t="s">
        <v>85</v>
      </c>
    </row>
    <row r="254" s="1" customFormat="1">
      <c r="B254" s="37"/>
      <c r="C254" s="38"/>
      <c r="D254" s="231" t="s">
        <v>210</v>
      </c>
      <c r="E254" s="38"/>
      <c r="F254" s="234" t="s">
        <v>1407</v>
      </c>
      <c r="G254" s="38"/>
      <c r="H254" s="38"/>
      <c r="I254" s="144"/>
      <c r="J254" s="38"/>
      <c r="K254" s="38"/>
      <c r="L254" s="42"/>
      <c r="M254" s="233"/>
      <c r="N254" s="82"/>
      <c r="O254" s="82"/>
      <c r="P254" s="82"/>
      <c r="Q254" s="82"/>
      <c r="R254" s="82"/>
      <c r="S254" s="82"/>
      <c r="T254" s="83"/>
      <c r="AT254" s="16" t="s">
        <v>210</v>
      </c>
      <c r="AU254" s="16" t="s">
        <v>85</v>
      </c>
    </row>
    <row r="255" s="1" customFormat="1" ht="16.5" customHeight="1">
      <c r="B255" s="37"/>
      <c r="C255" s="263" t="s">
        <v>486</v>
      </c>
      <c r="D255" s="263" t="s">
        <v>774</v>
      </c>
      <c r="E255" s="264" t="s">
        <v>1618</v>
      </c>
      <c r="F255" s="265" t="s">
        <v>1619</v>
      </c>
      <c r="G255" s="266" t="s">
        <v>277</v>
      </c>
      <c r="H255" s="267">
        <v>10</v>
      </c>
      <c r="I255" s="268"/>
      <c r="J255" s="269">
        <f>ROUND(I255*H255,2)</f>
        <v>0</v>
      </c>
      <c r="K255" s="265" t="s">
        <v>205</v>
      </c>
      <c r="L255" s="270"/>
      <c r="M255" s="271" t="s">
        <v>30</v>
      </c>
      <c r="N255" s="272" t="s">
        <v>46</v>
      </c>
      <c r="O255" s="82"/>
      <c r="P255" s="227">
        <f>O255*H255</f>
        <v>0</v>
      </c>
      <c r="Q255" s="227">
        <v>0.081000000000000003</v>
      </c>
      <c r="R255" s="227">
        <f>Q255*H255</f>
        <v>0.81000000000000005</v>
      </c>
      <c r="S255" s="227">
        <v>0</v>
      </c>
      <c r="T255" s="228">
        <f>S255*H255</f>
        <v>0</v>
      </c>
      <c r="AR255" s="229" t="s">
        <v>263</v>
      </c>
      <c r="AT255" s="229" t="s">
        <v>774</v>
      </c>
      <c r="AU255" s="229" t="s">
        <v>85</v>
      </c>
      <c r="AY255" s="16" t="s">
        <v>199</v>
      </c>
      <c r="BE255" s="230">
        <f>IF(N255="základní",J255,0)</f>
        <v>0</v>
      </c>
      <c r="BF255" s="230">
        <f>IF(N255="snížená",J255,0)</f>
        <v>0</v>
      </c>
      <c r="BG255" s="230">
        <f>IF(N255="zákl. přenesená",J255,0)</f>
        <v>0</v>
      </c>
      <c r="BH255" s="230">
        <f>IF(N255="sníž. přenesená",J255,0)</f>
        <v>0</v>
      </c>
      <c r="BI255" s="230">
        <f>IF(N255="nulová",J255,0)</f>
        <v>0</v>
      </c>
      <c r="BJ255" s="16" t="s">
        <v>83</v>
      </c>
      <c r="BK255" s="230">
        <f>ROUND(I255*H255,2)</f>
        <v>0</v>
      </c>
      <c r="BL255" s="16" t="s">
        <v>206</v>
      </c>
      <c r="BM255" s="229" t="s">
        <v>1620</v>
      </c>
    </row>
    <row r="256" s="1" customFormat="1">
      <c r="B256" s="37"/>
      <c r="C256" s="38"/>
      <c r="D256" s="231" t="s">
        <v>208</v>
      </c>
      <c r="E256" s="38"/>
      <c r="F256" s="232" t="s">
        <v>1619</v>
      </c>
      <c r="G256" s="38"/>
      <c r="H256" s="38"/>
      <c r="I256" s="144"/>
      <c r="J256" s="38"/>
      <c r="K256" s="38"/>
      <c r="L256" s="42"/>
      <c r="M256" s="233"/>
      <c r="N256" s="82"/>
      <c r="O256" s="82"/>
      <c r="P256" s="82"/>
      <c r="Q256" s="82"/>
      <c r="R256" s="82"/>
      <c r="S256" s="82"/>
      <c r="T256" s="83"/>
      <c r="AT256" s="16" t="s">
        <v>208</v>
      </c>
      <c r="AU256" s="16" t="s">
        <v>85</v>
      </c>
    </row>
    <row r="257" s="1" customFormat="1" ht="16.5" customHeight="1">
      <c r="B257" s="37"/>
      <c r="C257" s="218" t="s">
        <v>491</v>
      </c>
      <c r="D257" s="218" t="s">
        <v>201</v>
      </c>
      <c r="E257" s="219" t="s">
        <v>1621</v>
      </c>
      <c r="F257" s="220" t="s">
        <v>1622</v>
      </c>
      <c r="G257" s="221" t="s">
        <v>221</v>
      </c>
      <c r="H257" s="222">
        <v>5.8499999999999996</v>
      </c>
      <c r="I257" s="223"/>
      <c r="J257" s="224">
        <f>ROUND(I257*H257,2)</f>
        <v>0</v>
      </c>
      <c r="K257" s="220" t="s">
        <v>205</v>
      </c>
      <c r="L257" s="42"/>
      <c r="M257" s="225" t="s">
        <v>30</v>
      </c>
      <c r="N257" s="226" t="s">
        <v>46</v>
      </c>
      <c r="O257" s="82"/>
      <c r="P257" s="227">
        <f>O257*H257</f>
        <v>0</v>
      </c>
      <c r="Q257" s="227">
        <v>2.234</v>
      </c>
      <c r="R257" s="227">
        <f>Q257*H257</f>
        <v>13.068899999999999</v>
      </c>
      <c r="S257" s="227">
        <v>0</v>
      </c>
      <c r="T257" s="228">
        <f>S257*H257</f>
        <v>0</v>
      </c>
      <c r="AR257" s="229" t="s">
        <v>206</v>
      </c>
      <c r="AT257" s="229" t="s">
        <v>201</v>
      </c>
      <c r="AU257" s="229" t="s">
        <v>85</v>
      </c>
      <c r="AY257" s="16" t="s">
        <v>199</v>
      </c>
      <c r="BE257" s="230">
        <f>IF(N257="základní",J257,0)</f>
        <v>0</v>
      </c>
      <c r="BF257" s="230">
        <f>IF(N257="snížená",J257,0)</f>
        <v>0</v>
      </c>
      <c r="BG257" s="230">
        <f>IF(N257="zákl. přenesená",J257,0)</f>
        <v>0</v>
      </c>
      <c r="BH257" s="230">
        <f>IF(N257="sníž. přenesená",J257,0)</f>
        <v>0</v>
      </c>
      <c r="BI257" s="230">
        <f>IF(N257="nulová",J257,0)</f>
        <v>0</v>
      </c>
      <c r="BJ257" s="16" t="s">
        <v>83</v>
      </c>
      <c r="BK257" s="230">
        <f>ROUND(I257*H257,2)</f>
        <v>0</v>
      </c>
      <c r="BL257" s="16" t="s">
        <v>206</v>
      </c>
      <c r="BM257" s="229" t="s">
        <v>1623</v>
      </c>
    </row>
    <row r="258" s="1" customFormat="1">
      <c r="B258" s="37"/>
      <c r="C258" s="38"/>
      <c r="D258" s="231" t="s">
        <v>208</v>
      </c>
      <c r="E258" s="38"/>
      <c r="F258" s="232" t="s">
        <v>1624</v>
      </c>
      <c r="G258" s="38"/>
      <c r="H258" s="38"/>
      <c r="I258" s="144"/>
      <c r="J258" s="38"/>
      <c r="K258" s="38"/>
      <c r="L258" s="42"/>
      <c r="M258" s="233"/>
      <c r="N258" s="82"/>
      <c r="O258" s="82"/>
      <c r="P258" s="82"/>
      <c r="Q258" s="82"/>
      <c r="R258" s="82"/>
      <c r="S258" s="82"/>
      <c r="T258" s="83"/>
      <c r="AT258" s="16" t="s">
        <v>208</v>
      </c>
      <c r="AU258" s="16" t="s">
        <v>85</v>
      </c>
    </row>
    <row r="259" s="1" customFormat="1">
      <c r="B259" s="37"/>
      <c r="C259" s="38"/>
      <c r="D259" s="231" t="s">
        <v>210</v>
      </c>
      <c r="E259" s="38"/>
      <c r="F259" s="234" t="s">
        <v>1625</v>
      </c>
      <c r="G259" s="38"/>
      <c r="H259" s="38"/>
      <c r="I259" s="144"/>
      <c r="J259" s="38"/>
      <c r="K259" s="38"/>
      <c r="L259" s="42"/>
      <c r="M259" s="233"/>
      <c r="N259" s="82"/>
      <c r="O259" s="82"/>
      <c r="P259" s="82"/>
      <c r="Q259" s="82"/>
      <c r="R259" s="82"/>
      <c r="S259" s="82"/>
      <c r="T259" s="83"/>
      <c r="AT259" s="16" t="s">
        <v>210</v>
      </c>
      <c r="AU259" s="16" t="s">
        <v>85</v>
      </c>
    </row>
    <row r="260" s="12" customFormat="1">
      <c r="B260" s="235"/>
      <c r="C260" s="236"/>
      <c r="D260" s="231" t="s">
        <v>214</v>
      </c>
      <c r="E260" s="237" t="s">
        <v>30</v>
      </c>
      <c r="F260" s="238" t="s">
        <v>1559</v>
      </c>
      <c r="G260" s="236"/>
      <c r="H260" s="239">
        <v>5.8499999999999996</v>
      </c>
      <c r="I260" s="240"/>
      <c r="J260" s="236"/>
      <c r="K260" s="236"/>
      <c r="L260" s="241"/>
      <c r="M260" s="242"/>
      <c r="N260" s="243"/>
      <c r="O260" s="243"/>
      <c r="P260" s="243"/>
      <c r="Q260" s="243"/>
      <c r="R260" s="243"/>
      <c r="S260" s="243"/>
      <c r="T260" s="244"/>
      <c r="AT260" s="245" t="s">
        <v>214</v>
      </c>
      <c r="AU260" s="245" t="s">
        <v>85</v>
      </c>
      <c r="AV260" s="12" t="s">
        <v>85</v>
      </c>
      <c r="AW260" s="12" t="s">
        <v>36</v>
      </c>
      <c r="AX260" s="12" t="s">
        <v>83</v>
      </c>
      <c r="AY260" s="245" t="s">
        <v>199</v>
      </c>
    </row>
    <row r="261" s="11" customFormat="1" ht="22.8" customHeight="1">
      <c r="B261" s="202"/>
      <c r="C261" s="203"/>
      <c r="D261" s="204" t="s">
        <v>74</v>
      </c>
      <c r="E261" s="216" t="s">
        <v>242</v>
      </c>
      <c r="F261" s="216" t="s">
        <v>732</v>
      </c>
      <c r="G261" s="203"/>
      <c r="H261" s="203"/>
      <c r="I261" s="206"/>
      <c r="J261" s="217">
        <f>BK261</f>
        <v>0</v>
      </c>
      <c r="K261" s="203"/>
      <c r="L261" s="208"/>
      <c r="M261" s="209"/>
      <c r="N261" s="210"/>
      <c r="O261" s="210"/>
      <c r="P261" s="211">
        <f>SUM(P262:P278)</f>
        <v>0</v>
      </c>
      <c r="Q261" s="210"/>
      <c r="R261" s="211">
        <f>SUM(R262:R278)</f>
        <v>110.48075236</v>
      </c>
      <c r="S261" s="210"/>
      <c r="T261" s="212">
        <f>SUM(T262:T278)</f>
        <v>0</v>
      </c>
      <c r="AR261" s="213" t="s">
        <v>83</v>
      </c>
      <c r="AT261" s="214" t="s">
        <v>74</v>
      </c>
      <c r="AU261" s="214" t="s">
        <v>83</v>
      </c>
      <c r="AY261" s="213" t="s">
        <v>199</v>
      </c>
      <c r="BK261" s="215">
        <f>SUM(BK262:BK278)</f>
        <v>0</v>
      </c>
    </row>
    <row r="262" s="1" customFormat="1" ht="16.5" customHeight="1">
      <c r="B262" s="37"/>
      <c r="C262" s="218" t="s">
        <v>497</v>
      </c>
      <c r="D262" s="218" t="s">
        <v>201</v>
      </c>
      <c r="E262" s="219" t="s">
        <v>791</v>
      </c>
      <c r="F262" s="220" t="s">
        <v>792</v>
      </c>
      <c r="G262" s="221" t="s">
        <v>204</v>
      </c>
      <c r="H262" s="222">
        <v>104.91800000000001</v>
      </c>
      <c r="I262" s="223"/>
      <c r="J262" s="224">
        <f>ROUND(I262*H262,2)</f>
        <v>0</v>
      </c>
      <c r="K262" s="220" t="s">
        <v>205</v>
      </c>
      <c r="L262" s="42"/>
      <c r="M262" s="225" t="s">
        <v>30</v>
      </c>
      <c r="N262" s="226" t="s">
        <v>46</v>
      </c>
      <c r="O262" s="82"/>
      <c r="P262" s="227">
        <f>O262*H262</f>
        <v>0</v>
      </c>
      <c r="Q262" s="227">
        <v>0.38624999999999998</v>
      </c>
      <c r="R262" s="227">
        <f>Q262*H262</f>
        <v>40.524577499999999</v>
      </c>
      <c r="S262" s="227">
        <v>0</v>
      </c>
      <c r="T262" s="228">
        <f>S262*H262</f>
        <v>0</v>
      </c>
      <c r="AR262" s="229" t="s">
        <v>206</v>
      </c>
      <c r="AT262" s="229" t="s">
        <v>201</v>
      </c>
      <c r="AU262" s="229" t="s">
        <v>85</v>
      </c>
      <c r="AY262" s="16" t="s">
        <v>199</v>
      </c>
      <c r="BE262" s="230">
        <f>IF(N262="základní",J262,0)</f>
        <v>0</v>
      </c>
      <c r="BF262" s="230">
        <f>IF(N262="snížená",J262,0)</f>
        <v>0</v>
      </c>
      <c r="BG262" s="230">
        <f>IF(N262="zákl. přenesená",J262,0)</f>
        <v>0</v>
      </c>
      <c r="BH262" s="230">
        <f>IF(N262="sníž. přenesená",J262,0)</f>
        <v>0</v>
      </c>
      <c r="BI262" s="230">
        <f>IF(N262="nulová",J262,0)</f>
        <v>0</v>
      </c>
      <c r="BJ262" s="16" t="s">
        <v>83</v>
      </c>
      <c r="BK262" s="230">
        <f>ROUND(I262*H262,2)</f>
        <v>0</v>
      </c>
      <c r="BL262" s="16" t="s">
        <v>206</v>
      </c>
      <c r="BM262" s="229" t="s">
        <v>1626</v>
      </c>
    </row>
    <row r="263" s="1" customFormat="1">
      <c r="B263" s="37"/>
      <c r="C263" s="38"/>
      <c r="D263" s="231" t="s">
        <v>208</v>
      </c>
      <c r="E263" s="38"/>
      <c r="F263" s="232" t="s">
        <v>794</v>
      </c>
      <c r="G263" s="38"/>
      <c r="H263" s="38"/>
      <c r="I263" s="144"/>
      <c r="J263" s="38"/>
      <c r="K263" s="38"/>
      <c r="L263" s="42"/>
      <c r="M263" s="233"/>
      <c r="N263" s="82"/>
      <c r="O263" s="82"/>
      <c r="P263" s="82"/>
      <c r="Q263" s="82"/>
      <c r="R263" s="82"/>
      <c r="S263" s="82"/>
      <c r="T263" s="83"/>
      <c r="AT263" s="16" t="s">
        <v>208</v>
      </c>
      <c r="AU263" s="16" t="s">
        <v>85</v>
      </c>
    </row>
    <row r="264" s="12" customFormat="1">
      <c r="B264" s="235"/>
      <c r="C264" s="236"/>
      <c r="D264" s="231" t="s">
        <v>214</v>
      </c>
      <c r="E264" s="237" t="s">
        <v>30</v>
      </c>
      <c r="F264" s="238" t="s">
        <v>1499</v>
      </c>
      <c r="G264" s="236"/>
      <c r="H264" s="239">
        <v>104.91800000000001</v>
      </c>
      <c r="I264" s="240"/>
      <c r="J264" s="236"/>
      <c r="K264" s="236"/>
      <c r="L264" s="241"/>
      <c r="M264" s="242"/>
      <c r="N264" s="243"/>
      <c r="O264" s="243"/>
      <c r="P264" s="243"/>
      <c r="Q264" s="243"/>
      <c r="R264" s="243"/>
      <c r="S264" s="243"/>
      <c r="T264" s="244"/>
      <c r="AT264" s="245" t="s">
        <v>214</v>
      </c>
      <c r="AU264" s="245" t="s">
        <v>85</v>
      </c>
      <c r="AV264" s="12" t="s">
        <v>85</v>
      </c>
      <c r="AW264" s="12" t="s">
        <v>36</v>
      </c>
      <c r="AX264" s="12" t="s">
        <v>83</v>
      </c>
      <c r="AY264" s="245" t="s">
        <v>199</v>
      </c>
    </row>
    <row r="265" s="1" customFormat="1" ht="16.5" customHeight="1">
      <c r="B265" s="37"/>
      <c r="C265" s="218" t="s">
        <v>502</v>
      </c>
      <c r="D265" s="218" t="s">
        <v>201</v>
      </c>
      <c r="E265" s="219" t="s">
        <v>801</v>
      </c>
      <c r="F265" s="220" t="s">
        <v>802</v>
      </c>
      <c r="G265" s="221" t="s">
        <v>204</v>
      </c>
      <c r="H265" s="222">
        <v>104.91800000000001</v>
      </c>
      <c r="I265" s="223"/>
      <c r="J265" s="224">
        <f>ROUND(I265*H265,2)</f>
        <v>0</v>
      </c>
      <c r="K265" s="220" t="s">
        <v>205</v>
      </c>
      <c r="L265" s="42"/>
      <c r="M265" s="225" t="s">
        <v>30</v>
      </c>
      <c r="N265" s="226" t="s">
        <v>46</v>
      </c>
      <c r="O265" s="82"/>
      <c r="P265" s="227">
        <f>O265*H265</f>
        <v>0</v>
      </c>
      <c r="Q265" s="227">
        <v>0.378</v>
      </c>
      <c r="R265" s="227">
        <f>Q265*H265</f>
        <v>39.659004000000003</v>
      </c>
      <c r="S265" s="227">
        <v>0</v>
      </c>
      <c r="T265" s="228">
        <f>S265*H265</f>
        <v>0</v>
      </c>
      <c r="AR265" s="229" t="s">
        <v>206</v>
      </c>
      <c r="AT265" s="229" t="s">
        <v>201</v>
      </c>
      <c r="AU265" s="229" t="s">
        <v>85</v>
      </c>
      <c r="AY265" s="16" t="s">
        <v>199</v>
      </c>
      <c r="BE265" s="230">
        <f>IF(N265="základní",J265,0)</f>
        <v>0</v>
      </c>
      <c r="BF265" s="230">
        <f>IF(N265="snížená",J265,0)</f>
        <v>0</v>
      </c>
      <c r="BG265" s="230">
        <f>IF(N265="zákl. přenesená",J265,0)</f>
        <v>0</v>
      </c>
      <c r="BH265" s="230">
        <f>IF(N265="sníž. přenesená",J265,0)</f>
        <v>0</v>
      </c>
      <c r="BI265" s="230">
        <f>IF(N265="nulová",J265,0)</f>
        <v>0</v>
      </c>
      <c r="BJ265" s="16" t="s">
        <v>83</v>
      </c>
      <c r="BK265" s="230">
        <f>ROUND(I265*H265,2)</f>
        <v>0</v>
      </c>
      <c r="BL265" s="16" t="s">
        <v>206</v>
      </c>
      <c r="BM265" s="229" t="s">
        <v>1627</v>
      </c>
    </row>
    <row r="266" s="1" customFormat="1">
      <c r="B266" s="37"/>
      <c r="C266" s="38"/>
      <c r="D266" s="231" t="s">
        <v>208</v>
      </c>
      <c r="E266" s="38"/>
      <c r="F266" s="232" t="s">
        <v>804</v>
      </c>
      <c r="G266" s="38"/>
      <c r="H266" s="38"/>
      <c r="I266" s="144"/>
      <c r="J266" s="38"/>
      <c r="K266" s="38"/>
      <c r="L266" s="42"/>
      <c r="M266" s="233"/>
      <c r="N266" s="82"/>
      <c r="O266" s="82"/>
      <c r="P266" s="82"/>
      <c r="Q266" s="82"/>
      <c r="R266" s="82"/>
      <c r="S266" s="82"/>
      <c r="T266" s="83"/>
      <c r="AT266" s="16" t="s">
        <v>208</v>
      </c>
      <c r="AU266" s="16" t="s">
        <v>85</v>
      </c>
    </row>
    <row r="267" s="12" customFormat="1">
      <c r="B267" s="235"/>
      <c r="C267" s="236"/>
      <c r="D267" s="231" t="s">
        <v>214</v>
      </c>
      <c r="E267" s="237" t="s">
        <v>30</v>
      </c>
      <c r="F267" s="238" t="s">
        <v>1499</v>
      </c>
      <c r="G267" s="236"/>
      <c r="H267" s="239">
        <v>104.91800000000001</v>
      </c>
      <c r="I267" s="240"/>
      <c r="J267" s="236"/>
      <c r="K267" s="236"/>
      <c r="L267" s="241"/>
      <c r="M267" s="242"/>
      <c r="N267" s="243"/>
      <c r="O267" s="243"/>
      <c r="P267" s="243"/>
      <c r="Q267" s="243"/>
      <c r="R267" s="243"/>
      <c r="S267" s="243"/>
      <c r="T267" s="244"/>
      <c r="AT267" s="245" t="s">
        <v>214</v>
      </c>
      <c r="AU267" s="245" t="s">
        <v>85</v>
      </c>
      <c r="AV267" s="12" t="s">
        <v>85</v>
      </c>
      <c r="AW267" s="12" t="s">
        <v>36</v>
      </c>
      <c r="AX267" s="12" t="s">
        <v>83</v>
      </c>
      <c r="AY267" s="245" t="s">
        <v>199</v>
      </c>
    </row>
    <row r="268" s="1" customFormat="1" ht="16.5" customHeight="1">
      <c r="B268" s="37"/>
      <c r="C268" s="218" t="s">
        <v>507</v>
      </c>
      <c r="D268" s="218" t="s">
        <v>201</v>
      </c>
      <c r="E268" s="219" t="s">
        <v>733</v>
      </c>
      <c r="F268" s="220" t="s">
        <v>734</v>
      </c>
      <c r="G268" s="221" t="s">
        <v>204</v>
      </c>
      <c r="H268" s="222">
        <v>104.91800000000001</v>
      </c>
      <c r="I268" s="223"/>
      <c r="J268" s="224">
        <f>ROUND(I268*H268,2)</f>
        <v>0</v>
      </c>
      <c r="K268" s="220" t="s">
        <v>205</v>
      </c>
      <c r="L268" s="42"/>
      <c r="M268" s="225" t="s">
        <v>30</v>
      </c>
      <c r="N268" s="226" t="s">
        <v>46</v>
      </c>
      <c r="O268" s="82"/>
      <c r="P268" s="227">
        <f>O268*H268</f>
        <v>0</v>
      </c>
      <c r="Q268" s="227">
        <v>0.18462999999999999</v>
      </c>
      <c r="R268" s="227">
        <f>Q268*H268</f>
        <v>19.371010340000002</v>
      </c>
      <c r="S268" s="227">
        <v>0</v>
      </c>
      <c r="T268" s="228">
        <f>S268*H268</f>
        <v>0</v>
      </c>
      <c r="AR268" s="229" t="s">
        <v>206</v>
      </c>
      <c r="AT268" s="229" t="s">
        <v>201</v>
      </c>
      <c r="AU268" s="229" t="s">
        <v>85</v>
      </c>
      <c r="AY268" s="16" t="s">
        <v>199</v>
      </c>
      <c r="BE268" s="230">
        <f>IF(N268="základní",J268,0)</f>
        <v>0</v>
      </c>
      <c r="BF268" s="230">
        <f>IF(N268="snížená",J268,0)</f>
        <v>0</v>
      </c>
      <c r="BG268" s="230">
        <f>IF(N268="zákl. přenesená",J268,0)</f>
        <v>0</v>
      </c>
      <c r="BH268" s="230">
        <f>IF(N268="sníž. přenesená",J268,0)</f>
        <v>0</v>
      </c>
      <c r="BI268" s="230">
        <f>IF(N268="nulová",J268,0)</f>
        <v>0</v>
      </c>
      <c r="BJ268" s="16" t="s">
        <v>83</v>
      </c>
      <c r="BK268" s="230">
        <f>ROUND(I268*H268,2)</f>
        <v>0</v>
      </c>
      <c r="BL268" s="16" t="s">
        <v>206</v>
      </c>
      <c r="BM268" s="229" t="s">
        <v>1628</v>
      </c>
    </row>
    <row r="269" s="1" customFormat="1">
      <c r="B269" s="37"/>
      <c r="C269" s="38"/>
      <c r="D269" s="231" t="s">
        <v>208</v>
      </c>
      <c r="E269" s="38"/>
      <c r="F269" s="232" t="s">
        <v>736</v>
      </c>
      <c r="G269" s="38"/>
      <c r="H269" s="38"/>
      <c r="I269" s="144"/>
      <c r="J269" s="38"/>
      <c r="K269" s="38"/>
      <c r="L269" s="42"/>
      <c r="M269" s="233"/>
      <c r="N269" s="82"/>
      <c r="O269" s="82"/>
      <c r="P269" s="82"/>
      <c r="Q269" s="82"/>
      <c r="R269" s="82"/>
      <c r="S269" s="82"/>
      <c r="T269" s="83"/>
      <c r="AT269" s="16" t="s">
        <v>208</v>
      </c>
      <c r="AU269" s="16" t="s">
        <v>85</v>
      </c>
    </row>
    <row r="270" s="1" customFormat="1">
      <c r="B270" s="37"/>
      <c r="C270" s="38"/>
      <c r="D270" s="231" t="s">
        <v>210</v>
      </c>
      <c r="E270" s="38"/>
      <c r="F270" s="234" t="s">
        <v>737</v>
      </c>
      <c r="G270" s="38"/>
      <c r="H270" s="38"/>
      <c r="I270" s="144"/>
      <c r="J270" s="38"/>
      <c r="K270" s="38"/>
      <c r="L270" s="42"/>
      <c r="M270" s="233"/>
      <c r="N270" s="82"/>
      <c r="O270" s="82"/>
      <c r="P270" s="82"/>
      <c r="Q270" s="82"/>
      <c r="R270" s="82"/>
      <c r="S270" s="82"/>
      <c r="T270" s="83"/>
      <c r="AT270" s="16" t="s">
        <v>210</v>
      </c>
      <c r="AU270" s="16" t="s">
        <v>85</v>
      </c>
    </row>
    <row r="271" s="12" customFormat="1">
      <c r="B271" s="235"/>
      <c r="C271" s="236"/>
      <c r="D271" s="231" t="s">
        <v>214</v>
      </c>
      <c r="E271" s="237" t="s">
        <v>30</v>
      </c>
      <c r="F271" s="238" t="s">
        <v>1499</v>
      </c>
      <c r="G271" s="236"/>
      <c r="H271" s="239">
        <v>104.91800000000001</v>
      </c>
      <c r="I271" s="240"/>
      <c r="J271" s="236"/>
      <c r="K271" s="236"/>
      <c r="L271" s="241"/>
      <c r="M271" s="242"/>
      <c r="N271" s="243"/>
      <c r="O271" s="243"/>
      <c r="P271" s="243"/>
      <c r="Q271" s="243"/>
      <c r="R271" s="243"/>
      <c r="S271" s="243"/>
      <c r="T271" s="244"/>
      <c r="AT271" s="245" t="s">
        <v>214</v>
      </c>
      <c r="AU271" s="245" t="s">
        <v>85</v>
      </c>
      <c r="AV271" s="12" t="s">
        <v>85</v>
      </c>
      <c r="AW271" s="12" t="s">
        <v>36</v>
      </c>
      <c r="AX271" s="12" t="s">
        <v>83</v>
      </c>
      <c r="AY271" s="245" t="s">
        <v>199</v>
      </c>
    </row>
    <row r="272" s="1" customFormat="1" ht="16.5" customHeight="1">
      <c r="B272" s="37"/>
      <c r="C272" s="218" t="s">
        <v>512</v>
      </c>
      <c r="D272" s="218" t="s">
        <v>201</v>
      </c>
      <c r="E272" s="219" t="s">
        <v>743</v>
      </c>
      <c r="F272" s="220" t="s">
        <v>744</v>
      </c>
      <c r="G272" s="221" t="s">
        <v>204</v>
      </c>
      <c r="H272" s="222">
        <v>104.91800000000001</v>
      </c>
      <c r="I272" s="223"/>
      <c r="J272" s="224">
        <f>ROUND(I272*H272,2)</f>
        <v>0</v>
      </c>
      <c r="K272" s="220" t="s">
        <v>205</v>
      </c>
      <c r="L272" s="42"/>
      <c r="M272" s="225" t="s">
        <v>30</v>
      </c>
      <c r="N272" s="226" t="s">
        <v>46</v>
      </c>
      <c r="O272" s="82"/>
      <c r="P272" s="227">
        <f>O272*H272</f>
        <v>0</v>
      </c>
      <c r="Q272" s="227">
        <v>0.00040999999999999999</v>
      </c>
      <c r="R272" s="227">
        <f>Q272*H272</f>
        <v>0.04301638</v>
      </c>
      <c r="S272" s="227">
        <v>0</v>
      </c>
      <c r="T272" s="228">
        <f>S272*H272</f>
        <v>0</v>
      </c>
      <c r="AR272" s="229" t="s">
        <v>206</v>
      </c>
      <c r="AT272" s="229" t="s">
        <v>201</v>
      </c>
      <c r="AU272" s="229" t="s">
        <v>85</v>
      </c>
      <c r="AY272" s="16" t="s">
        <v>199</v>
      </c>
      <c r="BE272" s="230">
        <f>IF(N272="základní",J272,0)</f>
        <v>0</v>
      </c>
      <c r="BF272" s="230">
        <f>IF(N272="snížená",J272,0)</f>
        <v>0</v>
      </c>
      <c r="BG272" s="230">
        <f>IF(N272="zákl. přenesená",J272,0)</f>
        <v>0</v>
      </c>
      <c r="BH272" s="230">
        <f>IF(N272="sníž. přenesená",J272,0)</f>
        <v>0</v>
      </c>
      <c r="BI272" s="230">
        <f>IF(N272="nulová",J272,0)</f>
        <v>0</v>
      </c>
      <c r="BJ272" s="16" t="s">
        <v>83</v>
      </c>
      <c r="BK272" s="230">
        <f>ROUND(I272*H272,2)</f>
        <v>0</v>
      </c>
      <c r="BL272" s="16" t="s">
        <v>206</v>
      </c>
      <c r="BM272" s="229" t="s">
        <v>1629</v>
      </c>
    </row>
    <row r="273" s="1" customFormat="1">
      <c r="B273" s="37"/>
      <c r="C273" s="38"/>
      <c r="D273" s="231" t="s">
        <v>208</v>
      </c>
      <c r="E273" s="38"/>
      <c r="F273" s="232" t="s">
        <v>746</v>
      </c>
      <c r="G273" s="38"/>
      <c r="H273" s="38"/>
      <c r="I273" s="144"/>
      <c r="J273" s="38"/>
      <c r="K273" s="38"/>
      <c r="L273" s="42"/>
      <c r="M273" s="233"/>
      <c r="N273" s="82"/>
      <c r="O273" s="82"/>
      <c r="P273" s="82"/>
      <c r="Q273" s="82"/>
      <c r="R273" s="82"/>
      <c r="S273" s="82"/>
      <c r="T273" s="83"/>
      <c r="AT273" s="16" t="s">
        <v>208</v>
      </c>
      <c r="AU273" s="16" t="s">
        <v>85</v>
      </c>
    </row>
    <row r="274" s="12" customFormat="1">
      <c r="B274" s="235"/>
      <c r="C274" s="236"/>
      <c r="D274" s="231" t="s">
        <v>214</v>
      </c>
      <c r="E274" s="237" t="s">
        <v>30</v>
      </c>
      <c r="F274" s="238" t="s">
        <v>1499</v>
      </c>
      <c r="G274" s="236"/>
      <c r="H274" s="239">
        <v>104.91800000000001</v>
      </c>
      <c r="I274" s="240"/>
      <c r="J274" s="236"/>
      <c r="K274" s="236"/>
      <c r="L274" s="241"/>
      <c r="M274" s="242"/>
      <c r="N274" s="243"/>
      <c r="O274" s="243"/>
      <c r="P274" s="243"/>
      <c r="Q274" s="243"/>
      <c r="R274" s="243"/>
      <c r="S274" s="243"/>
      <c r="T274" s="244"/>
      <c r="AT274" s="245" t="s">
        <v>214</v>
      </c>
      <c r="AU274" s="245" t="s">
        <v>85</v>
      </c>
      <c r="AV274" s="12" t="s">
        <v>85</v>
      </c>
      <c r="AW274" s="12" t="s">
        <v>36</v>
      </c>
      <c r="AX274" s="12" t="s">
        <v>83</v>
      </c>
      <c r="AY274" s="245" t="s">
        <v>199</v>
      </c>
    </row>
    <row r="275" s="1" customFormat="1" ht="16.5" customHeight="1">
      <c r="B275" s="37"/>
      <c r="C275" s="218" t="s">
        <v>517</v>
      </c>
      <c r="D275" s="218" t="s">
        <v>201</v>
      </c>
      <c r="E275" s="219" t="s">
        <v>747</v>
      </c>
      <c r="F275" s="220" t="s">
        <v>748</v>
      </c>
      <c r="G275" s="221" t="s">
        <v>204</v>
      </c>
      <c r="H275" s="222">
        <v>104.91800000000001</v>
      </c>
      <c r="I275" s="223"/>
      <c r="J275" s="224">
        <f>ROUND(I275*H275,2)</f>
        <v>0</v>
      </c>
      <c r="K275" s="220" t="s">
        <v>205</v>
      </c>
      <c r="L275" s="42"/>
      <c r="M275" s="225" t="s">
        <v>30</v>
      </c>
      <c r="N275" s="226" t="s">
        <v>46</v>
      </c>
      <c r="O275" s="82"/>
      <c r="P275" s="227">
        <f>O275*H275</f>
        <v>0</v>
      </c>
      <c r="Q275" s="227">
        <v>0.10373</v>
      </c>
      <c r="R275" s="227">
        <f>Q275*H275</f>
        <v>10.883144140000001</v>
      </c>
      <c r="S275" s="227">
        <v>0</v>
      </c>
      <c r="T275" s="228">
        <f>S275*H275</f>
        <v>0</v>
      </c>
      <c r="AR275" s="229" t="s">
        <v>206</v>
      </c>
      <c r="AT275" s="229" t="s">
        <v>201</v>
      </c>
      <c r="AU275" s="229" t="s">
        <v>85</v>
      </c>
      <c r="AY275" s="16" t="s">
        <v>199</v>
      </c>
      <c r="BE275" s="230">
        <f>IF(N275="základní",J275,0)</f>
        <v>0</v>
      </c>
      <c r="BF275" s="230">
        <f>IF(N275="snížená",J275,0)</f>
        <v>0</v>
      </c>
      <c r="BG275" s="230">
        <f>IF(N275="zákl. přenesená",J275,0)</f>
        <v>0</v>
      </c>
      <c r="BH275" s="230">
        <f>IF(N275="sníž. přenesená",J275,0)</f>
        <v>0</v>
      </c>
      <c r="BI275" s="230">
        <f>IF(N275="nulová",J275,0)</f>
        <v>0</v>
      </c>
      <c r="BJ275" s="16" t="s">
        <v>83</v>
      </c>
      <c r="BK275" s="230">
        <f>ROUND(I275*H275,2)</f>
        <v>0</v>
      </c>
      <c r="BL275" s="16" t="s">
        <v>206</v>
      </c>
      <c r="BM275" s="229" t="s">
        <v>1630</v>
      </c>
    </row>
    <row r="276" s="1" customFormat="1">
      <c r="B276" s="37"/>
      <c r="C276" s="38"/>
      <c r="D276" s="231" t="s">
        <v>208</v>
      </c>
      <c r="E276" s="38"/>
      <c r="F276" s="232" t="s">
        <v>750</v>
      </c>
      <c r="G276" s="38"/>
      <c r="H276" s="38"/>
      <c r="I276" s="144"/>
      <c r="J276" s="38"/>
      <c r="K276" s="38"/>
      <c r="L276" s="42"/>
      <c r="M276" s="233"/>
      <c r="N276" s="82"/>
      <c r="O276" s="82"/>
      <c r="P276" s="82"/>
      <c r="Q276" s="82"/>
      <c r="R276" s="82"/>
      <c r="S276" s="82"/>
      <c r="T276" s="83"/>
      <c r="AT276" s="16" t="s">
        <v>208</v>
      </c>
      <c r="AU276" s="16" t="s">
        <v>85</v>
      </c>
    </row>
    <row r="277" s="1" customFormat="1">
      <c r="B277" s="37"/>
      <c r="C277" s="38"/>
      <c r="D277" s="231" t="s">
        <v>210</v>
      </c>
      <c r="E277" s="38"/>
      <c r="F277" s="234" t="s">
        <v>751</v>
      </c>
      <c r="G277" s="38"/>
      <c r="H277" s="38"/>
      <c r="I277" s="144"/>
      <c r="J277" s="38"/>
      <c r="K277" s="38"/>
      <c r="L277" s="42"/>
      <c r="M277" s="233"/>
      <c r="N277" s="82"/>
      <c r="O277" s="82"/>
      <c r="P277" s="82"/>
      <c r="Q277" s="82"/>
      <c r="R277" s="82"/>
      <c r="S277" s="82"/>
      <c r="T277" s="83"/>
      <c r="AT277" s="16" t="s">
        <v>210</v>
      </c>
      <c r="AU277" s="16" t="s">
        <v>85</v>
      </c>
    </row>
    <row r="278" s="12" customFormat="1">
      <c r="B278" s="235"/>
      <c r="C278" s="236"/>
      <c r="D278" s="231" t="s">
        <v>214</v>
      </c>
      <c r="E278" s="237" t="s">
        <v>30</v>
      </c>
      <c r="F278" s="238" t="s">
        <v>1499</v>
      </c>
      <c r="G278" s="236"/>
      <c r="H278" s="239">
        <v>104.91800000000001</v>
      </c>
      <c r="I278" s="240"/>
      <c r="J278" s="236"/>
      <c r="K278" s="236"/>
      <c r="L278" s="241"/>
      <c r="M278" s="242"/>
      <c r="N278" s="243"/>
      <c r="O278" s="243"/>
      <c r="P278" s="243"/>
      <c r="Q278" s="243"/>
      <c r="R278" s="243"/>
      <c r="S278" s="243"/>
      <c r="T278" s="244"/>
      <c r="AT278" s="245" t="s">
        <v>214</v>
      </c>
      <c r="AU278" s="245" t="s">
        <v>85</v>
      </c>
      <c r="AV278" s="12" t="s">
        <v>85</v>
      </c>
      <c r="AW278" s="12" t="s">
        <v>36</v>
      </c>
      <c r="AX278" s="12" t="s">
        <v>83</v>
      </c>
      <c r="AY278" s="245" t="s">
        <v>199</v>
      </c>
    </row>
    <row r="279" s="11" customFormat="1" ht="22.8" customHeight="1">
      <c r="B279" s="202"/>
      <c r="C279" s="203"/>
      <c r="D279" s="204" t="s">
        <v>74</v>
      </c>
      <c r="E279" s="216" t="s">
        <v>247</v>
      </c>
      <c r="F279" s="216" t="s">
        <v>1631</v>
      </c>
      <c r="G279" s="203"/>
      <c r="H279" s="203"/>
      <c r="I279" s="206"/>
      <c r="J279" s="217">
        <f>BK279</f>
        <v>0</v>
      </c>
      <c r="K279" s="203"/>
      <c r="L279" s="208"/>
      <c r="M279" s="209"/>
      <c r="N279" s="210"/>
      <c r="O279" s="210"/>
      <c r="P279" s="211">
        <f>SUM(P280:P284)</f>
        <v>0</v>
      </c>
      <c r="Q279" s="210"/>
      <c r="R279" s="211">
        <f>SUM(R280:R284)</f>
        <v>0.0024480000000000001</v>
      </c>
      <c r="S279" s="210"/>
      <c r="T279" s="212">
        <f>SUM(T280:T284)</f>
        <v>0</v>
      </c>
      <c r="AR279" s="213" t="s">
        <v>83</v>
      </c>
      <c r="AT279" s="214" t="s">
        <v>74</v>
      </c>
      <c r="AU279" s="214" t="s">
        <v>83</v>
      </c>
      <c r="AY279" s="213" t="s">
        <v>199</v>
      </c>
      <c r="BK279" s="215">
        <f>SUM(BK280:BK284)</f>
        <v>0</v>
      </c>
    </row>
    <row r="280" s="1" customFormat="1" ht="16.5" customHeight="1">
      <c r="B280" s="37"/>
      <c r="C280" s="218" t="s">
        <v>522</v>
      </c>
      <c r="D280" s="218" t="s">
        <v>201</v>
      </c>
      <c r="E280" s="219" t="s">
        <v>1632</v>
      </c>
      <c r="F280" s="220" t="s">
        <v>1633</v>
      </c>
      <c r="G280" s="221" t="s">
        <v>204</v>
      </c>
      <c r="H280" s="222">
        <v>0.30599999999999999</v>
      </c>
      <c r="I280" s="223"/>
      <c r="J280" s="224">
        <f>ROUND(I280*H280,2)</f>
        <v>0</v>
      </c>
      <c r="K280" s="220" t="s">
        <v>205</v>
      </c>
      <c r="L280" s="42"/>
      <c r="M280" s="225" t="s">
        <v>30</v>
      </c>
      <c r="N280" s="226" t="s">
        <v>46</v>
      </c>
      <c r="O280" s="82"/>
      <c r="P280" s="227">
        <f>O280*H280</f>
        <v>0</v>
      </c>
      <c r="Q280" s="227">
        <v>0.0080000000000000002</v>
      </c>
      <c r="R280" s="227">
        <f>Q280*H280</f>
        <v>0.0024480000000000001</v>
      </c>
      <c r="S280" s="227">
        <v>0</v>
      </c>
      <c r="T280" s="228">
        <f>S280*H280</f>
        <v>0</v>
      </c>
      <c r="AR280" s="229" t="s">
        <v>206</v>
      </c>
      <c r="AT280" s="229" t="s">
        <v>201</v>
      </c>
      <c r="AU280" s="229" t="s">
        <v>85</v>
      </c>
      <c r="AY280" s="16" t="s">
        <v>199</v>
      </c>
      <c r="BE280" s="230">
        <f>IF(N280="základní",J280,0)</f>
        <v>0</v>
      </c>
      <c r="BF280" s="230">
        <f>IF(N280="snížená",J280,0)</f>
        <v>0</v>
      </c>
      <c r="BG280" s="230">
        <f>IF(N280="zákl. přenesená",J280,0)</f>
        <v>0</v>
      </c>
      <c r="BH280" s="230">
        <f>IF(N280="sníž. přenesená",J280,0)</f>
        <v>0</v>
      </c>
      <c r="BI280" s="230">
        <f>IF(N280="nulová",J280,0)</f>
        <v>0</v>
      </c>
      <c r="BJ280" s="16" t="s">
        <v>83</v>
      </c>
      <c r="BK280" s="230">
        <f>ROUND(I280*H280,2)</f>
        <v>0</v>
      </c>
      <c r="BL280" s="16" t="s">
        <v>206</v>
      </c>
      <c r="BM280" s="229" t="s">
        <v>1634</v>
      </c>
    </row>
    <row r="281" s="1" customFormat="1">
      <c r="B281" s="37"/>
      <c r="C281" s="38"/>
      <c r="D281" s="231" t="s">
        <v>208</v>
      </c>
      <c r="E281" s="38"/>
      <c r="F281" s="232" t="s">
        <v>1635</v>
      </c>
      <c r="G281" s="38"/>
      <c r="H281" s="38"/>
      <c r="I281" s="144"/>
      <c r="J281" s="38"/>
      <c r="K281" s="38"/>
      <c r="L281" s="42"/>
      <c r="M281" s="233"/>
      <c r="N281" s="82"/>
      <c r="O281" s="82"/>
      <c r="P281" s="82"/>
      <c r="Q281" s="82"/>
      <c r="R281" s="82"/>
      <c r="S281" s="82"/>
      <c r="T281" s="83"/>
      <c r="AT281" s="16" t="s">
        <v>208</v>
      </c>
      <c r="AU281" s="16" t="s">
        <v>85</v>
      </c>
    </row>
    <row r="282" s="1" customFormat="1">
      <c r="B282" s="37"/>
      <c r="C282" s="38"/>
      <c r="D282" s="231" t="s">
        <v>210</v>
      </c>
      <c r="E282" s="38"/>
      <c r="F282" s="234" t="s">
        <v>1636</v>
      </c>
      <c r="G282" s="38"/>
      <c r="H282" s="38"/>
      <c r="I282" s="144"/>
      <c r="J282" s="38"/>
      <c r="K282" s="38"/>
      <c r="L282" s="42"/>
      <c r="M282" s="233"/>
      <c r="N282" s="82"/>
      <c r="O282" s="82"/>
      <c r="P282" s="82"/>
      <c r="Q282" s="82"/>
      <c r="R282" s="82"/>
      <c r="S282" s="82"/>
      <c r="T282" s="83"/>
      <c r="AT282" s="16" t="s">
        <v>210</v>
      </c>
      <c r="AU282" s="16" t="s">
        <v>85</v>
      </c>
    </row>
    <row r="283" s="1" customFormat="1">
      <c r="B283" s="37"/>
      <c r="C283" s="38"/>
      <c r="D283" s="231" t="s">
        <v>212</v>
      </c>
      <c r="E283" s="38"/>
      <c r="F283" s="234" t="s">
        <v>1637</v>
      </c>
      <c r="G283" s="38"/>
      <c r="H283" s="38"/>
      <c r="I283" s="144"/>
      <c r="J283" s="38"/>
      <c r="K283" s="38"/>
      <c r="L283" s="42"/>
      <c r="M283" s="233"/>
      <c r="N283" s="82"/>
      <c r="O283" s="82"/>
      <c r="P283" s="82"/>
      <c r="Q283" s="82"/>
      <c r="R283" s="82"/>
      <c r="S283" s="82"/>
      <c r="T283" s="83"/>
      <c r="AT283" s="16" t="s">
        <v>212</v>
      </c>
      <c r="AU283" s="16" t="s">
        <v>85</v>
      </c>
    </row>
    <row r="284" s="12" customFormat="1">
      <c r="B284" s="235"/>
      <c r="C284" s="236"/>
      <c r="D284" s="231" t="s">
        <v>214</v>
      </c>
      <c r="E284" s="237" t="s">
        <v>30</v>
      </c>
      <c r="F284" s="238" t="s">
        <v>1638</v>
      </c>
      <c r="G284" s="236"/>
      <c r="H284" s="239">
        <v>0.30599999999999999</v>
      </c>
      <c r="I284" s="240"/>
      <c r="J284" s="236"/>
      <c r="K284" s="236"/>
      <c r="L284" s="241"/>
      <c r="M284" s="242"/>
      <c r="N284" s="243"/>
      <c r="O284" s="243"/>
      <c r="P284" s="243"/>
      <c r="Q284" s="243"/>
      <c r="R284" s="243"/>
      <c r="S284" s="243"/>
      <c r="T284" s="244"/>
      <c r="AT284" s="245" t="s">
        <v>214</v>
      </c>
      <c r="AU284" s="245" t="s">
        <v>85</v>
      </c>
      <c r="AV284" s="12" t="s">
        <v>85</v>
      </c>
      <c r="AW284" s="12" t="s">
        <v>36</v>
      </c>
      <c r="AX284" s="12" t="s">
        <v>83</v>
      </c>
      <c r="AY284" s="245" t="s">
        <v>199</v>
      </c>
    </row>
    <row r="285" s="11" customFormat="1" ht="22.8" customHeight="1">
      <c r="B285" s="202"/>
      <c r="C285" s="203"/>
      <c r="D285" s="204" t="s">
        <v>74</v>
      </c>
      <c r="E285" s="216" t="s">
        <v>263</v>
      </c>
      <c r="F285" s="216" t="s">
        <v>864</v>
      </c>
      <c r="G285" s="203"/>
      <c r="H285" s="203"/>
      <c r="I285" s="206"/>
      <c r="J285" s="217">
        <f>BK285</f>
        <v>0</v>
      </c>
      <c r="K285" s="203"/>
      <c r="L285" s="208"/>
      <c r="M285" s="209"/>
      <c r="N285" s="210"/>
      <c r="O285" s="210"/>
      <c r="P285" s="211">
        <f>SUM(P286:P408)</f>
        <v>0</v>
      </c>
      <c r="Q285" s="210"/>
      <c r="R285" s="211">
        <f>SUM(R286:R408)</f>
        <v>91.812436454000022</v>
      </c>
      <c r="S285" s="210"/>
      <c r="T285" s="212">
        <f>SUM(T286:T408)</f>
        <v>0</v>
      </c>
      <c r="AR285" s="213" t="s">
        <v>83</v>
      </c>
      <c r="AT285" s="214" t="s">
        <v>74</v>
      </c>
      <c r="AU285" s="214" t="s">
        <v>83</v>
      </c>
      <c r="AY285" s="213" t="s">
        <v>199</v>
      </c>
      <c r="BK285" s="215">
        <f>SUM(BK286:BK408)</f>
        <v>0</v>
      </c>
    </row>
    <row r="286" s="1" customFormat="1" ht="16.5" customHeight="1">
      <c r="B286" s="37"/>
      <c r="C286" s="218" t="s">
        <v>527</v>
      </c>
      <c r="D286" s="218" t="s">
        <v>201</v>
      </c>
      <c r="E286" s="219" t="s">
        <v>1416</v>
      </c>
      <c r="F286" s="220" t="s">
        <v>1417</v>
      </c>
      <c r="G286" s="221" t="s">
        <v>229</v>
      </c>
      <c r="H286" s="222">
        <v>142.68000000000001</v>
      </c>
      <c r="I286" s="223"/>
      <c r="J286" s="224">
        <f>ROUND(I286*H286,2)</f>
        <v>0</v>
      </c>
      <c r="K286" s="220" t="s">
        <v>205</v>
      </c>
      <c r="L286" s="42"/>
      <c r="M286" s="225" t="s">
        <v>30</v>
      </c>
      <c r="N286" s="226" t="s">
        <v>46</v>
      </c>
      <c r="O286" s="82"/>
      <c r="P286" s="227">
        <f>O286*H286</f>
        <v>0</v>
      </c>
      <c r="Q286" s="227">
        <v>1.2999999999999999E-05</v>
      </c>
      <c r="R286" s="227">
        <f>Q286*H286</f>
        <v>0.00185484</v>
      </c>
      <c r="S286" s="227">
        <v>0</v>
      </c>
      <c r="T286" s="228">
        <f>S286*H286</f>
        <v>0</v>
      </c>
      <c r="AR286" s="229" t="s">
        <v>206</v>
      </c>
      <c r="AT286" s="229" t="s">
        <v>201</v>
      </c>
      <c r="AU286" s="229" t="s">
        <v>85</v>
      </c>
      <c r="AY286" s="16" t="s">
        <v>199</v>
      </c>
      <c r="BE286" s="230">
        <f>IF(N286="základní",J286,0)</f>
        <v>0</v>
      </c>
      <c r="BF286" s="230">
        <f>IF(N286="snížená",J286,0)</f>
        <v>0</v>
      </c>
      <c r="BG286" s="230">
        <f>IF(N286="zákl. přenesená",J286,0)</f>
        <v>0</v>
      </c>
      <c r="BH286" s="230">
        <f>IF(N286="sníž. přenesená",J286,0)</f>
        <v>0</v>
      </c>
      <c r="BI286" s="230">
        <f>IF(N286="nulová",J286,0)</f>
        <v>0</v>
      </c>
      <c r="BJ286" s="16" t="s">
        <v>83</v>
      </c>
      <c r="BK286" s="230">
        <f>ROUND(I286*H286,2)</f>
        <v>0</v>
      </c>
      <c r="BL286" s="16" t="s">
        <v>206</v>
      </c>
      <c r="BM286" s="229" t="s">
        <v>1639</v>
      </c>
    </row>
    <row r="287" s="1" customFormat="1">
      <c r="B287" s="37"/>
      <c r="C287" s="38"/>
      <c r="D287" s="231" t="s">
        <v>208</v>
      </c>
      <c r="E287" s="38"/>
      <c r="F287" s="232" t="s">
        <v>1419</v>
      </c>
      <c r="G287" s="38"/>
      <c r="H287" s="38"/>
      <c r="I287" s="144"/>
      <c r="J287" s="38"/>
      <c r="K287" s="38"/>
      <c r="L287" s="42"/>
      <c r="M287" s="233"/>
      <c r="N287" s="82"/>
      <c r="O287" s="82"/>
      <c r="P287" s="82"/>
      <c r="Q287" s="82"/>
      <c r="R287" s="82"/>
      <c r="S287" s="82"/>
      <c r="T287" s="83"/>
      <c r="AT287" s="16" t="s">
        <v>208</v>
      </c>
      <c r="AU287" s="16" t="s">
        <v>85</v>
      </c>
    </row>
    <row r="288" s="1" customFormat="1">
      <c r="B288" s="37"/>
      <c r="C288" s="38"/>
      <c r="D288" s="231" t="s">
        <v>210</v>
      </c>
      <c r="E288" s="38"/>
      <c r="F288" s="234" t="s">
        <v>869</v>
      </c>
      <c r="G288" s="38"/>
      <c r="H288" s="38"/>
      <c r="I288" s="144"/>
      <c r="J288" s="38"/>
      <c r="K288" s="38"/>
      <c r="L288" s="42"/>
      <c r="M288" s="233"/>
      <c r="N288" s="82"/>
      <c r="O288" s="82"/>
      <c r="P288" s="82"/>
      <c r="Q288" s="82"/>
      <c r="R288" s="82"/>
      <c r="S288" s="82"/>
      <c r="T288" s="83"/>
      <c r="AT288" s="16" t="s">
        <v>210</v>
      </c>
      <c r="AU288" s="16" t="s">
        <v>85</v>
      </c>
    </row>
    <row r="289" s="12" customFormat="1">
      <c r="B289" s="235"/>
      <c r="C289" s="236"/>
      <c r="D289" s="231" t="s">
        <v>214</v>
      </c>
      <c r="E289" s="237" t="s">
        <v>30</v>
      </c>
      <c r="F289" s="238" t="s">
        <v>1640</v>
      </c>
      <c r="G289" s="236"/>
      <c r="H289" s="239">
        <v>142.68000000000001</v>
      </c>
      <c r="I289" s="240"/>
      <c r="J289" s="236"/>
      <c r="K289" s="236"/>
      <c r="L289" s="241"/>
      <c r="M289" s="242"/>
      <c r="N289" s="243"/>
      <c r="O289" s="243"/>
      <c r="P289" s="243"/>
      <c r="Q289" s="243"/>
      <c r="R289" s="243"/>
      <c r="S289" s="243"/>
      <c r="T289" s="244"/>
      <c r="AT289" s="245" t="s">
        <v>214</v>
      </c>
      <c r="AU289" s="245" t="s">
        <v>85</v>
      </c>
      <c r="AV289" s="12" t="s">
        <v>85</v>
      </c>
      <c r="AW289" s="12" t="s">
        <v>36</v>
      </c>
      <c r="AX289" s="12" t="s">
        <v>83</v>
      </c>
      <c r="AY289" s="245" t="s">
        <v>199</v>
      </c>
    </row>
    <row r="290" s="1" customFormat="1" ht="16.5" customHeight="1">
      <c r="B290" s="37"/>
      <c r="C290" s="263" t="s">
        <v>532</v>
      </c>
      <c r="D290" s="263" t="s">
        <v>774</v>
      </c>
      <c r="E290" s="264" t="s">
        <v>1420</v>
      </c>
      <c r="F290" s="265" t="s">
        <v>1421</v>
      </c>
      <c r="G290" s="266" t="s">
        <v>229</v>
      </c>
      <c r="H290" s="267">
        <v>140.08000000000001</v>
      </c>
      <c r="I290" s="268"/>
      <c r="J290" s="269">
        <f>ROUND(I290*H290,2)</f>
        <v>0</v>
      </c>
      <c r="K290" s="265" t="s">
        <v>30</v>
      </c>
      <c r="L290" s="270"/>
      <c r="M290" s="271" t="s">
        <v>30</v>
      </c>
      <c r="N290" s="272" t="s">
        <v>46</v>
      </c>
      <c r="O290" s="82"/>
      <c r="P290" s="227">
        <f>O290*H290</f>
        <v>0</v>
      </c>
      <c r="Q290" s="227">
        <v>0.00215</v>
      </c>
      <c r="R290" s="227">
        <f>Q290*H290</f>
        <v>0.30117200000000005</v>
      </c>
      <c r="S290" s="227">
        <v>0</v>
      </c>
      <c r="T290" s="228">
        <f>S290*H290</f>
        <v>0</v>
      </c>
      <c r="AR290" s="229" t="s">
        <v>263</v>
      </c>
      <c r="AT290" s="229" t="s">
        <v>774</v>
      </c>
      <c r="AU290" s="229" t="s">
        <v>85</v>
      </c>
      <c r="AY290" s="16" t="s">
        <v>199</v>
      </c>
      <c r="BE290" s="230">
        <f>IF(N290="základní",J290,0)</f>
        <v>0</v>
      </c>
      <c r="BF290" s="230">
        <f>IF(N290="snížená",J290,0)</f>
        <v>0</v>
      </c>
      <c r="BG290" s="230">
        <f>IF(N290="zákl. přenesená",J290,0)</f>
        <v>0</v>
      </c>
      <c r="BH290" s="230">
        <f>IF(N290="sníž. přenesená",J290,0)</f>
        <v>0</v>
      </c>
      <c r="BI290" s="230">
        <f>IF(N290="nulová",J290,0)</f>
        <v>0</v>
      </c>
      <c r="BJ290" s="16" t="s">
        <v>83</v>
      </c>
      <c r="BK290" s="230">
        <f>ROUND(I290*H290,2)</f>
        <v>0</v>
      </c>
      <c r="BL290" s="16" t="s">
        <v>206</v>
      </c>
      <c r="BM290" s="229" t="s">
        <v>1641</v>
      </c>
    </row>
    <row r="291" s="1" customFormat="1" ht="16.5" customHeight="1">
      <c r="B291" s="37"/>
      <c r="C291" s="263" t="s">
        <v>537</v>
      </c>
      <c r="D291" s="263" t="s">
        <v>774</v>
      </c>
      <c r="E291" s="264" t="s">
        <v>1642</v>
      </c>
      <c r="F291" s="265" t="s">
        <v>1643</v>
      </c>
      <c r="G291" s="266" t="s">
        <v>229</v>
      </c>
      <c r="H291" s="267">
        <v>6.8799999999999999</v>
      </c>
      <c r="I291" s="268"/>
      <c r="J291" s="269">
        <f>ROUND(I291*H291,2)</f>
        <v>0</v>
      </c>
      <c r="K291" s="265" t="s">
        <v>30</v>
      </c>
      <c r="L291" s="270"/>
      <c r="M291" s="271" t="s">
        <v>30</v>
      </c>
      <c r="N291" s="272" t="s">
        <v>46</v>
      </c>
      <c r="O291" s="82"/>
      <c r="P291" s="227">
        <f>O291*H291</f>
        <v>0</v>
      </c>
      <c r="Q291" s="227">
        <v>0.00316</v>
      </c>
      <c r="R291" s="227">
        <f>Q291*H291</f>
        <v>0.021740800000000001</v>
      </c>
      <c r="S291" s="227">
        <v>0</v>
      </c>
      <c r="T291" s="228">
        <f>S291*H291</f>
        <v>0</v>
      </c>
      <c r="AR291" s="229" t="s">
        <v>263</v>
      </c>
      <c r="AT291" s="229" t="s">
        <v>774</v>
      </c>
      <c r="AU291" s="229" t="s">
        <v>85</v>
      </c>
      <c r="AY291" s="16" t="s">
        <v>199</v>
      </c>
      <c r="BE291" s="230">
        <f>IF(N291="základní",J291,0)</f>
        <v>0</v>
      </c>
      <c r="BF291" s="230">
        <f>IF(N291="snížená",J291,0)</f>
        <v>0</v>
      </c>
      <c r="BG291" s="230">
        <f>IF(N291="zákl. přenesená",J291,0)</f>
        <v>0</v>
      </c>
      <c r="BH291" s="230">
        <f>IF(N291="sníž. přenesená",J291,0)</f>
        <v>0</v>
      </c>
      <c r="BI291" s="230">
        <f>IF(N291="nulová",J291,0)</f>
        <v>0</v>
      </c>
      <c r="BJ291" s="16" t="s">
        <v>83</v>
      </c>
      <c r="BK291" s="230">
        <f>ROUND(I291*H291,2)</f>
        <v>0</v>
      </c>
      <c r="BL291" s="16" t="s">
        <v>206</v>
      </c>
      <c r="BM291" s="229" t="s">
        <v>1644</v>
      </c>
    </row>
    <row r="292" s="1" customFormat="1" ht="16.5" customHeight="1">
      <c r="B292" s="37"/>
      <c r="C292" s="218" t="s">
        <v>542</v>
      </c>
      <c r="D292" s="218" t="s">
        <v>201</v>
      </c>
      <c r="E292" s="219" t="s">
        <v>1645</v>
      </c>
      <c r="F292" s="220" t="s">
        <v>1646</v>
      </c>
      <c r="G292" s="221" t="s">
        <v>229</v>
      </c>
      <c r="H292" s="222">
        <v>45.299999999999997</v>
      </c>
      <c r="I292" s="223"/>
      <c r="J292" s="224">
        <f>ROUND(I292*H292,2)</f>
        <v>0</v>
      </c>
      <c r="K292" s="220" t="s">
        <v>205</v>
      </c>
      <c r="L292" s="42"/>
      <c r="M292" s="225" t="s">
        <v>30</v>
      </c>
      <c r="N292" s="226" t="s">
        <v>46</v>
      </c>
      <c r="O292" s="82"/>
      <c r="P292" s="227">
        <f>O292*H292</f>
        <v>0</v>
      </c>
      <c r="Q292" s="227">
        <v>1.5999999999999999E-05</v>
      </c>
      <c r="R292" s="227">
        <f>Q292*H292</f>
        <v>0.00072479999999999995</v>
      </c>
      <c r="S292" s="227">
        <v>0</v>
      </c>
      <c r="T292" s="228">
        <f>S292*H292</f>
        <v>0</v>
      </c>
      <c r="AR292" s="229" t="s">
        <v>206</v>
      </c>
      <c r="AT292" s="229" t="s">
        <v>201</v>
      </c>
      <c r="AU292" s="229" t="s">
        <v>85</v>
      </c>
      <c r="AY292" s="16" t="s">
        <v>199</v>
      </c>
      <c r="BE292" s="230">
        <f>IF(N292="základní",J292,0)</f>
        <v>0</v>
      </c>
      <c r="BF292" s="230">
        <f>IF(N292="snížená",J292,0)</f>
        <v>0</v>
      </c>
      <c r="BG292" s="230">
        <f>IF(N292="zákl. přenesená",J292,0)</f>
        <v>0</v>
      </c>
      <c r="BH292" s="230">
        <f>IF(N292="sníž. přenesená",J292,0)</f>
        <v>0</v>
      </c>
      <c r="BI292" s="230">
        <f>IF(N292="nulová",J292,0)</f>
        <v>0</v>
      </c>
      <c r="BJ292" s="16" t="s">
        <v>83</v>
      </c>
      <c r="BK292" s="230">
        <f>ROUND(I292*H292,2)</f>
        <v>0</v>
      </c>
      <c r="BL292" s="16" t="s">
        <v>206</v>
      </c>
      <c r="BM292" s="229" t="s">
        <v>1647</v>
      </c>
    </row>
    <row r="293" s="1" customFormat="1">
      <c r="B293" s="37"/>
      <c r="C293" s="38"/>
      <c r="D293" s="231" t="s">
        <v>208</v>
      </c>
      <c r="E293" s="38"/>
      <c r="F293" s="232" t="s">
        <v>1648</v>
      </c>
      <c r="G293" s="38"/>
      <c r="H293" s="38"/>
      <c r="I293" s="144"/>
      <c r="J293" s="38"/>
      <c r="K293" s="38"/>
      <c r="L293" s="42"/>
      <c r="M293" s="233"/>
      <c r="N293" s="82"/>
      <c r="O293" s="82"/>
      <c r="P293" s="82"/>
      <c r="Q293" s="82"/>
      <c r="R293" s="82"/>
      <c r="S293" s="82"/>
      <c r="T293" s="83"/>
      <c r="AT293" s="16" t="s">
        <v>208</v>
      </c>
      <c r="AU293" s="16" t="s">
        <v>85</v>
      </c>
    </row>
    <row r="294" s="1" customFormat="1">
      <c r="B294" s="37"/>
      <c r="C294" s="38"/>
      <c r="D294" s="231" t="s">
        <v>210</v>
      </c>
      <c r="E294" s="38"/>
      <c r="F294" s="234" t="s">
        <v>869</v>
      </c>
      <c r="G294" s="38"/>
      <c r="H294" s="38"/>
      <c r="I294" s="144"/>
      <c r="J294" s="38"/>
      <c r="K294" s="38"/>
      <c r="L294" s="42"/>
      <c r="M294" s="233"/>
      <c r="N294" s="82"/>
      <c r="O294" s="82"/>
      <c r="P294" s="82"/>
      <c r="Q294" s="82"/>
      <c r="R294" s="82"/>
      <c r="S294" s="82"/>
      <c r="T294" s="83"/>
      <c r="AT294" s="16" t="s">
        <v>210</v>
      </c>
      <c r="AU294" s="16" t="s">
        <v>85</v>
      </c>
    </row>
    <row r="295" s="1" customFormat="1" ht="16.5" customHeight="1">
      <c r="B295" s="37"/>
      <c r="C295" s="263" t="s">
        <v>547</v>
      </c>
      <c r="D295" s="263" t="s">
        <v>774</v>
      </c>
      <c r="E295" s="264" t="s">
        <v>1649</v>
      </c>
      <c r="F295" s="265" t="s">
        <v>1650</v>
      </c>
      <c r="G295" s="266" t="s">
        <v>229</v>
      </c>
      <c r="H295" s="267">
        <v>46.658999999999999</v>
      </c>
      <c r="I295" s="268"/>
      <c r="J295" s="269">
        <f>ROUND(I295*H295,2)</f>
        <v>0</v>
      </c>
      <c r="K295" s="265" t="s">
        <v>30</v>
      </c>
      <c r="L295" s="270"/>
      <c r="M295" s="271" t="s">
        <v>30</v>
      </c>
      <c r="N295" s="272" t="s">
        <v>46</v>
      </c>
      <c r="O295" s="82"/>
      <c r="P295" s="227">
        <f>O295*H295</f>
        <v>0</v>
      </c>
      <c r="Q295" s="227">
        <v>0.00496</v>
      </c>
      <c r="R295" s="227">
        <f>Q295*H295</f>
        <v>0.23142863999999999</v>
      </c>
      <c r="S295" s="227">
        <v>0</v>
      </c>
      <c r="T295" s="228">
        <f>S295*H295</f>
        <v>0</v>
      </c>
      <c r="AR295" s="229" t="s">
        <v>263</v>
      </c>
      <c r="AT295" s="229" t="s">
        <v>774</v>
      </c>
      <c r="AU295" s="229" t="s">
        <v>85</v>
      </c>
      <c r="AY295" s="16" t="s">
        <v>199</v>
      </c>
      <c r="BE295" s="230">
        <f>IF(N295="základní",J295,0)</f>
        <v>0</v>
      </c>
      <c r="BF295" s="230">
        <f>IF(N295="snížená",J295,0)</f>
        <v>0</v>
      </c>
      <c r="BG295" s="230">
        <f>IF(N295="zákl. přenesená",J295,0)</f>
        <v>0</v>
      </c>
      <c r="BH295" s="230">
        <f>IF(N295="sníž. přenesená",J295,0)</f>
        <v>0</v>
      </c>
      <c r="BI295" s="230">
        <f>IF(N295="nulová",J295,0)</f>
        <v>0</v>
      </c>
      <c r="BJ295" s="16" t="s">
        <v>83</v>
      </c>
      <c r="BK295" s="230">
        <f>ROUND(I295*H295,2)</f>
        <v>0</v>
      </c>
      <c r="BL295" s="16" t="s">
        <v>206</v>
      </c>
      <c r="BM295" s="229" t="s">
        <v>1651</v>
      </c>
    </row>
    <row r="296" s="1" customFormat="1" ht="16.5" customHeight="1">
      <c r="B296" s="37"/>
      <c r="C296" s="218" t="s">
        <v>552</v>
      </c>
      <c r="D296" s="218" t="s">
        <v>201</v>
      </c>
      <c r="E296" s="219" t="s">
        <v>1652</v>
      </c>
      <c r="F296" s="220" t="s">
        <v>1653</v>
      </c>
      <c r="G296" s="221" t="s">
        <v>229</v>
      </c>
      <c r="H296" s="222">
        <v>372.85000000000002</v>
      </c>
      <c r="I296" s="223"/>
      <c r="J296" s="224">
        <f>ROUND(I296*H296,2)</f>
        <v>0</v>
      </c>
      <c r="K296" s="220" t="s">
        <v>205</v>
      </c>
      <c r="L296" s="42"/>
      <c r="M296" s="225" t="s">
        <v>30</v>
      </c>
      <c r="N296" s="226" t="s">
        <v>46</v>
      </c>
      <c r="O296" s="82"/>
      <c r="P296" s="227">
        <f>O296*H296</f>
        <v>0</v>
      </c>
      <c r="Q296" s="227">
        <v>1.8E-05</v>
      </c>
      <c r="R296" s="227">
        <f>Q296*H296</f>
        <v>0.0067113000000000008</v>
      </c>
      <c r="S296" s="227">
        <v>0</v>
      </c>
      <c r="T296" s="228">
        <f>S296*H296</f>
        <v>0</v>
      </c>
      <c r="AR296" s="229" t="s">
        <v>206</v>
      </c>
      <c r="AT296" s="229" t="s">
        <v>201</v>
      </c>
      <c r="AU296" s="229" t="s">
        <v>85</v>
      </c>
      <c r="AY296" s="16" t="s">
        <v>199</v>
      </c>
      <c r="BE296" s="230">
        <f>IF(N296="základní",J296,0)</f>
        <v>0</v>
      </c>
      <c r="BF296" s="230">
        <f>IF(N296="snížená",J296,0)</f>
        <v>0</v>
      </c>
      <c r="BG296" s="230">
        <f>IF(N296="zákl. přenesená",J296,0)</f>
        <v>0</v>
      </c>
      <c r="BH296" s="230">
        <f>IF(N296="sníž. přenesená",J296,0)</f>
        <v>0</v>
      </c>
      <c r="BI296" s="230">
        <f>IF(N296="nulová",J296,0)</f>
        <v>0</v>
      </c>
      <c r="BJ296" s="16" t="s">
        <v>83</v>
      </c>
      <c r="BK296" s="230">
        <f>ROUND(I296*H296,2)</f>
        <v>0</v>
      </c>
      <c r="BL296" s="16" t="s">
        <v>206</v>
      </c>
      <c r="BM296" s="229" t="s">
        <v>1654</v>
      </c>
    </row>
    <row r="297" s="1" customFormat="1">
      <c r="B297" s="37"/>
      <c r="C297" s="38"/>
      <c r="D297" s="231" t="s">
        <v>208</v>
      </c>
      <c r="E297" s="38"/>
      <c r="F297" s="232" t="s">
        <v>1655</v>
      </c>
      <c r="G297" s="38"/>
      <c r="H297" s="38"/>
      <c r="I297" s="144"/>
      <c r="J297" s="38"/>
      <c r="K297" s="38"/>
      <c r="L297" s="42"/>
      <c r="M297" s="233"/>
      <c r="N297" s="82"/>
      <c r="O297" s="82"/>
      <c r="P297" s="82"/>
      <c r="Q297" s="82"/>
      <c r="R297" s="82"/>
      <c r="S297" s="82"/>
      <c r="T297" s="83"/>
      <c r="AT297" s="16" t="s">
        <v>208</v>
      </c>
      <c r="AU297" s="16" t="s">
        <v>85</v>
      </c>
    </row>
    <row r="298" s="1" customFormat="1">
      <c r="B298" s="37"/>
      <c r="C298" s="38"/>
      <c r="D298" s="231" t="s">
        <v>210</v>
      </c>
      <c r="E298" s="38"/>
      <c r="F298" s="234" t="s">
        <v>869</v>
      </c>
      <c r="G298" s="38"/>
      <c r="H298" s="38"/>
      <c r="I298" s="144"/>
      <c r="J298" s="38"/>
      <c r="K298" s="38"/>
      <c r="L298" s="42"/>
      <c r="M298" s="233"/>
      <c r="N298" s="82"/>
      <c r="O298" s="82"/>
      <c r="P298" s="82"/>
      <c r="Q298" s="82"/>
      <c r="R298" s="82"/>
      <c r="S298" s="82"/>
      <c r="T298" s="83"/>
      <c r="AT298" s="16" t="s">
        <v>210</v>
      </c>
      <c r="AU298" s="16" t="s">
        <v>85</v>
      </c>
    </row>
    <row r="299" s="12" customFormat="1">
      <c r="B299" s="235"/>
      <c r="C299" s="236"/>
      <c r="D299" s="231" t="s">
        <v>214</v>
      </c>
      <c r="E299" s="237" t="s">
        <v>30</v>
      </c>
      <c r="F299" s="238" t="s">
        <v>1656</v>
      </c>
      <c r="G299" s="236"/>
      <c r="H299" s="239">
        <v>372.85000000000002</v>
      </c>
      <c r="I299" s="240"/>
      <c r="J299" s="236"/>
      <c r="K299" s="236"/>
      <c r="L299" s="241"/>
      <c r="M299" s="242"/>
      <c r="N299" s="243"/>
      <c r="O299" s="243"/>
      <c r="P299" s="243"/>
      <c r="Q299" s="243"/>
      <c r="R299" s="243"/>
      <c r="S299" s="243"/>
      <c r="T299" s="244"/>
      <c r="AT299" s="245" t="s">
        <v>214</v>
      </c>
      <c r="AU299" s="245" t="s">
        <v>85</v>
      </c>
      <c r="AV299" s="12" t="s">
        <v>85</v>
      </c>
      <c r="AW299" s="12" t="s">
        <v>36</v>
      </c>
      <c r="AX299" s="12" t="s">
        <v>83</v>
      </c>
      <c r="AY299" s="245" t="s">
        <v>199</v>
      </c>
    </row>
    <row r="300" s="1" customFormat="1" ht="16.5" customHeight="1">
      <c r="B300" s="37"/>
      <c r="C300" s="263" t="s">
        <v>557</v>
      </c>
      <c r="D300" s="263" t="s">
        <v>774</v>
      </c>
      <c r="E300" s="264" t="s">
        <v>1657</v>
      </c>
      <c r="F300" s="265" t="s">
        <v>1658</v>
      </c>
      <c r="G300" s="266" t="s">
        <v>229</v>
      </c>
      <c r="H300" s="267">
        <v>384.036</v>
      </c>
      <c r="I300" s="268"/>
      <c r="J300" s="269">
        <f>ROUND(I300*H300,2)</f>
        <v>0</v>
      </c>
      <c r="K300" s="265" t="s">
        <v>30</v>
      </c>
      <c r="L300" s="270"/>
      <c r="M300" s="271" t="s">
        <v>30</v>
      </c>
      <c r="N300" s="272" t="s">
        <v>46</v>
      </c>
      <c r="O300" s="82"/>
      <c r="P300" s="227">
        <f>O300*H300</f>
        <v>0</v>
      </c>
      <c r="Q300" s="227">
        <v>0.0063899999999999998</v>
      </c>
      <c r="R300" s="227">
        <f>Q300*H300</f>
        <v>2.4539900399999999</v>
      </c>
      <c r="S300" s="227">
        <v>0</v>
      </c>
      <c r="T300" s="228">
        <f>S300*H300</f>
        <v>0</v>
      </c>
      <c r="AR300" s="229" t="s">
        <v>263</v>
      </c>
      <c r="AT300" s="229" t="s">
        <v>774</v>
      </c>
      <c r="AU300" s="229" t="s">
        <v>85</v>
      </c>
      <c r="AY300" s="16" t="s">
        <v>199</v>
      </c>
      <c r="BE300" s="230">
        <f>IF(N300="základní",J300,0)</f>
        <v>0</v>
      </c>
      <c r="BF300" s="230">
        <f>IF(N300="snížená",J300,0)</f>
        <v>0</v>
      </c>
      <c r="BG300" s="230">
        <f>IF(N300="zákl. přenesená",J300,0)</f>
        <v>0</v>
      </c>
      <c r="BH300" s="230">
        <f>IF(N300="sníž. přenesená",J300,0)</f>
        <v>0</v>
      </c>
      <c r="BI300" s="230">
        <f>IF(N300="nulová",J300,0)</f>
        <v>0</v>
      </c>
      <c r="BJ300" s="16" t="s">
        <v>83</v>
      </c>
      <c r="BK300" s="230">
        <f>ROUND(I300*H300,2)</f>
        <v>0</v>
      </c>
      <c r="BL300" s="16" t="s">
        <v>206</v>
      </c>
      <c r="BM300" s="229" t="s">
        <v>1659</v>
      </c>
    </row>
    <row r="301" s="1" customFormat="1" ht="16.5" customHeight="1">
      <c r="B301" s="37"/>
      <c r="C301" s="218" t="s">
        <v>562</v>
      </c>
      <c r="D301" s="218" t="s">
        <v>201</v>
      </c>
      <c r="E301" s="219" t="s">
        <v>1660</v>
      </c>
      <c r="F301" s="220" t="s">
        <v>1661</v>
      </c>
      <c r="G301" s="221" t="s">
        <v>229</v>
      </c>
      <c r="H301" s="222">
        <v>102.48</v>
      </c>
      <c r="I301" s="223"/>
      <c r="J301" s="224">
        <f>ROUND(I301*H301,2)</f>
        <v>0</v>
      </c>
      <c r="K301" s="220" t="s">
        <v>205</v>
      </c>
      <c r="L301" s="42"/>
      <c r="M301" s="225" t="s">
        <v>30</v>
      </c>
      <c r="N301" s="226" t="s">
        <v>46</v>
      </c>
      <c r="O301" s="82"/>
      <c r="P301" s="227">
        <f>O301*H301</f>
        <v>0</v>
      </c>
      <c r="Q301" s="227">
        <v>3.1999999999999999E-05</v>
      </c>
      <c r="R301" s="227">
        <f>Q301*H301</f>
        <v>0.0032793599999999998</v>
      </c>
      <c r="S301" s="227">
        <v>0</v>
      </c>
      <c r="T301" s="228">
        <f>S301*H301</f>
        <v>0</v>
      </c>
      <c r="AR301" s="229" t="s">
        <v>206</v>
      </c>
      <c r="AT301" s="229" t="s">
        <v>201</v>
      </c>
      <c r="AU301" s="229" t="s">
        <v>85</v>
      </c>
      <c r="AY301" s="16" t="s">
        <v>199</v>
      </c>
      <c r="BE301" s="230">
        <f>IF(N301="základní",J301,0)</f>
        <v>0</v>
      </c>
      <c r="BF301" s="230">
        <f>IF(N301="snížená",J301,0)</f>
        <v>0</v>
      </c>
      <c r="BG301" s="230">
        <f>IF(N301="zákl. přenesená",J301,0)</f>
        <v>0</v>
      </c>
      <c r="BH301" s="230">
        <f>IF(N301="sníž. přenesená",J301,0)</f>
        <v>0</v>
      </c>
      <c r="BI301" s="230">
        <f>IF(N301="nulová",J301,0)</f>
        <v>0</v>
      </c>
      <c r="BJ301" s="16" t="s">
        <v>83</v>
      </c>
      <c r="BK301" s="230">
        <f>ROUND(I301*H301,2)</f>
        <v>0</v>
      </c>
      <c r="BL301" s="16" t="s">
        <v>206</v>
      </c>
      <c r="BM301" s="229" t="s">
        <v>1662</v>
      </c>
    </row>
    <row r="302" s="1" customFormat="1">
      <c r="B302" s="37"/>
      <c r="C302" s="38"/>
      <c r="D302" s="231" t="s">
        <v>208</v>
      </c>
      <c r="E302" s="38"/>
      <c r="F302" s="232" t="s">
        <v>1663</v>
      </c>
      <c r="G302" s="38"/>
      <c r="H302" s="38"/>
      <c r="I302" s="144"/>
      <c r="J302" s="38"/>
      <c r="K302" s="38"/>
      <c r="L302" s="42"/>
      <c r="M302" s="233"/>
      <c r="N302" s="82"/>
      <c r="O302" s="82"/>
      <c r="P302" s="82"/>
      <c r="Q302" s="82"/>
      <c r="R302" s="82"/>
      <c r="S302" s="82"/>
      <c r="T302" s="83"/>
      <c r="AT302" s="16" t="s">
        <v>208</v>
      </c>
      <c r="AU302" s="16" t="s">
        <v>85</v>
      </c>
    </row>
    <row r="303" s="1" customFormat="1">
      <c r="B303" s="37"/>
      <c r="C303" s="38"/>
      <c r="D303" s="231" t="s">
        <v>210</v>
      </c>
      <c r="E303" s="38"/>
      <c r="F303" s="234" t="s">
        <v>869</v>
      </c>
      <c r="G303" s="38"/>
      <c r="H303" s="38"/>
      <c r="I303" s="144"/>
      <c r="J303" s="38"/>
      <c r="K303" s="38"/>
      <c r="L303" s="42"/>
      <c r="M303" s="233"/>
      <c r="N303" s="82"/>
      <c r="O303" s="82"/>
      <c r="P303" s="82"/>
      <c r="Q303" s="82"/>
      <c r="R303" s="82"/>
      <c r="S303" s="82"/>
      <c r="T303" s="83"/>
      <c r="AT303" s="16" t="s">
        <v>210</v>
      </c>
      <c r="AU303" s="16" t="s">
        <v>85</v>
      </c>
    </row>
    <row r="304" s="1" customFormat="1" ht="16.5" customHeight="1">
      <c r="B304" s="37"/>
      <c r="C304" s="263" t="s">
        <v>567</v>
      </c>
      <c r="D304" s="263" t="s">
        <v>774</v>
      </c>
      <c r="E304" s="264" t="s">
        <v>1664</v>
      </c>
      <c r="F304" s="265" t="s">
        <v>1665</v>
      </c>
      <c r="G304" s="266" t="s">
        <v>229</v>
      </c>
      <c r="H304" s="267">
        <v>105.554</v>
      </c>
      <c r="I304" s="268"/>
      <c r="J304" s="269">
        <f>ROUND(I304*H304,2)</f>
        <v>0</v>
      </c>
      <c r="K304" s="265" t="s">
        <v>30</v>
      </c>
      <c r="L304" s="270"/>
      <c r="M304" s="271" t="s">
        <v>30</v>
      </c>
      <c r="N304" s="272" t="s">
        <v>46</v>
      </c>
      <c r="O304" s="82"/>
      <c r="P304" s="227">
        <f>O304*H304</f>
        <v>0</v>
      </c>
      <c r="Q304" s="227">
        <v>0.012880000000000001</v>
      </c>
      <c r="R304" s="227">
        <f>Q304*H304</f>
        <v>1.3595355200000001</v>
      </c>
      <c r="S304" s="227">
        <v>0</v>
      </c>
      <c r="T304" s="228">
        <f>S304*H304</f>
        <v>0</v>
      </c>
      <c r="AR304" s="229" t="s">
        <v>263</v>
      </c>
      <c r="AT304" s="229" t="s">
        <v>774</v>
      </c>
      <c r="AU304" s="229" t="s">
        <v>85</v>
      </c>
      <c r="AY304" s="16" t="s">
        <v>199</v>
      </c>
      <c r="BE304" s="230">
        <f>IF(N304="základní",J304,0)</f>
        <v>0</v>
      </c>
      <c r="BF304" s="230">
        <f>IF(N304="snížená",J304,0)</f>
        <v>0</v>
      </c>
      <c r="BG304" s="230">
        <f>IF(N304="zákl. přenesená",J304,0)</f>
        <v>0</v>
      </c>
      <c r="BH304" s="230">
        <f>IF(N304="sníž. přenesená",J304,0)</f>
        <v>0</v>
      </c>
      <c r="BI304" s="230">
        <f>IF(N304="nulová",J304,0)</f>
        <v>0</v>
      </c>
      <c r="BJ304" s="16" t="s">
        <v>83</v>
      </c>
      <c r="BK304" s="230">
        <f>ROUND(I304*H304,2)</f>
        <v>0</v>
      </c>
      <c r="BL304" s="16" t="s">
        <v>206</v>
      </c>
      <c r="BM304" s="229" t="s">
        <v>1666</v>
      </c>
    </row>
    <row r="305" s="1" customFormat="1" ht="16.5" customHeight="1">
      <c r="B305" s="37"/>
      <c r="C305" s="218" t="s">
        <v>573</v>
      </c>
      <c r="D305" s="218" t="s">
        <v>201</v>
      </c>
      <c r="E305" s="219" t="s">
        <v>1423</v>
      </c>
      <c r="F305" s="220" t="s">
        <v>1424</v>
      </c>
      <c r="G305" s="221" t="s">
        <v>277</v>
      </c>
      <c r="H305" s="222">
        <v>32</v>
      </c>
      <c r="I305" s="223"/>
      <c r="J305" s="224">
        <f>ROUND(I305*H305,2)</f>
        <v>0</v>
      </c>
      <c r="K305" s="220" t="s">
        <v>205</v>
      </c>
      <c r="L305" s="42"/>
      <c r="M305" s="225" t="s">
        <v>30</v>
      </c>
      <c r="N305" s="226" t="s">
        <v>46</v>
      </c>
      <c r="O305" s="82"/>
      <c r="P305" s="227">
        <f>O305*H305</f>
        <v>0</v>
      </c>
      <c r="Q305" s="227">
        <v>8.1249999999999996E-05</v>
      </c>
      <c r="R305" s="227">
        <f>Q305*H305</f>
        <v>0.0025999999999999999</v>
      </c>
      <c r="S305" s="227">
        <v>0</v>
      </c>
      <c r="T305" s="228">
        <f>S305*H305</f>
        <v>0</v>
      </c>
      <c r="AR305" s="229" t="s">
        <v>206</v>
      </c>
      <c r="AT305" s="229" t="s">
        <v>201</v>
      </c>
      <c r="AU305" s="229" t="s">
        <v>85</v>
      </c>
      <c r="AY305" s="16" t="s">
        <v>199</v>
      </c>
      <c r="BE305" s="230">
        <f>IF(N305="základní",J305,0)</f>
        <v>0</v>
      </c>
      <c r="BF305" s="230">
        <f>IF(N305="snížená",J305,0)</f>
        <v>0</v>
      </c>
      <c r="BG305" s="230">
        <f>IF(N305="zákl. přenesená",J305,0)</f>
        <v>0</v>
      </c>
      <c r="BH305" s="230">
        <f>IF(N305="sníž. přenesená",J305,0)</f>
        <v>0</v>
      </c>
      <c r="BI305" s="230">
        <f>IF(N305="nulová",J305,0)</f>
        <v>0</v>
      </c>
      <c r="BJ305" s="16" t="s">
        <v>83</v>
      </c>
      <c r="BK305" s="230">
        <f>ROUND(I305*H305,2)</f>
        <v>0</v>
      </c>
      <c r="BL305" s="16" t="s">
        <v>206</v>
      </c>
      <c r="BM305" s="229" t="s">
        <v>1667</v>
      </c>
    </row>
    <row r="306" s="1" customFormat="1">
      <c r="B306" s="37"/>
      <c r="C306" s="38"/>
      <c r="D306" s="231" t="s">
        <v>208</v>
      </c>
      <c r="E306" s="38"/>
      <c r="F306" s="232" t="s">
        <v>1426</v>
      </c>
      <c r="G306" s="38"/>
      <c r="H306" s="38"/>
      <c r="I306" s="144"/>
      <c r="J306" s="38"/>
      <c r="K306" s="38"/>
      <c r="L306" s="42"/>
      <c r="M306" s="233"/>
      <c r="N306" s="82"/>
      <c r="O306" s="82"/>
      <c r="P306" s="82"/>
      <c r="Q306" s="82"/>
      <c r="R306" s="82"/>
      <c r="S306" s="82"/>
      <c r="T306" s="83"/>
      <c r="AT306" s="16" t="s">
        <v>208</v>
      </c>
      <c r="AU306" s="16" t="s">
        <v>85</v>
      </c>
    </row>
    <row r="307" s="1" customFormat="1">
      <c r="B307" s="37"/>
      <c r="C307" s="38"/>
      <c r="D307" s="231" t="s">
        <v>210</v>
      </c>
      <c r="E307" s="38"/>
      <c r="F307" s="234" t="s">
        <v>1427</v>
      </c>
      <c r="G307" s="38"/>
      <c r="H307" s="38"/>
      <c r="I307" s="144"/>
      <c r="J307" s="38"/>
      <c r="K307" s="38"/>
      <c r="L307" s="42"/>
      <c r="M307" s="233"/>
      <c r="N307" s="82"/>
      <c r="O307" s="82"/>
      <c r="P307" s="82"/>
      <c r="Q307" s="82"/>
      <c r="R307" s="82"/>
      <c r="S307" s="82"/>
      <c r="T307" s="83"/>
      <c r="AT307" s="16" t="s">
        <v>210</v>
      </c>
      <c r="AU307" s="16" t="s">
        <v>85</v>
      </c>
    </row>
    <row r="308" s="1" customFormat="1" ht="16.5" customHeight="1">
      <c r="B308" s="37"/>
      <c r="C308" s="263" t="s">
        <v>578</v>
      </c>
      <c r="D308" s="263" t="s">
        <v>774</v>
      </c>
      <c r="E308" s="264" t="s">
        <v>1429</v>
      </c>
      <c r="F308" s="265" t="s">
        <v>1430</v>
      </c>
      <c r="G308" s="266" t="s">
        <v>277</v>
      </c>
      <c r="H308" s="267">
        <v>32</v>
      </c>
      <c r="I308" s="268"/>
      <c r="J308" s="269">
        <f>ROUND(I308*H308,2)</f>
        <v>0</v>
      </c>
      <c r="K308" s="265" t="s">
        <v>30</v>
      </c>
      <c r="L308" s="270"/>
      <c r="M308" s="271" t="s">
        <v>30</v>
      </c>
      <c r="N308" s="272" t="s">
        <v>46</v>
      </c>
      <c r="O308" s="82"/>
      <c r="P308" s="227">
        <f>O308*H308</f>
        <v>0</v>
      </c>
      <c r="Q308" s="227">
        <v>0.00062</v>
      </c>
      <c r="R308" s="227">
        <f>Q308*H308</f>
        <v>0.01984</v>
      </c>
      <c r="S308" s="227">
        <v>0</v>
      </c>
      <c r="T308" s="228">
        <f>S308*H308</f>
        <v>0</v>
      </c>
      <c r="AR308" s="229" t="s">
        <v>263</v>
      </c>
      <c r="AT308" s="229" t="s">
        <v>774</v>
      </c>
      <c r="AU308" s="229" t="s">
        <v>85</v>
      </c>
      <c r="AY308" s="16" t="s">
        <v>199</v>
      </c>
      <c r="BE308" s="230">
        <f>IF(N308="základní",J308,0)</f>
        <v>0</v>
      </c>
      <c r="BF308" s="230">
        <f>IF(N308="snížená",J308,0)</f>
        <v>0</v>
      </c>
      <c r="BG308" s="230">
        <f>IF(N308="zákl. přenesená",J308,0)</f>
        <v>0</v>
      </c>
      <c r="BH308" s="230">
        <f>IF(N308="sníž. přenesená",J308,0)</f>
        <v>0</v>
      </c>
      <c r="BI308" s="230">
        <f>IF(N308="nulová",J308,0)</f>
        <v>0</v>
      </c>
      <c r="BJ308" s="16" t="s">
        <v>83</v>
      </c>
      <c r="BK308" s="230">
        <f>ROUND(I308*H308,2)</f>
        <v>0</v>
      </c>
      <c r="BL308" s="16" t="s">
        <v>206</v>
      </c>
      <c r="BM308" s="229" t="s">
        <v>1668</v>
      </c>
    </row>
    <row r="309" s="1" customFormat="1" ht="16.5" customHeight="1">
      <c r="B309" s="37"/>
      <c r="C309" s="218" t="s">
        <v>584</v>
      </c>
      <c r="D309" s="218" t="s">
        <v>201</v>
      </c>
      <c r="E309" s="219" t="s">
        <v>1432</v>
      </c>
      <c r="F309" s="220" t="s">
        <v>1433</v>
      </c>
      <c r="G309" s="221" t="s">
        <v>277</v>
      </c>
      <c r="H309" s="222">
        <v>21</v>
      </c>
      <c r="I309" s="223"/>
      <c r="J309" s="224">
        <f>ROUND(I309*H309,2)</f>
        <v>0</v>
      </c>
      <c r="K309" s="220" t="s">
        <v>205</v>
      </c>
      <c r="L309" s="42"/>
      <c r="M309" s="225" t="s">
        <v>30</v>
      </c>
      <c r="N309" s="226" t="s">
        <v>46</v>
      </c>
      <c r="O309" s="82"/>
      <c r="P309" s="227">
        <f>O309*H309</f>
        <v>0</v>
      </c>
      <c r="Q309" s="227">
        <v>8.1249999999999996E-05</v>
      </c>
      <c r="R309" s="227">
        <f>Q309*H309</f>
        <v>0.0017062499999999999</v>
      </c>
      <c r="S309" s="227">
        <v>0</v>
      </c>
      <c r="T309" s="228">
        <f>S309*H309</f>
        <v>0</v>
      </c>
      <c r="AR309" s="229" t="s">
        <v>206</v>
      </c>
      <c r="AT309" s="229" t="s">
        <v>201</v>
      </c>
      <c r="AU309" s="229" t="s">
        <v>85</v>
      </c>
      <c r="AY309" s="16" t="s">
        <v>199</v>
      </c>
      <c r="BE309" s="230">
        <f>IF(N309="základní",J309,0)</f>
        <v>0</v>
      </c>
      <c r="BF309" s="230">
        <f>IF(N309="snížená",J309,0)</f>
        <v>0</v>
      </c>
      <c r="BG309" s="230">
        <f>IF(N309="zákl. přenesená",J309,0)</f>
        <v>0</v>
      </c>
      <c r="BH309" s="230">
        <f>IF(N309="sníž. přenesená",J309,0)</f>
        <v>0</v>
      </c>
      <c r="BI309" s="230">
        <f>IF(N309="nulová",J309,0)</f>
        <v>0</v>
      </c>
      <c r="BJ309" s="16" t="s">
        <v>83</v>
      </c>
      <c r="BK309" s="230">
        <f>ROUND(I309*H309,2)</f>
        <v>0</v>
      </c>
      <c r="BL309" s="16" t="s">
        <v>206</v>
      </c>
      <c r="BM309" s="229" t="s">
        <v>1669</v>
      </c>
    </row>
    <row r="310" s="1" customFormat="1">
      <c r="B310" s="37"/>
      <c r="C310" s="38"/>
      <c r="D310" s="231" t="s">
        <v>208</v>
      </c>
      <c r="E310" s="38"/>
      <c r="F310" s="232" t="s">
        <v>1435</v>
      </c>
      <c r="G310" s="38"/>
      <c r="H310" s="38"/>
      <c r="I310" s="144"/>
      <c r="J310" s="38"/>
      <c r="K310" s="38"/>
      <c r="L310" s="42"/>
      <c r="M310" s="233"/>
      <c r="N310" s="82"/>
      <c r="O310" s="82"/>
      <c r="P310" s="82"/>
      <c r="Q310" s="82"/>
      <c r="R310" s="82"/>
      <c r="S310" s="82"/>
      <c r="T310" s="83"/>
      <c r="AT310" s="16" t="s">
        <v>208</v>
      </c>
      <c r="AU310" s="16" t="s">
        <v>85</v>
      </c>
    </row>
    <row r="311" s="1" customFormat="1">
      <c r="B311" s="37"/>
      <c r="C311" s="38"/>
      <c r="D311" s="231" t="s">
        <v>210</v>
      </c>
      <c r="E311" s="38"/>
      <c r="F311" s="234" t="s">
        <v>1427</v>
      </c>
      <c r="G311" s="38"/>
      <c r="H311" s="38"/>
      <c r="I311" s="144"/>
      <c r="J311" s="38"/>
      <c r="K311" s="38"/>
      <c r="L311" s="42"/>
      <c r="M311" s="233"/>
      <c r="N311" s="82"/>
      <c r="O311" s="82"/>
      <c r="P311" s="82"/>
      <c r="Q311" s="82"/>
      <c r="R311" s="82"/>
      <c r="S311" s="82"/>
      <c r="T311" s="83"/>
      <c r="AT311" s="16" t="s">
        <v>210</v>
      </c>
      <c r="AU311" s="16" t="s">
        <v>85</v>
      </c>
    </row>
    <row r="312" s="1" customFormat="1" ht="16.5" customHeight="1">
      <c r="B312" s="37"/>
      <c r="C312" s="263" t="s">
        <v>589</v>
      </c>
      <c r="D312" s="263" t="s">
        <v>774</v>
      </c>
      <c r="E312" s="264" t="s">
        <v>1670</v>
      </c>
      <c r="F312" s="265" t="s">
        <v>1671</v>
      </c>
      <c r="G312" s="266" t="s">
        <v>277</v>
      </c>
      <c r="H312" s="267">
        <v>21</v>
      </c>
      <c r="I312" s="268"/>
      <c r="J312" s="269">
        <f>ROUND(I312*H312,2)</f>
        <v>0</v>
      </c>
      <c r="K312" s="265" t="s">
        <v>205</v>
      </c>
      <c r="L312" s="270"/>
      <c r="M312" s="271" t="s">
        <v>30</v>
      </c>
      <c r="N312" s="272" t="s">
        <v>46</v>
      </c>
      <c r="O312" s="82"/>
      <c r="P312" s="227">
        <f>O312*H312</f>
        <v>0</v>
      </c>
      <c r="Q312" s="227">
        <v>0.00080000000000000004</v>
      </c>
      <c r="R312" s="227">
        <f>Q312*H312</f>
        <v>0.016800000000000002</v>
      </c>
      <c r="S312" s="227">
        <v>0</v>
      </c>
      <c r="T312" s="228">
        <f>S312*H312</f>
        <v>0</v>
      </c>
      <c r="AR312" s="229" t="s">
        <v>263</v>
      </c>
      <c r="AT312" s="229" t="s">
        <v>774</v>
      </c>
      <c r="AU312" s="229" t="s">
        <v>85</v>
      </c>
      <c r="AY312" s="16" t="s">
        <v>199</v>
      </c>
      <c r="BE312" s="230">
        <f>IF(N312="základní",J312,0)</f>
        <v>0</v>
      </c>
      <c r="BF312" s="230">
        <f>IF(N312="snížená",J312,0)</f>
        <v>0</v>
      </c>
      <c r="BG312" s="230">
        <f>IF(N312="zákl. přenesená",J312,0)</f>
        <v>0</v>
      </c>
      <c r="BH312" s="230">
        <f>IF(N312="sníž. přenesená",J312,0)</f>
        <v>0</v>
      </c>
      <c r="BI312" s="230">
        <f>IF(N312="nulová",J312,0)</f>
        <v>0</v>
      </c>
      <c r="BJ312" s="16" t="s">
        <v>83</v>
      </c>
      <c r="BK312" s="230">
        <f>ROUND(I312*H312,2)</f>
        <v>0</v>
      </c>
      <c r="BL312" s="16" t="s">
        <v>206</v>
      </c>
      <c r="BM312" s="229" t="s">
        <v>1672</v>
      </c>
    </row>
    <row r="313" s="1" customFormat="1">
      <c r="B313" s="37"/>
      <c r="C313" s="38"/>
      <c r="D313" s="231" t="s">
        <v>208</v>
      </c>
      <c r="E313" s="38"/>
      <c r="F313" s="232" t="s">
        <v>1671</v>
      </c>
      <c r="G313" s="38"/>
      <c r="H313" s="38"/>
      <c r="I313" s="144"/>
      <c r="J313" s="38"/>
      <c r="K313" s="38"/>
      <c r="L313" s="42"/>
      <c r="M313" s="233"/>
      <c r="N313" s="82"/>
      <c r="O313" s="82"/>
      <c r="P313" s="82"/>
      <c r="Q313" s="82"/>
      <c r="R313" s="82"/>
      <c r="S313" s="82"/>
      <c r="T313" s="83"/>
      <c r="AT313" s="16" t="s">
        <v>208</v>
      </c>
      <c r="AU313" s="16" t="s">
        <v>85</v>
      </c>
    </row>
    <row r="314" s="1" customFormat="1" ht="16.5" customHeight="1">
      <c r="B314" s="37"/>
      <c r="C314" s="218" t="s">
        <v>595</v>
      </c>
      <c r="D314" s="218" t="s">
        <v>201</v>
      </c>
      <c r="E314" s="219" t="s">
        <v>1673</v>
      </c>
      <c r="F314" s="220" t="s">
        <v>1674</v>
      </c>
      <c r="G314" s="221" t="s">
        <v>277</v>
      </c>
      <c r="H314" s="222">
        <v>10</v>
      </c>
      <c r="I314" s="223"/>
      <c r="J314" s="224">
        <f>ROUND(I314*H314,2)</f>
        <v>0</v>
      </c>
      <c r="K314" s="220" t="s">
        <v>205</v>
      </c>
      <c r="L314" s="42"/>
      <c r="M314" s="225" t="s">
        <v>30</v>
      </c>
      <c r="N314" s="226" t="s">
        <v>46</v>
      </c>
      <c r="O314" s="82"/>
      <c r="P314" s="227">
        <f>O314*H314</f>
        <v>0</v>
      </c>
      <c r="Q314" s="227">
        <v>8.1249999999999996E-05</v>
      </c>
      <c r="R314" s="227">
        <f>Q314*H314</f>
        <v>0.00081249999999999996</v>
      </c>
      <c r="S314" s="227">
        <v>0</v>
      </c>
      <c r="T314" s="228">
        <f>S314*H314</f>
        <v>0</v>
      </c>
      <c r="AR314" s="229" t="s">
        <v>206</v>
      </c>
      <c r="AT314" s="229" t="s">
        <v>201</v>
      </c>
      <c r="AU314" s="229" t="s">
        <v>85</v>
      </c>
      <c r="AY314" s="16" t="s">
        <v>199</v>
      </c>
      <c r="BE314" s="230">
        <f>IF(N314="základní",J314,0)</f>
        <v>0</v>
      </c>
      <c r="BF314" s="230">
        <f>IF(N314="snížená",J314,0)</f>
        <v>0</v>
      </c>
      <c r="BG314" s="230">
        <f>IF(N314="zákl. přenesená",J314,0)</f>
        <v>0</v>
      </c>
      <c r="BH314" s="230">
        <f>IF(N314="sníž. přenesená",J314,0)</f>
        <v>0</v>
      </c>
      <c r="BI314" s="230">
        <f>IF(N314="nulová",J314,0)</f>
        <v>0</v>
      </c>
      <c r="BJ314" s="16" t="s">
        <v>83</v>
      </c>
      <c r="BK314" s="230">
        <f>ROUND(I314*H314,2)</f>
        <v>0</v>
      </c>
      <c r="BL314" s="16" t="s">
        <v>206</v>
      </c>
      <c r="BM314" s="229" t="s">
        <v>1675</v>
      </c>
    </row>
    <row r="315" s="1" customFormat="1">
      <c r="B315" s="37"/>
      <c r="C315" s="38"/>
      <c r="D315" s="231" t="s">
        <v>208</v>
      </c>
      <c r="E315" s="38"/>
      <c r="F315" s="232" t="s">
        <v>1676</v>
      </c>
      <c r="G315" s="38"/>
      <c r="H315" s="38"/>
      <c r="I315" s="144"/>
      <c r="J315" s="38"/>
      <c r="K315" s="38"/>
      <c r="L315" s="42"/>
      <c r="M315" s="233"/>
      <c r="N315" s="82"/>
      <c r="O315" s="82"/>
      <c r="P315" s="82"/>
      <c r="Q315" s="82"/>
      <c r="R315" s="82"/>
      <c r="S315" s="82"/>
      <c r="T315" s="83"/>
      <c r="AT315" s="16" t="s">
        <v>208</v>
      </c>
      <c r="AU315" s="16" t="s">
        <v>85</v>
      </c>
    </row>
    <row r="316" s="1" customFormat="1">
      <c r="B316" s="37"/>
      <c r="C316" s="38"/>
      <c r="D316" s="231" t="s">
        <v>210</v>
      </c>
      <c r="E316" s="38"/>
      <c r="F316" s="234" t="s">
        <v>1427</v>
      </c>
      <c r="G316" s="38"/>
      <c r="H316" s="38"/>
      <c r="I316" s="144"/>
      <c r="J316" s="38"/>
      <c r="K316" s="38"/>
      <c r="L316" s="42"/>
      <c r="M316" s="233"/>
      <c r="N316" s="82"/>
      <c r="O316" s="82"/>
      <c r="P316" s="82"/>
      <c r="Q316" s="82"/>
      <c r="R316" s="82"/>
      <c r="S316" s="82"/>
      <c r="T316" s="83"/>
      <c r="AT316" s="16" t="s">
        <v>210</v>
      </c>
      <c r="AU316" s="16" t="s">
        <v>85</v>
      </c>
    </row>
    <row r="317" s="1" customFormat="1" ht="16.5" customHeight="1">
      <c r="B317" s="37"/>
      <c r="C317" s="263" t="s">
        <v>601</v>
      </c>
      <c r="D317" s="263" t="s">
        <v>774</v>
      </c>
      <c r="E317" s="264" t="s">
        <v>1677</v>
      </c>
      <c r="F317" s="265" t="s">
        <v>1678</v>
      </c>
      <c r="G317" s="266" t="s">
        <v>277</v>
      </c>
      <c r="H317" s="267">
        <v>10</v>
      </c>
      <c r="I317" s="268"/>
      <c r="J317" s="269">
        <f>ROUND(I317*H317,2)</f>
        <v>0</v>
      </c>
      <c r="K317" s="265" t="s">
        <v>205</v>
      </c>
      <c r="L317" s="270"/>
      <c r="M317" s="271" t="s">
        <v>30</v>
      </c>
      <c r="N317" s="272" t="s">
        <v>46</v>
      </c>
      <c r="O317" s="82"/>
      <c r="P317" s="227">
        <f>O317*H317</f>
        <v>0</v>
      </c>
      <c r="Q317" s="227">
        <v>0.00089999999999999998</v>
      </c>
      <c r="R317" s="227">
        <f>Q317*H317</f>
        <v>0.0089999999999999993</v>
      </c>
      <c r="S317" s="227">
        <v>0</v>
      </c>
      <c r="T317" s="228">
        <f>S317*H317</f>
        <v>0</v>
      </c>
      <c r="AR317" s="229" t="s">
        <v>263</v>
      </c>
      <c r="AT317" s="229" t="s">
        <v>774</v>
      </c>
      <c r="AU317" s="229" t="s">
        <v>85</v>
      </c>
      <c r="AY317" s="16" t="s">
        <v>199</v>
      </c>
      <c r="BE317" s="230">
        <f>IF(N317="základní",J317,0)</f>
        <v>0</v>
      </c>
      <c r="BF317" s="230">
        <f>IF(N317="snížená",J317,0)</f>
        <v>0</v>
      </c>
      <c r="BG317" s="230">
        <f>IF(N317="zákl. přenesená",J317,0)</f>
        <v>0</v>
      </c>
      <c r="BH317" s="230">
        <f>IF(N317="sníž. přenesená",J317,0)</f>
        <v>0</v>
      </c>
      <c r="BI317" s="230">
        <f>IF(N317="nulová",J317,0)</f>
        <v>0</v>
      </c>
      <c r="BJ317" s="16" t="s">
        <v>83</v>
      </c>
      <c r="BK317" s="230">
        <f>ROUND(I317*H317,2)</f>
        <v>0</v>
      </c>
      <c r="BL317" s="16" t="s">
        <v>206</v>
      </c>
      <c r="BM317" s="229" t="s">
        <v>1679</v>
      </c>
    </row>
    <row r="318" s="1" customFormat="1">
      <c r="B318" s="37"/>
      <c r="C318" s="38"/>
      <c r="D318" s="231" t="s">
        <v>208</v>
      </c>
      <c r="E318" s="38"/>
      <c r="F318" s="232" t="s">
        <v>1678</v>
      </c>
      <c r="G318" s="38"/>
      <c r="H318" s="38"/>
      <c r="I318" s="144"/>
      <c r="J318" s="38"/>
      <c r="K318" s="38"/>
      <c r="L318" s="42"/>
      <c r="M318" s="233"/>
      <c r="N318" s="82"/>
      <c r="O318" s="82"/>
      <c r="P318" s="82"/>
      <c r="Q318" s="82"/>
      <c r="R318" s="82"/>
      <c r="S318" s="82"/>
      <c r="T318" s="83"/>
      <c r="AT318" s="16" t="s">
        <v>208</v>
      </c>
      <c r="AU318" s="16" t="s">
        <v>85</v>
      </c>
    </row>
    <row r="319" s="1" customFormat="1" ht="16.5" customHeight="1">
      <c r="B319" s="37"/>
      <c r="C319" s="218" t="s">
        <v>607</v>
      </c>
      <c r="D319" s="218" t="s">
        <v>201</v>
      </c>
      <c r="E319" s="219" t="s">
        <v>1680</v>
      </c>
      <c r="F319" s="220" t="s">
        <v>1681</v>
      </c>
      <c r="G319" s="221" t="s">
        <v>277</v>
      </c>
      <c r="H319" s="222">
        <v>2</v>
      </c>
      <c r="I319" s="223"/>
      <c r="J319" s="224">
        <f>ROUND(I319*H319,2)</f>
        <v>0</v>
      </c>
      <c r="K319" s="220" t="s">
        <v>205</v>
      </c>
      <c r="L319" s="42"/>
      <c r="M319" s="225" t="s">
        <v>30</v>
      </c>
      <c r="N319" s="226" t="s">
        <v>46</v>
      </c>
      <c r="O319" s="82"/>
      <c r="P319" s="227">
        <f>O319*H319</f>
        <v>0</v>
      </c>
      <c r="Q319" s="227">
        <v>0.0001019</v>
      </c>
      <c r="R319" s="227">
        <f>Q319*H319</f>
        <v>0.00020379999999999999</v>
      </c>
      <c r="S319" s="227">
        <v>0</v>
      </c>
      <c r="T319" s="228">
        <f>S319*H319</f>
        <v>0</v>
      </c>
      <c r="AR319" s="229" t="s">
        <v>206</v>
      </c>
      <c r="AT319" s="229" t="s">
        <v>201</v>
      </c>
      <c r="AU319" s="229" t="s">
        <v>85</v>
      </c>
      <c r="AY319" s="16" t="s">
        <v>199</v>
      </c>
      <c r="BE319" s="230">
        <f>IF(N319="základní",J319,0)</f>
        <v>0</v>
      </c>
      <c r="BF319" s="230">
        <f>IF(N319="snížená",J319,0)</f>
        <v>0</v>
      </c>
      <c r="BG319" s="230">
        <f>IF(N319="zákl. přenesená",J319,0)</f>
        <v>0</v>
      </c>
      <c r="BH319" s="230">
        <f>IF(N319="sníž. přenesená",J319,0)</f>
        <v>0</v>
      </c>
      <c r="BI319" s="230">
        <f>IF(N319="nulová",J319,0)</f>
        <v>0</v>
      </c>
      <c r="BJ319" s="16" t="s">
        <v>83</v>
      </c>
      <c r="BK319" s="230">
        <f>ROUND(I319*H319,2)</f>
        <v>0</v>
      </c>
      <c r="BL319" s="16" t="s">
        <v>206</v>
      </c>
      <c r="BM319" s="229" t="s">
        <v>1682</v>
      </c>
    </row>
    <row r="320" s="1" customFormat="1">
      <c r="B320" s="37"/>
      <c r="C320" s="38"/>
      <c r="D320" s="231" t="s">
        <v>208</v>
      </c>
      <c r="E320" s="38"/>
      <c r="F320" s="232" t="s">
        <v>1683</v>
      </c>
      <c r="G320" s="38"/>
      <c r="H320" s="38"/>
      <c r="I320" s="144"/>
      <c r="J320" s="38"/>
      <c r="K320" s="38"/>
      <c r="L320" s="42"/>
      <c r="M320" s="233"/>
      <c r="N320" s="82"/>
      <c r="O320" s="82"/>
      <c r="P320" s="82"/>
      <c r="Q320" s="82"/>
      <c r="R320" s="82"/>
      <c r="S320" s="82"/>
      <c r="T320" s="83"/>
      <c r="AT320" s="16" t="s">
        <v>208</v>
      </c>
      <c r="AU320" s="16" t="s">
        <v>85</v>
      </c>
    </row>
    <row r="321" s="1" customFormat="1">
      <c r="B321" s="37"/>
      <c r="C321" s="38"/>
      <c r="D321" s="231" t="s">
        <v>210</v>
      </c>
      <c r="E321" s="38"/>
      <c r="F321" s="234" t="s">
        <v>1427</v>
      </c>
      <c r="G321" s="38"/>
      <c r="H321" s="38"/>
      <c r="I321" s="144"/>
      <c r="J321" s="38"/>
      <c r="K321" s="38"/>
      <c r="L321" s="42"/>
      <c r="M321" s="233"/>
      <c r="N321" s="82"/>
      <c r="O321" s="82"/>
      <c r="P321" s="82"/>
      <c r="Q321" s="82"/>
      <c r="R321" s="82"/>
      <c r="S321" s="82"/>
      <c r="T321" s="83"/>
      <c r="AT321" s="16" t="s">
        <v>210</v>
      </c>
      <c r="AU321" s="16" t="s">
        <v>85</v>
      </c>
    </row>
    <row r="322" s="1" customFormat="1" ht="16.5" customHeight="1">
      <c r="B322" s="37"/>
      <c r="C322" s="263" t="s">
        <v>612</v>
      </c>
      <c r="D322" s="263" t="s">
        <v>774</v>
      </c>
      <c r="E322" s="264" t="s">
        <v>1684</v>
      </c>
      <c r="F322" s="265" t="s">
        <v>1685</v>
      </c>
      <c r="G322" s="266" t="s">
        <v>277</v>
      </c>
      <c r="H322" s="267">
        <v>2</v>
      </c>
      <c r="I322" s="268"/>
      <c r="J322" s="269">
        <f>ROUND(I322*H322,2)</f>
        <v>0</v>
      </c>
      <c r="K322" s="265" t="s">
        <v>205</v>
      </c>
      <c r="L322" s="270"/>
      <c r="M322" s="271" t="s">
        <v>30</v>
      </c>
      <c r="N322" s="272" t="s">
        <v>46</v>
      </c>
      <c r="O322" s="82"/>
      <c r="P322" s="227">
        <f>O322*H322</f>
        <v>0</v>
      </c>
      <c r="Q322" s="227">
        <v>0.0012999999999999999</v>
      </c>
      <c r="R322" s="227">
        <f>Q322*H322</f>
        <v>0.0025999999999999999</v>
      </c>
      <c r="S322" s="227">
        <v>0</v>
      </c>
      <c r="T322" s="228">
        <f>S322*H322</f>
        <v>0</v>
      </c>
      <c r="AR322" s="229" t="s">
        <v>263</v>
      </c>
      <c r="AT322" s="229" t="s">
        <v>774</v>
      </c>
      <c r="AU322" s="229" t="s">
        <v>85</v>
      </c>
      <c r="AY322" s="16" t="s">
        <v>199</v>
      </c>
      <c r="BE322" s="230">
        <f>IF(N322="základní",J322,0)</f>
        <v>0</v>
      </c>
      <c r="BF322" s="230">
        <f>IF(N322="snížená",J322,0)</f>
        <v>0</v>
      </c>
      <c r="BG322" s="230">
        <f>IF(N322="zákl. přenesená",J322,0)</f>
        <v>0</v>
      </c>
      <c r="BH322" s="230">
        <f>IF(N322="sníž. přenesená",J322,0)</f>
        <v>0</v>
      </c>
      <c r="BI322" s="230">
        <f>IF(N322="nulová",J322,0)</f>
        <v>0</v>
      </c>
      <c r="BJ322" s="16" t="s">
        <v>83</v>
      </c>
      <c r="BK322" s="230">
        <f>ROUND(I322*H322,2)</f>
        <v>0</v>
      </c>
      <c r="BL322" s="16" t="s">
        <v>206</v>
      </c>
      <c r="BM322" s="229" t="s">
        <v>1686</v>
      </c>
    </row>
    <row r="323" s="1" customFormat="1">
      <c r="B323" s="37"/>
      <c r="C323" s="38"/>
      <c r="D323" s="231" t="s">
        <v>208</v>
      </c>
      <c r="E323" s="38"/>
      <c r="F323" s="232" t="s">
        <v>1685</v>
      </c>
      <c r="G323" s="38"/>
      <c r="H323" s="38"/>
      <c r="I323" s="144"/>
      <c r="J323" s="38"/>
      <c r="K323" s="38"/>
      <c r="L323" s="42"/>
      <c r="M323" s="233"/>
      <c r="N323" s="82"/>
      <c r="O323" s="82"/>
      <c r="P323" s="82"/>
      <c r="Q323" s="82"/>
      <c r="R323" s="82"/>
      <c r="S323" s="82"/>
      <c r="T323" s="83"/>
      <c r="AT323" s="16" t="s">
        <v>208</v>
      </c>
      <c r="AU323" s="16" t="s">
        <v>85</v>
      </c>
    </row>
    <row r="324" s="1" customFormat="1" ht="16.5" customHeight="1">
      <c r="B324" s="37"/>
      <c r="C324" s="218" t="s">
        <v>619</v>
      </c>
      <c r="D324" s="218" t="s">
        <v>201</v>
      </c>
      <c r="E324" s="219" t="s">
        <v>1687</v>
      </c>
      <c r="F324" s="220" t="s">
        <v>1688</v>
      </c>
      <c r="G324" s="221" t="s">
        <v>277</v>
      </c>
      <c r="H324" s="222">
        <v>6</v>
      </c>
      <c r="I324" s="223"/>
      <c r="J324" s="224">
        <f>ROUND(I324*H324,2)</f>
        <v>0</v>
      </c>
      <c r="K324" s="220" t="s">
        <v>205</v>
      </c>
      <c r="L324" s="42"/>
      <c r="M324" s="225" t="s">
        <v>30</v>
      </c>
      <c r="N324" s="226" t="s">
        <v>46</v>
      </c>
      <c r="O324" s="82"/>
      <c r="P324" s="227">
        <f>O324*H324</f>
        <v>0</v>
      </c>
      <c r="Q324" s="227">
        <v>0.0001019</v>
      </c>
      <c r="R324" s="227">
        <f>Q324*H324</f>
        <v>0.00061140000000000001</v>
      </c>
      <c r="S324" s="227">
        <v>0</v>
      </c>
      <c r="T324" s="228">
        <f>S324*H324</f>
        <v>0</v>
      </c>
      <c r="AR324" s="229" t="s">
        <v>206</v>
      </c>
      <c r="AT324" s="229" t="s">
        <v>201</v>
      </c>
      <c r="AU324" s="229" t="s">
        <v>85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1689</v>
      </c>
    </row>
    <row r="325" s="1" customFormat="1">
      <c r="B325" s="37"/>
      <c r="C325" s="38"/>
      <c r="D325" s="231" t="s">
        <v>208</v>
      </c>
      <c r="E325" s="38"/>
      <c r="F325" s="232" t="s">
        <v>1690</v>
      </c>
      <c r="G325" s="38"/>
      <c r="H325" s="38"/>
      <c r="I325" s="144"/>
      <c r="J325" s="38"/>
      <c r="K325" s="38"/>
      <c r="L325" s="42"/>
      <c r="M325" s="233"/>
      <c r="N325" s="82"/>
      <c r="O325" s="82"/>
      <c r="P325" s="82"/>
      <c r="Q325" s="82"/>
      <c r="R325" s="82"/>
      <c r="S325" s="82"/>
      <c r="T325" s="83"/>
      <c r="AT325" s="16" t="s">
        <v>208</v>
      </c>
      <c r="AU325" s="16" t="s">
        <v>85</v>
      </c>
    </row>
    <row r="326" s="1" customFormat="1">
      <c r="B326" s="37"/>
      <c r="C326" s="38"/>
      <c r="D326" s="231" t="s">
        <v>210</v>
      </c>
      <c r="E326" s="38"/>
      <c r="F326" s="234" t="s">
        <v>1427</v>
      </c>
      <c r="G326" s="38"/>
      <c r="H326" s="38"/>
      <c r="I326" s="144"/>
      <c r="J326" s="38"/>
      <c r="K326" s="38"/>
      <c r="L326" s="42"/>
      <c r="M326" s="233"/>
      <c r="N326" s="82"/>
      <c r="O326" s="82"/>
      <c r="P326" s="82"/>
      <c r="Q326" s="82"/>
      <c r="R326" s="82"/>
      <c r="S326" s="82"/>
      <c r="T326" s="83"/>
      <c r="AT326" s="16" t="s">
        <v>210</v>
      </c>
      <c r="AU326" s="16" t="s">
        <v>85</v>
      </c>
    </row>
    <row r="327" s="1" customFormat="1" ht="16.5" customHeight="1">
      <c r="B327" s="37"/>
      <c r="C327" s="263" t="s">
        <v>625</v>
      </c>
      <c r="D327" s="263" t="s">
        <v>774</v>
      </c>
      <c r="E327" s="264" t="s">
        <v>1691</v>
      </c>
      <c r="F327" s="265" t="s">
        <v>1692</v>
      </c>
      <c r="G327" s="266" t="s">
        <v>277</v>
      </c>
      <c r="H327" s="267">
        <v>6</v>
      </c>
      <c r="I327" s="268"/>
      <c r="J327" s="269">
        <f>ROUND(I327*H327,2)</f>
        <v>0</v>
      </c>
      <c r="K327" s="265" t="s">
        <v>205</v>
      </c>
      <c r="L327" s="270"/>
      <c r="M327" s="271" t="s">
        <v>30</v>
      </c>
      <c r="N327" s="272" t="s">
        <v>46</v>
      </c>
      <c r="O327" s="82"/>
      <c r="P327" s="227">
        <f>O327*H327</f>
        <v>0</v>
      </c>
      <c r="Q327" s="227">
        <v>0.0016000000000000001</v>
      </c>
      <c r="R327" s="227">
        <f>Q327*H327</f>
        <v>0.0096000000000000009</v>
      </c>
      <c r="S327" s="227">
        <v>0</v>
      </c>
      <c r="T327" s="228">
        <f>S327*H327</f>
        <v>0</v>
      </c>
      <c r="AR327" s="229" t="s">
        <v>263</v>
      </c>
      <c r="AT327" s="229" t="s">
        <v>774</v>
      </c>
      <c r="AU327" s="229" t="s">
        <v>85</v>
      </c>
      <c r="AY327" s="16" t="s">
        <v>199</v>
      </c>
      <c r="BE327" s="230">
        <f>IF(N327="základní",J327,0)</f>
        <v>0</v>
      </c>
      <c r="BF327" s="230">
        <f>IF(N327="snížená",J327,0)</f>
        <v>0</v>
      </c>
      <c r="BG327" s="230">
        <f>IF(N327="zákl. přenesená",J327,0)</f>
        <v>0</v>
      </c>
      <c r="BH327" s="230">
        <f>IF(N327="sníž. přenesená",J327,0)</f>
        <v>0</v>
      </c>
      <c r="BI327" s="230">
        <f>IF(N327="nulová",J327,0)</f>
        <v>0</v>
      </c>
      <c r="BJ327" s="16" t="s">
        <v>83</v>
      </c>
      <c r="BK327" s="230">
        <f>ROUND(I327*H327,2)</f>
        <v>0</v>
      </c>
      <c r="BL327" s="16" t="s">
        <v>206</v>
      </c>
      <c r="BM327" s="229" t="s">
        <v>1693</v>
      </c>
    </row>
    <row r="328" s="1" customFormat="1">
      <c r="B328" s="37"/>
      <c r="C328" s="38"/>
      <c r="D328" s="231" t="s">
        <v>208</v>
      </c>
      <c r="E328" s="38"/>
      <c r="F328" s="232" t="s">
        <v>1692</v>
      </c>
      <c r="G328" s="38"/>
      <c r="H328" s="38"/>
      <c r="I328" s="144"/>
      <c r="J328" s="38"/>
      <c r="K328" s="38"/>
      <c r="L328" s="42"/>
      <c r="M328" s="233"/>
      <c r="N328" s="82"/>
      <c r="O328" s="82"/>
      <c r="P328" s="82"/>
      <c r="Q328" s="82"/>
      <c r="R328" s="82"/>
      <c r="S328" s="82"/>
      <c r="T328" s="83"/>
      <c r="AT328" s="16" t="s">
        <v>208</v>
      </c>
      <c r="AU328" s="16" t="s">
        <v>85</v>
      </c>
    </row>
    <row r="329" s="1" customFormat="1" ht="16.5" customHeight="1">
      <c r="B329" s="37"/>
      <c r="C329" s="218" t="s">
        <v>631</v>
      </c>
      <c r="D329" s="218" t="s">
        <v>201</v>
      </c>
      <c r="E329" s="219" t="s">
        <v>1694</v>
      </c>
      <c r="F329" s="220" t="s">
        <v>1695</v>
      </c>
      <c r="G329" s="221" t="s">
        <v>277</v>
      </c>
      <c r="H329" s="222">
        <v>25</v>
      </c>
      <c r="I329" s="223"/>
      <c r="J329" s="224">
        <f>ROUND(I329*H329,2)</f>
        <v>0</v>
      </c>
      <c r="K329" s="220" t="s">
        <v>205</v>
      </c>
      <c r="L329" s="42"/>
      <c r="M329" s="225" t="s">
        <v>30</v>
      </c>
      <c r="N329" s="226" t="s">
        <v>46</v>
      </c>
      <c r="O329" s="82"/>
      <c r="P329" s="227">
        <f>O329*H329</f>
        <v>0</v>
      </c>
      <c r="Q329" s="227">
        <v>0.00010280000000000001</v>
      </c>
      <c r="R329" s="227">
        <f>Q329*H329</f>
        <v>0.0025700000000000002</v>
      </c>
      <c r="S329" s="227">
        <v>0</v>
      </c>
      <c r="T329" s="228">
        <f>S329*H329</f>
        <v>0</v>
      </c>
      <c r="AR329" s="229" t="s">
        <v>206</v>
      </c>
      <c r="AT329" s="229" t="s">
        <v>201</v>
      </c>
      <c r="AU329" s="229" t="s">
        <v>85</v>
      </c>
      <c r="AY329" s="16" t="s">
        <v>199</v>
      </c>
      <c r="BE329" s="230">
        <f>IF(N329="základní",J329,0)</f>
        <v>0</v>
      </c>
      <c r="BF329" s="230">
        <f>IF(N329="snížená",J329,0)</f>
        <v>0</v>
      </c>
      <c r="BG329" s="230">
        <f>IF(N329="zákl. přenesená",J329,0)</f>
        <v>0</v>
      </c>
      <c r="BH329" s="230">
        <f>IF(N329="sníž. přenesená",J329,0)</f>
        <v>0</v>
      </c>
      <c r="BI329" s="230">
        <f>IF(N329="nulová",J329,0)</f>
        <v>0</v>
      </c>
      <c r="BJ329" s="16" t="s">
        <v>83</v>
      </c>
      <c r="BK329" s="230">
        <f>ROUND(I329*H329,2)</f>
        <v>0</v>
      </c>
      <c r="BL329" s="16" t="s">
        <v>206</v>
      </c>
      <c r="BM329" s="229" t="s">
        <v>1696</v>
      </c>
    </row>
    <row r="330" s="1" customFormat="1">
      <c r="B330" s="37"/>
      <c r="C330" s="38"/>
      <c r="D330" s="231" t="s">
        <v>208</v>
      </c>
      <c r="E330" s="38"/>
      <c r="F330" s="232" t="s">
        <v>1697</v>
      </c>
      <c r="G330" s="38"/>
      <c r="H330" s="38"/>
      <c r="I330" s="144"/>
      <c r="J330" s="38"/>
      <c r="K330" s="38"/>
      <c r="L330" s="42"/>
      <c r="M330" s="233"/>
      <c r="N330" s="82"/>
      <c r="O330" s="82"/>
      <c r="P330" s="82"/>
      <c r="Q330" s="82"/>
      <c r="R330" s="82"/>
      <c r="S330" s="82"/>
      <c r="T330" s="83"/>
      <c r="AT330" s="16" t="s">
        <v>208</v>
      </c>
      <c r="AU330" s="16" t="s">
        <v>85</v>
      </c>
    </row>
    <row r="331" s="1" customFormat="1">
      <c r="B331" s="37"/>
      <c r="C331" s="38"/>
      <c r="D331" s="231" t="s">
        <v>210</v>
      </c>
      <c r="E331" s="38"/>
      <c r="F331" s="234" t="s">
        <v>1427</v>
      </c>
      <c r="G331" s="38"/>
      <c r="H331" s="38"/>
      <c r="I331" s="144"/>
      <c r="J331" s="38"/>
      <c r="K331" s="38"/>
      <c r="L331" s="42"/>
      <c r="M331" s="233"/>
      <c r="N331" s="82"/>
      <c r="O331" s="82"/>
      <c r="P331" s="82"/>
      <c r="Q331" s="82"/>
      <c r="R331" s="82"/>
      <c r="S331" s="82"/>
      <c r="T331" s="83"/>
      <c r="AT331" s="16" t="s">
        <v>210</v>
      </c>
      <c r="AU331" s="16" t="s">
        <v>85</v>
      </c>
    </row>
    <row r="332" s="1" customFormat="1" ht="16.5" customHeight="1">
      <c r="B332" s="37"/>
      <c r="C332" s="263" t="s">
        <v>637</v>
      </c>
      <c r="D332" s="263" t="s">
        <v>774</v>
      </c>
      <c r="E332" s="264" t="s">
        <v>1698</v>
      </c>
      <c r="F332" s="265" t="s">
        <v>1699</v>
      </c>
      <c r="G332" s="266" t="s">
        <v>277</v>
      </c>
      <c r="H332" s="267">
        <v>25</v>
      </c>
      <c r="I332" s="268"/>
      <c r="J332" s="269">
        <f>ROUND(I332*H332,2)</f>
        <v>0</v>
      </c>
      <c r="K332" s="265" t="s">
        <v>30</v>
      </c>
      <c r="L332" s="270"/>
      <c r="M332" s="271" t="s">
        <v>30</v>
      </c>
      <c r="N332" s="272" t="s">
        <v>46</v>
      </c>
      <c r="O332" s="82"/>
      <c r="P332" s="227">
        <f>O332*H332</f>
        <v>0</v>
      </c>
      <c r="Q332" s="227">
        <v>0.0054000000000000003</v>
      </c>
      <c r="R332" s="227">
        <f>Q332*H332</f>
        <v>0.13500000000000001</v>
      </c>
      <c r="S332" s="227">
        <v>0</v>
      </c>
      <c r="T332" s="228">
        <f>S332*H332</f>
        <v>0</v>
      </c>
      <c r="AR332" s="229" t="s">
        <v>263</v>
      </c>
      <c r="AT332" s="229" t="s">
        <v>774</v>
      </c>
      <c r="AU332" s="229" t="s">
        <v>85</v>
      </c>
      <c r="AY332" s="16" t="s">
        <v>199</v>
      </c>
      <c r="BE332" s="230">
        <f>IF(N332="základní",J332,0)</f>
        <v>0</v>
      </c>
      <c r="BF332" s="230">
        <f>IF(N332="snížená",J332,0)</f>
        <v>0</v>
      </c>
      <c r="BG332" s="230">
        <f>IF(N332="zákl. přenesená",J332,0)</f>
        <v>0</v>
      </c>
      <c r="BH332" s="230">
        <f>IF(N332="sníž. přenesená",J332,0)</f>
        <v>0</v>
      </c>
      <c r="BI332" s="230">
        <f>IF(N332="nulová",J332,0)</f>
        <v>0</v>
      </c>
      <c r="BJ332" s="16" t="s">
        <v>83</v>
      </c>
      <c r="BK332" s="230">
        <f>ROUND(I332*H332,2)</f>
        <v>0</v>
      </c>
      <c r="BL332" s="16" t="s">
        <v>206</v>
      </c>
      <c r="BM332" s="229" t="s">
        <v>1700</v>
      </c>
    </row>
    <row r="333" s="1" customFormat="1" ht="16.5" customHeight="1">
      <c r="B333" s="37"/>
      <c r="C333" s="218" t="s">
        <v>643</v>
      </c>
      <c r="D333" s="218" t="s">
        <v>201</v>
      </c>
      <c r="E333" s="219" t="s">
        <v>1701</v>
      </c>
      <c r="F333" s="220" t="s">
        <v>1702</v>
      </c>
      <c r="G333" s="221" t="s">
        <v>277</v>
      </c>
      <c r="H333" s="222">
        <v>1</v>
      </c>
      <c r="I333" s="223"/>
      <c r="J333" s="224">
        <f>ROUND(I333*H333,2)</f>
        <v>0</v>
      </c>
      <c r="K333" s="220" t="s">
        <v>205</v>
      </c>
      <c r="L333" s="42"/>
      <c r="M333" s="225" t="s">
        <v>30</v>
      </c>
      <c r="N333" s="226" t="s">
        <v>46</v>
      </c>
      <c r="O333" s="82"/>
      <c r="P333" s="227">
        <f>O333*H333</f>
        <v>0</v>
      </c>
      <c r="Q333" s="227">
        <v>0.00010280000000000001</v>
      </c>
      <c r="R333" s="227">
        <f>Q333*H333</f>
        <v>0.00010280000000000001</v>
      </c>
      <c r="S333" s="227">
        <v>0</v>
      </c>
      <c r="T333" s="228">
        <f>S333*H333</f>
        <v>0</v>
      </c>
      <c r="AR333" s="229" t="s">
        <v>206</v>
      </c>
      <c r="AT333" s="229" t="s">
        <v>201</v>
      </c>
      <c r="AU333" s="229" t="s">
        <v>85</v>
      </c>
      <c r="AY333" s="16" t="s">
        <v>199</v>
      </c>
      <c r="BE333" s="230">
        <f>IF(N333="základní",J333,0)</f>
        <v>0</v>
      </c>
      <c r="BF333" s="230">
        <f>IF(N333="snížená",J333,0)</f>
        <v>0</v>
      </c>
      <c r="BG333" s="230">
        <f>IF(N333="zákl. přenesená",J333,0)</f>
        <v>0</v>
      </c>
      <c r="BH333" s="230">
        <f>IF(N333="sníž. přenesená",J333,0)</f>
        <v>0</v>
      </c>
      <c r="BI333" s="230">
        <f>IF(N333="nulová",J333,0)</f>
        <v>0</v>
      </c>
      <c r="BJ333" s="16" t="s">
        <v>83</v>
      </c>
      <c r="BK333" s="230">
        <f>ROUND(I333*H333,2)</f>
        <v>0</v>
      </c>
      <c r="BL333" s="16" t="s">
        <v>206</v>
      </c>
      <c r="BM333" s="229" t="s">
        <v>1703</v>
      </c>
    </row>
    <row r="334" s="1" customFormat="1">
      <c r="B334" s="37"/>
      <c r="C334" s="38"/>
      <c r="D334" s="231" t="s">
        <v>208</v>
      </c>
      <c r="E334" s="38"/>
      <c r="F334" s="232" t="s">
        <v>1704</v>
      </c>
      <c r="G334" s="38"/>
      <c r="H334" s="38"/>
      <c r="I334" s="144"/>
      <c r="J334" s="38"/>
      <c r="K334" s="38"/>
      <c r="L334" s="42"/>
      <c r="M334" s="233"/>
      <c r="N334" s="82"/>
      <c r="O334" s="82"/>
      <c r="P334" s="82"/>
      <c r="Q334" s="82"/>
      <c r="R334" s="82"/>
      <c r="S334" s="82"/>
      <c r="T334" s="83"/>
      <c r="AT334" s="16" t="s">
        <v>208</v>
      </c>
      <c r="AU334" s="16" t="s">
        <v>85</v>
      </c>
    </row>
    <row r="335" s="1" customFormat="1">
      <c r="B335" s="37"/>
      <c r="C335" s="38"/>
      <c r="D335" s="231" t="s">
        <v>210</v>
      </c>
      <c r="E335" s="38"/>
      <c r="F335" s="234" t="s">
        <v>1427</v>
      </c>
      <c r="G335" s="38"/>
      <c r="H335" s="38"/>
      <c r="I335" s="144"/>
      <c r="J335" s="38"/>
      <c r="K335" s="38"/>
      <c r="L335" s="42"/>
      <c r="M335" s="233"/>
      <c r="N335" s="82"/>
      <c r="O335" s="82"/>
      <c r="P335" s="82"/>
      <c r="Q335" s="82"/>
      <c r="R335" s="82"/>
      <c r="S335" s="82"/>
      <c r="T335" s="83"/>
      <c r="AT335" s="16" t="s">
        <v>210</v>
      </c>
      <c r="AU335" s="16" t="s">
        <v>85</v>
      </c>
    </row>
    <row r="336" s="1" customFormat="1" ht="16.5" customHeight="1">
      <c r="B336" s="37"/>
      <c r="C336" s="263" t="s">
        <v>648</v>
      </c>
      <c r="D336" s="263" t="s">
        <v>774</v>
      </c>
      <c r="E336" s="264" t="s">
        <v>1705</v>
      </c>
      <c r="F336" s="265" t="s">
        <v>1706</v>
      </c>
      <c r="G336" s="266" t="s">
        <v>277</v>
      </c>
      <c r="H336" s="267">
        <v>1</v>
      </c>
      <c r="I336" s="268"/>
      <c r="J336" s="269">
        <f>ROUND(I336*H336,2)</f>
        <v>0</v>
      </c>
      <c r="K336" s="265" t="s">
        <v>205</v>
      </c>
      <c r="L336" s="270"/>
      <c r="M336" s="271" t="s">
        <v>30</v>
      </c>
      <c r="N336" s="272" t="s">
        <v>46</v>
      </c>
      <c r="O336" s="82"/>
      <c r="P336" s="227">
        <f>O336*H336</f>
        <v>0</v>
      </c>
      <c r="Q336" s="227">
        <v>0.0025000000000000001</v>
      </c>
      <c r="R336" s="227">
        <f>Q336*H336</f>
        <v>0.0025000000000000001</v>
      </c>
      <c r="S336" s="227">
        <v>0</v>
      </c>
      <c r="T336" s="228">
        <f>S336*H336</f>
        <v>0</v>
      </c>
      <c r="AR336" s="229" t="s">
        <v>263</v>
      </c>
      <c r="AT336" s="229" t="s">
        <v>774</v>
      </c>
      <c r="AU336" s="229" t="s">
        <v>85</v>
      </c>
      <c r="AY336" s="16" t="s">
        <v>199</v>
      </c>
      <c r="BE336" s="230">
        <f>IF(N336="základní",J336,0)</f>
        <v>0</v>
      </c>
      <c r="BF336" s="230">
        <f>IF(N336="snížená",J336,0)</f>
        <v>0</v>
      </c>
      <c r="BG336" s="230">
        <f>IF(N336="zákl. přenesená",J336,0)</f>
        <v>0</v>
      </c>
      <c r="BH336" s="230">
        <f>IF(N336="sníž. přenesená",J336,0)</f>
        <v>0</v>
      </c>
      <c r="BI336" s="230">
        <f>IF(N336="nulová",J336,0)</f>
        <v>0</v>
      </c>
      <c r="BJ336" s="16" t="s">
        <v>83</v>
      </c>
      <c r="BK336" s="230">
        <f>ROUND(I336*H336,2)</f>
        <v>0</v>
      </c>
      <c r="BL336" s="16" t="s">
        <v>206</v>
      </c>
      <c r="BM336" s="229" t="s">
        <v>1707</v>
      </c>
    </row>
    <row r="337" s="1" customFormat="1">
      <c r="B337" s="37"/>
      <c r="C337" s="38"/>
      <c r="D337" s="231" t="s">
        <v>208</v>
      </c>
      <c r="E337" s="38"/>
      <c r="F337" s="232" t="s">
        <v>1706</v>
      </c>
      <c r="G337" s="38"/>
      <c r="H337" s="38"/>
      <c r="I337" s="144"/>
      <c r="J337" s="38"/>
      <c r="K337" s="38"/>
      <c r="L337" s="42"/>
      <c r="M337" s="233"/>
      <c r="N337" s="82"/>
      <c r="O337" s="82"/>
      <c r="P337" s="82"/>
      <c r="Q337" s="82"/>
      <c r="R337" s="82"/>
      <c r="S337" s="82"/>
      <c r="T337" s="83"/>
      <c r="AT337" s="16" t="s">
        <v>208</v>
      </c>
      <c r="AU337" s="16" t="s">
        <v>85</v>
      </c>
    </row>
    <row r="338" s="1" customFormat="1" ht="16.5" customHeight="1">
      <c r="B338" s="37"/>
      <c r="C338" s="218" t="s">
        <v>653</v>
      </c>
      <c r="D338" s="218" t="s">
        <v>201</v>
      </c>
      <c r="E338" s="219" t="s">
        <v>1708</v>
      </c>
      <c r="F338" s="220" t="s">
        <v>1709</v>
      </c>
      <c r="G338" s="221" t="s">
        <v>277</v>
      </c>
      <c r="H338" s="222">
        <v>23</v>
      </c>
      <c r="I338" s="223"/>
      <c r="J338" s="224">
        <f>ROUND(I338*H338,2)</f>
        <v>0</v>
      </c>
      <c r="K338" s="220" t="s">
        <v>205</v>
      </c>
      <c r="L338" s="42"/>
      <c r="M338" s="225" t="s">
        <v>30</v>
      </c>
      <c r="N338" s="226" t="s">
        <v>46</v>
      </c>
      <c r="O338" s="82"/>
      <c r="P338" s="227">
        <f>O338*H338</f>
        <v>0</v>
      </c>
      <c r="Q338" s="227">
        <v>0.00010280000000000001</v>
      </c>
      <c r="R338" s="227">
        <f>Q338*H338</f>
        <v>0.0023644</v>
      </c>
      <c r="S338" s="227">
        <v>0</v>
      </c>
      <c r="T338" s="228">
        <f>S338*H338</f>
        <v>0</v>
      </c>
      <c r="AR338" s="229" t="s">
        <v>206</v>
      </c>
      <c r="AT338" s="229" t="s">
        <v>201</v>
      </c>
      <c r="AU338" s="229" t="s">
        <v>85</v>
      </c>
      <c r="AY338" s="16" t="s">
        <v>199</v>
      </c>
      <c r="BE338" s="230">
        <f>IF(N338="základní",J338,0)</f>
        <v>0</v>
      </c>
      <c r="BF338" s="230">
        <f>IF(N338="snížená",J338,0)</f>
        <v>0</v>
      </c>
      <c r="BG338" s="230">
        <f>IF(N338="zákl. přenesená",J338,0)</f>
        <v>0</v>
      </c>
      <c r="BH338" s="230">
        <f>IF(N338="sníž. přenesená",J338,0)</f>
        <v>0</v>
      </c>
      <c r="BI338" s="230">
        <f>IF(N338="nulová",J338,0)</f>
        <v>0</v>
      </c>
      <c r="BJ338" s="16" t="s">
        <v>83</v>
      </c>
      <c r="BK338" s="230">
        <f>ROUND(I338*H338,2)</f>
        <v>0</v>
      </c>
      <c r="BL338" s="16" t="s">
        <v>206</v>
      </c>
      <c r="BM338" s="229" t="s">
        <v>1710</v>
      </c>
    </row>
    <row r="339" s="1" customFormat="1">
      <c r="B339" s="37"/>
      <c r="C339" s="38"/>
      <c r="D339" s="231" t="s">
        <v>208</v>
      </c>
      <c r="E339" s="38"/>
      <c r="F339" s="232" t="s">
        <v>1711</v>
      </c>
      <c r="G339" s="38"/>
      <c r="H339" s="38"/>
      <c r="I339" s="144"/>
      <c r="J339" s="38"/>
      <c r="K339" s="38"/>
      <c r="L339" s="42"/>
      <c r="M339" s="233"/>
      <c r="N339" s="82"/>
      <c r="O339" s="82"/>
      <c r="P339" s="82"/>
      <c r="Q339" s="82"/>
      <c r="R339" s="82"/>
      <c r="S339" s="82"/>
      <c r="T339" s="83"/>
      <c r="AT339" s="16" t="s">
        <v>208</v>
      </c>
      <c r="AU339" s="16" t="s">
        <v>85</v>
      </c>
    </row>
    <row r="340" s="1" customFormat="1">
      <c r="B340" s="37"/>
      <c r="C340" s="38"/>
      <c r="D340" s="231" t="s">
        <v>210</v>
      </c>
      <c r="E340" s="38"/>
      <c r="F340" s="234" t="s">
        <v>1427</v>
      </c>
      <c r="G340" s="38"/>
      <c r="H340" s="38"/>
      <c r="I340" s="144"/>
      <c r="J340" s="38"/>
      <c r="K340" s="38"/>
      <c r="L340" s="42"/>
      <c r="M340" s="233"/>
      <c r="N340" s="82"/>
      <c r="O340" s="82"/>
      <c r="P340" s="82"/>
      <c r="Q340" s="82"/>
      <c r="R340" s="82"/>
      <c r="S340" s="82"/>
      <c r="T340" s="83"/>
      <c r="AT340" s="16" t="s">
        <v>210</v>
      </c>
      <c r="AU340" s="16" t="s">
        <v>85</v>
      </c>
    </row>
    <row r="341" s="1" customFormat="1" ht="16.5" customHeight="1">
      <c r="B341" s="37"/>
      <c r="C341" s="263" t="s">
        <v>659</v>
      </c>
      <c r="D341" s="263" t="s">
        <v>774</v>
      </c>
      <c r="E341" s="264" t="s">
        <v>1712</v>
      </c>
      <c r="F341" s="265" t="s">
        <v>1713</v>
      </c>
      <c r="G341" s="266" t="s">
        <v>277</v>
      </c>
      <c r="H341" s="267">
        <v>23</v>
      </c>
      <c r="I341" s="268"/>
      <c r="J341" s="269">
        <f>ROUND(I341*H341,2)</f>
        <v>0</v>
      </c>
      <c r="K341" s="265" t="s">
        <v>205</v>
      </c>
      <c r="L341" s="270"/>
      <c r="M341" s="271" t="s">
        <v>30</v>
      </c>
      <c r="N341" s="272" t="s">
        <v>46</v>
      </c>
      <c r="O341" s="82"/>
      <c r="P341" s="227">
        <f>O341*H341</f>
        <v>0</v>
      </c>
      <c r="Q341" s="227">
        <v>0.0018</v>
      </c>
      <c r="R341" s="227">
        <f>Q341*H341</f>
        <v>0.041399999999999999</v>
      </c>
      <c r="S341" s="227">
        <v>0</v>
      </c>
      <c r="T341" s="228">
        <f>S341*H341</f>
        <v>0</v>
      </c>
      <c r="AR341" s="229" t="s">
        <v>263</v>
      </c>
      <c r="AT341" s="229" t="s">
        <v>774</v>
      </c>
      <c r="AU341" s="229" t="s">
        <v>85</v>
      </c>
      <c r="AY341" s="16" t="s">
        <v>199</v>
      </c>
      <c r="BE341" s="230">
        <f>IF(N341="základní",J341,0)</f>
        <v>0</v>
      </c>
      <c r="BF341" s="230">
        <f>IF(N341="snížená",J341,0)</f>
        <v>0</v>
      </c>
      <c r="BG341" s="230">
        <f>IF(N341="zákl. přenesená",J341,0)</f>
        <v>0</v>
      </c>
      <c r="BH341" s="230">
        <f>IF(N341="sníž. přenesená",J341,0)</f>
        <v>0</v>
      </c>
      <c r="BI341" s="230">
        <f>IF(N341="nulová",J341,0)</f>
        <v>0</v>
      </c>
      <c r="BJ341" s="16" t="s">
        <v>83</v>
      </c>
      <c r="BK341" s="230">
        <f>ROUND(I341*H341,2)</f>
        <v>0</v>
      </c>
      <c r="BL341" s="16" t="s">
        <v>206</v>
      </c>
      <c r="BM341" s="229" t="s">
        <v>1714</v>
      </c>
    </row>
    <row r="342" s="1" customFormat="1">
      <c r="B342" s="37"/>
      <c r="C342" s="38"/>
      <c r="D342" s="231" t="s">
        <v>208</v>
      </c>
      <c r="E342" s="38"/>
      <c r="F342" s="232" t="s">
        <v>1713</v>
      </c>
      <c r="G342" s="38"/>
      <c r="H342" s="38"/>
      <c r="I342" s="144"/>
      <c r="J342" s="38"/>
      <c r="K342" s="38"/>
      <c r="L342" s="42"/>
      <c r="M342" s="233"/>
      <c r="N342" s="82"/>
      <c r="O342" s="82"/>
      <c r="P342" s="82"/>
      <c r="Q342" s="82"/>
      <c r="R342" s="82"/>
      <c r="S342" s="82"/>
      <c r="T342" s="83"/>
      <c r="AT342" s="16" t="s">
        <v>208</v>
      </c>
      <c r="AU342" s="16" t="s">
        <v>85</v>
      </c>
    </row>
    <row r="343" s="1" customFormat="1" ht="16.5" customHeight="1">
      <c r="B343" s="37"/>
      <c r="C343" s="218" t="s">
        <v>666</v>
      </c>
      <c r="D343" s="218" t="s">
        <v>201</v>
      </c>
      <c r="E343" s="219" t="s">
        <v>1715</v>
      </c>
      <c r="F343" s="220" t="s">
        <v>1716</v>
      </c>
      <c r="G343" s="221" t="s">
        <v>277</v>
      </c>
      <c r="H343" s="222">
        <v>1</v>
      </c>
      <c r="I343" s="223"/>
      <c r="J343" s="224">
        <f>ROUND(I343*H343,2)</f>
        <v>0</v>
      </c>
      <c r="K343" s="220" t="s">
        <v>205</v>
      </c>
      <c r="L343" s="42"/>
      <c r="M343" s="225" t="s">
        <v>30</v>
      </c>
      <c r="N343" s="226" t="s">
        <v>46</v>
      </c>
      <c r="O343" s="82"/>
      <c r="P343" s="227">
        <f>O343*H343</f>
        <v>0</v>
      </c>
      <c r="Q343" s="227">
        <v>0.00011900000000000001</v>
      </c>
      <c r="R343" s="227">
        <f>Q343*H343</f>
        <v>0.00011900000000000001</v>
      </c>
      <c r="S343" s="227">
        <v>0</v>
      </c>
      <c r="T343" s="228">
        <f>S343*H343</f>
        <v>0</v>
      </c>
      <c r="AR343" s="229" t="s">
        <v>206</v>
      </c>
      <c r="AT343" s="229" t="s">
        <v>201</v>
      </c>
      <c r="AU343" s="229" t="s">
        <v>85</v>
      </c>
      <c r="AY343" s="16" t="s">
        <v>199</v>
      </c>
      <c r="BE343" s="230">
        <f>IF(N343="základní",J343,0)</f>
        <v>0</v>
      </c>
      <c r="BF343" s="230">
        <f>IF(N343="snížená",J343,0)</f>
        <v>0</v>
      </c>
      <c r="BG343" s="230">
        <f>IF(N343="zákl. přenesená",J343,0)</f>
        <v>0</v>
      </c>
      <c r="BH343" s="230">
        <f>IF(N343="sníž. přenesená",J343,0)</f>
        <v>0</v>
      </c>
      <c r="BI343" s="230">
        <f>IF(N343="nulová",J343,0)</f>
        <v>0</v>
      </c>
      <c r="BJ343" s="16" t="s">
        <v>83</v>
      </c>
      <c r="BK343" s="230">
        <f>ROUND(I343*H343,2)</f>
        <v>0</v>
      </c>
      <c r="BL343" s="16" t="s">
        <v>206</v>
      </c>
      <c r="BM343" s="229" t="s">
        <v>1717</v>
      </c>
    </row>
    <row r="344" s="1" customFormat="1">
      <c r="B344" s="37"/>
      <c r="C344" s="38"/>
      <c r="D344" s="231" t="s">
        <v>208</v>
      </c>
      <c r="E344" s="38"/>
      <c r="F344" s="232" t="s">
        <v>1718</v>
      </c>
      <c r="G344" s="38"/>
      <c r="H344" s="38"/>
      <c r="I344" s="144"/>
      <c r="J344" s="38"/>
      <c r="K344" s="38"/>
      <c r="L344" s="42"/>
      <c r="M344" s="233"/>
      <c r="N344" s="82"/>
      <c r="O344" s="82"/>
      <c r="P344" s="82"/>
      <c r="Q344" s="82"/>
      <c r="R344" s="82"/>
      <c r="S344" s="82"/>
      <c r="T344" s="83"/>
      <c r="AT344" s="16" t="s">
        <v>208</v>
      </c>
      <c r="AU344" s="16" t="s">
        <v>85</v>
      </c>
    </row>
    <row r="345" s="1" customFormat="1">
      <c r="B345" s="37"/>
      <c r="C345" s="38"/>
      <c r="D345" s="231" t="s">
        <v>210</v>
      </c>
      <c r="E345" s="38"/>
      <c r="F345" s="234" t="s">
        <v>1719</v>
      </c>
      <c r="G345" s="38"/>
      <c r="H345" s="38"/>
      <c r="I345" s="144"/>
      <c r="J345" s="38"/>
      <c r="K345" s="38"/>
      <c r="L345" s="42"/>
      <c r="M345" s="233"/>
      <c r="N345" s="82"/>
      <c r="O345" s="82"/>
      <c r="P345" s="82"/>
      <c r="Q345" s="82"/>
      <c r="R345" s="82"/>
      <c r="S345" s="82"/>
      <c r="T345" s="83"/>
      <c r="AT345" s="16" t="s">
        <v>210</v>
      </c>
      <c r="AU345" s="16" t="s">
        <v>85</v>
      </c>
    </row>
    <row r="346" s="1" customFormat="1">
      <c r="B346" s="37"/>
      <c r="C346" s="38"/>
      <c r="D346" s="231" t="s">
        <v>212</v>
      </c>
      <c r="E346" s="38"/>
      <c r="F346" s="234" t="s">
        <v>1720</v>
      </c>
      <c r="G346" s="38"/>
      <c r="H346" s="38"/>
      <c r="I346" s="144"/>
      <c r="J346" s="38"/>
      <c r="K346" s="38"/>
      <c r="L346" s="42"/>
      <c r="M346" s="233"/>
      <c r="N346" s="82"/>
      <c r="O346" s="82"/>
      <c r="P346" s="82"/>
      <c r="Q346" s="82"/>
      <c r="R346" s="82"/>
      <c r="S346" s="82"/>
      <c r="T346" s="83"/>
      <c r="AT346" s="16" t="s">
        <v>212</v>
      </c>
      <c r="AU346" s="16" t="s">
        <v>85</v>
      </c>
    </row>
    <row r="347" s="1" customFormat="1" ht="16.5" customHeight="1">
      <c r="B347" s="37"/>
      <c r="C347" s="218" t="s">
        <v>673</v>
      </c>
      <c r="D347" s="218" t="s">
        <v>201</v>
      </c>
      <c r="E347" s="219" t="s">
        <v>1721</v>
      </c>
      <c r="F347" s="220" t="s">
        <v>1722</v>
      </c>
      <c r="G347" s="221" t="s">
        <v>277</v>
      </c>
      <c r="H347" s="222">
        <v>7</v>
      </c>
      <c r="I347" s="223"/>
      <c r="J347" s="224">
        <f>ROUND(I347*H347,2)</f>
        <v>0</v>
      </c>
      <c r="K347" s="220" t="s">
        <v>205</v>
      </c>
      <c r="L347" s="42"/>
      <c r="M347" s="225" t="s">
        <v>30</v>
      </c>
      <c r="N347" s="226" t="s">
        <v>46</v>
      </c>
      <c r="O347" s="82"/>
      <c r="P347" s="227">
        <f>O347*H347</f>
        <v>0</v>
      </c>
      <c r="Q347" s="227">
        <v>0.00010375</v>
      </c>
      <c r="R347" s="227">
        <f>Q347*H347</f>
        <v>0.00072625000000000001</v>
      </c>
      <c r="S347" s="227">
        <v>0</v>
      </c>
      <c r="T347" s="228">
        <f>S347*H347</f>
        <v>0</v>
      </c>
      <c r="AR347" s="229" t="s">
        <v>206</v>
      </c>
      <c r="AT347" s="229" t="s">
        <v>201</v>
      </c>
      <c r="AU347" s="229" t="s">
        <v>85</v>
      </c>
      <c r="AY347" s="16" t="s">
        <v>199</v>
      </c>
      <c r="BE347" s="230">
        <f>IF(N347="základní",J347,0)</f>
        <v>0</v>
      </c>
      <c r="BF347" s="230">
        <f>IF(N347="snížená",J347,0)</f>
        <v>0</v>
      </c>
      <c r="BG347" s="230">
        <f>IF(N347="zákl. přenesená",J347,0)</f>
        <v>0</v>
      </c>
      <c r="BH347" s="230">
        <f>IF(N347="sníž. přenesená",J347,0)</f>
        <v>0</v>
      </c>
      <c r="BI347" s="230">
        <f>IF(N347="nulová",J347,0)</f>
        <v>0</v>
      </c>
      <c r="BJ347" s="16" t="s">
        <v>83</v>
      </c>
      <c r="BK347" s="230">
        <f>ROUND(I347*H347,2)</f>
        <v>0</v>
      </c>
      <c r="BL347" s="16" t="s">
        <v>206</v>
      </c>
      <c r="BM347" s="229" t="s">
        <v>1723</v>
      </c>
    </row>
    <row r="348" s="1" customFormat="1">
      <c r="B348" s="37"/>
      <c r="C348" s="38"/>
      <c r="D348" s="231" t="s">
        <v>208</v>
      </c>
      <c r="E348" s="38"/>
      <c r="F348" s="232" t="s">
        <v>1724</v>
      </c>
      <c r="G348" s="38"/>
      <c r="H348" s="38"/>
      <c r="I348" s="144"/>
      <c r="J348" s="38"/>
      <c r="K348" s="38"/>
      <c r="L348" s="42"/>
      <c r="M348" s="233"/>
      <c r="N348" s="82"/>
      <c r="O348" s="82"/>
      <c r="P348" s="82"/>
      <c r="Q348" s="82"/>
      <c r="R348" s="82"/>
      <c r="S348" s="82"/>
      <c r="T348" s="83"/>
      <c r="AT348" s="16" t="s">
        <v>208</v>
      </c>
      <c r="AU348" s="16" t="s">
        <v>85</v>
      </c>
    </row>
    <row r="349" s="1" customFormat="1">
      <c r="B349" s="37"/>
      <c r="C349" s="38"/>
      <c r="D349" s="231" t="s">
        <v>210</v>
      </c>
      <c r="E349" s="38"/>
      <c r="F349" s="234" t="s">
        <v>1427</v>
      </c>
      <c r="G349" s="38"/>
      <c r="H349" s="38"/>
      <c r="I349" s="144"/>
      <c r="J349" s="38"/>
      <c r="K349" s="38"/>
      <c r="L349" s="42"/>
      <c r="M349" s="233"/>
      <c r="N349" s="82"/>
      <c r="O349" s="82"/>
      <c r="P349" s="82"/>
      <c r="Q349" s="82"/>
      <c r="R349" s="82"/>
      <c r="S349" s="82"/>
      <c r="T349" s="83"/>
      <c r="AT349" s="16" t="s">
        <v>210</v>
      </c>
      <c r="AU349" s="16" t="s">
        <v>85</v>
      </c>
    </row>
    <row r="350" s="1" customFormat="1" ht="16.5" customHeight="1">
      <c r="B350" s="37"/>
      <c r="C350" s="263" t="s">
        <v>679</v>
      </c>
      <c r="D350" s="263" t="s">
        <v>774</v>
      </c>
      <c r="E350" s="264" t="s">
        <v>1725</v>
      </c>
      <c r="F350" s="265" t="s">
        <v>1726</v>
      </c>
      <c r="G350" s="266" t="s">
        <v>277</v>
      </c>
      <c r="H350" s="267">
        <v>7</v>
      </c>
      <c r="I350" s="268"/>
      <c r="J350" s="269">
        <f>ROUND(I350*H350,2)</f>
        <v>0</v>
      </c>
      <c r="K350" s="265" t="s">
        <v>30</v>
      </c>
      <c r="L350" s="270"/>
      <c r="M350" s="271" t="s">
        <v>30</v>
      </c>
      <c r="N350" s="272" t="s">
        <v>46</v>
      </c>
      <c r="O350" s="82"/>
      <c r="P350" s="227">
        <f>O350*H350</f>
        <v>0</v>
      </c>
      <c r="Q350" s="227">
        <v>0.0086499999999999997</v>
      </c>
      <c r="R350" s="227">
        <f>Q350*H350</f>
        <v>0.06055</v>
      </c>
      <c r="S350" s="227">
        <v>0</v>
      </c>
      <c r="T350" s="228">
        <f>S350*H350</f>
        <v>0</v>
      </c>
      <c r="AR350" s="229" t="s">
        <v>263</v>
      </c>
      <c r="AT350" s="229" t="s">
        <v>774</v>
      </c>
      <c r="AU350" s="229" t="s">
        <v>85</v>
      </c>
      <c r="AY350" s="16" t="s">
        <v>199</v>
      </c>
      <c r="BE350" s="230">
        <f>IF(N350="základní",J350,0)</f>
        <v>0</v>
      </c>
      <c r="BF350" s="230">
        <f>IF(N350="snížená",J350,0)</f>
        <v>0</v>
      </c>
      <c r="BG350" s="230">
        <f>IF(N350="zákl. přenesená",J350,0)</f>
        <v>0</v>
      </c>
      <c r="BH350" s="230">
        <f>IF(N350="sníž. přenesená",J350,0)</f>
        <v>0</v>
      </c>
      <c r="BI350" s="230">
        <f>IF(N350="nulová",J350,0)</f>
        <v>0</v>
      </c>
      <c r="BJ350" s="16" t="s">
        <v>83</v>
      </c>
      <c r="BK350" s="230">
        <f>ROUND(I350*H350,2)</f>
        <v>0</v>
      </c>
      <c r="BL350" s="16" t="s">
        <v>206</v>
      </c>
      <c r="BM350" s="229" t="s">
        <v>1727</v>
      </c>
    </row>
    <row r="351" s="1" customFormat="1" ht="16.5" customHeight="1">
      <c r="B351" s="37"/>
      <c r="C351" s="218" t="s">
        <v>687</v>
      </c>
      <c r="D351" s="218" t="s">
        <v>201</v>
      </c>
      <c r="E351" s="219" t="s">
        <v>1728</v>
      </c>
      <c r="F351" s="220" t="s">
        <v>1729</v>
      </c>
      <c r="G351" s="221" t="s">
        <v>277</v>
      </c>
      <c r="H351" s="222">
        <v>11</v>
      </c>
      <c r="I351" s="223"/>
      <c r="J351" s="224">
        <f>ROUND(I351*H351,2)</f>
        <v>0</v>
      </c>
      <c r="K351" s="220" t="s">
        <v>205</v>
      </c>
      <c r="L351" s="42"/>
      <c r="M351" s="225" t="s">
        <v>30</v>
      </c>
      <c r="N351" s="226" t="s">
        <v>46</v>
      </c>
      <c r="O351" s="82"/>
      <c r="P351" s="227">
        <f>O351*H351</f>
        <v>0</v>
      </c>
      <c r="Q351" s="227">
        <v>0.00010375</v>
      </c>
      <c r="R351" s="227">
        <f>Q351*H351</f>
        <v>0.0011412499999999999</v>
      </c>
      <c r="S351" s="227">
        <v>0</v>
      </c>
      <c r="T351" s="228">
        <f>S351*H351</f>
        <v>0</v>
      </c>
      <c r="AR351" s="229" t="s">
        <v>206</v>
      </c>
      <c r="AT351" s="229" t="s">
        <v>201</v>
      </c>
      <c r="AU351" s="229" t="s">
        <v>85</v>
      </c>
      <c r="AY351" s="16" t="s">
        <v>199</v>
      </c>
      <c r="BE351" s="230">
        <f>IF(N351="základní",J351,0)</f>
        <v>0</v>
      </c>
      <c r="BF351" s="230">
        <f>IF(N351="snížená",J351,0)</f>
        <v>0</v>
      </c>
      <c r="BG351" s="230">
        <f>IF(N351="zákl. přenesená",J351,0)</f>
        <v>0</v>
      </c>
      <c r="BH351" s="230">
        <f>IF(N351="sníž. přenesená",J351,0)</f>
        <v>0</v>
      </c>
      <c r="BI351" s="230">
        <f>IF(N351="nulová",J351,0)</f>
        <v>0</v>
      </c>
      <c r="BJ351" s="16" t="s">
        <v>83</v>
      </c>
      <c r="BK351" s="230">
        <f>ROUND(I351*H351,2)</f>
        <v>0</v>
      </c>
      <c r="BL351" s="16" t="s">
        <v>206</v>
      </c>
      <c r="BM351" s="229" t="s">
        <v>1730</v>
      </c>
    </row>
    <row r="352" s="1" customFormat="1">
      <c r="B352" s="37"/>
      <c r="C352" s="38"/>
      <c r="D352" s="231" t="s">
        <v>208</v>
      </c>
      <c r="E352" s="38"/>
      <c r="F352" s="232" t="s">
        <v>1731</v>
      </c>
      <c r="G352" s="38"/>
      <c r="H352" s="38"/>
      <c r="I352" s="144"/>
      <c r="J352" s="38"/>
      <c r="K352" s="38"/>
      <c r="L352" s="42"/>
      <c r="M352" s="233"/>
      <c r="N352" s="82"/>
      <c r="O352" s="82"/>
      <c r="P352" s="82"/>
      <c r="Q352" s="82"/>
      <c r="R352" s="82"/>
      <c r="S352" s="82"/>
      <c r="T352" s="83"/>
      <c r="AT352" s="16" t="s">
        <v>208</v>
      </c>
      <c r="AU352" s="16" t="s">
        <v>85</v>
      </c>
    </row>
    <row r="353" s="1" customFormat="1">
      <c r="B353" s="37"/>
      <c r="C353" s="38"/>
      <c r="D353" s="231" t="s">
        <v>210</v>
      </c>
      <c r="E353" s="38"/>
      <c r="F353" s="234" t="s">
        <v>1427</v>
      </c>
      <c r="G353" s="38"/>
      <c r="H353" s="38"/>
      <c r="I353" s="144"/>
      <c r="J353" s="38"/>
      <c r="K353" s="38"/>
      <c r="L353" s="42"/>
      <c r="M353" s="233"/>
      <c r="N353" s="82"/>
      <c r="O353" s="82"/>
      <c r="P353" s="82"/>
      <c r="Q353" s="82"/>
      <c r="R353" s="82"/>
      <c r="S353" s="82"/>
      <c r="T353" s="83"/>
      <c r="AT353" s="16" t="s">
        <v>210</v>
      </c>
      <c r="AU353" s="16" t="s">
        <v>85</v>
      </c>
    </row>
    <row r="354" s="1" customFormat="1" ht="16.5" customHeight="1">
      <c r="B354" s="37"/>
      <c r="C354" s="263" t="s">
        <v>693</v>
      </c>
      <c r="D354" s="263" t="s">
        <v>774</v>
      </c>
      <c r="E354" s="264" t="s">
        <v>1732</v>
      </c>
      <c r="F354" s="265" t="s">
        <v>1733</v>
      </c>
      <c r="G354" s="266" t="s">
        <v>277</v>
      </c>
      <c r="H354" s="267">
        <v>11</v>
      </c>
      <c r="I354" s="268"/>
      <c r="J354" s="269">
        <f>ROUND(I354*H354,2)</f>
        <v>0</v>
      </c>
      <c r="K354" s="265" t="s">
        <v>205</v>
      </c>
      <c r="L354" s="270"/>
      <c r="M354" s="271" t="s">
        <v>30</v>
      </c>
      <c r="N354" s="272" t="s">
        <v>46</v>
      </c>
      <c r="O354" s="82"/>
      <c r="P354" s="227">
        <f>O354*H354</f>
        <v>0</v>
      </c>
      <c r="Q354" s="227">
        <v>0.0023999999999999998</v>
      </c>
      <c r="R354" s="227">
        <f>Q354*H354</f>
        <v>0.026399999999999996</v>
      </c>
      <c r="S354" s="227">
        <v>0</v>
      </c>
      <c r="T354" s="228">
        <f>S354*H354</f>
        <v>0</v>
      </c>
      <c r="AR354" s="229" t="s">
        <v>263</v>
      </c>
      <c r="AT354" s="229" t="s">
        <v>774</v>
      </c>
      <c r="AU354" s="229" t="s">
        <v>85</v>
      </c>
      <c r="AY354" s="16" t="s">
        <v>199</v>
      </c>
      <c r="BE354" s="230">
        <f>IF(N354="základní",J354,0)</f>
        <v>0</v>
      </c>
      <c r="BF354" s="230">
        <f>IF(N354="snížená",J354,0)</f>
        <v>0</v>
      </c>
      <c r="BG354" s="230">
        <f>IF(N354="zákl. přenesená",J354,0)</f>
        <v>0</v>
      </c>
      <c r="BH354" s="230">
        <f>IF(N354="sníž. přenesená",J354,0)</f>
        <v>0</v>
      </c>
      <c r="BI354" s="230">
        <f>IF(N354="nulová",J354,0)</f>
        <v>0</v>
      </c>
      <c r="BJ354" s="16" t="s">
        <v>83</v>
      </c>
      <c r="BK354" s="230">
        <f>ROUND(I354*H354,2)</f>
        <v>0</v>
      </c>
      <c r="BL354" s="16" t="s">
        <v>206</v>
      </c>
      <c r="BM354" s="229" t="s">
        <v>1734</v>
      </c>
    </row>
    <row r="355" s="1" customFormat="1">
      <c r="B355" s="37"/>
      <c r="C355" s="38"/>
      <c r="D355" s="231" t="s">
        <v>208</v>
      </c>
      <c r="E355" s="38"/>
      <c r="F355" s="232" t="s">
        <v>1733</v>
      </c>
      <c r="G355" s="38"/>
      <c r="H355" s="38"/>
      <c r="I355" s="144"/>
      <c r="J355" s="38"/>
      <c r="K355" s="38"/>
      <c r="L355" s="42"/>
      <c r="M355" s="233"/>
      <c r="N355" s="82"/>
      <c r="O355" s="82"/>
      <c r="P355" s="82"/>
      <c r="Q355" s="82"/>
      <c r="R355" s="82"/>
      <c r="S355" s="82"/>
      <c r="T355" s="83"/>
      <c r="AT355" s="16" t="s">
        <v>208</v>
      </c>
      <c r="AU355" s="16" t="s">
        <v>85</v>
      </c>
    </row>
    <row r="356" s="1" customFormat="1" ht="16.5" customHeight="1">
      <c r="B356" s="37"/>
      <c r="C356" s="218" t="s">
        <v>698</v>
      </c>
      <c r="D356" s="218" t="s">
        <v>201</v>
      </c>
      <c r="E356" s="219" t="s">
        <v>1735</v>
      </c>
      <c r="F356" s="220" t="s">
        <v>1736</v>
      </c>
      <c r="G356" s="221" t="s">
        <v>277</v>
      </c>
      <c r="H356" s="222">
        <v>1</v>
      </c>
      <c r="I356" s="223"/>
      <c r="J356" s="224">
        <f>ROUND(I356*H356,2)</f>
        <v>0</v>
      </c>
      <c r="K356" s="220" t="s">
        <v>205</v>
      </c>
      <c r="L356" s="42"/>
      <c r="M356" s="225" t="s">
        <v>30</v>
      </c>
      <c r="N356" s="226" t="s">
        <v>46</v>
      </c>
      <c r="O356" s="82"/>
      <c r="P356" s="227">
        <f>O356*H356</f>
        <v>0</v>
      </c>
      <c r="Q356" s="227">
        <v>0.12758336000000001</v>
      </c>
      <c r="R356" s="227">
        <f>Q356*H356</f>
        <v>0.12758336000000001</v>
      </c>
      <c r="S356" s="227">
        <v>0</v>
      </c>
      <c r="T356" s="228">
        <f>S356*H356</f>
        <v>0</v>
      </c>
      <c r="AR356" s="229" t="s">
        <v>206</v>
      </c>
      <c r="AT356" s="229" t="s">
        <v>201</v>
      </c>
      <c r="AU356" s="229" t="s">
        <v>85</v>
      </c>
      <c r="AY356" s="16" t="s">
        <v>199</v>
      </c>
      <c r="BE356" s="230">
        <f>IF(N356="základní",J356,0)</f>
        <v>0</v>
      </c>
      <c r="BF356" s="230">
        <f>IF(N356="snížená",J356,0)</f>
        <v>0</v>
      </c>
      <c r="BG356" s="230">
        <f>IF(N356="zákl. přenesená",J356,0)</f>
        <v>0</v>
      </c>
      <c r="BH356" s="230">
        <f>IF(N356="sníž. přenesená",J356,0)</f>
        <v>0</v>
      </c>
      <c r="BI356" s="230">
        <f>IF(N356="nulová",J356,0)</f>
        <v>0</v>
      </c>
      <c r="BJ356" s="16" t="s">
        <v>83</v>
      </c>
      <c r="BK356" s="230">
        <f>ROUND(I356*H356,2)</f>
        <v>0</v>
      </c>
      <c r="BL356" s="16" t="s">
        <v>206</v>
      </c>
      <c r="BM356" s="229" t="s">
        <v>1737</v>
      </c>
    </row>
    <row r="357" s="1" customFormat="1">
      <c r="B357" s="37"/>
      <c r="C357" s="38"/>
      <c r="D357" s="231" t="s">
        <v>208</v>
      </c>
      <c r="E357" s="38"/>
      <c r="F357" s="232" t="s">
        <v>1738</v>
      </c>
      <c r="G357" s="38"/>
      <c r="H357" s="38"/>
      <c r="I357" s="144"/>
      <c r="J357" s="38"/>
      <c r="K357" s="38"/>
      <c r="L357" s="42"/>
      <c r="M357" s="233"/>
      <c r="N357" s="82"/>
      <c r="O357" s="82"/>
      <c r="P357" s="82"/>
      <c r="Q357" s="82"/>
      <c r="R357" s="82"/>
      <c r="S357" s="82"/>
      <c r="T357" s="83"/>
      <c r="AT357" s="16" t="s">
        <v>208</v>
      </c>
      <c r="AU357" s="16" t="s">
        <v>85</v>
      </c>
    </row>
    <row r="358" s="1" customFormat="1">
      <c r="B358" s="37"/>
      <c r="C358" s="38"/>
      <c r="D358" s="231" t="s">
        <v>210</v>
      </c>
      <c r="E358" s="38"/>
      <c r="F358" s="234" t="s">
        <v>1739</v>
      </c>
      <c r="G358" s="38"/>
      <c r="H358" s="38"/>
      <c r="I358" s="144"/>
      <c r="J358" s="38"/>
      <c r="K358" s="38"/>
      <c r="L358" s="42"/>
      <c r="M358" s="233"/>
      <c r="N358" s="82"/>
      <c r="O358" s="82"/>
      <c r="P358" s="82"/>
      <c r="Q358" s="82"/>
      <c r="R358" s="82"/>
      <c r="S358" s="82"/>
      <c r="T358" s="83"/>
      <c r="AT358" s="16" t="s">
        <v>210</v>
      </c>
      <c r="AU358" s="16" t="s">
        <v>85</v>
      </c>
    </row>
    <row r="359" s="1" customFormat="1" ht="16.5" customHeight="1">
      <c r="B359" s="37"/>
      <c r="C359" s="263" t="s">
        <v>710</v>
      </c>
      <c r="D359" s="263" t="s">
        <v>774</v>
      </c>
      <c r="E359" s="264" t="s">
        <v>1740</v>
      </c>
      <c r="F359" s="265" t="s">
        <v>1741</v>
      </c>
      <c r="G359" s="266" t="s">
        <v>277</v>
      </c>
      <c r="H359" s="267">
        <v>1</v>
      </c>
      <c r="I359" s="268"/>
      <c r="J359" s="269">
        <f>ROUND(I359*H359,2)</f>
        <v>0</v>
      </c>
      <c r="K359" s="265" t="s">
        <v>30</v>
      </c>
      <c r="L359" s="270"/>
      <c r="M359" s="271" t="s">
        <v>30</v>
      </c>
      <c r="N359" s="272" t="s">
        <v>46</v>
      </c>
      <c r="O359" s="82"/>
      <c r="P359" s="227">
        <f>O359*H359</f>
        <v>0</v>
      </c>
      <c r="Q359" s="227">
        <v>0</v>
      </c>
      <c r="R359" s="227">
        <f>Q359*H359</f>
        <v>0</v>
      </c>
      <c r="S359" s="227">
        <v>0</v>
      </c>
      <c r="T359" s="228">
        <f>S359*H359</f>
        <v>0</v>
      </c>
      <c r="AR359" s="229" t="s">
        <v>263</v>
      </c>
      <c r="AT359" s="229" t="s">
        <v>774</v>
      </c>
      <c r="AU359" s="229" t="s">
        <v>85</v>
      </c>
      <c r="AY359" s="16" t="s">
        <v>199</v>
      </c>
      <c r="BE359" s="230">
        <f>IF(N359="základní",J359,0)</f>
        <v>0</v>
      </c>
      <c r="BF359" s="230">
        <f>IF(N359="snížená",J359,0)</f>
        <v>0</v>
      </c>
      <c r="BG359" s="230">
        <f>IF(N359="zákl. přenesená",J359,0)</f>
        <v>0</v>
      </c>
      <c r="BH359" s="230">
        <f>IF(N359="sníž. přenesená",J359,0)</f>
        <v>0</v>
      </c>
      <c r="BI359" s="230">
        <f>IF(N359="nulová",J359,0)</f>
        <v>0</v>
      </c>
      <c r="BJ359" s="16" t="s">
        <v>83</v>
      </c>
      <c r="BK359" s="230">
        <f>ROUND(I359*H359,2)</f>
        <v>0</v>
      </c>
      <c r="BL359" s="16" t="s">
        <v>206</v>
      </c>
      <c r="BM359" s="229" t="s">
        <v>1742</v>
      </c>
    </row>
    <row r="360" s="1" customFormat="1" ht="16.5" customHeight="1">
      <c r="B360" s="37"/>
      <c r="C360" s="218" t="s">
        <v>712</v>
      </c>
      <c r="D360" s="218" t="s">
        <v>201</v>
      </c>
      <c r="E360" s="219" t="s">
        <v>1439</v>
      </c>
      <c r="F360" s="220" t="s">
        <v>1440</v>
      </c>
      <c r="G360" s="221" t="s">
        <v>229</v>
      </c>
      <c r="H360" s="222">
        <v>142.68000000000001</v>
      </c>
      <c r="I360" s="223"/>
      <c r="J360" s="224">
        <f>ROUND(I360*H360,2)</f>
        <v>0</v>
      </c>
      <c r="K360" s="220" t="s">
        <v>205</v>
      </c>
      <c r="L360" s="42"/>
      <c r="M360" s="225" t="s">
        <v>30</v>
      </c>
      <c r="N360" s="226" t="s">
        <v>46</v>
      </c>
      <c r="O360" s="82"/>
      <c r="P360" s="227">
        <f>O360*H360</f>
        <v>0</v>
      </c>
      <c r="Q360" s="227">
        <v>0</v>
      </c>
      <c r="R360" s="227">
        <f>Q360*H360</f>
        <v>0</v>
      </c>
      <c r="S360" s="227">
        <v>0</v>
      </c>
      <c r="T360" s="228">
        <f>S360*H360</f>
        <v>0</v>
      </c>
      <c r="AR360" s="229" t="s">
        <v>206</v>
      </c>
      <c r="AT360" s="229" t="s">
        <v>201</v>
      </c>
      <c r="AU360" s="229" t="s">
        <v>85</v>
      </c>
      <c r="AY360" s="16" t="s">
        <v>199</v>
      </c>
      <c r="BE360" s="230">
        <f>IF(N360="základní",J360,0)</f>
        <v>0</v>
      </c>
      <c r="BF360" s="230">
        <f>IF(N360="snížená",J360,0)</f>
        <v>0</v>
      </c>
      <c r="BG360" s="230">
        <f>IF(N360="zákl. přenesená",J360,0)</f>
        <v>0</v>
      </c>
      <c r="BH360" s="230">
        <f>IF(N360="sníž. přenesená",J360,0)</f>
        <v>0</v>
      </c>
      <c r="BI360" s="230">
        <f>IF(N360="nulová",J360,0)</f>
        <v>0</v>
      </c>
      <c r="BJ360" s="16" t="s">
        <v>83</v>
      </c>
      <c r="BK360" s="230">
        <f>ROUND(I360*H360,2)</f>
        <v>0</v>
      </c>
      <c r="BL360" s="16" t="s">
        <v>206</v>
      </c>
      <c r="BM360" s="229" t="s">
        <v>1743</v>
      </c>
    </row>
    <row r="361" s="1" customFormat="1">
      <c r="B361" s="37"/>
      <c r="C361" s="38"/>
      <c r="D361" s="231" t="s">
        <v>208</v>
      </c>
      <c r="E361" s="38"/>
      <c r="F361" s="232" t="s">
        <v>1442</v>
      </c>
      <c r="G361" s="38"/>
      <c r="H361" s="38"/>
      <c r="I361" s="144"/>
      <c r="J361" s="38"/>
      <c r="K361" s="38"/>
      <c r="L361" s="42"/>
      <c r="M361" s="233"/>
      <c r="N361" s="82"/>
      <c r="O361" s="82"/>
      <c r="P361" s="82"/>
      <c r="Q361" s="82"/>
      <c r="R361" s="82"/>
      <c r="S361" s="82"/>
      <c r="T361" s="83"/>
      <c r="AT361" s="16" t="s">
        <v>208</v>
      </c>
      <c r="AU361" s="16" t="s">
        <v>85</v>
      </c>
    </row>
    <row r="362" s="1" customFormat="1">
      <c r="B362" s="37"/>
      <c r="C362" s="38"/>
      <c r="D362" s="231" t="s">
        <v>210</v>
      </c>
      <c r="E362" s="38"/>
      <c r="F362" s="234" t="s">
        <v>1443</v>
      </c>
      <c r="G362" s="38"/>
      <c r="H362" s="38"/>
      <c r="I362" s="144"/>
      <c r="J362" s="38"/>
      <c r="K362" s="38"/>
      <c r="L362" s="42"/>
      <c r="M362" s="233"/>
      <c r="N362" s="82"/>
      <c r="O362" s="82"/>
      <c r="P362" s="82"/>
      <c r="Q362" s="82"/>
      <c r="R362" s="82"/>
      <c r="S362" s="82"/>
      <c r="T362" s="83"/>
      <c r="AT362" s="16" t="s">
        <v>210</v>
      </c>
      <c r="AU362" s="16" t="s">
        <v>85</v>
      </c>
    </row>
    <row r="363" s="12" customFormat="1">
      <c r="B363" s="235"/>
      <c r="C363" s="236"/>
      <c r="D363" s="231" t="s">
        <v>214</v>
      </c>
      <c r="E363" s="237" t="s">
        <v>30</v>
      </c>
      <c r="F363" s="238" t="s">
        <v>1640</v>
      </c>
      <c r="G363" s="236"/>
      <c r="H363" s="239">
        <v>142.68000000000001</v>
      </c>
      <c r="I363" s="240"/>
      <c r="J363" s="236"/>
      <c r="K363" s="236"/>
      <c r="L363" s="241"/>
      <c r="M363" s="242"/>
      <c r="N363" s="243"/>
      <c r="O363" s="243"/>
      <c r="P363" s="243"/>
      <c r="Q363" s="243"/>
      <c r="R363" s="243"/>
      <c r="S363" s="243"/>
      <c r="T363" s="244"/>
      <c r="AT363" s="245" t="s">
        <v>214</v>
      </c>
      <c r="AU363" s="245" t="s">
        <v>85</v>
      </c>
      <c r="AV363" s="12" t="s">
        <v>85</v>
      </c>
      <c r="AW363" s="12" t="s">
        <v>36</v>
      </c>
      <c r="AX363" s="12" t="s">
        <v>83</v>
      </c>
      <c r="AY363" s="245" t="s">
        <v>199</v>
      </c>
    </row>
    <row r="364" s="1" customFormat="1" ht="16.5" customHeight="1">
      <c r="B364" s="37"/>
      <c r="C364" s="218" t="s">
        <v>714</v>
      </c>
      <c r="D364" s="218" t="s">
        <v>201</v>
      </c>
      <c r="E364" s="219" t="s">
        <v>1444</v>
      </c>
      <c r="F364" s="220" t="s">
        <v>1445</v>
      </c>
      <c r="G364" s="221" t="s">
        <v>277</v>
      </c>
      <c r="H364" s="222">
        <v>3</v>
      </c>
      <c r="I364" s="223"/>
      <c r="J364" s="224">
        <f>ROUND(I364*H364,2)</f>
        <v>0</v>
      </c>
      <c r="K364" s="220" t="s">
        <v>205</v>
      </c>
      <c r="L364" s="42"/>
      <c r="M364" s="225" t="s">
        <v>30</v>
      </c>
      <c r="N364" s="226" t="s">
        <v>46</v>
      </c>
      <c r="O364" s="82"/>
      <c r="P364" s="227">
        <f>O364*H364</f>
        <v>0</v>
      </c>
      <c r="Q364" s="227">
        <v>0.46009040600000001</v>
      </c>
      <c r="R364" s="227">
        <f>Q364*H364</f>
        <v>1.3802712180000001</v>
      </c>
      <c r="S364" s="227">
        <v>0</v>
      </c>
      <c r="T364" s="228">
        <f>S364*H364</f>
        <v>0</v>
      </c>
      <c r="AR364" s="229" t="s">
        <v>206</v>
      </c>
      <c r="AT364" s="229" t="s">
        <v>201</v>
      </c>
      <c r="AU364" s="229" t="s">
        <v>85</v>
      </c>
      <c r="AY364" s="16" t="s">
        <v>199</v>
      </c>
      <c r="BE364" s="230">
        <f>IF(N364="základní",J364,0)</f>
        <v>0</v>
      </c>
      <c r="BF364" s="230">
        <f>IF(N364="snížená",J364,0)</f>
        <v>0</v>
      </c>
      <c r="BG364" s="230">
        <f>IF(N364="zákl. přenesená",J364,0)</f>
        <v>0</v>
      </c>
      <c r="BH364" s="230">
        <f>IF(N364="sníž. přenesená",J364,0)</f>
        <v>0</v>
      </c>
      <c r="BI364" s="230">
        <f>IF(N364="nulová",J364,0)</f>
        <v>0</v>
      </c>
      <c r="BJ364" s="16" t="s">
        <v>83</v>
      </c>
      <c r="BK364" s="230">
        <f>ROUND(I364*H364,2)</f>
        <v>0</v>
      </c>
      <c r="BL364" s="16" t="s">
        <v>206</v>
      </c>
      <c r="BM364" s="229" t="s">
        <v>1744</v>
      </c>
    </row>
    <row r="365" s="1" customFormat="1">
      <c r="B365" s="37"/>
      <c r="C365" s="38"/>
      <c r="D365" s="231" t="s">
        <v>208</v>
      </c>
      <c r="E365" s="38"/>
      <c r="F365" s="232" t="s">
        <v>1447</v>
      </c>
      <c r="G365" s="38"/>
      <c r="H365" s="38"/>
      <c r="I365" s="144"/>
      <c r="J365" s="38"/>
      <c r="K365" s="38"/>
      <c r="L365" s="42"/>
      <c r="M365" s="233"/>
      <c r="N365" s="82"/>
      <c r="O365" s="82"/>
      <c r="P365" s="82"/>
      <c r="Q365" s="82"/>
      <c r="R365" s="82"/>
      <c r="S365" s="82"/>
      <c r="T365" s="83"/>
      <c r="AT365" s="16" t="s">
        <v>208</v>
      </c>
      <c r="AU365" s="16" t="s">
        <v>85</v>
      </c>
    </row>
    <row r="366" s="1" customFormat="1">
      <c r="B366" s="37"/>
      <c r="C366" s="38"/>
      <c r="D366" s="231" t="s">
        <v>210</v>
      </c>
      <c r="E366" s="38"/>
      <c r="F366" s="234" t="s">
        <v>1443</v>
      </c>
      <c r="G366" s="38"/>
      <c r="H366" s="38"/>
      <c r="I366" s="144"/>
      <c r="J366" s="38"/>
      <c r="K366" s="38"/>
      <c r="L366" s="42"/>
      <c r="M366" s="233"/>
      <c r="N366" s="82"/>
      <c r="O366" s="82"/>
      <c r="P366" s="82"/>
      <c r="Q366" s="82"/>
      <c r="R366" s="82"/>
      <c r="S366" s="82"/>
      <c r="T366" s="83"/>
      <c r="AT366" s="16" t="s">
        <v>210</v>
      </c>
      <c r="AU366" s="16" t="s">
        <v>85</v>
      </c>
    </row>
    <row r="367" s="1" customFormat="1" ht="16.5" customHeight="1">
      <c r="B367" s="37"/>
      <c r="C367" s="218" t="s">
        <v>716</v>
      </c>
      <c r="D367" s="218" t="s">
        <v>201</v>
      </c>
      <c r="E367" s="219" t="s">
        <v>1745</v>
      </c>
      <c r="F367" s="220" t="s">
        <v>1746</v>
      </c>
      <c r="G367" s="221" t="s">
        <v>229</v>
      </c>
      <c r="H367" s="222">
        <v>418.14999999999998</v>
      </c>
      <c r="I367" s="223"/>
      <c r="J367" s="224">
        <f>ROUND(I367*H367,2)</f>
        <v>0</v>
      </c>
      <c r="K367" s="220" t="s">
        <v>205</v>
      </c>
      <c r="L367" s="42"/>
      <c r="M367" s="225" t="s">
        <v>30</v>
      </c>
      <c r="N367" s="226" t="s">
        <v>46</v>
      </c>
      <c r="O367" s="82"/>
      <c r="P367" s="227">
        <f>O367*H367</f>
        <v>0</v>
      </c>
      <c r="Q367" s="227">
        <v>0</v>
      </c>
      <c r="R367" s="227">
        <f>Q367*H367</f>
        <v>0</v>
      </c>
      <c r="S367" s="227">
        <v>0</v>
      </c>
      <c r="T367" s="228">
        <f>S367*H367</f>
        <v>0</v>
      </c>
      <c r="AR367" s="229" t="s">
        <v>206</v>
      </c>
      <c r="AT367" s="229" t="s">
        <v>201</v>
      </c>
      <c r="AU367" s="229" t="s">
        <v>85</v>
      </c>
      <c r="AY367" s="16" t="s">
        <v>199</v>
      </c>
      <c r="BE367" s="230">
        <f>IF(N367="základní",J367,0)</f>
        <v>0</v>
      </c>
      <c r="BF367" s="230">
        <f>IF(N367="snížená",J367,0)</f>
        <v>0</v>
      </c>
      <c r="BG367" s="230">
        <f>IF(N367="zákl. přenesená",J367,0)</f>
        <v>0</v>
      </c>
      <c r="BH367" s="230">
        <f>IF(N367="sníž. přenesená",J367,0)</f>
        <v>0</v>
      </c>
      <c r="BI367" s="230">
        <f>IF(N367="nulová",J367,0)</f>
        <v>0</v>
      </c>
      <c r="BJ367" s="16" t="s">
        <v>83</v>
      </c>
      <c r="BK367" s="230">
        <f>ROUND(I367*H367,2)</f>
        <v>0</v>
      </c>
      <c r="BL367" s="16" t="s">
        <v>206</v>
      </c>
      <c r="BM367" s="229" t="s">
        <v>1747</v>
      </c>
    </row>
    <row r="368" s="1" customFormat="1">
      <c r="B368" s="37"/>
      <c r="C368" s="38"/>
      <c r="D368" s="231" t="s">
        <v>208</v>
      </c>
      <c r="E368" s="38"/>
      <c r="F368" s="232" t="s">
        <v>1748</v>
      </c>
      <c r="G368" s="38"/>
      <c r="H368" s="38"/>
      <c r="I368" s="144"/>
      <c r="J368" s="38"/>
      <c r="K368" s="38"/>
      <c r="L368" s="42"/>
      <c r="M368" s="233"/>
      <c r="N368" s="82"/>
      <c r="O368" s="82"/>
      <c r="P368" s="82"/>
      <c r="Q368" s="82"/>
      <c r="R368" s="82"/>
      <c r="S368" s="82"/>
      <c r="T368" s="83"/>
      <c r="AT368" s="16" t="s">
        <v>208</v>
      </c>
      <c r="AU368" s="16" t="s">
        <v>85</v>
      </c>
    </row>
    <row r="369" s="1" customFormat="1">
      <c r="B369" s="37"/>
      <c r="C369" s="38"/>
      <c r="D369" s="231" t="s">
        <v>210</v>
      </c>
      <c r="E369" s="38"/>
      <c r="F369" s="234" t="s">
        <v>1443</v>
      </c>
      <c r="G369" s="38"/>
      <c r="H369" s="38"/>
      <c r="I369" s="144"/>
      <c r="J369" s="38"/>
      <c r="K369" s="38"/>
      <c r="L369" s="42"/>
      <c r="M369" s="233"/>
      <c r="N369" s="82"/>
      <c r="O369" s="82"/>
      <c r="P369" s="82"/>
      <c r="Q369" s="82"/>
      <c r="R369" s="82"/>
      <c r="S369" s="82"/>
      <c r="T369" s="83"/>
      <c r="AT369" s="16" t="s">
        <v>210</v>
      </c>
      <c r="AU369" s="16" t="s">
        <v>85</v>
      </c>
    </row>
    <row r="370" s="12" customFormat="1">
      <c r="B370" s="235"/>
      <c r="C370" s="236"/>
      <c r="D370" s="231" t="s">
        <v>214</v>
      </c>
      <c r="E370" s="237" t="s">
        <v>30</v>
      </c>
      <c r="F370" s="238" t="s">
        <v>1749</v>
      </c>
      <c r="G370" s="236"/>
      <c r="H370" s="239">
        <v>418.14999999999998</v>
      </c>
      <c r="I370" s="240"/>
      <c r="J370" s="236"/>
      <c r="K370" s="236"/>
      <c r="L370" s="241"/>
      <c r="M370" s="242"/>
      <c r="N370" s="243"/>
      <c r="O370" s="243"/>
      <c r="P370" s="243"/>
      <c r="Q370" s="243"/>
      <c r="R370" s="243"/>
      <c r="S370" s="243"/>
      <c r="T370" s="244"/>
      <c r="AT370" s="245" t="s">
        <v>214</v>
      </c>
      <c r="AU370" s="245" t="s">
        <v>85</v>
      </c>
      <c r="AV370" s="12" t="s">
        <v>85</v>
      </c>
      <c r="AW370" s="12" t="s">
        <v>36</v>
      </c>
      <c r="AX370" s="12" t="s">
        <v>83</v>
      </c>
      <c r="AY370" s="245" t="s">
        <v>199</v>
      </c>
    </row>
    <row r="371" s="1" customFormat="1" ht="16.5" customHeight="1">
      <c r="B371" s="37"/>
      <c r="C371" s="218" t="s">
        <v>721</v>
      </c>
      <c r="D371" s="218" t="s">
        <v>201</v>
      </c>
      <c r="E371" s="219" t="s">
        <v>1750</v>
      </c>
      <c r="F371" s="220" t="s">
        <v>1751</v>
      </c>
      <c r="G371" s="221" t="s">
        <v>229</v>
      </c>
      <c r="H371" s="222">
        <v>102.48</v>
      </c>
      <c r="I371" s="223"/>
      <c r="J371" s="224">
        <f>ROUND(I371*H371,2)</f>
        <v>0</v>
      </c>
      <c r="K371" s="220" t="s">
        <v>205</v>
      </c>
      <c r="L371" s="42"/>
      <c r="M371" s="225" t="s">
        <v>30</v>
      </c>
      <c r="N371" s="226" t="s">
        <v>46</v>
      </c>
      <c r="O371" s="82"/>
      <c r="P371" s="227">
        <f>O371*H371</f>
        <v>0</v>
      </c>
      <c r="Q371" s="227">
        <v>0</v>
      </c>
      <c r="R371" s="227">
        <f>Q371*H371</f>
        <v>0</v>
      </c>
      <c r="S371" s="227">
        <v>0</v>
      </c>
      <c r="T371" s="228">
        <f>S371*H371</f>
        <v>0</v>
      </c>
      <c r="AR371" s="229" t="s">
        <v>206</v>
      </c>
      <c r="AT371" s="229" t="s">
        <v>201</v>
      </c>
      <c r="AU371" s="229" t="s">
        <v>85</v>
      </c>
      <c r="AY371" s="16" t="s">
        <v>199</v>
      </c>
      <c r="BE371" s="230">
        <f>IF(N371="základní",J371,0)</f>
        <v>0</v>
      </c>
      <c r="BF371" s="230">
        <f>IF(N371="snížená",J371,0)</f>
        <v>0</v>
      </c>
      <c r="BG371" s="230">
        <f>IF(N371="zákl. přenesená",J371,0)</f>
        <v>0</v>
      </c>
      <c r="BH371" s="230">
        <f>IF(N371="sníž. přenesená",J371,0)</f>
        <v>0</v>
      </c>
      <c r="BI371" s="230">
        <f>IF(N371="nulová",J371,0)</f>
        <v>0</v>
      </c>
      <c r="BJ371" s="16" t="s">
        <v>83</v>
      </c>
      <c r="BK371" s="230">
        <f>ROUND(I371*H371,2)</f>
        <v>0</v>
      </c>
      <c r="BL371" s="16" t="s">
        <v>206</v>
      </c>
      <c r="BM371" s="229" t="s">
        <v>1752</v>
      </c>
    </row>
    <row r="372" s="1" customFormat="1">
      <c r="B372" s="37"/>
      <c r="C372" s="38"/>
      <c r="D372" s="231" t="s">
        <v>208</v>
      </c>
      <c r="E372" s="38"/>
      <c r="F372" s="232" t="s">
        <v>1753</v>
      </c>
      <c r="G372" s="38"/>
      <c r="H372" s="38"/>
      <c r="I372" s="144"/>
      <c r="J372" s="38"/>
      <c r="K372" s="38"/>
      <c r="L372" s="42"/>
      <c r="M372" s="233"/>
      <c r="N372" s="82"/>
      <c r="O372" s="82"/>
      <c r="P372" s="82"/>
      <c r="Q372" s="82"/>
      <c r="R372" s="82"/>
      <c r="S372" s="82"/>
      <c r="T372" s="83"/>
      <c r="AT372" s="16" t="s">
        <v>208</v>
      </c>
      <c r="AU372" s="16" t="s">
        <v>85</v>
      </c>
    </row>
    <row r="373" s="1" customFormat="1">
      <c r="B373" s="37"/>
      <c r="C373" s="38"/>
      <c r="D373" s="231" t="s">
        <v>210</v>
      </c>
      <c r="E373" s="38"/>
      <c r="F373" s="234" t="s">
        <v>1443</v>
      </c>
      <c r="G373" s="38"/>
      <c r="H373" s="38"/>
      <c r="I373" s="144"/>
      <c r="J373" s="38"/>
      <c r="K373" s="38"/>
      <c r="L373" s="42"/>
      <c r="M373" s="233"/>
      <c r="N373" s="82"/>
      <c r="O373" s="82"/>
      <c r="P373" s="82"/>
      <c r="Q373" s="82"/>
      <c r="R373" s="82"/>
      <c r="S373" s="82"/>
      <c r="T373" s="83"/>
      <c r="AT373" s="16" t="s">
        <v>210</v>
      </c>
      <c r="AU373" s="16" t="s">
        <v>85</v>
      </c>
    </row>
    <row r="374" s="1" customFormat="1" ht="16.5" customHeight="1">
      <c r="B374" s="37"/>
      <c r="C374" s="218" t="s">
        <v>726</v>
      </c>
      <c r="D374" s="218" t="s">
        <v>201</v>
      </c>
      <c r="E374" s="219" t="s">
        <v>1754</v>
      </c>
      <c r="F374" s="220" t="s">
        <v>1755</v>
      </c>
      <c r="G374" s="221" t="s">
        <v>277</v>
      </c>
      <c r="H374" s="222">
        <v>1</v>
      </c>
      <c r="I374" s="223"/>
      <c r="J374" s="224">
        <f>ROUND(I374*H374,2)</f>
        <v>0</v>
      </c>
      <c r="K374" s="220" t="s">
        <v>205</v>
      </c>
      <c r="L374" s="42"/>
      <c r="M374" s="225" t="s">
        <v>30</v>
      </c>
      <c r="N374" s="226" t="s">
        <v>46</v>
      </c>
      <c r="O374" s="82"/>
      <c r="P374" s="227">
        <f>O374*H374</f>
        <v>0</v>
      </c>
      <c r="Q374" s="227">
        <v>0.47165692599999998</v>
      </c>
      <c r="R374" s="227">
        <f>Q374*H374</f>
        <v>0.47165692599999998</v>
      </c>
      <c r="S374" s="227">
        <v>0</v>
      </c>
      <c r="T374" s="228">
        <f>S374*H374</f>
        <v>0</v>
      </c>
      <c r="AR374" s="229" t="s">
        <v>206</v>
      </c>
      <c r="AT374" s="229" t="s">
        <v>201</v>
      </c>
      <c r="AU374" s="229" t="s">
        <v>85</v>
      </c>
      <c r="AY374" s="16" t="s">
        <v>199</v>
      </c>
      <c r="BE374" s="230">
        <f>IF(N374="základní",J374,0)</f>
        <v>0</v>
      </c>
      <c r="BF374" s="230">
        <f>IF(N374="snížená",J374,0)</f>
        <v>0</v>
      </c>
      <c r="BG374" s="230">
        <f>IF(N374="zákl. přenesená",J374,0)</f>
        <v>0</v>
      </c>
      <c r="BH374" s="230">
        <f>IF(N374="sníž. přenesená",J374,0)</f>
        <v>0</v>
      </c>
      <c r="BI374" s="230">
        <f>IF(N374="nulová",J374,0)</f>
        <v>0</v>
      </c>
      <c r="BJ374" s="16" t="s">
        <v>83</v>
      </c>
      <c r="BK374" s="230">
        <f>ROUND(I374*H374,2)</f>
        <v>0</v>
      </c>
      <c r="BL374" s="16" t="s">
        <v>206</v>
      </c>
      <c r="BM374" s="229" t="s">
        <v>1756</v>
      </c>
    </row>
    <row r="375" s="1" customFormat="1">
      <c r="B375" s="37"/>
      <c r="C375" s="38"/>
      <c r="D375" s="231" t="s">
        <v>208</v>
      </c>
      <c r="E375" s="38"/>
      <c r="F375" s="232" t="s">
        <v>1757</v>
      </c>
      <c r="G375" s="38"/>
      <c r="H375" s="38"/>
      <c r="I375" s="144"/>
      <c r="J375" s="38"/>
      <c r="K375" s="38"/>
      <c r="L375" s="42"/>
      <c r="M375" s="233"/>
      <c r="N375" s="82"/>
      <c r="O375" s="82"/>
      <c r="P375" s="82"/>
      <c r="Q375" s="82"/>
      <c r="R375" s="82"/>
      <c r="S375" s="82"/>
      <c r="T375" s="83"/>
      <c r="AT375" s="16" t="s">
        <v>208</v>
      </c>
      <c r="AU375" s="16" t="s">
        <v>85</v>
      </c>
    </row>
    <row r="376" s="1" customFormat="1">
      <c r="B376" s="37"/>
      <c r="C376" s="38"/>
      <c r="D376" s="231" t="s">
        <v>210</v>
      </c>
      <c r="E376" s="38"/>
      <c r="F376" s="234" t="s">
        <v>1443</v>
      </c>
      <c r="G376" s="38"/>
      <c r="H376" s="38"/>
      <c r="I376" s="144"/>
      <c r="J376" s="38"/>
      <c r="K376" s="38"/>
      <c r="L376" s="42"/>
      <c r="M376" s="233"/>
      <c r="N376" s="82"/>
      <c r="O376" s="82"/>
      <c r="P376" s="82"/>
      <c r="Q376" s="82"/>
      <c r="R376" s="82"/>
      <c r="S376" s="82"/>
      <c r="T376" s="83"/>
      <c r="AT376" s="16" t="s">
        <v>210</v>
      </c>
      <c r="AU376" s="16" t="s">
        <v>85</v>
      </c>
    </row>
    <row r="377" s="1" customFormat="1" ht="16.5" customHeight="1">
      <c r="B377" s="37"/>
      <c r="C377" s="218" t="s">
        <v>1758</v>
      </c>
      <c r="D377" s="218" t="s">
        <v>201</v>
      </c>
      <c r="E377" s="219" t="s">
        <v>1759</v>
      </c>
      <c r="F377" s="220" t="s">
        <v>1760</v>
      </c>
      <c r="G377" s="221" t="s">
        <v>277</v>
      </c>
      <c r="H377" s="222">
        <v>29</v>
      </c>
      <c r="I377" s="223"/>
      <c r="J377" s="224">
        <f>ROUND(I377*H377,2)</f>
        <v>0</v>
      </c>
      <c r="K377" s="220" t="s">
        <v>205</v>
      </c>
      <c r="L377" s="42"/>
      <c r="M377" s="225" t="s">
        <v>30</v>
      </c>
      <c r="N377" s="226" t="s">
        <v>46</v>
      </c>
      <c r="O377" s="82"/>
      <c r="P377" s="227">
        <f>O377*H377</f>
        <v>0</v>
      </c>
      <c r="Q377" s="227">
        <v>0.0091760000000000001</v>
      </c>
      <c r="R377" s="227">
        <f>Q377*H377</f>
        <v>0.26610400000000001</v>
      </c>
      <c r="S377" s="227">
        <v>0</v>
      </c>
      <c r="T377" s="228">
        <f>S377*H377</f>
        <v>0</v>
      </c>
      <c r="AR377" s="229" t="s">
        <v>206</v>
      </c>
      <c r="AT377" s="229" t="s">
        <v>201</v>
      </c>
      <c r="AU377" s="229" t="s">
        <v>85</v>
      </c>
      <c r="AY377" s="16" t="s">
        <v>199</v>
      </c>
      <c r="BE377" s="230">
        <f>IF(N377="základní",J377,0)</f>
        <v>0</v>
      </c>
      <c r="BF377" s="230">
        <f>IF(N377="snížená",J377,0)</f>
        <v>0</v>
      </c>
      <c r="BG377" s="230">
        <f>IF(N377="zákl. přenesená",J377,0)</f>
        <v>0</v>
      </c>
      <c r="BH377" s="230">
        <f>IF(N377="sníž. přenesená",J377,0)</f>
        <v>0</v>
      </c>
      <c r="BI377" s="230">
        <f>IF(N377="nulová",J377,0)</f>
        <v>0</v>
      </c>
      <c r="BJ377" s="16" t="s">
        <v>83</v>
      </c>
      <c r="BK377" s="230">
        <f>ROUND(I377*H377,2)</f>
        <v>0</v>
      </c>
      <c r="BL377" s="16" t="s">
        <v>206</v>
      </c>
      <c r="BM377" s="229" t="s">
        <v>1761</v>
      </c>
    </row>
    <row r="378" s="1" customFormat="1">
      <c r="B378" s="37"/>
      <c r="C378" s="38"/>
      <c r="D378" s="231" t="s">
        <v>208</v>
      </c>
      <c r="E378" s="38"/>
      <c r="F378" s="232" t="s">
        <v>1760</v>
      </c>
      <c r="G378" s="38"/>
      <c r="H378" s="38"/>
      <c r="I378" s="144"/>
      <c r="J378" s="38"/>
      <c r="K378" s="38"/>
      <c r="L378" s="42"/>
      <c r="M378" s="233"/>
      <c r="N378" s="82"/>
      <c r="O378" s="82"/>
      <c r="P378" s="82"/>
      <c r="Q378" s="82"/>
      <c r="R378" s="82"/>
      <c r="S378" s="82"/>
      <c r="T378" s="83"/>
      <c r="AT378" s="16" t="s">
        <v>208</v>
      </c>
      <c r="AU378" s="16" t="s">
        <v>85</v>
      </c>
    </row>
    <row r="379" s="1" customFormat="1">
      <c r="B379" s="37"/>
      <c r="C379" s="38"/>
      <c r="D379" s="231" t="s">
        <v>210</v>
      </c>
      <c r="E379" s="38"/>
      <c r="F379" s="234" t="s">
        <v>1762</v>
      </c>
      <c r="G379" s="38"/>
      <c r="H379" s="38"/>
      <c r="I379" s="144"/>
      <c r="J379" s="38"/>
      <c r="K379" s="38"/>
      <c r="L379" s="42"/>
      <c r="M379" s="233"/>
      <c r="N379" s="82"/>
      <c r="O379" s="82"/>
      <c r="P379" s="82"/>
      <c r="Q379" s="82"/>
      <c r="R379" s="82"/>
      <c r="S379" s="82"/>
      <c r="T379" s="83"/>
      <c r="AT379" s="16" t="s">
        <v>210</v>
      </c>
      <c r="AU379" s="16" t="s">
        <v>85</v>
      </c>
    </row>
    <row r="380" s="12" customFormat="1">
      <c r="B380" s="235"/>
      <c r="C380" s="236"/>
      <c r="D380" s="231" t="s">
        <v>214</v>
      </c>
      <c r="E380" s="237" t="s">
        <v>30</v>
      </c>
      <c r="F380" s="238" t="s">
        <v>1763</v>
      </c>
      <c r="G380" s="236"/>
      <c r="H380" s="239">
        <v>29</v>
      </c>
      <c r="I380" s="240"/>
      <c r="J380" s="236"/>
      <c r="K380" s="236"/>
      <c r="L380" s="241"/>
      <c r="M380" s="242"/>
      <c r="N380" s="243"/>
      <c r="O380" s="243"/>
      <c r="P380" s="243"/>
      <c r="Q380" s="243"/>
      <c r="R380" s="243"/>
      <c r="S380" s="243"/>
      <c r="T380" s="244"/>
      <c r="AT380" s="245" t="s">
        <v>214</v>
      </c>
      <c r="AU380" s="245" t="s">
        <v>85</v>
      </c>
      <c r="AV380" s="12" t="s">
        <v>85</v>
      </c>
      <c r="AW380" s="12" t="s">
        <v>36</v>
      </c>
      <c r="AX380" s="12" t="s">
        <v>83</v>
      </c>
      <c r="AY380" s="245" t="s">
        <v>199</v>
      </c>
    </row>
    <row r="381" s="1" customFormat="1" ht="16.5" customHeight="1">
      <c r="B381" s="37"/>
      <c r="C381" s="263" t="s">
        <v>1764</v>
      </c>
      <c r="D381" s="263" t="s">
        <v>774</v>
      </c>
      <c r="E381" s="264" t="s">
        <v>1765</v>
      </c>
      <c r="F381" s="265" t="s">
        <v>1766</v>
      </c>
      <c r="G381" s="266" t="s">
        <v>277</v>
      </c>
      <c r="H381" s="267">
        <v>12</v>
      </c>
      <c r="I381" s="268"/>
      <c r="J381" s="269">
        <f>ROUND(I381*H381,2)</f>
        <v>0</v>
      </c>
      <c r="K381" s="265" t="s">
        <v>205</v>
      </c>
      <c r="L381" s="270"/>
      <c r="M381" s="271" t="s">
        <v>30</v>
      </c>
      <c r="N381" s="272" t="s">
        <v>46</v>
      </c>
      <c r="O381" s="82"/>
      <c r="P381" s="227">
        <f>O381*H381</f>
        <v>0</v>
      </c>
      <c r="Q381" s="227">
        <v>0.254</v>
      </c>
      <c r="R381" s="227">
        <f>Q381*H381</f>
        <v>3.048</v>
      </c>
      <c r="S381" s="227">
        <v>0</v>
      </c>
      <c r="T381" s="228">
        <f>S381*H381</f>
        <v>0</v>
      </c>
      <c r="AR381" s="229" t="s">
        <v>263</v>
      </c>
      <c r="AT381" s="229" t="s">
        <v>774</v>
      </c>
      <c r="AU381" s="229" t="s">
        <v>85</v>
      </c>
      <c r="AY381" s="16" t="s">
        <v>199</v>
      </c>
      <c r="BE381" s="230">
        <f>IF(N381="základní",J381,0)</f>
        <v>0</v>
      </c>
      <c r="BF381" s="230">
        <f>IF(N381="snížená",J381,0)</f>
        <v>0</v>
      </c>
      <c r="BG381" s="230">
        <f>IF(N381="zákl. přenesená",J381,0)</f>
        <v>0</v>
      </c>
      <c r="BH381" s="230">
        <f>IF(N381="sníž. přenesená",J381,0)</f>
        <v>0</v>
      </c>
      <c r="BI381" s="230">
        <f>IF(N381="nulová",J381,0)</f>
        <v>0</v>
      </c>
      <c r="BJ381" s="16" t="s">
        <v>83</v>
      </c>
      <c r="BK381" s="230">
        <f>ROUND(I381*H381,2)</f>
        <v>0</v>
      </c>
      <c r="BL381" s="16" t="s">
        <v>206</v>
      </c>
      <c r="BM381" s="229" t="s">
        <v>1767</v>
      </c>
    </row>
    <row r="382" s="1" customFormat="1">
      <c r="B382" s="37"/>
      <c r="C382" s="38"/>
      <c r="D382" s="231" t="s">
        <v>208</v>
      </c>
      <c r="E382" s="38"/>
      <c r="F382" s="232" t="s">
        <v>1766</v>
      </c>
      <c r="G382" s="38"/>
      <c r="H382" s="38"/>
      <c r="I382" s="144"/>
      <c r="J382" s="38"/>
      <c r="K382" s="38"/>
      <c r="L382" s="42"/>
      <c r="M382" s="233"/>
      <c r="N382" s="82"/>
      <c r="O382" s="82"/>
      <c r="P382" s="82"/>
      <c r="Q382" s="82"/>
      <c r="R382" s="82"/>
      <c r="S382" s="82"/>
      <c r="T382" s="83"/>
      <c r="AT382" s="16" t="s">
        <v>208</v>
      </c>
      <c r="AU382" s="16" t="s">
        <v>85</v>
      </c>
    </row>
    <row r="383" s="1" customFormat="1" ht="16.5" customHeight="1">
      <c r="B383" s="37"/>
      <c r="C383" s="263" t="s">
        <v>1768</v>
      </c>
      <c r="D383" s="263" t="s">
        <v>774</v>
      </c>
      <c r="E383" s="264" t="s">
        <v>1769</v>
      </c>
      <c r="F383" s="265" t="s">
        <v>1770</v>
      </c>
      <c r="G383" s="266" t="s">
        <v>277</v>
      </c>
      <c r="H383" s="267">
        <v>17</v>
      </c>
      <c r="I383" s="268"/>
      <c r="J383" s="269">
        <f>ROUND(I383*H383,2)</f>
        <v>0</v>
      </c>
      <c r="K383" s="265" t="s">
        <v>205</v>
      </c>
      <c r="L383" s="270"/>
      <c r="M383" s="271" t="s">
        <v>30</v>
      </c>
      <c r="N383" s="272" t="s">
        <v>46</v>
      </c>
      <c r="O383" s="82"/>
      <c r="P383" s="227">
        <f>O383*H383</f>
        <v>0</v>
      </c>
      <c r="Q383" s="227">
        <v>0.50600000000000001</v>
      </c>
      <c r="R383" s="227">
        <f>Q383*H383</f>
        <v>8.6020000000000003</v>
      </c>
      <c r="S383" s="227">
        <v>0</v>
      </c>
      <c r="T383" s="228">
        <f>S383*H383</f>
        <v>0</v>
      </c>
      <c r="AR383" s="229" t="s">
        <v>263</v>
      </c>
      <c r="AT383" s="229" t="s">
        <v>774</v>
      </c>
      <c r="AU383" s="229" t="s">
        <v>85</v>
      </c>
      <c r="AY383" s="16" t="s">
        <v>199</v>
      </c>
      <c r="BE383" s="230">
        <f>IF(N383="základní",J383,0)</f>
        <v>0</v>
      </c>
      <c r="BF383" s="230">
        <f>IF(N383="snížená",J383,0)</f>
        <v>0</v>
      </c>
      <c r="BG383" s="230">
        <f>IF(N383="zákl. přenesená",J383,0)</f>
        <v>0</v>
      </c>
      <c r="BH383" s="230">
        <f>IF(N383="sníž. přenesená",J383,0)</f>
        <v>0</v>
      </c>
      <c r="BI383" s="230">
        <f>IF(N383="nulová",J383,0)</f>
        <v>0</v>
      </c>
      <c r="BJ383" s="16" t="s">
        <v>83</v>
      </c>
      <c r="BK383" s="230">
        <f>ROUND(I383*H383,2)</f>
        <v>0</v>
      </c>
      <c r="BL383" s="16" t="s">
        <v>206</v>
      </c>
      <c r="BM383" s="229" t="s">
        <v>1771</v>
      </c>
    </row>
    <row r="384" s="1" customFormat="1">
      <c r="B384" s="37"/>
      <c r="C384" s="38"/>
      <c r="D384" s="231" t="s">
        <v>208</v>
      </c>
      <c r="E384" s="38"/>
      <c r="F384" s="232" t="s">
        <v>1770</v>
      </c>
      <c r="G384" s="38"/>
      <c r="H384" s="38"/>
      <c r="I384" s="144"/>
      <c r="J384" s="38"/>
      <c r="K384" s="38"/>
      <c r="L384" s="42"/>
      <c r="M384" s="233"/>
      <c r="N384" s="82"/>
      <c r="O384" s="82"/>
      <c r="P384" s="82"/>
      <c r="Q384" s="82"/>
      <c r="R384" s="82"/>
      <c r="S384" s="82"/>
      <c r="T384" s="83"/>
      <c r="AT384" s="16" t="s">
        <v>208</v>
      </c>
      <c r="AU384" s="16" t="s">
        <v>85</v>
      </c>
    </row>
    <row r="385" s="1" customFormat="1" ht="16.5" customHeight="1">
      <c r="B385" s="37"/>
      <c r="C385" s="218" t="s">
        <v>1772</v>
      </c>
      <c r="D385" s="218" t="s">
        <v>201</v>
      </c>
      <c r="E385" s="219" t="s">
        <v>1773</v>
      </c>
      <c r="F385" s="220" t="s">
        <v>1774</v>
      </c>
      <c r="G385" s="221" t="s">
        <v>277</v>
      </c>
      <c r="H385" s="222">
        <v>26</v>
      </c>
      <c r="I385" s="223"/>
      <c r="J385" s="224">
        <f>ROUND(I385*H385,2)</f>
        <v>0</v>
      </c>
      <c r="K385" s="220" t="s">
        <v>205</v>
      </c>
      <c r="L385" s="42"/>
      <c r="M385" s="225" t="s">
        <v>30</v>
      </c>
      <c r="N385" s="226" t="s">
        <v>46</v>
      </c>
      <c r="O385" s="82"/>
      <c r="P385" s="227">
        <f>O385*H385</f>
        <v>0</v>
      </c>
      <c r="Q385" s="227">
        <v>0.011469999999999999</v>
      </c>
      <c r="R385" s="227">
        <f>Q385*H385</f>
        <v>0.29821999999999999</v>
      </c>
      <c r="S385" s="227">
        <v>0</v>
      </c>
      <c r="T385" s="228">
        <f>S385*H385</f>
        <v>0</v>
      </c>
      <c r="AR385" s="229" t="s">
        <v>206</v>
      </c>
      <c r="AT385" s="229" t="s">
        <v>201</v>
      </c>
      <c r="AU385" s="229" t="s">
        <v>85</v>
      </c>
      <c r="AY385" s="16" t="s">
        <v>199</v>
      </c>
      <c r="BE385" s="230">
        <f>IF(N385="základní",J385,0)</f>
        <v>0</v>
      </c>
      <c r="BF385" s="230">
        <f>IF(N385="snížená",J385,0)</f>
        <v>0</v>
      </c>
      <c r="BG385" s="230">
        <f>IF(N385="zákl. přenesená",J385,0)</f>
        <v>0</v>
      </c>
      <c r="BH385" s="230">
        <f>IF(N385="sníž. přenesená",J385,0)</f>
        <v>0</v>
      </c>
      <c r="BI385" s="230">
        <f>IF(N385="nulová",J385,0)</f>
        <v>0</v>
      </c>
      <c r="BJ385" s="16" t="s">
        <v>83</v>
      </c>
      <c r="BK385" s="230">
        <f>ROUND(I385*H385,2)</f>
        <v>0</v>
      </c>
      <c r="BL385" s="16" t="s">
        <v>206</v>
      </c>
      <c r="BM385" s="229" t="s">
        <v>1775</v>
      </c>
    </row>
    <row r="386" s="1" customFormat="1">
      <c r="B386" s="37"/>
      <c r="C386" s="38"/>
      <c r="D386" s="231" t="s">
        <v>208</v>
      </c>
      <c r="E386" s="38"/>
      <c r="F386" s="232" t="s">
        <v>1774</v>
      </c>
      <c r="G386" s="38"/>
      <c r="H386" s="38"/>
      <c r="I386" s="144"/>
      <c r="J386" s="38"/>
      <c r="K386" s="38"/>
      <c r="L386" s="42"/>
      <c r="M386" s="233"/>
      <c r="N386" s="82"/>
      <c r="O386" s="82"/>
      <c r="P386" s="82"/>
      <c r="Q386" s="82"/>
      <c r="R386" s="82"/>
      <c r="S386" s="82"/>
      <c r="T386" s="83"/>
      <c r="AT386" s="16" t="s">
        <v>208</v>
      </c>
      <c r="AU386" s="16" t="s">
        <v>85</v>
      </c>
    </row>
    <row r="387" s="1" customFormat="1">
      <c r="B387" s="37"/>
      <c r="C387" s="38"/>
      <c r="D387" s="231" t="s">
        <v>210</v>
      </c>
      <c r="E387" s="38"/>
      <c r="F387" s="234" t="s">
        <v>1762</v>
      </c>
      <c r="G387" s="38"/>
      <c r="H387" s="38"/>
      <c r="I387" s="144"/>
      <c r="J387" s="38"/>
      <c r="K387" s="38"/>
      <c r="L387" s="42"/>
      <c r="M387" s="233"/>
      <c r="N387" s="82"/>
      <c r="O387" s="82"/>
      <c r="P387" s="82"/>
      <c r="Q387" s="82"/>
      <c r="R387" s="82"/>
      <c r="S387" s="82"/>
      <c r="T387" s="83"/>
      <c r="AT387" s="16" t="s">
        <v>210</v>
      </c>
      <c r="AU387" s="16" t="s">
        <v>85</v>
      </c>
    </row>
    <row r="388" s="12" customFormat="1">
      <c r="B388" s="235"/>
      <c r="C388" s="236"/>
      <c r="D388" s="231" t="s">
        <v>214</v>
      </c>
      <c r="E388" s="237" t="s">
        <v>30</v>
      </c>
      <c r="F388" s="238" t="s">
        <v>1776</v>
      </c>
      <c r="G388" s="236"/>
      <c r="H388" s="239">
        <v>26</v>
      </c>
      <c r="I388" s="240"/>
      <c r="J388" s="236"/>
      <c r="K388" s="236"/>
      <c r="L388" s="241"/>
      <c r="M388" s="242"/>
      <c r="N388" s="243"/>
      <c r="O388" s="243"/>
      <c r="P388" s="243"/>
      <c r="Q388" s="243"/>
      <c r="R388" s="243"/>
      <c r="S388" s="243"/>
      <c r="T388" s="244"/>
      <c r="AT388" s="245" t="s">
        <v>214</v>
      </c>
      <c r="AU388" s="245" t="s">
        <v>85</v>
      </c>
      <c r="AV388" s="12" t="s">
        <v>85</v>
      </c>
      <c r="AW388" s="12" t="s">
        <v>36</v>
      </c>
      <c r="AX388" s="12" t="s">
        <v>83</v>
      </c>
      <c r="AY388" s="245" t="s">
        <v>199</v>
      </c>
    </row>
    <row r="389" s="1" customFormat="1" ht="16.5" customHeight="1">
      <c r="B389" s="37"/>
      <c r="C389" s="263" t="s">
        <v>1777</v>
      </c>
      <c r="D389" s="263" t="s">
        <v>774</v>
      </c>
      <c r="E389" s="264" t="s">
        <v>1778</v>
      </c>
      <c r="F389" s="265" t="s">
        <v>1779</v>
      </c>
      <c r="G389" s="266" t="s">
        <v>277</v>
      </c>
      <c r="H389" s="267">
        <v>19</v>
      </c>
      <c r="I389" s="268"/>
      <c r="J389" s="269">
        <f>ROUND(I389*H389,2)</f>
        <v>0</v>
      </c>
      <c r="K389" s="265" t="s">
        <v>205</v>
      </c>
      <c r="L389" s="270"/>
      <c r="M389" s="271" t="s">
        <v>30</v>
      </c>
      <c r="N389" s="272" t="s">
        <v>46</v>
      </c>
      <c r="O389" s="82"/>
      <c r="P389" s="227">
        <f>O389*H389</f>
        <v>0</v>
      </c>
      <c r="Q389" s="227">
        <v>0.54800000000000004</v>
      </c>
      <c r="R389" s="227">
        <f>Q389*H389</f>
        <v>10.412000000000001</v>
      </c>
      <c r="S389" s="227">
        <v>0</v>
      </c>
      <c r="T389" s="228">
        <f>S389*H389</f>
        <v>0</v>
      </c>
      <c r="AR389" s="229" t="s">
        <v>263</v>
      </c>
      <c r="AT389" s="229" t="s">
        <v>774</v>
      </c>
      <c r="AU389" s="229" t="s">
        <v>85</v>
      </c>
      <c r="AY389" s="16" t="s">
        <v>199</v>
      </c>
      <c r="BE389" s="230">
        <f>IF(N389="základní",J389,0)</f>
        <v>0</v>
      </c>
      <c r="BF389" s="230">
        <f>IF(N389="snížená",J389,0)</f>
        <v>0</v>
      </c>
      <c r="BG389" s="230">
        <f>IF(N389="zákl. přenesená",J389,0)</f>
        <v>0</v>
      </c>
      <c r="BH389" s="230">
        <f>IF(N389="sníž. přenesená",J389,0)</f>
        <v>0</v>
      </c>
      <c r="BI389" s="230">
        <f>IF(N389="nulová",J389,0)</f>
        <v>0</v>
      </c>
      <c r="BJ389" s="16" t="s">
        <v>83</v>
      </c>
      <c r="BK389" s="230">
        <f>ROUND(I389*H389,2)</f>
        <v>0</v>
      </c>
      <c r="BL389" s="16" t="s">
        <v>206</v>
      </c>
      <c r="BM389" s="229" t="s">
        <v>1780</v>
      </c>
    </row>
    <row r="390" s="1" customFormat="1">
      <c r="B390" s="37"/>
      <c r="C390" s="38"/>
      <c r="D390" s="231" t="s">
        <v>208</v>
      </c>
      <c r="E390" s="38"/>
      <c r="F390" s="232" t="s">
        <v>1779</v>
      </c>
      <c r="G390" s="38"/>
      <c r="H390" s="38"/>
      <c r="I390" s="144"/>
      <c r="J390" s="38"/>
      <c r="K390" s="38"/>
      <c r="L390" s="42"/>
      <c r="M390" s="233"/>
      <c r="N390" s="82"/>
      <c r="O390" s="82"/>
      <c r="P390" s="82"/>
      <c r="Q390" s="82"/>
      <c r="R390" s="82"/>
      <c r="S390" s="82"/>
      <c r="T390" s="83"/>
      <c r="AT390" s="16" t="s">
        <v>208</v>
      </c>
      <c r="AU390" s="16" t="s">
        <v>85</v>
      </c>
    </row>
    <row r="391" s="1" customFormat="1" ht="16.5" customHeight="1">
      <c r="B391" s="37"/>
      <c r="C391" s="263" t="s">
        <v>1781</v>
      </c>
      <c r="D391" s="263" t="s">
        <v>774</v>
      </c>
      <c r="E391" s="264" t="s">
        <v>1782</v>
      </c>
      <c r="F391" s="265" t="s">
        <v>1783</v>
      </c>
      <c r="G391" s="266" t="s">
        <v>277</v>
      </c>
      <c r="H391" s="267">
        <v>7</v>
      </c>
      <c r="I391" s="268"/>
      <c r="J391" s="269">
        <f>ROUND(I391*H391,2)</f>
        <v>0</v>
      </c>
      <c r="K391" s="265" t="s">
        <v>205</v>
      </c>
      <c r="L391" s="270"/>
      <c r="M391" s="271" t="s">
        <v>30</v>
      </c>
      <c r="N391" s="272" t="s">
        <v>46</v>
      </c>
      <c r="O391" s="82"/>
      <c r="P391" s="227">
        <f>O391*H391</f>
        <v>0</v>
      </c>
      <c r="Q391" s="227">
        <v>0.44900000000000001</v>
      </c>
      <c r="R391" s="227">
        <f>Q391*H391</f>
        <v>3.1430000000000002</v>
      </c>
      <c r="S391" s="227">
        <v>0</v>
      </c>
      <c r="T391" s="228">
        <f>S391*H391</f>
        <v>0</v>
      </c>
      <c r="AR391" s="229" t="s">
        <v>263</v>
      </c>
      <c r="AT391" s="229" t="s">
        <v>774</v>
      </c>
      <c r="AU391" s="229" t="s">
        <v>85</v>
      </c>
      <c r="AY391" s="16" t="s">
        <v>199</v>
      </c>
      <c r="BE391" s="230">
        <f>IF(N391="základní",J391,0)</f>
        <v>0</v>
      </c>
      <c r="BF391" s="230">
        <f>IF(N391="snížená",J391,0)</f>
        <v>0</v>
      </c>
      <c r="BG391" s="230">
        <f>IF(N391="zákl. přenesená",J391,0)</f>
        <v>0</v>
      </c>
      <c r="BH391" s="230">
        <f>IF(N391="sníž. přenesená",J391,0)</f>
        <v>0</v>
      </c>
      <c r="BI391" s="230">
        <f>IF(N391="nulová",J391,0)</f>
        <v>0</v>
      </c>
      <c r="BJ391" s="16" t="s">
        <v>83</v>
      </c>
      <c r="BK391" s="230">
        <f>ROUND(I391*H391,2)</f>
        <v>0</v>
      </c>
      <c r="BL391" s="16" t="s">
        <v>206</v>
      </c>
      <c r="BM391" s="229" t="s">
        <v>1784</v>
      </c>
    </row>
    <row r="392" s="1" customFormat="1">
      <c r="B392" s="37"/>
      <c r="C392" s="38"/>
      <c r="D392" s="231" t="s">
        <v>208</v>
      </c>
      <c r="E392" s="38"/>
      <c r="F392" s="232" t="s">
        <v>1783</v>
      </c>
      <c r="G392" s="38"/>
      <c r="H392" s="38"/>
      <c r="I392" s="144"/>
      <c r="J392" s="38"/>
      <c r="K392" s="38"/>
      <c r="L392" s="42"/>
      <c r="M392" s="233"/>
      <c r="N392" s="82"/>
      <c r="O392" s="82"/>
      <c r="P392" s="82"/>
      <c r="Q392" s="82"/>
      <c r="R392" s="82"/>
      <c r="S392" s="82"/>
      <c r="T392" s="83"/>
      <c r="AT392" s="16" t="s">
        <v>208</v>
      </c>
      <c r="AU392" s="16" t="s">
        <v>85</v>
      </c>
    </row>
    <row r="393" s="1" customFormat="1" ht="16.5" customHeight="1">
      <c r="B393" s="37"/>
      <c r="C393" s="218" t="s">
        <v>1785</v>
      </c>
      <c r="D393" s="218" t="s">
        <v>201</v>
      </c>
      <c r="E393" s="219" t="s">
        <v>1786</v>
      </c>
      <c r="F393" s="220" t="s">
        <v>1787</v>
      </c>
      <c r="G393" s="221" t="s">
        <v>277</v>
      </c>
      <c r="H393" s="222">
        <v>26</v>
      </c>
      <c r="I393" s="223"/>
      <c r="J393" s="224">
        <f>ROUND(I393*H393,2)</f>
        <v>0</v>
      </c>
      <c r="K393" s="220" t="s">
        <v>205</v>
      </c>
      <c r="L393" s="42"/>
      <c r="M393" s="225" t="s">
        <v>30</v>
      </c>
      <c r="N393" s="226" t="s">
        <v>46</v>
      </c>
      <c r="O393" s="82"/>
      <c r="P393" s="227">
        <f>O393*H393</f>
        <v>0</v>
      </c>
      <c r="Q393" s="227">
        <v>0.027528</v>
      </c>
      <c r="R393" s="227">
        <f>Q393*H393</f>
        <v>0.71572800000000003</v>
      </c>
      <c r="S393" s="227">
        <v>0</v>
      </c>
      <c r="T393" s="228">
        <f>S393*H393</f>
        <v>0</v>
      </c>
      <c r="AR393" s="229" t="s">
        <v>206</v>
      </c>
      <c r="AT393" s="229" t="s">
        <v>201</v>
      </c>
      <c r="AU393" s="229" t="s">
        <v>85</v>
      </c>
      <c r="AY393" s="16" t="s">
        <v>199</v>
      </c>
      <c r="BE393" s="230">
        <f>IF(N393="základní",J393,0)</f>
        <v>0</v>
      </c>
      <c r="BF393" s="230">
        <f>IF(N393="snížená",J393,0)</f>
        <v>0</v>
      </c>
      <c r="BG393" s="230">
        <f>IF(N393="zákl. přenesená",J393,0)</f>
        <v>0</v>
      </c>
      <c r="BH393" s="230">
        <f>IF(N393="sníž. přenesená",J393,0)</f>
        <v>0</v>
      </c>
      <c r="BI393" s="230">
        <f>IF(N393="nulová",J393,0)</f>
        <v>0</v>
      </c>
      <c r="BJ393" s="16" t="s">
        <v>83</v>
      </c>
      <c r="BK393" s="230">
        <f>ROUND(I393*H393,2)</f>
        <v>0</v>
      </c>
      <c r="BL393" s="16" t="s">
        <v>206</v>
      </c>
      <c r="BM393" s="229" t="s">
        <v>1788</v>
      </c>
    </row>
    <row r="394" s="1" customFormat="1">
      <c r="B394" s="37"/>
      <c r="C394" s="38"/>
      <c r="D394" s="231" t="s">
        <v>208</v>
      </c>
      <c r="E394" s="38"/>
      <c r="F394" s="232" t="s">
        <v>1787</v>
      </c>
      <c r="G394" s="38"/>
      <c r="H394" s="38"/>
      <c r="I394" s="144"/>
      <c r="J394" s="38"/>
      <c r="K394" s="38"/>
      <c r="L394" s="42"/>
      <c r="M394" s="233"/>
      <c r="N394" s="82"/>
      <c r="O394" s="82"/>
      <c r="P394" s="82"/>
      <c r="Q394" s="82"/>
      <c r="R394" s="82"/>
      <c r="S394" s="82"/>
      <c r="T394" s="83"/>
      <c r="AT394" s="16" t="s">
        <v>208</v>
      </c>
      <c r="AU394" s="16" t="s">
        <v>85</v>
      </c>
    </row>
    <row r="395" s="1" customFormat="1">
      <c r="B395" s="37"/>
      <c r="C395" s="38"/>
      <c r="D395" s="231" t="s">
        <v>210</v>
      </c>
      <c r="E395" s="38"/>
      <c r="F395" s="234" t="s">
        <v>1762</v>
      </c>
      <c r="G395" s="38"/>
      <c r="H395" s="38"/>
      <c r="I395" s="144"/>
      <c r="J395" s="38"/>
      <c r="K395" s="38"/>
      <c r="L395" s="42"/>
      <c r="M395" s="233"/>
      <c r="N395" s="82"/>
      <c r="O395" s="82"/>
      <c r="P395" s="82"/>
      <c r="Q395" s="82"/>
      <c r="R395" s="82"/>
      <c r="S395" s="82"/>
      <c r="T395" s="83"/>
      <c r="AT395" s="16" t="s">
        <v>210</v>
      </c>
      <c r="AU395" s="16" t="s">
        <v>85</v>
      </c>
    </row>
    <row r="396" s="1" customFormat="1" ht="16.5" customHeight="1">
      <c r="B396" s="37"/>
      <c r="C396" s="263" t="s">
        <v>1789</v>
      </c>
      <c r="D396" s="263" t="s">
        <v>774</v>
      </c>
      <c r="E396" s="264" t="s">
        <v>1790</v>
      </c>
      <c r="F396" s="265" t="s">
        <v>1791</v>
      </c>
      <c r="G396" s="266" t="s">
        <v>277</v>
      </c>
      <c r="H396" s="267">
        <v>1</v>
      </c>
      <c r="I396" s="268"/>
      <c r="J396" s="269">
        <f>ROUND(I396*H396,2)</f>
        <v>0</v>
      </c>
      <c r="K396" s="265" t="s">
        <v>205</v>
      </c>
      <c r="L396" s="270"/>
      <c r="M396" s="271" t="s">
        <v>30</v>
      </c>
      <c r="N396" s="272" t="s">
        <v>46</v>
      </c>
      <c r="O396" s="82"/>
      <c r="P396" s="227">
        <f>O396*H396</f>
        <v>0</v>
      </c>
      <c r="Q396" s="227">
        <v>1.6000000000000001</v>
      </c>
      <c r="R396" s="227">
        <f>Q396*H396</f>
        <v>1.6000000000000001</v>
      </c>
      <c r="S396" s="227">
        <v>0</v>
      </c>
      <c r="T396" s="228">
        <f>S396*H396</f>
        <v>0</v>
      </c>
      <c r="AR396" s="229" t="s">
        <v>263</v>
      </c>
      <c r="AT396" s="229" t="s">
        <v>774</v>
      </c>
      <c r="AU396" s="229" t="s">
        <v>85</v>
      </c>
      <c r="AY396" s="16" t="s">
        <v>199</v>
      </c>
      <c r="BE396" s="230">
        <f>IF(N396="základní",J396,0)</f>
        <v>0</v>
      </c>
      <c r="BF396" s="230">
        <f>IF(N396="snížená",J396,0)</f>
        <v>0</v>
      </c>
      <c r="BG396" s="230">
        <f>IF(N396="zákl. přenesená",J396,0)</f>
        <v>0</v>
      </c>
      <c r="BH396" s="230">
        <f>IF(N396="sníž. přenesená",J396,0)</f>
        <v>0</v>
      </c>
      <c r="BI396" s="230">
        <f>IF(N396="nulová",J396,0)</f>
        <v>0</v>
      </c>
      <c r="BJ396" s="16" t="s">
        <v>83</v>
      </c>
      <c r="BK396" s="230">
        <f>ROUND(I396*H396,2)</f>
        <v>0</v>
      </c>
      <c r="BL396" s="16" t="s">
        <v>206</v>
      </c>
      <c r="BM396" s="229" t="s">
        <v>1792</v>
      </c>
    </row>
    <row r="397" s="1" customFormat="1">
      <c r="B397" s="37"/>
      <c r="C397" s="38"/>
      <c r="D397" s="231" t="s">
        <v>208</v>
      </c>
      <c r="E397" s="38"/>
      <c r="F397" s="232" t="s">
        <v>1791</v>
      </c>
      <c r="G397" s="38"/>
      <c r="H397" s="38"/>
      <c r="I397" s="144"/>
      <c r="J397" s="38"/>
      <c r="K397" s="38"/>
      <c r="L397" s="42"/>
      <c r="M397" s="233"/>
      <c r="N397" s="82"/>
      <c r="O397" s="82"/>
      <c r="P397" s="82"/>
      <c r="Q397" s="82"/>
      <c r="R397" s="82"/>
      <c r="S397" s="82"/>
      <c r="T397" s="83"/>
      <c r="AT397" s="16" t="s">
        <v>208</v>
      </c>
      <c r="AU397" s="16" t="s">
        <v>85</v>
      </c>
    </row>
    <row r="398" s="1" customFormat="1" ht="16.5" customHeight="1">
      <c r="B398" s="37"/>
      <c r="C398" s="263" t="s">
        <v>1793</v>
      </c>
      <c r="D398" s="263" t="s">
        <v>774</v>
      </c>
      <c r="E398" s="264" t="s">
        <v>1794</v>
      </c>
      <c r="F398" s="265" t="s">
        <v>1795</v>
      </c>
      <c r="G398" s="266" t="s">
        <v>277</v>
      </c>
      <c r="H398" s="267">
        <v>24</v>
      </c>
      <c r="I398" s="268"/>
      <c r="J398" s="269">
        <f>ROUND(I398*H398,2)</f>
        <v>0</v>
      </c>
      <c r="K398" s="265" t="s">
        <v>205</v>
      </c>
      <c r="L398" s="270"/>
      <c r="M398" s="271" t="s">
        <v>30</v>
      </c>
      <c r="N398" s="272" t="s">
        <v>46</v>
      </c>
      <c r="O398" s="82"/>
      <c r="P398" s="227">
        <f>O398*H398</f>
        <v>0</v>
      </c>
      <c r="Q398" s="227">
        <v>1.8700000000000001</v>
      </c>
      <c r="R398" s="227">
        <f>Q398*H398</f>
        <v>44.880000000000003</v>
      </c>
      <c r="S398" s="227">
        <v>0</v>
      </c>
      <c r="T398" s="228">
        <f>S398*H398</f>
        <v>0</v>
      </c>
      <c r="AR398" s="229" t="s">
        <v>263</v>
      </c>
      <c r="AT398" s="229" t="s">
        <v>774</v>
      </c>
      <c r="AU398" s="229" t="s">
        <v>85</v>
      </c>
      <c r="AY398" s="16" t="s">
        <v>199</v>
      </c>
      <c r="BE398" s="230">
        <f>IF(N398="základní",J398,0)</f>
        <v>0</v>
      </c>
      <c r="BF398" s="230">
        <f>IF(N398="snížená",J398,0)</f>
        <v>0</v>
      </c>
      <c r="BG398" s="230">
        <f>IF(N398="zákl. přenesená",J398,0)</f>
        <v>0</v>
      </c>
      <c r="BH398" s="230">
        <f>IF(N398="sníž. přenesená",J398,0)</f>
        <v>0</v>
      </c>
      <c r="BI398" s="230">
        <f>IF(N398="nulová",J398,0)</f>
        <v>0</v>
      </c>
      <c r="BJ398" s="16" t="s">
        <v>83</v>
      </c>
      <c r="BK398" s="230">
        <f>ROUND(I398*H398,2)</f>
        <v>0</v>
      </c>
      <c r="BL398" s="16" t="s">
        <v>206</v>
      </c>
      <c r="BM398" s="229" t="s">
        <v>1796</v>
      </c>
    </row>
    <row r="399" s="1" customFormat="1">
      <c r="B399" s="37"/>
      <c r="C399" s="38"/>
      <c r="D399" s="231" t="s">
        <v>208</v>
      </c>
      <c r="E399" s="38"/>
      <c r="F399" s="232" t="s">
        <v>1795</v>
      </c>
      <c r="G399" s="38"/>
      <c r="H399" s="38"/>
      <c r="I399" s="144"/>
      <c r="J399" s="38"/>
      <c r="K399" s="38"/>
      <c r="L399" s="42"/>
      <c r="M399" s="233"/>
      <c r="N399" s="82"/>
      <c r="O399" s="82"/>
      <c r="P399" s="82"/>
      <c r="Q399" s="82"/>
      <c r="R399" s="82"/>
      <c r="S399" s="82"/>
      <c r="T399" s="83"/>
      <c r="AT399" s="16" t="s">
        <v>208</v>
      </c>
      <c r="AU399" s="16" t="s">
        <v>85</v>
      </c>
    </row>
    <row r="400" s="1" customFormat="1" ht="16.5" customHeight="1">
      <c r="B400" s="37"/>
      <c r="C400" s="263" t="s">
        <v>1797</v>
      </c>
      <c r="D400" s="263" t="s">
        <v>774</v>
      </c>
      <c r="E400" s="264" t="s">
        <v>1798</v>
      </c>
      <c r="F400" s="265" t="s">
        <v>1799</v>
      </c>
      <c r="G400" s="266" t="s">
        <v>277</v>
      </c>
      <c r="H400" s="267">
        <v>1</v>
      </c>
      <c r="I400" s="268"/>
      <c r="J400" s="269">
        <f>ROUND(I400*H400,2)</f>
        <v>0</v>
      </c>
      <c r="K400" s="265" t="s">
        <v>205</v>
      </c>
      <c r="L400" s="270"/>
      <c r="M400" s="271" t="s">
        <v>30</v>
      </c>
      <c r="N400" s="272" t="s">
        <v>46</v>
      </c>
      <c r="O400" s="82"/>
      <c r="P400" s="227">
        <f>O400*H400</f>
        <v>0</v>
      </c>
      <c r="Q400" s="227">
        <v>2.1000000000000001</v>
      </c>
      <c r="R400" s="227">
        <f>Q400*H400</f>
        <v>2.1000000000000001</v>
      </c>
      <c r="S400" s="227">
        <v>0</v>
      </c>
      <c r="T400" s="228">
        <f>S400*H400</f>
        <v>0</v>
      </c>
      <c r="AR400" s="229" t="s">
        <v>263</v>
      </c>
      <c r="AT400" s="229" t="s">
        <v>774</v>
      </c>
      <c r="AU400" s="229" t="s">
        <v>85</v>
      </c>
      <c r="AY400" s="16" t="s">
        <v>199</v>
      </c>
      <c r="BE400" s="230">
        <f>IF(N400="základní",J400,0)</f>
        <v>0</v>
      </c>
      <c r="BF400" s="230">
        <f>IF(N400="snížená",J400,0)</f>
        <v>0</v>
      </c>
      <c r="BG400" s="230">
        <f>IF(N400="zákl. přenesená",J400,0)</f>
        <v>0</v>
      </c>
      <c r="BH400" s="230">
        <f>IF(N400="sníž. přenesená",J400,0)</f>
        <v>0</v>
      </c>
      <c r="BI400" s="230">
        <f>IF(N400="nulová",J400,0)</f>
        <v>0</v>
      </c>
      <c r="BJ400" s="16" t="s">
        <v>83</v>
      </c>
      <c r="BK400" s="230">
        <f>ROUND(I400*H400,2)</f>
        <v>0</v>
      </c>
      <c r="BL400" s="16" t="s">
        <v>206</v>
      </c>
      <c r="BM400" s="229" t="s">
        <v>1800</v>
      </c>
    </row>
    <row r="401" s="1" customFormat="1">
      <c r="B401" s="37"/>
      <c r="C401" s="38"/>
      <c r="D401" s="231" t="s">
        <v>208</v>
      </c>
      <c r="E401" s="38"/>
      <c r="F401" s="232" t="s">
        <v>1799</v>
      </c>
      <c r="G401" s="38"/>
      <c r="H401" s="38"/>
      <c r="I401" s="144"/>
      <c r="J401" s="38"/>
      <c r="K401" s="38"/>
      <c r="L401" s="42"/>
      <c r="M401" s="233"/>
      <c r="N401" s="82"/>
      <c r="O401" s="82"/>
      <c r="P401" s="82"/>
      <c r="Q401" s="82"/>
      <c r="R401" s="82"/>
      <c r="S401" s="82"/>
      <c r="T401" s="83"/>
      <c r="AT401" s="16" t="s">
        <v>208</v>
      </c>
      <c r="AU401" s="16" t="s">
        <v>85</v>
      </c>
    </row>
    <row r="402" s="1" customFormat="1" ht="16.5" customHeight="1">
      <c r="B402" s="37"/>
      <c r="C402" s="263" t="s">
        <v>1801</v>
      </c>
      <c r="D402" s="263" t="s">
        <v>774</v>
      </c>
      <c r="E402" s="264" t="s">
        <v>1802</v>
      </c>
      <c r="F402" s="265" t="s">
        <v>1803</v>
      </c>
      <c r="G402" s="266" t="s">
        <v>277</v>
      </c>
      <c r="H402" s="267">
        <v>55</v>
      </c>
      <c r="I402" s="268"/>
      <c r="J402" s="269">
        <f>ROUND(I402*H402,2)</f>
        <v>0</v>
      </c>
      <c r="K402" s="265" t="s">
        <v>205</v>
      </c>
      <c r="L402" s="270"/>
      <c r="M402" s="271" t="s">
        <v>30</v>
      </c>
      <c r="N402" s="272" t="s">
        <v>46</v>
      </c>
      <c r="O402" s="82"/>
      <c r="P402" s="227">
        <f>O402*H402</f>
        <v>0</v>
      </c>
      <c r="Q402" s="227">
        <v>0.002</v>
      </c>
      <c r="R402" s="227">
        <f>Q402*H402</f>
        <v>0.11</v>
      </c>
      <c r="S402" s="227">
        <v>0</v>
      </c>
      <c r="T402" s="228">
        <f>S402*H402</f>
        <v>0</v>
      </c>
      <c r="AR402" s="229" t="s">
        <v>263</v>
      </c>
      <c r="AT402" s="229" t="s">
        <v>774</v>
      </c>
      <c r="AU402" s="229" t="s">
        <v>85</v>
      </c>
      <c r="AY402" s="16" t="s">
        <v>199</v>
      </c>
      <c r="BE402" s="230">
        <f>IF(N402="základní",J402,0)</f>
        <v>0</v>
      </c>
      <c r="BF402" s="230">
        <f>IF(N402="snížená",J402,0)</f>
        <v>0</v>
      </c>
      <c r="BG402" s="230">
        <f>IF(N402="zákl. přenesená",J402,0)</f>
        <v>0</v>
      </c>
      <c r="BH402" s="230">
        <f>IF(N402="sníž. přenesená",J402,0)</f>
        <v>0</v>
      </c>
      <c r="BI402" s="230">
        <f>IF(N402="nulová",J402,0)</f>
        <v>0</v>
      </c>
      <c r="BJ402" s="16" t="s">
        <v>83</v>
      </c>
      <c r="BK402" s="230">
        <f>ROUND(I402*H402,2)</f>
        <v>0</v>
      </c>
      <c r="BL402" s="16" t="s">
        <v>206</v>
      </c>
      <c r="BM402" s="229" t="s">
        <v>1804</v>
      </c>
    </row>
    <row r="403" s="1" customFormat="1">
      <c r="B403" s="37"/>
      <c r="C403" s="38"/>
      <c r="D403" s="231" t="s">
        <v>208</v>
      </c>
      <c r="E403" s="38"/>
      <c r="F403" s="232" t="s">
        <v>1803</v>
      </c>
      <c r="G403" s="38"/>
      <c r="H403" s="38"/>
      <c r="I403" s="144"/>
      <c r="J403" s="38"/>
      <c r="K403" s="38"/>
      <c r="L403" s="42"/>
      <c r="M403" s="233"/>
      <c r="N403" s="82"/>
      <c r="O403" s="82"/>
      <c r="P403" s="82"/>
      <c r="Q403" s="82"/>
      <c r="R403" s="82"/>
      <c r="S403" s="82"/>
      <c r="T403" s="83"/>
      <c r="AT403" s="16" t="s">
        <v>208</v>
      </c>
      <c r="AU403" s="16" t="s">
        <v>85</v>
      </c>
    </row>
    <row r="404" s="1" customFormat="1" ht="16.5" customHeight="1">
      <c r="B404" s="37"/>
      <c r="C404" s="218" t="s">
        <v>1805</v>
      </c>
      <c r="D404" s="218" t="s">
        <v>201</v>
      </c>
      <c r="E404" s="219" t="s">
        <v>1806</v>
      </c>
      <c r="F404" s="220" t="s">
        <v>1807</v>
      </c>
      <c r="G404" s="221" t="s">
        <v>277</v>
      </c>
      <c r="H404" s="222">
        <v>26</v>
      </c>
      <c r="I404" s="223"/>
      <c r="J404" s="224">
        <f>ROUND(I404*H404,2)</f>
        <v>0</v>
      </c>
      <c r="K404" s="220" t="s">
        <v>205</v>
      </c>
      <c r="L404" s="42"/>
      <c r="M404" s="225" t="s">
        <v>30</v>
      </c>
      <c r="N404" s="226" t="s">
        <v>46</v>
      </c>
      <c r="O404" s="82"/>
      <c r="P404" s="227">
        <f>O404*H404</f>
        <v>0</v>
      </c>
      <c r="Q404" s="227">
        <v>0.217338</v>
      </c>
      <c r="R404" s="227">
        <f>Q404*H404</f>
        <v>5.6507880000000004</v>
      </c>
      <c r="S404" s="227">
        <v>0</v>
      </c>
      <c r="T404" s="228">
        <f>S404*H404</f>
        <v>0</v>
      </c>
      <c r="AR404" s="229" t="s">
        <v>206</v>
      </c>
      <c r="AT404" s="229" t="s">
        <v>201</v>
      </c>
      <c r="AU404" s="229" t="s">
        <v>85</v>
      </c>
      <c r="AY404" s="16" t="s">
        <v>199</v>
      </c>
      <c r="BE404" s="230">
        <f>IF(N404="základní",J404,0)</f>
        <v>0</v>
      </c>
      <c r="BF404" s="230">
        <f>IF(N404="snížená",J404,0)</f>
        <v>0</v>
      </c>
      <c r="BG404" s="230">
        <f>IF(N404="zákl. přenesená",J404,0)</f>
        <v>0</v>
      </c>
      <c r="BH404" s="230">
        <f>IF(N404="sníž. přenesená",J404,0)</f>
        <v>0</v>
      </c>
      <c r="BI404" s="230">
        <f>IF(N404="nulová",J404,0)</f>
        <v>0</v>
      </c>
      <c r="BJ404" s="16" t="s">
        <v>83</v>
      </c>
      <c r="BK404" s="230">
        <f>ROUND(I404*H404,2)</f>
        <v>0</v>
      </c>
      <c r="BL404" s="16" t="s">
        <v>206</v>
      </c>
      <c r="BM404" s="229" t="s">
        <v>1808</v>
      </c>
    </row>
    <row r="405" s="1" customFormat="1">
      <c r="B405" s="37"/>
      <c r="C405" s="38"/>
      <c r="D405" s="231" t="s">
        <v>208</v>
      </c>
      <c r="E405" s="38"/>
      <c r="F405" s="232" t="s">
        <v>1809</v>
      </c>
      <c r="G405" s="38"/>
      <c r="H405" s="38"/>
      <c r="I405" s="144"/>
      <c r="J405" s="38"/>
      <c r="K405" s="38"/>
      <c r="L405" s="42"/>
      <c r="M405" s="233"/>
      <c r="N405" s="82"/>
      <c r="O405" s="82"/>
      <c r="P405" s="82"/>
      <c r="Q405" s="82"/>
      <c r="R405" s="82"/>
      <c r="S405" s="82"/>
      <c r="T405" s="83"/>
      <c r="AT405" s="16" t="s">
        <v>208</v>
      </c>
      <c r="AU405" s="16" t="s">
        <v>85</v>
      </c>
    </row>
    <row r="406" s="1" customFormat="1">
      <c r="B406" s="37"/>
      <c r="C406" s="38"/>
      <c r="D406" s="231" t="s">
        <v>210</v>
      </c>
      <c r="E406" s="38"/>
      <c r="F406" s="234" t="s">
        <v>1810</v>
      </c>
      <c r="G406" s="38"/>
      <c r="H406" s="38"/>
      <c r="I406" s="144"/>
      <c r="J406" s="38"/>
      <c r="K406" s="38"/>
      <c r="L406" s="42"/>
      <c r="M406" s="233"/>
      <c r="N406" s="82"/>
      <c r="O406" s="82"/>
      <c r="P406" s="82"/>
      <c r="Q406" s="82"/>
      <c r="R406" s="82"/>
      <c r="S406" s="82"/>
      <c r="T406" s="83"/>
      <c r="AT406" s="16" t="s">
        <v>210</v>
      </c>
      <c r="AU406" s="16" t="s">
        <v>85</v>
      </c>
    </row>
    <row r="407" s="1" customFormat="1" ht="16.5" customHeight="1">
      <c r="B407" s="37"/>
      <c r="C407" s="263" t="s">
        <v>1811</v>
      </c>
      <c r="D407" s="263" t="s">
        <v>774</v>
      </c>
      <c r="E407" s="264" t="s">
        <v>1812</v>
      </c>
      <c r="F407" s="265" t="s">
        <v>1813</v>
      </c>
      <c r="G407" s="266" t="s">
        <v>277</v>
      </c>
      <c r="H407" s="267">
        <v>26</v>
      </c>
      <c r="I407" s="268"/>
      <c r="J407" s="269">
        <f>ROUND(I407*H407,2)</f>
        <v>0</v>
      </c>
      <c r="K407" s="265" t="s">
        <v>205</v>
      </c>
      <c r="L407" s="270"/>
      <c r="M407" s="271" t="s">
        <v>30</v>
      </c>
      <c r="N407" s="272" t="s">
        <v>46</v>
      </c>
      <c r="O407" s="82"/>
      <c r="P407" s="227">
        <f>O407*H407</f>
        <v>0</v>
      </c>
      <c r="Q407" s="227">
        <v>0.16500000000000001</v>
      </c>
      <c r="R407" s="227">
        <f>Q407*H407</f>
        <v>4.29</v>
      </c>
      <c r="S407" s="227">
        <v>0</v>
      </c>
      <c r="T407" s="228">
        <f>S407*H407</f>
        <v>0</v>
      </c>
      <c r="AR407" s="229" t="s">
        <v>263</v>
      </c>
      <c r="AT407" s="229" t="s">
        <v>774</v>
      </c>
      <c r="AU407" s="229" t="s">
        <v>85</v>
      </c>
      <c r="AY407" s="16" t="s">
        <v>199</v>
      </c>
      <c r="BE407" s="230">
        <f>IF(N407="základní",J407,0)</f>
        <v>0</v>
      </c>
      <c r="BF407" s="230">
        <f>IF(N407="snížená",J407,0)</f>
        <v>0</v>
      </c>
      <c r="BG407" s="230">
        <f>IF(N407="zákl. přenesená",J407,0)</f>
        <v>0</v>
      </c>
      <c r="BH407" s="230">
        <f>IF(N407="sníž. přenesená",J407,0)</f>
        <v>0</v>
      </c>
      <c r="BI407" s="230">
        <f>IF(N407="nulová",J407,0)</f>
        <v>0</v>
      </c>
      <c r="BJ407" s="16" t="s">
        <v>83</v>
      </c>
      <c r="BK407" s="230">
        <f>ROUND(I407*H407,2)</f>
        <v>0</v>
      </c>
      <c r="BL407" s="16" t="s">
        <v>206</v>
      </c>
      <c r="BM407" s="229" t="s">
        <v>1814</v>
      </c>
    </row>
    <row r="408" s="1" customFormat="1">
      <c r="B408" s="37"/>
      <c r="C408" s="38"/>
      <c r="D408" s="231" t="s">
        <v>208</v>
      </c>
      <c r="E408" s="38"/>
      <c r="F408" s="232" t="s">
        <v>1813</v>
      </c>
      <c r="G408" s="38"/>
      <c r="H408" s="38"/>
      <c r="I408" s="144"/>
      <c r="J408" s="38"/>
      <c r="K408" s="38"/>
      <c r="L408" s="42"/>
      <c r="M408" s="233"/>
      <c r="N408" s="82"/>
      <c r="O408" s="82"/>
      <c r="P408" s="82"/>
      <c r="Q408" s="82"/>
      <c r="R408" s="82"/>
      <c r="S408" s="82"/>
      <c r="T408" s="83"/>
      <c r="AT408" s="16" t="s">
        <v>208</v>
      </c>
      <c r="AU408" s="16" t="s">
        <v>85</v>
      </c>
    </row>
    <row r="409" s="11" customFormat="1" ht="22.8" customHeight="1">
      <c r="B409" s="202"/>
      <c r="C409" s="203"/>
      <c r="D409" s="204" t="s">
        <v>74</v>
      </c>
      <c r="E409" s="216" t="s">
        <v>225</v>
      </c>
      <c r="F409" s="216" t="s">
        <v>226</v>
      </c>
      <c r="G409" s="203"/>
      <c r="H409" s="203"/>
      <c r="I409" s="206"/>
      <c r="J409" s="217">
        <f>BK409</f>
        <v>0</v>
      </c>
      <c r="K409" s="203"/>
      <c r="L409" s="208"/>
      <c r="M409" s="209"/>
      <c r="N409" s="210"/>
      <c r="O409" s="210"/>
      <c r="P409" s="211">
        <f>SUM(P410:P434)</f>
        <v>0</v>
      </c>
      <c r="Q409" s="210"/>
      <c r="R409" s="211">
        <f>SUM(R410:R434)</f>
        <v>22.946005533440001</v>
      </c>
      <c r="S409" s="210"/>
      <c r="T409" s="212">
        <f>SUM(T410:T434)</f>
        <v>0.029399999999999999</v>
      </c>
      <c r="AR409" s="213" t="s">
        <v>83</v>
      </c>
      <c r="AT409" s="214" t="s">
        <v>74</v>
      </c>
      <c r="AU409" s="214" t="s">
        <v>83</v>
      </c>
      <c r="AY409" s="213" t="s">
        <v>199</v>
      </c>
      <c r="BK409" s="215">
        <f>SUM(BK410:BK434)</f>
        <v>0</v>
      </c>
    </row>
    <row r="410" s="1" customFormat="1" ht="16.5" customHeight="1">
      <c r="B410" s="37"/>
      <c r="C410" s="218" t="s">
        <v>1815</v>
      </c>
      <c r="D410" s="218" t="s">
        <v>201</v>
      </c>
      <c r="E410" s="219" t="s">
        <v>1816</v>
      </c>
      <c r="F410" s="220" t="s">
        <v>1817</v>
      </c>
      <c r="G410" s="221" t="s">
        <v>277</v>
      </c>
      <c r="H410" s="222">
        <v>1</v>
      </c>
      <c r="I410" s="223"/>
      <c r="J410" s="224">
        <f>ROUND(I410*H410,2)</f>
        <v>0</v>
      </c>
      <c r="K410" s="220" t="s">
        <v>205</v>
      </c>
      <c r="L410" s="42"/>
      <c r="M410" s="225" t="s">
        <v>30</v>
      </c>
      <c r="N410" s="226" t="s">
        <v>46</v>
      </c>
      <c r="O410" s="82"/>
      <c r="P410" s="227">
        <f>O410*H410</f>
        <v>0</v>
      </c>
      <c r="Q410" s="227">
        <v>5.800391694</v>
      </c>
      <c r="R410" s="227">
        <f>Q410*H410</f>
        <v>5.800391694</v>
      </c>
      <c r="S410" s="227">
        <v>0</v>
      </c>
      <c r="T410" s="228">
        <f>S410*H410</f>
        <v>0</v>
      </c>
      <c r="AR410" s="229" t="s">
        <v>206</v>
      </c>
      <c r="AT410" s="229" t="s">
        <v>201</v>
      </c>
      <c r="AU410" s="229" t="s">
        <v>85</v>
      </c>
      <c r="AY410" s="16" t="s">
        <v>199</v>
      </c>
      <c r="BE410" s="230">
        <f>IF(N410="základní",J410,0)</f>
        <v>0</v>
      </c>
      <c r="BF410" s="230">
        <f>IF(N410="snížená",J410,0)</f>
        <v>0</v>
      </c>
      <c r="BG410" s="230">
        <f>IF(N410="zákl. přenesená",J410,0)</f>
        <v>0</v>
      </c>
      <c r="BH410" s="230">
        <f>IF(N410="sníž. přenesená",J410,0)</f>
        <v>0</v>
      </c>
      <c r="BI410" s="230">
        <f>IF(N410="nulová",J410,0)</f>
        <v>0</v>
      </c>
      <c r="BJ410" s="16" t="s">
        <v>83</v>
      </c>
      <c r="BK410" s="230">
        <f>ROUND(I410*H410,2)</f>
        <v>0</v>
      </c>
      <c r="BL410" s="16" t="s">
        <v>206</v>
      </c>
      <c r="BM410" s="229" t="s">
        <v>1818</v>
      </c>
    </row>
    <row r="411" s="1" customFormat="1">
      <c r="B411" s="37"/>
      <c r="C411" s="38"/>
      <c r="D411" s="231" t="s">
        <v>208</v>
      </c>
      <c r="E411" s="38"/>
      <c r="F411" s="232" t="s">
        <v>1819</v>
      </c>
      <c r="G411" s="38"/>
      <c r="H411" s="38"/>
      <c r="I411" s="144"/>
      <c r="J411" s="38"/>
      <c r="K411" s="38"/>
      <c r="L411" s="42"/>
      <c r="M411" s="233"/>
      <c r="N411" s="82"/>
      <c r="O411" s="82"/>
      <c r="P411" s="82"/>
      <c r="Q411" s="82"/>
      <c r="R411" s="82"/>
      <c r="S411" s="82"/>
      <c r="T411" s="83"/>
      <c r="AT411" s="16" t="s">
        <v>208</v>
      </c>
      <c r="AU411" s="16" t="s">
        <v>85</v>
      </c>
    </row>
    <row r="412" s="1" customFormat="1">
      <c r="B412" s="37"/>
      <c r="C412" s="38"/>
      <c r="D412" s="231" t="s">
        <v>210</v>
      </c>
      <c r="E412" s="38"/>
      <c r="F412" s="234" t="s">
        <v>1820</v>
      </c>
      <c r="G412" s="38"/>
      <c r="H412" s="38"/>
      <c r="I412" s="144"/>
      <c r="J412" s="38"/>
      <c r="K412" s="38"/>
      <c r="L412" s="42"/>
      <c r="M412" s="233"/>
      <c r="N412" s="82"/>
      <c r="O412" s="82"/>
      <c r="P412" s="82"/>
      <c r="Q412" s="82"/>
      <c r="R412" s="82"/>
      <c r="S412" s="82"/>
      <c r="T412" s="83"/>
      <c r="AT412" s="16" t="s">
        <v>210</v>
      </c>
      <c r="AU412" s="16" t="s">
        <v>85</v>
      </c>
    </row>
    <row r="413" s="1" customFormat="1" ht="16.5" customHeight="1">
      <c r="B413" s="37"/>
      <c r="C413" s="263" t="s">
        <v>1821</v>
      </c>
      <c r="D413" s="263" t="s">
        <v>774</v>
      </c>
      <c r="E413" s="264" t="s">
        <v>1822</v>
      </c>
      <c r="F413" s="265" t="s">
        <v>1823</v>
      </c>
      <c r="G413" s="266" t="s">
        <v>229</v>
      </c>
      <c r="H413" s="267">
        <v>1.2</v>
      </c>
      <c r="I413" s="268"/>
      <c r="J413" s="269">
        <f>ROUND(I413*H413,2)</f>
        <v>0</v>
      </c>
      <c r="K413" s="265" t="s">
        <v>205</v>
      </c>
      <c r="L413" s="270"/>
      <c r="M413" s="271" t="s">
        <v>30</v>
      </c>
      <c r="N413" s="272" t="s">
        <v>46</v>
      </c>
      <c r="O413" s="82"/>
      <c r="P413" s="227">
        <f>O413*H413</f>
        <v>0</v>
      </c>
      <c r="Q413" s="227">
        <v>0.039</v>
      </c>
      <c r="R413" s="227">
        <f>Q413*H413</f>
        <v>0.046800000000000001</v>
      </c>
      <c r="S413" s="227">
        <v>0</v>
      </c>
      <c r="T413" s="228">
        <f>S413*H413</f>
        <v>0</v>
      </c>
      <c r="AR413" s="229" t="s">
        <v>263</v>
      </c>
      <c r="AT413" s="229" t="s">
        <v>774</v>
      </c>
      <c r="AU413" s="229" t="s">
        <v>85</v>
      </c>
      <c r="AY413" s="16" t="s">
        <v>199</v>
      </c>
      <c r="BE413" s="230">
        <f>IF(N413="základní",J413,0)</f>
        <v>0</v>
      </c>
      <c r="BF413" s="230">
        <f>IF(N413="snížená",J413,0)</f>
        <v>0</v>
      </c>
      <c r="BG413" s="230">
        <f>IF(N413="zákl. přenesená",J413,0)</f>
        <v>0</v>
      </c>
      <c r="BH413" s="230">
        <f>IF(N413="sníž. přenesená",J413,0)</f>
        <v>0</v>
      </c>
      <c r="BI413" s="230">
        <f>IF(N413="nulová",J413,0)</f>
        <v>0</v>
      </c>
      <c r="BJ413" s="16" t="s">
        <v>83</v>
      </c>
      <c r="BK413" s="230">
        <f>ROUND(I413*H413,2)</f>
        <v>0</v>
      </c>
      <c r="BL413" s="16" t="s">
        <v>206</v>
      </c>
      <c r="BM413" s="229" t="s">
        <v>1824</v>
      </c>
    </row>
    <row r="414" s="1" customFormat="1">
      <c r="B414" s="37"/>
      <c r="C414" s="38"/>
      <c r="D414" s="231" t="s">
        <v>208</v>
      </c>
      <c r="E414" s="38"/>
      <c r="F414" s="232" t="s">
        <v>1823</v>
      </c>
      <c r="G414" s="38"/>
      <c r="H414" s="38"/>
      <c r="I414" s="144"/>
      <c r="J414" s="38"/>
      <c r="K414" s="38"/>
      <c r="L414" s="42"/>
      <c r="M414" s="233"/>
      <c r="N414" s="82"/>
      <c r="O414" s="82"/>
      <c r="P414" s="82"/>
      <c r="Q414" s="82"/>
      <c r="R414" s="82"/>
      <c r="S414" s="82"/>
      <c r="T414" s="83"/>
      <c r="AT414" s="16" t="s">
        <v>208</v>
      </c>
      <c r="AU414" s="16" t="s">
        <v>85</v>
      </c>
    </row>
    <row r="415" s="1" customFormat="1" ht="16.5" customHeight="1">
      <c r="B415" s="37"/>
      <c r="C415" s="218" t="s">
        <v>1825</v>
      </c>
      <c r="D415" s="218" t="s">
        <v>201</v>
      </c>
      <c r="E415" s="219" t="s">
        <v>1826</v>
      </c>
      <c r="F415" s="220" t="s">
        <v>1827</v>
      </c>
      <c r="G415" s="221" t="s">
        <v>277</v>
      </c>
      <c r="H415" s="222">
        <v>1</v>
      </c>
      <c r="I415" s="223"/>
      <c r="J415" s="224">
        <f>ROUND(I415*H415,2)</f>
        <v>0</v>
      </c>
      <c r="K415" s="220" t="s">
        <v>205</v>
      </c>
      <c r="L415" s="42"/>
      <c r="M415" s="225" t="s">
        <v>30</v>
      </c>
      <c r="N415" s="226" t="s">
        <v>46</v>
      </c>
      <c r="O415" s="82"/>
      <c r="P415" s="227">
        <f>O415*H415</f>
        <v>0</v>
      </c>
      <c r="Q415" s="227">
        <v>9.8950047399999992</v>
      </c>
      <c r="R415" s="227">
        <f>Q415*H415</f>
        <v>9.8950047399999992</v>
      </c>
      <c r="S415" s="227">
        <v>0</v>
      </c>
      <c r="T415" s="228">
        <f>S415*H415</f>
        <v>0</v>
      </c>
      <c r="AR415" s="229" t="s">
        <v>206</v>
      </c>
      <c r="AT415" s="229" t="s">
        <v>201</v>
      </c>
      <c r="AU415" s="229" t="s">
        <v>85</v>
      </c>
      <c r="AY415" s="16" t="s">
        <v>199</v>
      </c>
      <c r="BE415" s="230">
        <f>IF(N415="základní",J415,0)</f>
        <v>0</v>
      </c>
      <c r="BF415" s="230">
        <f>IF(N415="snížená",J415,0)</f>
        <v>0</v>
      </c>
      <c r="BG415" s="230">
        <f>IF(N415="zákl. přenesená",J415,0)</f>
        <v>0</v>
      </c>
      <c r="BH415" s="230">
        <f>IF(N415="sníž. přenesená",J415,0)</f>
        <v>0</v>
      </c>
      <c r="BI415" s="230">
        <f>IF(N415="nulová",J415,0)</f>
        <v>0</v>
      </c>
      <c r="BJ415" s="16" t="s">
        <v>83</v>
      </c>
      <c r="BK415" s="230">
        <f>ROUND(I415*H415,2)</f>
        <v>0</v>
      </c>
      <c r="BL415" s="16" t="s">
        <v>206</v>
      </c>
      <c r="BM415" s="229" t="s">
        <v>1828</v>
      </c>
    </row>
    <row r="416" s="1" customFormat="1">
      <c r="B416" s="37"/>
      <c r="C416" s="38"/>
      <c r="D416" s="231" t="s">
        <v>208</v>
      </c>
      <c r="E416" s="38"/>
      <c r="F416" s="232" t="s">
        <v>1829</v>
      </c>
      <c r="G416" s="38"/>
      <c r="H416" s="38"/>
      <c r="I416" s="144"/>
      <c r="J416" s="38"/>
      <c r="K416" s="38"/>
      <c r="L416" s="42"/>
      <c r="M416" s="233"/>
      <c r="N416" s="82"/>
      <c r="O416" s="82"/>
      <c r="P416" s="82"/>
      <c r="Q416" s="82"/>
      <c r="R416" s="82"/>
      <c r="S416" s="82"/>
      <c r="T416" s="83"/>
      <c r="AT416" s="16" t="s">
        <v>208</v>
      </c>
      <c r="AU416" s="16" t="s">
        <v>85</v>
      </c>
    </row>
    <row r="417" s="1" customFormat="1">
      <c r="B417" s="37"/>
      <c r="C417" s="38"/>
      <c r="D417" s="231" t="s">
        <v>210</v>
      </c>
      <c r="E417" s="38"/>
      <c r="F417" s="234" t="s">
        <v>1830</v>
      </c>
      <c r="G417" s="38"/>
      <c r="H417" s="38"/>
      <c r="I417" s="144"/>
      <c r="J417" s="38"/>
      <c r="K417" s="38"/>
      <c r="L417" s="42"/>
      <c r="M417" s="233"/>
      <c r="N417" s="82"/>
      <c r="O417" s="82"/>
      <c r="P417" s="82"/>
      <c r="Q417" s="82"/>
      <c r="R417" s="82"/>
      <c r="S417" s="82"/>
      <c r="T417" s="83"/>
      <c r="AT417" s="16" t="s">
        <v>210</v>
      </c>
      <c r="AU417" s="16" t="s">
        <v>85</v>
      </c>
    </row>
    <row r="418" s="1" customFormat="1" ht="16.5" customHeight="1">
      <c r="B418" s="37"/>
      <c r="C418" s="218" t="s">
        <v>1831</v>
      </c>
      <c r="D418" s="218" t="s">
        <v>201</v>
      </c>
      <c r="E418" s="219" t="s">
        <v>1832</v>
      </c>
      <c r="F418" s="220" t="s">
        <v>1833</v>
      </c>
      <c r="G418" s="221" t="s">
        <v>277</v>
      </c>
      <c r="H418" s="222">
        <v>1</v>
      </c>
      <c r="I418" s="223"/>
      <c r="J418" s="224">
        <f>ROUND(I418*H418,2)</f>
        <v>0</v>
      </c>
      <c r="K418" s="220" t="s">
        <v>205</v>
      </c>
      <c r="L418" s="42"/>
      <c r="M418" s="225" t="s">
        <v>30</v>
      </c>
      <c r="N418" s="226" t="s">
        <v>46</v>
      </c>
      <c r="O418" s="82"/>
      <c r="P418" s="227">
        <f>O418*H418</f>
        <v>0</v>
      </c>
      <c r="Q418" s="227">
        <v>7.005658135</v>
      </c>
      <c r="R418" s="227">
        <f>Q418*H418</f>
        <v>7.005658135</v>
      </c>
      <c r="S418" s="227">
        <v>0</v>
      </c>
      <c r="T418" s="228">
        <f>S418*H418</f>
        <v>0</v>
      </c>
      <c r="AR418" s="229" t="s">
        <v>206</v>
      </c>
      <c r="AT418" s="229" t="s">
        <v>201</v>
      </c>
      <c r="AU418" s="229" t="s">
        <v>85</v>
      </c>
      <c r="AY418" s="16" t="s">
        <v>199</v>
      </c>
      <c r="BE418" s="230">
        <f>IF(N418="základní",J418,0)</f>
        <v>0</v>
      </c>
      <c r="BF418" s="230">
        <f>IF(N418="snížená",J418,0)</f>
        <v>0</v>
      </c>
      <c r="BG418" s="230">
        <f>IF(N418="zákl. přenesená",J418,0)</f>
        <v>0</v>
      </c>
      <c r="BH418" s="230">
        <f>IF(N418="sníž. přenesená",J418,0)</f>
        <v>0</v>
      </c>
      <c r="BI418" s="230">
        <f>IF(N418="nulová",J418,0)</f>
        <v>0</v>
      </c>
      <c r="BJ418" s="16" t="s">
        <v>83</v>
      </c>
      <c r="BK418" s="230">
        <f>ROUND(I418*H418,2)</f>
        <v>0</v>
      </c>
      <c r="BL418" s="16" t="s">
        <v>206</v>
      </c>
      <c r="BM418" s="229" t="s">
        <v>1834</v>
      </c>
    </row>
    <row r="419" s="1" customFormat="1">
      <c r="B419" s="37"/>
      <c r="C419" s="38"/>
      <c r="D419" s="231" t="s">
        <v>208</v>
      </c>
      <c r="E419" s="38"/>
      <c r="F419" s="232" t="s">
        <v>1835</v>
      </c>
      <c r="G419" s="38"/>
      <c r="H419" s="38"/>
      <c r="I419" s="144"/>
      <c r="J419" s="38"/>
      <c r="K419" s="38"/>
      <c r="L419" s="42"/>
      <c r="M419" s="233"/>
      <c r="N419" s="82"/>
      <c r="O419" s="82"/>
      <c r="P419" s="82"/>
      <c r="Q419" s="82"/>
      <c r="R419" s="82"/>
      <c r="S419" s="82"/>
      <c r="T419" s="83"/>
      <c r="AT419" s="16" t="s">
        <v>208</v>
      </c>
      <c r="AU419" s="16" t="s">
        <v>85</v>
      </c>
    </row>
    <row r="420" s="1" customFormat="1">
      <c r="B420" s="37"/>
      <c r="C420" s="38"/>
      <c r="D420" s="231" t="s">
        <v>210</v>
      </c>
      <c r="E420" s="38"/>
      <c r="F420" s="234" t="s">
        <v>1820</v>
      </c>
      <c r="G420" s="38"/>
      <c r="H420" s="38"/>
      <c r="I420" s="144"/>
      <c r="J420" s="38"/>
      <c r="K420" s="38"/>
      <c r="L420" s="42"/>
      <c r="M420" s="233"/>
      <c r="N420" s="82"/>
      <c r="O420" s="82"/>
      <c r="P420" s="82"/>
      <c r="Q420" s="82"/>
      <c r="R420" s="82"/>
      <c r="S420" s="82"/>
      <c r="T420" s="83"/>
      <c r="AT420" s="16" t="s">
        <v>210</v>
      </c>
      <c r="AU420" s="16" t="s">
        <v>85</v>
      </c>
    </row>
    <row r="421" s="1" customFormat="1" ht="16.5" customHeight="1">
      <c r="B421" s="37"/>
      <c r="C421" s="263" t="s">
        <v>1836</v>
      </c>
      <c r="D421" s="263" t="s">
        <v>774</v>
      </c>
      <c r="E421" s="264" t="s">
        <v>1837</v>
      </c>
      <c r="F421" s="265" t="s">
        <v>1838</v>
      </c>
      <c r="G421" s="266" t="s">
        <v>229</v>
      </c>
      <c r="H421" s="267">
        <v>1.2</v>
      </c>
      <c r="I421" s="268"/>
      <c r="J421" s="269">
        <f>ROUND(I421*H421,2)</f>
        <v>0</v>
      </c>
      <c r="K421" s="265" t="s">
        <v>205</v>
      </c>
      <c r="L421" s="270"/>
      <c r="M421" s="271" t="s">
        <v>30</v>
      </c>
      <c r="N421" s="272" t="s">
        <v>46</v>
      </c>
      <c r="O421" s="82"/>
      <c r="P421" s="227">
        <f>O421*H421</f>
        <v>0</v>
      </c>
      <c r="Q421" s="227">
        <v>0.112</v>
      </c>
      <c r="R421" s="227">
        <f>Q421*H421</f>
        <v>0.13439999999999999</v>
      </c>
      <c r="S421" s="227">
        <v>0</v>
      </c>
      <c r="T421" s="228">
        <f>S421*H421</f>
        <v>0</v>
      </c>
      <c r="AR421" s="229" t="s">
        <v>263</v>
      </c>
      <c r="AT421" s="229" t="s">
        <v>774</v>
      </c>
      <c r="AU421" s="229" t="s">
        <v>85</v>
      </c>
      <c r="AY421" s="16" t="s">
        <v>199</v>
      </c>
      <c r="BE421" s="230">
        <f>IF(N421="základní",J421,0)</f>
        <v>0</v>
      </c>
      <c r="BF421" s="230">
        <f>IF(N421="snížená",J421,0)</f>
        <v>0</v>
      </c>
      <c r="BG421" s="230">
        <f>IF(N421="zákl. přenesená",J421,0)</f>
        <v>0</v>
      </c>
      <c r="BH421" s="230">
        <f>IF(N421="sníž. přenesená",J421,0)</f>
        <v>0</v>
      </c>
      <c r="BI421" s="230">
        <f>IF(N421="nulová",J421,0)</f>
        <v>0</v>
      </c>
      <c r="BJ421" s="16" t="s">
        <v>83</v>
      </c>
      <c r="BK421" s="230">
        <f>ROUND(I421*H421,2)</f>
        <v>0</v>
      </c>
      <c r="BL421" s="16" t="s">
        <v>206</v>
      </c>
      <c r="BM421" s="229" t="s">
        <v>1839</v>
      </c>
    </row>
    <row r="422" s="1" customFormat="1">
      <c r="B422" s="37"/>
      <c r="C422" s="38"/>
      <c r="D422" s="231" t="s">
        <v>208</v>
      </c>
      <c r="E422" s="38"/>
      <c r="F422" s="232" t="s">
        <v>1838</v>
      </c>
      <c r="G422" s="38"/>
      <c r="H422" s="38"/>
      <c r="I422" s="144"/>
      <c r="J422" s="38"/>
      <c r="K422" s="38"/>
      <c r="L422" s="42"/>
      <c r="M422" s="233"/>
      <c r="N422" s="82"/>
      <c r="O422" s="82"/>
      <c r="P422" s="82"/>
      <c r="Q422" s="82"/>
      <c r="R422" s="82"/>
      <c r="S422" s="82"/>
      <c r="T422" s="83"/>
      <c r="AT422" s="16" t="s">
        <v>208</v>
      </c>
      <c r="AU422" s="16" t="s">
        <v>85</v>
      </c>
    </row>
    <row r="423" s="1" customFormat="1" ht="16.5" customHeight="1">
      <c r="B423" s="37"/>
      <c r="C423" s="218" t="s">
        <v>1840</v>
      </c>
      <c r="D423" s="218" t="s">
        <v>201</v>
      </c>
      <c r="E423" s="219" t="s">
        <v>1477</v>
      </c>
      <c r="F423" s="220" t="s">
        <v>1478</v>
      </c>
      <c r="G423" s="221" t="s">
        <v>229</v>
      </c>
      <c r="H423" s="222">
        <v>104.18000000000001</v>
      </c>
      <c r="I423" s="223"/>
      <c r="J423" s="224">
        <f>ROUND(I423*H423,2)</f>
        <v>0</v>
      </c>
      <c r="K423" s="220" t="s">
        <v>205</v>
      </c>
      <c r="L423" s="42"/>
      <c r="M423" s="225" t="s">
        <v>30</v>
      </c>
      <c r="N423" s="226" t="s">
        <v>46</v>
      </c>
      <c r="O423" s="82"/>
      <c r="P423" s="227">
        <f>O423*H423</f>
        <v>0</v>
      </c>
      <c r="Q423" s="227">
        <v>0.00060506299999999998</v>
      </c>
      <c r="R423" s="227">
        <f>Q423*H423</f>
        <v>0.06303546334</v>
      </c>
      <c r="S423" s="227">
        <v>0</v>
      </c>
      <c r="T423" s="228">
        <f>S423*H423</f>
        <v>0</v>
      </c>
      <c r="AR423" s="229" t="s">
        <v>206</v>
      </c>
      <c r="AT423" s="229" t="s">
        <v>201</v>
      </c>
      <c r="AU423" s="229" t="s">
        <v>85</v>
      </c>
      <c r="AY423" s="16" t="s">
        <v>199</v>
      </c>
      <c r="BE423" s="230">
        <f>IF(N423="základní",J423,0)</f>
        <v>0</v>
      </c>
      <c r="BF423" s="230">
        <f>IF(N423="snížená",J423,0)</f>
        <v>0</v>
      </c>
      <c r="BG423" s="230">
        <f>IF(N423="zákl. přenesená",J423,0)</f>
        <v>0</v>
      </c>
      <c r="BH423" s="230">
        <f>IF(N423="sníž. přenesená",J423,0)</f>
        <v>0</v>
      </c>
      <c r="BI423" s="230">
        <f>IF(N423="nulová",J423,0)</f>
        <v>0</v>
      </c>
      <c r="BJ423" s="16" t="s">
        <v>83</v>
      </c>
      <c r="BK423" s="230">
        <f>ROUND(I423*H423,2)</f>
        <v>0</v>
      </c>
      <c r="BL423" s="16" t="s">
        <v>206</v>
      </c>
      <c r="BM423" s="229" t="s">
        <v>1841</v>
      </c>
    </row>
    <row r="424" s="1" customFormat="1">
      <c r="B424" s="37"/>
      <c r="C424" s="38"/>
      <c r="D424" s="231" t="s">
        <v>208</v>
      </c>
      <c r="E424" s="38"/>
      <c r="F424" s="232" t="s">
        <v>1480</v>
      </c>
      <c r="G424" s="38"/>
      <c r="H424" s="38"/>
      <c r="I424" s="144"/>
      <c r="J424" s="38"/>
      <c r="K424" s="38"/>
      <c r="L424" s="42"/>
      <c r="M424" s="233"/>
      <c r="N424" s="82"/>
      <c r="O424" s="82"/>
      <c r="P424" s="82"/>
      <c r="Q424" s="82"/>
      <c r="R424" s="82"/>
      <c r="S424" s="82"/>
      <c r="T424" s="83"/>
      <c r="AT424" s="16" t="s">
        <v>208</v>
      </c>
      <c r="AU424" s="16" t="s">
        <v>85</v>
      </c>
    </row>
    <row r="425" s="1" customFormat="1">
      <c r="B425" s="37"/>
      <c r="C425" s="38"/>
      <c r="D425" s="231" t="s">
        <v>210</v>
      </c>
      <c r="E425" s="38"/>
      <c r="F425" s="234" t="s">
        <v>1481</v>
      </c>
      <c r="G425" s="38"/>
      <c r="H425" s="38"/>
      <c r="I425" s="144"/>
      <c r="J425" s="38"/>
      <c r="K425" s="38"/>
      <c r="L425" s="42"/>
      <c r="M425" s="233"/>
      <c r="N425" s="82"/>
      <c r="O425" s="82"/>
      <c r="P425" s="82"/>
      <c r="Q425" s="82"/>
      <c r="R425" s="82"/>
      <c r="S425" s="82"/>
      <c r="T425" s="83"/>
      <c r="AT425" s="16" t="s">
        <v>210</v>
      </c>
      <c r="AU425" s="16" t="s">
        <v>85</v>
      </c>
    </row>
    <row r="426" s="12" customFormat="1">
      <c r="B426" s="235"/>
      <c r="C426" s="236"/>
      <c r="D426" s="231" t="s">
        <v>214</v>
      </c>
      <c r="E426" s="237" t="s">
        <v>30</v>
      </c>
      <c r="F426" s="238" t="s">
        <v>1842</v>
      </c>
      <c r="G426" s="236"/>
      <c r="H426" s="239">
        <v>104.18000000000001</v>
      </c>
      <c r="I426" s="240"/>
      <c r="J426" s="236"/>
      <c r="K426" s="236"/>
      <c r="L426" s="241"/>
      <c r="M426" s="242"/>
      <c r="N426" s="243"/>
      <c r="O426" s="243"/>
      <c r="P426" s="243"/>
      <c r="Q426" s="243"/>
      <c r="R426" s="243"/>
      <c r="S426" s="243"/>
      <c r="T426" s="244"/>
      <c r="AT426" s="245" t="s">
        <v>214</v>
      </c>
      <c r="AU426" s="245" t="s">
        <v>85</v>
      </c>
      <c r="AV426" s="12" t="s">
        <v>85</v>
      </c>
      <c r="AW426" s="12" t="s">
        <v>36</v>
      </c>
      <c r="AX426" s="12" t="s">
        <v>83</v>
      </c>
      <c r="AY426" s="245" t="s">
        <v>199</v>
      </c>
    </row>
    <row r="427" s="1" customFormat="1" ht="16.5" customHeight="1">
      <c r="B427" s="37"/>
      <c r="C427" s="218" t="s">
        <v>1843</v>
      </c>
      <c r="D427" s="218" t="s">
        <v>201</v>
      </c>
      <c r="E427" s="219" t="s">
        <v>620</v>
      </c>
      <c r="F427" s="220" t="s">
        <v>621</v>
      </c>
      <c r="G427" s="221" t="s">
        <v>229</v>
      </c>
      <c r="H427" s="222">
        <v>104.18000000000001</v>
      </c>
      <c r="I427" s="223"/>
      <c r="J427" s="224">
        <f>ROUND(I427*H427,2)</f>
        <v>0</v>
      </c>
      <c r="K427" s="220" t="s">
        <v>205</v>
      </c>
      <c r="L427" s="42"/>
      <c r="M427" s="225" t="s">
        <v>30</v>
      </c>
      <c r="N427" s="226" t="s">
        <v>46</v>
      </c>
      <c r="O427" s="82"/>
      <c r="P427" s="227">
        <f>O427*H427</f>
        <v>0</v>
      </c>
      <c r="Q427" s="227">
        <v>1.6449999999999999E-06</v>
      </c>
      <c r="R427" s="227">
        <f>Q427*H427</f>
        <v>0.0001713761</v>
      </c>
      <c r="S427" s="227">
        <v>0</v>
      </c>
      <c r="T427" s="228">
        <f>S427*H427</f>
        <v>0</v>
      </c>
      <c r="AR427" s="229" t="s">
        <v>206</v>
      </c>
      <c r="AT427" s="229" t="s">
        <v>201</v>
      </c>
      <c r="AU427" s="229" t="s">
        <v>85</v>
      </c>
      <c r="AY427" s="16" t="s">
        <v>199</v>
      </c>
      <c r="BE427" s="230">
        <f>IF(N427="základní",J427,0)</f>
        <v>0</v>
      </c>
      <c r="BF427" s="230">
        <f>IF(N427="snížená",J427,0)</f>
        <v>0</v>
      </c>
      <c r="BG427" s="230">
        <f>IF(N427="zákl. přenesená",J427,0)</f>
        <v>0</v>
      </c>
      <c r="BH427" s="230">
        <f>IF(N427="sníž. přenesená",J427,0)</f>
        <v>0</v>
      </c>
      <c r="BI427" s="230">
        <f>IF(N427="nulová",J427,0)</f>
        <v>0</v>
      </c>
      <c r="BJ427" s="16" t="s">
        <v>83</v>
      </c>
      <c r="BK427" s="230">
        <f>ROUND(I427*H427,2)</f>
        <v>0</v>
      </c>
      <c r="BL427" s="16" t="s">
        <v>206</v>
      </c>
      <c r="BM427" s="229" t="s">
        <v>1844</v>
      </c>
    </row>
    <row r="428" s="1" customFormat="1">
      <c r="B428" s="37"/>
      <c r="C428" s="38"/>
      <c r="D428" s="231" t="s">
        <v>208</v>
      </c>
      <c r="E428" s="38"/>
      <c r="F428" s="232" t="s">
        <v>623</v>
      </c>
      <c r="G428" s="38"/>
      <c r="H428" s="38"/>
      <c r="I428" s="144"/>
      <c r="J428" s="38"/>
      <c r="K428" s="38"/>
      <c r="L428" s="42"/>
      <c r="M428" s="233"/>
      <c r="N428" s="82"/>
      <c r="O428" s="82"/>
      <c r="P428" s="82"/>
      <c r="Q428" s="82"/>
      <c r="R428" s="82"/>
      <c r="S428" s="82"/>
      <c r="T428" s="83"/>
      <c r="AT428" s="16" t="s">
        <v>208</v>
      </c>
      <c r="AU428" s="16" t="s">
        <v>85</v>
      </c>
    </row>
    <row r="429" s="1" customFormat="1">
      <c r="B429" s="37"/>
      <c r="C429" s="38"/>
      <c r="D429" s="231" t="s">
        <v>210</v>
      </c>
      <c r="E429" s="38"/>
      <c r="F429" s="234" t="s">
        <v>624</v>
      </c>
      <c r="G429" s="38"/>
      <c r="H429" s="38"/>
      <c r="I429" s="144"/>
      <c r="J429" s="38"/>
      <c r="K429" s="38"/>
      <c r="L429" s="42"/>
      <c r="M429" s="233"/>
      <c r="N429" s="82"/>
      <c r="O429" s="82"/>
      <c r="P429" s="82"/>
      <c r="Q429" s="82"/>
      <c r="R429" s="82"/>
      <c r="S429" s="82"/>
      <c r="T429" s="83"/>
      <c r="AT429" s="16" t="s">
        <v>210</v>
      </c>
      <c r="AU429" s="16" t="s">
        <v>85</v>
      </c>
    </row>
    <row r="430" s="12" customFormat="1">
      <c r="B430" s="235"/>
      <c r="C430" s="236"/>
      <c r="D430" s="231" t="s">
        <v>214</v>
      </c>
      <c r="E430" s="237" t="s">
        <v>30</v>
      </c>
      <c r="F430" s="238" t="s">
        <v>1842</v>
      </c>
      <c r="G430" s="236"/>
      <c r="H430" s="239">
        <v>104.18000000000001</v>
      </c>
      <c r="I430" s="240"/>
      <c r="J430" s="236"/>
      <c r="K430" s="236"/>
      <c r="L430" s="241"/>
      <c r="M430" s="242"/>
      <c r="N430" s="243"/>
      <c r="O430" s="243"/>
      <c r="P430" s="243"/>
      <c r="Q430" s="243"/>
      <c r="R430" s="243"/>
      <c r="S430" s="243"/>
      <c r="T430" s="244"/>
      <c r="AT430" s="245" t="s">
        <v>214</v>
      </c>
      <c r="AU430" s="245" t="s">
        <v>85</v>
      </c>
      <c r="AV430" s="12" t="s">
        <v>85</v>
      </c>
      <c r="AW430" s="12" t="s">
        <v>36</v>
      </c>
      <c r="AX430" s="12" t="s">
        <v>83</v>
      </c>
      <c r="AY430" s="245" t="s">
        <v>199</v>
      </c>
    </row>
    <row r="431" s="1" customFormat="1" ht="16.5" customHeight="1">
      <c r="B431" s="37"/>
      <c r="C431" s="218" t="s">
        <v>1845</v>
      </c>
      <c r="D431" s="218" t="s">
        <v>201</v>
      </c>
      <c r="E431" s="219" t="s">
        <v>1846</v>
      </c>
      <c r="F431" s="220" t="s">
        <v>1847</v>
      </c>
      <c r="G431" s="221" t="s">
        <v>229</v>
      </c>
      <c r="H431" s="222">
        <v>0.14999999999999999</v>
      </c>
      <c r="I431" s="223"/>
      <c r="J431" s="224">
        <f>ROUND(I431*H431,2)</f>
        <v>0</v>
      </c>
      <c r="K431" s="220" t="s">
        <v>205</v>
      </c>
      <c r="L431" s="42"/>
      <c r="M431" s="225" t="s">
        <v>30</v>
      </c>
      <c r="N431" s="226" t="s">
        <v>46</v>
      </c>
      <c r="O431" s="82"/>
      <c r="P431" s="227">
        <f>O431*H431</f>
        <v>0</v>
      </c>
      <c r="Q431" s="227">
        <v>0.0036275000000000001</v>
      </c>
      <c r="R431" s="227">
        <f>Q431*H431</f>
        <v>0.00054412500000000001</v>
      </c>
      <c r="S431" s="227">
        <v>0.19600000000000001</v>
      </c>
      <c r="T431" s="228">
        <f>S431*H431</f>
        <v>0.029399999999999999</v>
      </c>
      <c r="AR431" s="229" t="s">
        <v>206</v>
      </c>
      <c r="AT431" s="229" t="s">
        <v>201</v>
      </c>
      <c r="AU431" s="229" t="s">
        <v>85</v>
      </c>
      <c r="AY431" s="16" t="s">
        <v>199</v>
      </c>
      <c r="BE431" s="230">
        <f>IF(N431="základní",J431,0)</f>
        <v>0</v>
      </c>
      <c r="BF431" s="230">
        <f>IF(N431="snížená",J431,0)</f>
        <v>0</v>
      </c>
      <c r="BG431" s="230">
        <f>IF(N431="zákl. přenesená",J431,0)</f>
        <v>0</v>
      </c>
      <c r="BH431" s="230">
        <f>IF(N431="sníž. přenesená",J431,0)</f>
        <v>0</v>
      </c>
      <c r="BI431" s="230">
        <f>IF(N431="nulová",J431,0)</f>
        <v>0</v>
      </c>
      <c r="BJ431" s="16" t="s">
        <v>83</v>
      </c>
      <c r="BK431" s="230">
        <f>ROUND(I431*H431,2)</f>
        <v>0</v>
      </c>
      <c r="BL431" s="16" t="s">
        <v>206</v>
      </c>
      <c r="BM431" s="229" t="s">
        <v>1848</v>
      </c>
    </row>
    <row r="432" s="1" customFormat="1">
      <c r="B432" s="37"/>
      <c r="C432" s="38"/>
      <c r="D432" s="231" t="s">
        <v>208</v>
      </c>
      <c r="E432" s="38"/>
      <c r="F432" s="232" t="s">
        <v>1849</v>
      </c>
      <c r="G432" s="38"/>
      <c r="H432" s="38"/>
      <c r="I432" s="144"/>
      <c r="J432" s="38"/>
      <c r="K432" s="38"/>
      <c r="L432" s="42"/>
      <c r="M432" s="233"/>
      <c r="N432" s="82"/>
      <c r="O432" s="82"/>
      <c r="P432" s="82"/>
      <c r="Q432" s="82"/>
      <c r="R432" s="82"/>
      <c r="S432" s="82"/>
      <c r="T432" s="83"/>
      <c r="AT432" s="16" t="s">
        <v>208</v>
      </c>
      <c r="AU432" s="16" t="s">
        <v>85</v>
      </c>
    </row>
    <row r="433" s="1" customFormat="1">
      <c r="B433" s="37"/>
      <c r="C433" s="38"/>
      <c r="D433" s="231" t="s">
        <v>210</v>
      </c>
      <c r="E433" s="38"/>
      <c r="F433" s="234" t="s">
        <v>1850</v>
      </c>
      <c r="G433" s="38"/>
      <c r="H433" s="38"/>
      <c r="I433" s="144"/>
      <c r="J433" s="38"/>
      <c r="K433" s="38"/>
      <c r="L433" s="42"/>
      <c r="M433" s="233"/>
      <c r="N433" s="82"/>
      <c r="O433" s="82"/>
      <c r="P433" s="82"/>
      <c r="Q433" s="82"/>
      <c r="R433" s="82"/>
      <c r="S433" s="82"/>
      <c r="T433" s="83"/>
      <c r="AT433" s="16" t="s">
        <v>210</v>
      </c>
      <c r="AU433" s="16" t="s">
        <v>85</v>
      </c>
    </row>
    <row r="434" s="1" customFormat="1">
      <c r="B434" s="37"/>
      <c r="C434" s="38"/>
      <c r="D434" s="231" t="s">
        <v>212</v>
      </c>
      <c r="E434" s="38"/>
      <c r="F434" s="234" t="s">
        <v>1637</v>
      </c>
      <c r="G434" s="38"/>
      <c r="H434" s="38"/>
      <c r="I434" s="144"/>
      <c r="J434" s="38"/>
      <c r="K434" s="38"/>
      <c r="L434" s="42"/>
      <c r="M434" s="233"/>
      <c r="N434" s="82"/>
      <c r="O434" s="82"/>
      <c r="P434" s="82"/>
      <c r="Q434" s="82"/>
      <c r="R434" s="82"/>
      <c r="S434" s="82"/>
      <c r="T434" s="83"/>
      <c r="AT434" s="16" t="s">
        <v>212</v>
      </c>
      <c r="AU434" s="16" t="s">
        <v>85</v>
      </c>
    </row>
    <row r="435" s="11" customFormat="1" ht="22.8" customHeight="1">
      <c r="B435" s="202"/>
      <c r="C435" s="203"/>
      <c r="D435" s="204" t="s">
        <v>74</v>
      </c>
      <c r="E435" s="216" t="s">
        <v>232</v>
      </c>
      <c r="F435" s="216" t="s">
        <v>233</v>
      </c>
      <c r="G435" s="203"/>
      <c r="H435" s="203"/>
      <c r="I435" s="206"/>
      <c r="J435" s="217">
        <f>BK435</f>
        <v>0</v>
      </c>
      <c r="K435" s="203"/>
      <c r="L435" s="208"/>
      <c r="M435" s="209"/>
      <c r="N435" s="210"/>
      <c r="O435" s="210"/>
      <c r="P435" s="211">
        <f>SUM(P436:P454)</f>
        <v>0</v>
      </c>
      <c r="Q435" s="210"/>
      <c r="R435" s="211">
        <f>SUM(R436:R454)</f>
        <v>0</v>
      </c>
      <c r="S435" s="210"/>
      <c r="T435" s="212">
        <f>SUM(T436:T454)</f>
        <v>0</v>
      </c>
      <c r="AR435" s="213" t="s">
        <v>83</v>
      </c>
      <c r="AT435" s="214" t="s">
        <v>74</v>
      </c>
      <c r="AU435" s="214" t="s">
        <v>83</v>
      </c>
      <c r="AY435" s="213" t="s">
        <v>199</v>
      </c>
      <c r="BK435" s="215">
        <f>SUM(BK436:BK454)</f>
        <v>0</v>
      </c>
    </row>
    <row r="436" s="1" customFormat="1" ht="16.5" customHeight="1">
      <c r="B436" s="37"/>
      <c r="C436" s="218" t="s">
        <v>1851</v>
      </c>
      <c r="D436" s="218" t="s">
        <v>201</v>
      </c>
      <c r="E436" s="219" t="s">
        <v>680</v>
      </c>
      <c r="F436" s="220" t="s">
        <v>681</v>
      </c>
      <c r="G436" s="221" t="s">
        <v>236</v>
      </c>
      <c r="H436" s="222">
        <v>83.963999999999999</v>
      </c>
      <c r="I436" s="223"/>
      <c r="J436" s="224">
        <f>ROUND(I436*H436,2)</f>
        <v>0</v>
      </c>
      <c r="K436" s="220" t="s">
        <v>205</v>
      </c>
      <c r="L436" s="42"/>
      <c r="M436" s="225" t="s">
        <v>30</v>
      </c>
      <c r="N436" s="226" t="s">
        <v>46</v>
      </c>
      <c r="O436" s="82"/>
      <c r="P436" s="227">
        <f>O436*H436</f>
        <v>0</v>
      </c>
      <c r="Q436" s="227">
        <v>0</v>
      </c>
      <c r="R436" s="227">
        <f>Q436*H436</f>
        <v>0</v>
      </c>
      <c r="S436" s="227">
        <v>0</v>
      </c>
      <c r="T436" s="228">
        <f>S436*H436</f>
        <v>0</v>
      </c>
      <c r="AR436" s="229" t="s">
        <v>206</v>
      </c>
      <c r="AT436" s="229" t="s">
        <v>201</v>
      </c>
      <c r="AU436" s="229" t="s">
        <v>85</v>
      </c>
      <c r="AY436" s="16" t="s">
        <v>199</v>
      </c>
      <c r="BE436" s="230">
        <f>IF(N436="základní",J436,0)</f>
        <v>0</v>
      </c>
      <c r="BF436" s="230">
        <f>IF(N436="snížená",J436,0)</f>
        <v>0</v>
      </c>
      <c r="BG436" s="230">
        <f>IF(N436="zákl. přenesená",J436,0)</f>
        <v>0</v>
      </c>
      <c r="BH436" s="230">
        <f>IF(N436="sníž. přenesená",J436,0)</f>
        <v>0</v>
      </c>
      <c r="BI436" s="230">
        <f>IF(N436="nulová",J436,0)</f>
        <v>0</v>
      </c>
      <c r="BJ436" s="16" t="s">
        <v>83</v>
      </c>
      <c r="BK436" s="230">
        <f>ROUND(I436*H436,2)</f>
        <v>0</v>
      </c>
      <c r="BL436" s="16" t="s">
        <v>206</v>
      </c>
      <c r="BM436" s="229" t="s">
        <v>1852</v>
      </c>
    </row>
    <row r="437" s="1" customFormat="1">
      <c r="B437" s="37"/>
      <c r="C437" s="38"/>
      <c r="D437" s="231" t="s">
        <v>208</v>
      </c>
      <c r="E437" s="38"/>
      <c r="F437" s="232" t="s">
        <v>683</v>
      </c>
      <c r="G437" s="38"/>
      <c r="H437" s="38"/>
      <c r="I437" s="144"/>
      <c r="J437" s="38"/>
      <c r="K437" s="38"/>
      <c r="L437" s="42"/>
      <c r="M437" s="233"/>
      <c r="N437" s="82"/>
      <c r="O437" s="82"/>
      <c r="P437" s="82"/>
      <c r="Q437" s="82"/>
      <c r="R437" s="82"/>
      <c r="S437" s="82"/>
      <c r="T437" s="83"/>
      <c r="AT437" s="16" t="s">
        <v>208</v>
      </c>
      <c r="AU437" s="16" t="s">
        <v>85</v>
      </c>
    </row>
    <row r="438" s="1" customFormat="1">
      <c r="B438" s="37"/>
      <c r="C438" s="38"/>
      <c r="D438" s="231" t="s">
        <v>210</v>
      </c>
      <c r="E438" s="38"/>
      <c r="F438" s="234" t="s">
        <v>239</v>
      </c>
      <c r="G438" s="38"/>
      <c r="H438" s="38"/>
      <c r="I438" s="144"/>
      <c r="J438" s="38"/>
      <c r="K438" s="38"/>
      <c r="L438" s="42"/>
      <c r="M438" s="233"/>
      <c r="N438" s="82"/>
      <c r="O438" s="82"/>
      <c r="P438" s="82"/>
      <c r="Q438" s="82"/>
      <c r="R438" s="82"/>
      <c r="S438" s="82"/>
      <c r="T438" s="83"/>
      <c r="AT438" s="16" t="s">
        <v>210</v>
      </c>
      <c r="AU438" s="16" t="s">
        <v>85</v>
      </c>
    </row>
    <row r="439" s="1" customFormat="1" ht="16.5" customHeight="1">
      <c r="B439" s="37"/>
      <c r="C439" s="218" t="s">
        <v>1853</v>
      </c>
      <c r="D439" s="218" t="s">
        <v>201</v>
      </c>
      <c r="E439" s="219" t="s">
        <v>694</v>
      </c>
      <c r="F439" s="220" t="s">
        <v>695</v>
      </c>
      <c r="G439" s="221" t="s">
        <v>236</v>
      </c>
      <c r="H439" s="222">
        <v>923.60400000000004</v>
      </c>
      <c r="I439" s="223"/>
      <c r="J439" s="224">
        <f>ROUND(I439*H439,2)</f>
        <v>0</v>
      </c>
      <c r="K439" s="220" t="s">
        <v>205</v>
      </c>
      <c r="L439" s="42"/>
      <c r="M439" s="225" t="s">
        <v>30</v>
      </c>
      <c r="N439" s="226" t="s">
        <v>46</v>
      </c>
      <c r="O439" s="82"/>
      <c r="P439" s="227">
        <f>O439*H439</f>
        <v>0</v>
      </c>
      <c r="Q439" s="227">
        <v>0</v>
      </c>
      <c r="R439" s="227">
        <f>Q439*H439</f>
        <v>0</v>
      </c>
      <c r="S439" s="227">
        <v>0</v>
      </c>
      <c r="T439" s="228">
        <f>S439*H439</f>
        <v>0</v>
      </c>
      <c r="AR439" s="229" t="s">
        <v>206</v>
      </c>
      <c r="AT439" s="229" t="s">
        <v>201</v>
      </c>
      <c r="AU439" s="229" t="s">
        <v>85</v>
      </c>
      <c r="AY439" s="16" t="s">
        <v>199</v>
      </c>
      <c r="BE439" s="230">
        <f>IF(N439="základní",J439,0)</f>
        <v>0</v>
      </c>
      <c r="BF439" s="230">
        <f>IF(N439="snížená",J439,0)</f>
        <v>0</v>
      </c>
      <c r="BG439" s="230">
        <f>IF(N439="zákl. přenesená",J439,0)</f>
        <v>0</v>
      </c>
      <c r="BH439" s="230">
        <f>IF(N439="sníž. přenesená",J439,0)</f>
        <v>0</v>
      </c>
      <c r="BI439" s="230">
        <f>IF(N439="nulová",J439,0)</f>
        <v>0</v>
      </c>
      <c r="BJ439" s="16" t="s">
        <v>83</v>
      </c>
      <c r="BK439" s="230">
        <f>ROUND(I439*H439,2)</f>
        <v>0</v>
      </c>
      <c r="BL439" s="16" t="s">
        <v>206</v>
      </c>
      <c r="BM439" s="229" t="s">
        <v>1854</v>
      </c>
    </row>
    <row r="440" s="1" customFormat="1">
      <c r="B440" s="37"/>
      <c r="C440" s="38"/>
      <c r="D440" s="231" t="s">
        <v>208</v>
      </c>
      <c r="E440" s="38"/>
      <c r="F440" s="232" t="s">
        <v>246</v>
      </c>
      <c r="G440" s="38"/>
      <c r="H440" s="38"/>
      <c r="I440" s="144"/>
      <c r="J440" s="38"/>
      <c r="K440" s="38"/>
      <c r="L440" s="42"/>
      <c r="M440" s="233"/>
      <c r="N440" s="82"/>
      <c r="O440" s="82"/>
      <c r="P440" s="82"/>
      <c r="Q440" s="82"/>
      <c r="R440" s="82"/>
      <c r="S440" s="82"/>
      <c r="T440" s="83"/>
      <c r="AT440" s="16" t="s">
        <v>208</v>
      </c>
      <c r="AU440" s="16" t="s">
        <v>85</v>
      </c>
    </row>
    <row r="441" s="1" customFormat="1">
      <c r="B441" s="37"/>
      <c r="C441" s="38"/>
      <c r="D441" s="231" t="s">
        <v>210</v>
      </c>
      <c r="E441" s="38"/>
      <c r="F441" s="234" t="s">
        <v>239</v>
      </c>
      <c r="G441" s="38"/>
      <c r="H441" s="38"/>
      <c r="I441" s="144"/>
      <c r="J441" s="38"/>
      <c r="K441" s="38"/>
      <c r="L441" s="42"/>
      <c r="M441" s="233"/>
      <c r="N441" s="82"/>
      <c r="O441" s="82"/>
      <c r="P441" s="82"/>
      <c r="Q441" s="82"/>
      <c r="R441" s="82"/>
      <c r="S441" s="82"/>
      <c r="T441" s="83"/>
      <c r="AT441" s="16" t="s">
        <v>210</v>
      </c>
      <c r="AU441" s="16" t="s">
        <v>85</v>
      </c>
    </row>
    <row r="442" s="1" customFormat="1" ht="16.5" customHeight="1">
      <c r="B442" s="37"/>
      <c r="C442" s="218" t="s">
        <v>1855</v>
      </c>
      <c r="D442" s="218" t="s">
        <v>201</v>
      </c>
      <c r="E442" s="219" t="s">
        <v>248</v>
      </c>
      <c r="F442" s="220" t="s">
        <v>249</v>
      </c>
      <c r="G442" s="221" t="s">
        <v>236</v>
      </c>
      <c r="H442" s="222">
        <v>83.963999999999999</v>
      </c>
      <c r="I442" s="223"/>
      <c r="J442" s="224">
        <f>ROUND(I442*H442,2)</f>
        <v>0</v>
      </c>
      <c r="K442" s="220" t="s">
        <v>205</v>
      </c>
      <c r="L442" s="42"/>
      <c r="M442" s="225" t="s">
        <v>30</v>
      </c>
      <c r="N442" s="226" t="s">
        <v>46</v>
      </c>
      <c r="O442" s="82"/>
      <c r="P442" s="227">
        <f>O442*H442</f>
        <v>0</v>
      </c>
      <c r="Q442" s="227">
        <v>0</v>
      </c>
      <c r="R442" s="227">
        <f>Q442*H442</f>
        <v>0</v>
      </c>
      <c r="S442" s="227">
        <v>0</v>
      </c>
      <c r="T442" s="228">
        <f>S442*H442</f>
        <v>0</v>
      </c>
      <c r="AR442" s="229" t="s">
        <v>206</v>
      </c>
      <c r="AT442" s="229" t="s">
        <v>201</v>
      </c>
      <c r="AU442" s="229" t="s">
        <v>85</v>
      </c>
      <c r="AY442" s="16" t="s">
        <v>199</v>
      </c>
      <c r="BE442" s="230">
        <f>IF(N442="základní",J442,0)</f>
        <v>0</v>
      </c>
      <c r="BF442" s="230">
        <f>IF(N442="snížená",J442,0)</f>
        <v>0</v>
      </c>
      <c r="BG442" s="230">
        <f>IF(N442="zákl. přenesená",J442,0)</f>
        <v>0</v>
      </c>
      <c r="BH442" s="230">
        <f>IF(N442="sníž. přenesená",J442,0)</f>
        <v>0</v>
      </c>
      <c r="BI442" s="230">
        <f>IF(N442="nulová",J442,0)</f>
        <v>0</v>
      </c>
      <c r="BJ442" s="16" t="s">
        <v>83</v>
      </c>
      <c r="BK442" s="230">
        <f>ROUND(I442*H442,2)</f>
        <v>0</v>
      </c>
      <c r="BL442" s="16" t="s">
        <v>206</v>
      </c>
      <c r="BM442" s="229" t="s">
        <v>1856</v>
      </c>
    </row>
    <row r="443" s="1" customFormat="1">
      <c r="B443" s="37"/>
      <c r="C443" s="38"/>
      <c r="D443" s="231" t="s">
        <v>208</v>
      </c>
      <c r="E443" s="38"/>
      <c r="F443" s="232" t="s">
        <v>251</v>
      </c>
      <c r="G443" s="38"/>
      <c r="H443" s="38"/>
      <c r="I443" s="144"/>
      <c r="J443" s="38"/>
      <c r="K443" s="38"/>
      <c r="L443" s="42"/>
      <c r="M443" s="233"/>
      <c r="N443" s="82"/>
      <c r="O443" s="82"/>
      <c r="P443" s="82"/>
      <c r="Q443" s="82"/>
      <c r="R443" s="82"/>
      <c r="S443" s="82"/>
      <c r="T443" s="83"/>
      <c r="AT443" s="16" t="s">
        <v>208</v>
      </c>
      <c r="AU443" s="16" t="s">
        <v>85</v>
      </c>
    </row>
    <row r="444" s="1" customFormat="1">
      <c r="B444" s="37"/>
      <c r="C444" s="38"/>
      <c r="D444" s="231" t="s">
        <v>210</v>
      </c>
      <c r="E444" s="38"/>
      <c r="F444" s="234" t="s">
        <v>252</v>
      </c>
      <c r="G444" s="38"/>
      <c r="H444" s="38"/>
      <c r="I444" s="144"/>
      <c r="J444" s="38"/>
      <c r="K444" s="38"/>
      <c r="L444" s="42"/>
      <c r="M444" s="233"/>
      <c r="N444" s="82"/>
      <c r="O444" s="82"/>
      <c r="P444" s="82"/>
      <c r="Q444" s="82"/>
      <c r="R444" s="82"/>
      <c r="S444" s="82"/>
      <c r="T444" s="83"/>
      <c r="AT444" s="16" t="s">
        <v>210</v>
      </c>
      <c r="AU444" s="16" t="s">
        <v>85</v>
      </c>
    </row>
    <row r="445" s="1" customFormat="1" ht="16.5" customHeight="1">
      <c r="B445" s="37"/>
      <c r="C445" s="218" t="s">
        <v>1857</v>
      </c>
      <c r="D445" s="218" t="s">
        <v>201</v>
      </c>
      <c r="E445" s="219" t="s">
        <v>722</v>
      </c>
      <c r="F445" s="220" t="s">
        <v>723</v>
      </c>
      <c r="G445" s="221" t="s">
        <v>236</v>
      </c>
      <c r="H445" s="222">
        <v>23.082000000000001</v>
      </c>
      <c r="I445" s="223"/>
      <c r="J445" s="224">
        <f>ROUND(I445*H445,2)</f>
        <v>0</v>
      </c>
      <c r="K445" s="220" t="s">
        <v>205</v>
      </c>
      <c r="L445" s="42"/>
      <c r="M445" s="225" t="s">
        <v>30</v>
      </c>
      <c r="N445" s="226" t="s">
        <v>46</v>
      </c>
      <c r="O445" s="82"/>
      <c r="P445" s="227">
        <f>O445*H445</f>
        <v>0</v>
      </c>
      <c r="Q445" s="227">
        <v>0</v>
      </c>
      <c r="R445" s="227">
        <f>Q445*H445</f>
        <v>0</v>
      </c>
      <c r="S445" s="227">
        <v>0</v>
      </c>
      <c r="T445" s="228">
        <f>S445*H445</f>
        <v>0</v>
      </c>
      <c r="AR445" s="229" t="s">
        <v>206</v>
      </c>
      <c r="AT445" s="229" t="s">
        <v>201</v>
      </c>
      <c r="AU445" s="229" t="s">
        <v>85</v>
      </c>
      <c r="AY445" s="16" t="s">
        <v>199</v>
      </c>
      <c r="BE445" s="230">
        <f>IF(N445="základní",J445,0)</f>
        <v>0</v>
      </c>
      <c r="BF445" s="230">
        <f>IF(N445="snížená",J445,0)</f>
        <v>0</v>
      </c>
      <c r="BG445" s="230">
        <f>IF(N445="zákl. přenesená",J445,0)</f>
        <v>0</v>
      </c>
      <c r="BH445" s="230">
        <f>IF(N445="sníž. přenesená",J445,0)</f>
        <v>0</v>
      </c>
      <c r="BI445" s="230">
        <f>IF(N445="nulová",J445,0)</f>
        <v>0</v>
      </c>
      <c r="BJ445" s="16" t="s">
        <v>83</v>
      </c>
      <c r="BK445" s="230">
        <f>ROUND(I445*H445,2)</f>
        <v>0</v>
      </c>
      <c r="BL445" s="16" t="s">
        <v>206</v>
      </c>
      <c r="BM445" s="229" t="s">
        <v>1858</v>
      </c>
    </row>
    <row r="446" s="1" customFormat="1">
      <c r="B446" s="37"/>
      <c r="C446" s="38"/>
      <c r="D446" s="231" t="s">
        <v>208</v>
      </c>
      <c r="E446" s="38"/>
      <c r="F446" s="232" t="s">
        <v>725</v>
      </c>
      <c r="G446" s="38"/>
      <c r="H446" s="38"/>
      <c r="I446" s="144"/>
      <c r="J446" s="38"/>
      <c r="K446" s="38"/>
      <c r="L446" s="42"/>
      <c r="M446" s="233"/>
      <c r="N446" s="82"/>
      <c r="O446" s="82"/>
      <c r="P446" s="82"/>
      <c r="Q446" s="82"/>
      <c r="R446" s="82"/>
      <c r="S446" s="82"/>
      <c r="T446" s="83"/>
      <c r="AT446" s="16" t="s">
        <v>208</v>
      </c>
      <c r="AU446" s="16" t="s">
        <v>85</v>
      </c>
    </row>
    <row r="447" s="1" customFormat="1">
      <c r="B447" s="37"/>
      <c r="C447" s="38"/>
      <c r="D447" s="231" t="s">
        <v>210</v>
      </c>
      <c r="E447" s="38"/>
      <c r="F447" s="234" t="s">
        <v>259</v>
      </c>
      <c r="G447" s="38"/>
      <c r="H447" s="38"/>
      <c r="I447" s="144"/>
      <c r="J447" s="38"/>
      <c r="K447" s="38"/>
      <c r="L447" s="42"/>
      <c r="M447" s="233"/>
      <c r="N447" s="82"/>
      <c r="O447" s="82"/>
      <c r="P447" s="82"/>
      <c r="Q447" s="82"/>
      <c r="R447" s="82"/>
      <c r="S447" s="82"/>
      <c r="T447" s="83"/>
      <c r="AT447" s="16" t="s">
        <v>210</v>
      </c>
      <c r="AU447" s="16" t="s">
        <v>85</v>
      </c>
    </row>
    <row r="448" s="12" customFormat="1">
      <c r="B448" s="235"/>
      <c r="C448" s="236"/>
      <c r="D448" s="231" t="s">
        <v>214</v>
      </c>
      <c r="E448" s="237" t="s">
        <v>30</v>
      </c>
      <c r="F448" s="238" t="s">
        <v>1859</v>
      </c>
      <c r="G448" s="236"/>
      <c r="H448" s="239">
        <v>23.082000000000001</v>
      </c>
      <c r="I448" s="240"/>
      <c r="J448" s="236"/>
      <c r="K448" s="236"/>
      <c r="L448" s="241"/>
      <c r="M448" s="242"/>
      <c r="N448" s="243"/>
      <c r="O448" s="243"/>
      <c r="P448" s="243"/>
      <c r="Q448" s="243"/>
      <c r="R448" s="243"/>
      <c r="S448" s="243"/>
      <c r="T448" s="244"/>
      <c r="AT448" s="245" t="s">
        <v>214</v>
      </c>
      <c r="AU448" s="245" t="s">
        <v>85</v>
      </c>
      <c r="AV448" s="12" t="s">
        <v>85</v>
      </c>
      <c r="AW448" s="12" t="s">
        <v>36</v>
      </c>
      <c r="AX448" s="12" t="s">
        <v>75</v>
      </c>
      <c r="AY448" s="245" t="s">
        <v>199</v>
      </c>
    </row>
    <row r="449" s="13" customFormat="1">
      <c r="B449" s="246"/>
      <c r="C449" s="247"/>
      <c r="D449" s="231" t="s">
        <v>214</v>
      </c>
      <c r="E449" s="248" t="s">
        <v>30</v>
      </c>
      <c r="F449" s="249" t="s">
        <v>216</v>
      </c>
      <c r="G449" s="247"/>
      <c r="H449" s="250">
        <v>23.082000000000001</v>
      </c>
      <c r="I449" s="251"/>
      <c r="J449" s="247"/>
      <c r="K449" s="247"/>
      <c r="L449" s="252"/>
      <c r="M449" s="253"/>
      <c r="N449" s="254"/>
      <c r="O449" s="254"/>
      <c r="P449" s="254"/>
      <c r="Q449" s="254"/>
      <c r="R449" s="254"/>
      <c r="S449" s="254"/>
      <c r="T449" s="255"/>
      <c r="AT449" s="256" t="s">
        <v>214</v>
      </c>
      <c r="AU449" s="256" t="s">
        <v>85</v>
      </c>
      <c r="AV449" s="13" t="s">
        <v>206</v>
      </c>
      <c r="AW449" s="13" t="s">
        <v>4</v>
      </c>
      <c r="AX449" s="13" t="s">
        <v>83</v>
      </c>
      <c r="AY449" s="256" t="s">
        <v>199</v>
      </c>
    </row>
    <row r="450" s="1" customFormat="1" ht="16.5" customHeight="1">
      <c r="B450" s="37"/>
      <c r="C450" s="218" t="s">
        <v>1860</v>
      </c>
      <c r="D450" s="218" t="s">
        <v>201</v>
      </c>
      <c r="E450" s="219" t="s">
        <v>727</v>
      </c>
      <c r="F450" s="220" t="s">
        <v>728</v>
      </c>
      <c r="G450" s="221" t="s">
        <v>236</v>
      </c>
      <c r="H450" s="222">
        <v>60.851999999999997</v>
      </c>
      <c r="I450" s="223"/>
      <c r="J450" s="224">
        <f>ROUND(I450*H450,2)</f>
        <v>0</v>
      </c>
      <c r="K450" s="220" t="s">
        <v>205</v>
      </c>
      <c r="L450" s="42"/>
      <c r="M450" s="225" t="s">
        <v>30</v>
      </c>
      <c r="N450" s="226" t="s">
        <v>46</v>
      </c>
      <c r="O450" s="82"/>
      <c r="P450" s="227">
        <f>O450*H450</f>
        <v>0</v>
      </c>
      <c r="Q450" s="227">
        <v>0</v>
      </c>
      <c r="R450" s="227">
        <f>Q450*H450</f>
        <v>0</v>
      </c>
      <c r="S450" s="227">
        <v>0</v>
      </c>
      <c r="T450" s="228">
        <f>S450*H450</f>
        <v>0</v>
      </c>
      <c r="AR450" s="229" t="s">
        <v>206</v>
      </c>
      <c r="AT450" s="229" t="s">
        <v>201</v>
      </c>
      <c r="AU450" s="229" t="s">
        <v>85</v>
      </c>
      <c r="AY450" s="16" t="s">
        <v>199</v>
      </c>
      <c r="BE450" s="230">
        <f>IF(N450="základní",J450,0)</f>
        <v>0</v>
      </c>
      <c r="BF450" s="230">
        <f>IF(N450="snížená",J450,0)</f>
        <v>0</v>
      </c>
      <c r="BG450" s="230">
        <f>IF(N450="zákl. přenesená",J450,0)</f>
        <v>0</v>
      </c>
      <c r="BH450" s="230">
        <f>IF(N450="sníž. přenesená",J450,0)</f>
        <v>0</v>
      </c>
      <c r="BI450" s="230">
        <f>IF(N450="nulová",J450,0)</f>
        <v>0</v>
      </c>
      <c r="BJ450" s="16" t="s">
        <v>83</v>
      </c>
      <c r="BK450" s="230">
        <f>ROUND(I450*H450,2)</f>
        <v>0</v>
      </c>
      <c r="BL450" s="16" t="s">
        <v>206</v>
      </c>
      <c r="BM450" s="229" t="s">
        <v>1861</v>
      </c>
    </row>
    <row r="451" s="1" customFormat="1">
      <c r="B451" s="37"/>
      <c r="C451" s="38"/>
      <c r="D451" s="231" t="s">
        <v>208</v>
      </c>
      <c r="E451" s="38"/>
      <c r="F451" s="232" t="s">
        <v>593</v>
      </c>
      <c r="G451" s="38"/>
      <c r="H451" s="38"/>
      <c r="I451" s="144"/>
      <c r="J451" s="38"/>
      <c r="K451" s="38"/>
      <c r="L451" s="42"/>
      <c r="M451" s="233"/>
      <c r="N451" s="82"/>
      <c r="O451" s="82"/>
      <c r="P451" s="82"/>
      <c r="Q451" s="82"/>
      <c r="R451" s="82"/>
      <c r="S451" s="82"/>
      <c r="T451" s="83"/>
      <c r="AT451" s="16" t="s">
        <v>208</v>
      </c>
      <c r="AU451" s="16" t="s">
        <v>85</v>
      </c>
    </row>
    <row r="452" s="1" customFormat="1">
      <c r="B452" s="37"/>
      <c r="C452" s="38"/>
      <c r="D452" s="231" t="s">
        <v>210</v>
      </c>
      <c r="E452" s="38"/>
      <c r="F452" s="234" t="s">
        <v>259</v>
      </c>
      <c r="G452" s="38"/>
      <c r="H452" s="38"/>
      <c r="I452" s="144"/>
      <c r="J452" s="38"/>
      <c r="K452" s="38"/>
      <c r="L452" s="42"/>
      <c r="M452" s="233"/>
      <c r="N452" s="82"/>
      <c r="O452" s="82"/>
      <c r="P452" s="82"/>
      <c r="Q452" s="82"/>
      <c r="R452" s="82"/>
      <c r="S452" s="82"/>
      <c r="T452" s="83"/>
      <c r="AT452" s="16" t="s">
        <v>210</v>
      </c>
      <c r="AU452" s="16" t="s">
        <v>85</v>
      </c>
    </row>
    <row r="453" s="12" customFormat="1">
      <c r="B453" s="235"/>
      <c r="C453" s="236"/>
      <c r="D453" s="231" t="s">
        <v>214</v>
      </c>
      <c r="E453" s="237" t="s">
        <v>30</v>
      </c>
      <c r="F453" s="238" t="s">
        <v>1862</v>
      </c>
      <c r="G453" s="236"/>
      <c r="H453" s="239">
        <v>60.851999999999997</v>
      </c>
      <c r="I453" s="240"/>
      <c r="J453" s="236"/>
      <c r="K453" s="236"/>
      <c r="L453" s="241"/>
      <c r="M453" s="242"/>
      <c r="N453" s="243"/>
      <c r="O453" s="243"/>
      <c r="P453" s="243"/>
      <c r="Q453" s="243"/>
      <c r="R453" s="243"/>
      <c r="S453" s="243"/>
      <c r="T453" s="244"/>
      <c r="AT453" s="245" t="s">
        <v>214</v>
      </c>
      <c r="AU453" s="245" t="s">
        <v>85</v>
      </c>
      <c r="AV453" s="12" t="s">
        <v>85</v>
      </c>
      <c r="AW453" s="12" t="s">
        <v>36</v>
      </c>
      <c r="AX453" s="12" t="s">
        <v>75</v>
      </c>
      <c r="AY453" s="245" t="s">
        <v>199</v>
      </c>
    </row>
    <row r="454" s="13" customFormat="1">
      <c r="B454" s="246"/>
      <c r="C454" s="247"/>
      <c r="D454" s="231" t="s">
        <v>214</v>
      </c>
      <c r="E454" s="248" t="s">
        <v>30</v>
      </c>
      <c r="F454" s="249" t="s">
        <v>216</v>
      </c>
      <c r="G454" s="247"/>
      <c r="H454" s="250">
        <v>60.851999999999997</v>
      </c>
      <c r="I454" s="251"/>
      <c r="J454" s="247"/>
      <c r="K454" s="247"/>
      <c r="L454" s="252"/>
      <c r="M454" s="253"/>
      <c r="N454" s="254"/>
      <c r="O454" s="254"/>
      <c r="P454" s="254"/>
      <c r="Q454" s="254"/>
      <c r="R454" s="254"/>
      <c r="S454" s="254"/>
      <c r="T454" s="255"/>
      <c r="AT454" s="256" t="s">
        <v>214</v>
      </c>
      <c r="AU454" s="256" t="s">
        <v>85</v>
      </c>
      <c r="AV454" s="13" t="s">
        <v>206</v>
      </c>
      <c r="AW454" s="13" t="s">
        <v>4</v>
      </c>
      <c r="AX454" s="13" t="s">
        <v>83</v>
      </c>
      <c r="AY454" s="256" t="s">
        <v>199</v>
      </c>
    </row>
    <row r="455" s="11" customFormat="1" ht="22.8" customHeight="1">
      <c r="B455" s="202"/>
      <c r="C455" s="203"/>
      <c r="D455" s="204" t="s">
        <v>74</v>
      </c>
      <c r="E455" s="216" t="s">
        <v>261</v>
      </c>
      <c r="F455" s="216" t="s">
        <v>262</v>
      </c>
      <c r="G455" s="203"/>
      <c r="H455" s="203"/>
      <c r="I455" s="206"/>
      <c r="J455" s="217">
        <f>BK455</f>
        <v>0</v>
      </c>
      <c r="K455" s="203"/>
      <c r="L455" s="208"/>
      <c r="M455" s="209"/>
      <c r="N455" s="210"/>
      <c r="O455" s="210"/>
      <c r="P455" s="211">
        <f>SUM(P456:P458)</f>
        <v>0</v>
      </c>
      <c r="Q455" s="210"/>
      <c r="R455" s="211">
        <f>SUM(R456:R458)</f>
        <v>0</v>
      </c>
      <c r="S455" s="210"/>
      <c r="T455" s="212">
        <f>SUM(T456:T458)</f>
        <v>0</v>
      </c>
      <c r="AR455" s="213" t="s">
        <v>83</v>
      </c>
      <c r="AT455" s="214" t="s">
        <v>74</v>
      </c>
      <c r="AU455" s="214" t="s">
        <v>83</v>
      </c>
      <c r="AY455" s="213" t="s">
        <v>199</v>
      </c>
      <c r="BK455" s="215">
        <f>SUM(BK456:BK458)</f>
        <v>0</v>
      </c>
    </row>
    <row r="456" s="1" customFormat="1" ht="16.5" customHeight="1">
      <c r="B456" s="37"/>
      <c r="C456" s="218" t="s">
        <v>1863</v>
      </c>
      <c r="D456" s="218" t="s">
        <v>201</v>
      </c>
      <c r="E456" s="219" t="s">
        <v>1491</v>
      </c>
      <c r="F456" s="220" t="s">
        <v>1492</v>
      </c>
      <c r="G456" s="221" t="s">
        <v>236</v>
      </c>
      <c r="H456" s="222">
        <v>151.88399999999999</v>
      </c>
      <c r="I456" s="223"/>
      <c r="J456" s="224">
        <f>ROUND(I456*H456,2)</f>
        <v>0</v>
      </c>
      <c r="K456" s="220" t="s">
        <v>205</v>
      </c>
      <c r="L456" s="42"/>
      <c r="M456" s="225" t="s">
        <v>30</v>
      </c>
      <c r="N456" s="226" t="s">
        <v>46</v>
      </c>
      <c r="O456" s="82"/>
      <c r="P456" s="227">
        <f>O456*H456</f>
        <v>0</v>
      </c>
      <c r="Q456" s="227">
        <v>0</v>
      </c>
      <c r="R456" s="227">
        <f>Q456*H456</f>
        <v>0</v>
      </c>
      <c r="S456" s="227">
        <v>0</v>
      </c>
      <c r="T456" s="228">
        <f>S456*H456</f>
        <v>0</v>
      </c>
      <c r="AR456" s="229" t="s">
        <v>206</v>
      </c>
      <c r="AT456" s="229" t="s">
        <v>201</v>
      </c>
      <c r="AU456" s="229" t="s">
        <v>85</v>
      </c>
      <c r="AY456" s="16" t="s">
        <v>199</v>
      </c>
      <c r="BE456" s="230">
        <f>IF(N456="základní",J456,0)</f>
        <v>0</v>
      </c>
      <c r="BF456" s="230">
        <f>IF(N456="snížená",J456,0)</f>
        <v>0</v>
      </c>
      <c r="BG456" s="230">
        <f>IF(N456="zákl. přenesená",J456,0)</f>
        <v>0</v>
      </c>
      <c r="BH456" s="230">
        <f>IF(N456="sníž. přenesená",J456,0)</f>
        <v>0</v>
      </c>
      <c r="BI456" s="230">
        <f>IF(N456="nulová",J456,0)</f>
        <v>0</v>
      </c>
      <c r="BJ456" s="16" t="s">
        <v>83</v>
      </c>
      <c r="BK456" s="230">
        <f>ROUND(I456*H456,2)</f>
        <v>0</v>
      </c>
      <c r="BL456" s="16" t="s">
        <v>206</v>
      </c>
      <c r="BM456" s="229" t="s">
        <v>1864</v>
      </c>
    </row>
    <row r="457" s="1" customFormat="1">
      <c r="B457" s="37"/>
      <c r="C457" s="38"/>
      <c r="D457" s="231" t="s">
        <v>208</v>
      </c>
      <c r="E457" s="38"/>
      <c r="F457" s="232" t="s">
        <v>1494</v>
      </c>
      <c r="G457" s="38"/>
      <c r="H457" s="38"/>
      <c r="I457" s="144"/>
      <c r="J457" s="38"/>
      <c r="K457" s="38"/>
      <c r="L457" s="42"/>
      <c r="M457" s="233"/>
      <c r="N457" s="82"/>
      <c r="O457" s="82"/>
      <c r="P457" s="82"/>
      <c r="Q457" s="82"/>
      <c r="R457" s="82"/>
      <c r="S457" s="82"/>
      <c r="T457" s="83"/>
      <c r="AT457" s="16" t="s">
        <v>208</v>
      </c>
      <c r="AU457" s="16" t="s">
        <v>85</v>
      </c>
    </row>
    <row r="458" s="1" customFormat="1">
      <c r="B458" s="37"/>
      <c r="C458" s="38"/>
      <c r="D458" s="231" t="s">
        <v>210</v>
      </c>
      <c r="E458" s="38"/>
      <c r="F458" s="234" t="s">
        <v>1495</v>
      </c>
      <c r="G458" s="38"/>
      <c r="H458" s="38"/>
      <c r="I458" s="144"/>
      <c r="J458" s="38"/>
      <c r="K458" s="38"/>
      <c r="L458" s="42"/>
      <c r="M458" s="260"/>
      <c r="N458" s="261"/>
      <c r="O458" s="261"/>
      <c r="P458" s="261"/>
      <c r="Q458" s="261"/>
      <c r="R458" s="261"/>
      <c r="S458" s="261"/>
      <c r="T458" s="262"/>
      <c r="AT458" s="16" t="s">
        <v>210</v>
      </c>
      <c r="AU458" s="16" t="s">
        <v>85</v>
      </c>
    </row>
    <row r="459" s="1" customFormat="1" ht="6.96" customHeight="1">
      <c r="B459" s="57"/>
      <c r="C459" s="58"/>
      <c r="D459" s="58"/>
      <c r="E459" s="58"/>
      <c r="F459" s="58"/>
      <c r="G459" s="58"/>
      <c r="H459" s="58"/>
      <c r="I459" s="169"/>
      <c r="J459" s="58"/>
      <c r="K459" s="58"/>
      <c r="L459" s="42"/>
    </row>
  </sheetData>
  <sheetProtection sheet="1" autoFilter="0" formatColumns="0" formatRows="0" objects="1" scenarios="1" spinCount="100000" saltValue="x3BiQk/LkHbD/iEHrvMSRjRjtizm+0dqEkw9I9aix4bf7EtVJnUcZQuRE7UU6wfWilANluuE4dPwxHvA0+TfWA==" hashValue="ofYZu06kb7G/kw6BUPU8+QD2YfbWFJ7kXu+H3XMPLCSA/Lgtv8AnJ/hOdNKUFnIlKn7mp64R1kJQPiXXbxjEVg==" algorithmName="SHA-512" password="CC35"/>
  <autoFilter ref="C87:K458"/>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149</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1865</v>
      </c>
      <c r="F9" s="1"/>
      <c r="G9" s="1"/>
      <c r="H9" s="1"/>
      <c r="I9" s="144"/>
      <c r="L9" s="42"/>
    </row>
    <row r="10" s="1" customFormat="1">
      <c r="B10" s="42"/>
      <c r="I10" s="144"/>
      <c r="L10" s="42"/>
    </row>
    <row r="11" s="1" customFormat="1" ht="12" customHeight="1">
      <c r="B11" s="42"/>
      <c r="D11" s="142" t="s">
        <v>18</v>
      </c>
      <c r="F11" s="131" t="s">
        <v>30</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1866</v>
      </c>
      <c r="L20" s="42"/>
    </row>
    <row r="21" s="1" customFormat="1" ht="18" customHeight="1">
      <c r="B21" s="42"/>
      <c r="E21" s="131" t="s">
        <v>1867</v>
      </c>
      <c r="I21" s="146" t="s">
        <v>29</v>
      </c>
      <c r="J21" s="131" t="s">
        <v>1868</v>
      </c>
      <c r="L21" s="42"/>
    </row>
    <row r="22" s="1" customFormat="1" ht="6.96" customHeight="1">
      <c r="B22" s="42"/>
      <c r="I22" s="144"/>
      <c r="L22" s="42"/>
    </row>
    <row r="23" s="1" customFormat="1" ht="12" customHeight="1">
      <c r="B23" s="42"/>
      <c r="D23" s="142" t="s">
        <v>37</v>
      </c>
      <c r="I23" s="146" t="s">
        <v>26</v>
      </c>
      <c r="J23" s="131" t="s">
        <v>1866</v>
      </c>
      <c r="L23" s="42"/>
    </row>
    <row r="24" s="1" customFormat="1" ht="18" customHeight="1">
      <c r="B24" s="42"/>
      <c r="E24" s="131" t="s">
        <v>1869</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ROUND(J79,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ROUND((SUM(BE79:BE396)),  2)</f>
        <v>0</v>
      </c>
      <c r="I33" s="158">
        <v>0.20999999999999999</v>
      </c>
      <c r="J33" s="157">
        <f>ROUND(((SUM(BE79:BE396))*I33),  2)</f>
        <v>0</v>
      </c>
      <c r="L33" s="42"/>
    </row>
    <row r="34" s="1" customFormat="1" ht="14.4" customHeight="1">
      <c r="B34" s="42"/>
      <c r="E34" s="142" t="s">
        <v>47</v>
      </c>
      <c r="F34" s="157">
        <f>ROUND((SUM(BF79:BF396)),  2)</f>
        <v>0</v>
      </c>
      <c r="I34" s="158">
        <v>0.14999999999999999</v>
      </c>
      <c r="J34" s="157">
        <f>ROUND(((SUM(BF79:BF396))*I34),  2)</f>
        <v>0</v>
      </c>
      <c r="L34" s="42"/>
    </row>
    <row r="35" hidden="1" s="1" customFormat="1" ht="14.4" customHeight="1">
      <c r="B35" s="42"/>
      <c r="E35" s="142" t="s">
        <v>48</v>
      </c>
      <c r="F35" s="157">
        <f>ROUND((SUM(BG79:BG396)),  2)</f>
        <v>0</v>
      </c>
      <c r="I35" s="158">
        <v>0.20999999999999999</v>
      </c>
      <c r="J35" s="157">
        <f>0</f>
        <v>0</v>
      </c>
      <c r="L35" s="42"/>
    </row>
    <row r="36" hidden="1" s="1" customFormat="1" ht="14.4" customHeight="1">
      <c r="B36" s="42"/>
      <c r="E36" s="142" t="s">
        <v>49</v>
      </c>
      <c r="F36" s="157">
        <f>ROUND((SUM(BH79:BH396)),  2)</f>
        <v>0</v>
      </c>
      <c r="I36" s="158">
        <v>0.14999999999999999</v>
      </c>
      <c r="J36" s="157">
        <f>0</f>
        <v>0</v>
      </c>
      <c r="L36" s="42"/>
    </row>
    <row r="37" hidden="1" s="1" customFormat="1" ht="14.4" customHeight="1">
      <c r="B37" s="42"/>
      <c r="E37" s="142" t="s">
        <v>50</v>
      </c>
      <c r="F37" s="157">
        <f>ROUND((SUM(BI79:BI396)),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04 - Veřejné osvětlení (Město Cheb) - STAVBA I</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58.2" customHeight="1">
      <c r="B54" s="37"/>
      <c r="C54" s="31" t="s">
        <v>25</v>
      </c>
      <c r="D54" s="38"/>
      <c r="E54" s="38"/>
      <c r="F54" s="26" t="str">
        <f>E15</f>
        <v>Město Cheb</v>
      </c>
      <c r="G54" s="38"/>
      <c r="H54" s="38"/>
      <c r="I54" s="146" t="s">
        <v>33</v>
      </c>
      <c r="J54" s="35" t="str">
        <f>E21</f>
        <v>TRI IN - poradenství, projekce a design s.r.o.</v>
      </c>
      <c r="K54" s="38"/>
      <c r="L54" s="42"/>
    </row>
    <row r="55" s="1" customFormat="1" ht="27.9" customHeight="1">
      <c r="B55" s="37"/>
      <c r="C55" s="31" t="s">
        <v>31</v>
      </c>
      <c r="D55" s="38"/>
      <c r="E55" s="38"/>
      <c r="F55" s="26" t="str">
        <f>IF(E18="","",E18)</f>
        <v>Vyplň údaj</v>
      </c>
      <c r="G55" s="38"/>
      <c r="H55" s="38"/>
      <c r="I55" s="146" t="s">
        <v>37</v>
      </c>
      <c r="J55" s="35" t="str">
        <f>E24</f>
        <v>TRI IN - Pavel Moudrý</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J79</f>
        <v>0</v>
      </c>
      <c r="K59" s="38"/>
      <c r="L59" s="42"/>
      <c r="AU59" s="16" t="s">
        <v>177</v>
      </c>
    </row>
    <row r="60" s="1" customFormat="1" ht="21.84" customHeight="1">
      <c r="B60" s="37"/>
      <c r="C60" s="38"/>
      <c r="D60" s="38"/>
      <c r="E60" s="38"/>
      <c r="F60" s="38"/>
      <c r="G60" s="38"/>
      <c r="H60" s="38"/>
      <c r="I60" s="144"/>
      <c r="J60" s="38"/>
      <c r="K60" s="38"/>
      <c r="L60" s="42"/>
    </row>
    <row r="61" s="1" customFormat="1" ht="6.96" customHeight="1">
      <c r="B61" s="57"/>
      <c r="C61" s="58"/>
      <c r="D61" s="58"/>
      <c r="E61" s="58"/>
      <c r="F61" s="58"/>
      <c r="G61" s="58"/>
      <c r="H61" s="58"/>
      <c r="I61" s="169"/>
      <c r="J61" s="58"/>
      <c r="K61" s="58"/>
      <c r="L61" s="42"/>
    </row>
    <row r="65" s="1" customFormat="1" ht="6.96" customHeight="1">
      <c r="B65" s="59"/>
      <c r="C65" s="60"/>
      <c r="D65" s="60"/>
      <c r="E65" s="60"/>
      <c r="F65" s="60"/>
      <c r="G65" s="60"/>
      <c r="H65" s="60"/>
      <c r="I65" s="172"/>
      <c r="J65" s="60"/>
      <c r="K65" s="60"/>
      <c r="L65" s="42"/>
    </row>
    <row r="66" s="1" customFormat="1" ht="24.96" customHeight="1">
      <c r="B66" s="37"/>
      <c r="C66" s="22" t="s">
        <v>184</v>
      </c>
      <c r="D66" s="38"/>
      <c r="E66" s="38"/>
      <c r="F66" s="38"/>
      <c r="G66" s="38"/>
      <c r="H66" s="38"/>
      <c r="I66" s="144"/>
      <c r="J66" s="38"/>
      <c r="K66" s="38"/>
      <c r="L66" s="42"/>
    </row>
    <row r="67" s="1" customFormat="1" ht="6.96" customHeight="1">
      <c r="B67" s="37"/>
      <c r="C67" s="38"/>
      <c r="D67" s="38"/>
      <c r="E67" s="38"/>
      <c r="F67" s="38"/>
      <c r="G67" s="38"/>
      <c r="H67" s="38"/>
      <c r="I67" s="144"/>
      <c r="J67" s="38"/>
      <c r="K67" s="38"/>
      <c r="L67" s="42"/>
    </row>
    <row r="68" s="1" customFormat="1" ht="12" customHeight="1">
      <c r="B68" s="37"/>
      <c r="C68" s="31" t="s">
        <v>16</v>
      </c>
      <c r="D68" s="38"/>
      <c r="E68" s="38"/>
      <c r="F68" s="38"/>
      <c r="G68" s="38"/>
      <c r="H68" s="38"/>
      <c r="I68" s="144"/>
      <c r="J68" s="38"/>
      <c r="K68" s="38"/>
      <c r="L68" s="42"/>
    </row>
    <row r="69" s="1" customFormat="1" ht="16.5" customHeight="1">
      <c r="B69" s="37"/>
      <c r="C69" s="38"/>
      <c r="D69" s="38"/>
      <c r="E69" s="173" t="str">
        <f>E7</f>
        <v>Úprava komunikace Cheb-Háje, ul. Zemědělská - STAVBA I</v>
      </c>
      <c r="F69" s="31"/>
      <c r="G69" s="31"/>
      <c r="H69" s="31"/>
      <c r="I69" s="144"/>
      <c r="J69" s="38"/>
      <c r="K69" s="38"/>
      <c r="L69" s="42"/>
    </row>
    <row r="70" s="1" customFormat="1" ht="12" customHeight="1">
      <c r="B70" s="37"/>
      <c r="C70" s="31" t="s">
        <v>172</v>
      </c>
      <c r="D70" s="38"/>
      <c r="E70" s="38"/>
      <c r="F70" s="38"/>
      <c r="G70" s="38"/>
      <c r="H70" s="38"/>
      <c r="I70" s="144"/>
      <c r="J70" s="38"/>
      <c r="K70" s="38"/>
      <c r="L70" s="42"/>
    </row>
    <row r="71" s="1" customFormat="1" ht="16.5" customHeight="1">
      <c r="B71" s="37"/>
      <c r="C71" s="38"/>
      <c r="D71" s="38"/>
      <c r="E71" s="67" t="str">
        <f>E9</f>
        <v>SO 04 - Veřejné osvětlení (Město Cheb) - STAVBA I</v>
      </c>
      <c r="F71" s="38"/>
      <c r="G71" s="38"/>
      <c r="H71" s="38"/>
      <c r="I71" s="144"/>
      <c r="J71" s="38"/>
      <c r="K71" s="38"/>
      <c r="L71" s="42"/>
    </row>
    <row r="72" s="1" customFormat="1" ht="6.96" customHeight="1">
      <c r="B72" s="37"/>
      <c r="C72" s="38"/>
      <c r="D72" s="38"/>
      <c r="E72" s="38"/>
      <c r="F72" s="38"/>
      <c r="G72" s="38"/>
      <c r="H72" s="38"/>
      <c r="I72" s="144"/>
      <c r="J72" s="38"/>
      <c r="K72" s="38"/>
      <c r="L72" s="42"/>
    </row>
    <row r="73" s="1" customFormat="1" ht="12" customHeight="1">
      <c r="B73" s="37"/>
      <c r="C73" s="31" t="s">
        <v>21</v>
      </c>
      <c r="D73" s="38"/>
      <c r="E73" s="38"/>
      <c r="F73" s="26" t="str">
        <f>F12</f>
        <v>Cheb-Háje</v>
      </c>
      <c r="G73" s="38"/>
      <c r="H73" s="38"/>
      <c r="I73" s="146" t="s">
        <v>23</v>
      </c>
      <c r="J73" s="70" t="str">
        <f>IF(J12="","",J12)</f>
        <v>21. 8. 2018</v>
      </c>
      <c r="K73" s="38"/>
      <c r="L73" s="42"/>
    </row>
    <row r="74" s="1" customFormat="1" ht="6.96" customHeight="1">
      <c r="B74" s="37"/>
      <c r="C74" s="38"/>
      <c r="D74" s="38"/>
      <c r="E74" s="38"/>
      <c r="F74" s="38"/>
      <c r="G74" s="38"/>
      <c r="H74" s="38"/>
      <c r="I74" s="144"/>
      <c r="J74" s="38"/>
      <c r="K74" s="38"/>
      <c r="L74" s="42"/>
    </row>
    <row r="75" s="1" customFormat="1" ht="58.2" customHeight="1">
      <c r="B75" s="37"/>
      <c r="C75" s="31" t="s">
        <v>25</v>
      </c>
      <c r="D75" s="38"/>
      <c r="E75" s="38"/>
      <c r="F75" s="26" t="str">
        <f>E15</f>
        <v>Město Cheb</v>
      </c>
      <c r="G75" s="38"/>
      <c r="H75" s="38"/>
      <c r="I75" s="146" t="s">
        <v>33</v>
      </c>
      <c r="J75" s="35" t="str">
        <f>E21</f>
        <v>TRI IN - poradenství, projekce a design s.r.o.</v>
      </c>
      <c r="K75" s="38"/>
      <c r="L75" s="42"/>
    </row>
    <row r="76" s="1" customFormat="1" ht="27.9" customHeight="1">
      <c r="B76" s="37"/>
      <c r="C76" s="31" t="s">
        <v>31</v>
      </c>
      <c r="D76" s="38"/>
      <c r="E76" s="38"/>
      <c r="F76" s="26" t="str">
        <f>IF(E18="","",E18)</f>
        <v>Vyplň údaj</v>
      </c>
      <c r="G76" s="38"/>
      <c r="H76" s="38"/>
      <c r="I76" s="146" t="s">
        <v>37</v>
      </c>
      <c r="J76" s="35" t="str">
        <f>E24</f>
        <v>TRI IN - Pavel Moudrý</v>
      </c>
      <c r="K76" s="38"/>
      <c r="L76" s="42"/>
    </row>
    <row r="77" s="1" customFormat="1" ht="10.32" customHeight="1">
      <c r="B77" s="37"/>
      <c r="C77" s="38"/>
      <c r="D77" s="38"/>
      <c r="E77" s="38"/>
      <c r="F77" s="38"/>
      <c r="G77" s="38"/>
      <c r="H77" s="38"/>
      <c r="I77" s="144"/>
      <c r="J77" s="38"/>
      <c r="K77" s="38"/>
      <c r="L77" s="42"/>
    </row>
    <row r="78" s="10" customFormat="1" ht="29.28" customHeight="1">
      <c r="B78" s="192"/>
      <c r="C78" s="193" t="s">
        <v>185</v>
      </c>
      <c r="D78" s="194" t="s">
        <v>60</v>
      </c>
      <c r="E78" s="194" t="s">
        <v>56</v>
      </c>
      <c r="F78" s="194" t="s">
        <v>57</v>
      </c>
      <c r="G78" s="194" t="s">
        <v>186</v>
      </c>
      <c r="H78" s="194" t="s">
        <v>187</v>
      </c>
      <c r="I78" s="195" t="s">
        <v>188</v>
      </c>
      <c r="J78" s="194" t="s">
        <v>176</v>
      </c>
      <c r="K78" s="196" t="s">
        <v>189</v>
      </c>
      <c r="L78" s="197"/>
      <c r="M78" s="90" t="s">
        <v>30</v>
      </c>
      <c r="N78" s="91" t="s">
        <v>45</v>
      </c>
      <c r="O78" s="91" t="s">
        <v>190</v>
      </c>
      <c r="P78" s="91" t="s">
        <v>191</v>
      </c>
      <c r="Q78" s="91" t="s">
        <v>192</v>
      </c>
      <c r="R78" s="91" t="s">
        <v>193</v>
      </c>
      <c r="S78" s="91" t="s">
        <v>194</v>
      </c>
      <c r="T78" s="92" t="s">
        <v>195</v>
      </c>
    </row>
    <row r="79" s="1" customFormat="1" ht="22.8" customHeight="1">
      <c r="B79" s="37"/>
      <c r="C79" s="97" t="s">
        <v>196</v>
      </c>
      <c r="D79" s="38"/>
      <c r="E79" s="38"/>
      <c r="F79" s="38"/>
      <c r="G79" s="38"/>
      <c r="H79" s="38"/>
      <c r="I79" s="144"/>
      <c r="J79" s="198">
        <f>BK79</f>
        <v>0</v>
      </c>
      <c r="K79" s="38"/>
      <c r="L79" s="42"/>
      <c r="M79" s="93"/>
      <c r="N79" s="94"/>
      <c r="O79" s="94"/>
      <c r="P79" s="199">
        <f>SUM(P80:P396)</f>
        <v>0</v>
      </c>
      <c r="Q79" s="94"/>
      <c r="R79" s="199">
        <f>SUM(R80:R396)</f>
        <v>67.84399260624798</v>
      </c>
      <c r="S79" s="94"/>
      <c r="T79" s="200">
        <f>SUM(T80:T396)</f>
        <v>2.3599999999999999</v>
      </c>
      <c r="AT79" s="16" t="s">
        <v>74</v>
      </c>
      <c r="AU79" s="16" t="s">
        <v>177</v>
      </c>
      <c r="BK79" s="201">
        <f>SUM(BK80:BK396)</f>
        <v>0</v>
      </c>
    </row>
    <row r="80" s="1" customFormat="1" ht="16.5" customHeight="1">
      <c r="B80" s="37"/>
      <c r="C80" s="218" t="s">
        <v>1870</v>
      </c>
      <c r="D80" s="218" t="s">
        <v>201</v>
      </c>
      <c r="E80" s="219" t="s">
        <v>1871</v>
      </c>
      <c r="F80" s="220" t="s">
        <v>1872</v>
      </c>
      <c r="G80" s="221" t="s">
        <v>229</v>
      </c>
      <c r="H80" s="222">
        <v>8</v>
      </c>
      <c r="I80" s="223"/>
      <c r="J80" s="224">
        <f>ROUND(I80*H80,2)</f>
        <v>0</v>
      </c>
      <c r="K80" s="220" t="s">
        <v>205</v>
      </c>
      <c r="L80" s="42"/>
      <c r="M80" s="225" t="s">
        <v>30</v>
      </c>
      <c r="N80" s="226" t="s">
        <v>46</v>
      </c>
      <c r="O80" s="82"/>
      <c r="P80" s="227">
        <f>O80*H80</f>
        <v>0</v>
      </c>
      <c r="Q80" s="227">
        <v>0</v>
      </c>
      <c r="R80" s="227">
        <f>Q80*H80</f>
        <v>0</v>
      </c>
      <c r="S80" s="227">
        <v>0</v>
      </c>
      <c r="T80" s="228">
        <f>S80*H80</f>
        <v>0</v>
      </c>
      <c r="AR80" s="229" t="s">
        <v>206</v>
      </c>
      <c r="AT80" s="229" t="s">
        <v>201</v>
      </c>
      <c r="AU80" s="229" t="s">
        <v>75</v>
      </c>
      <c r="AY80" s="16" t="s">
        <v>199</v>
      </c>
      <c r="BE80" s="230">
        <f>IF(N80="základní",J80,0)</f>
        <v>0</v>
      </c>
      <c r="BF80" s="230">
        <f>IF(N80="snížená",J80,0)</f>
        <v>0</v>
      </c>
      <c r="BG80" s="230">
        <f>IF(N80="zákl. přenesená",J80,0)</f>
        <v>0</v>
      </c>
      <c r="BH80" s="230">
        <f>IF(N80="sníž. přenesená",J80,0)</f>
        <v>0</v>
      </c>
      <c r="BI80" s="230">
        <f>IF(N80="nulová",J80,0)</f>
        <v>0</v>
      </c>
      <c r="BJ80" s="16" t="s">
        <v>83</v>
      </c>
      <c r="BK80" s="230">
        <f>ROUND(I80*H80,2)</f>
        <v>0</v>
      </c>
      <c r="BL80" s="16" t="s">
        <v>206</v>
      </c>
      <c r="BM80" s="229" t="s">
        <v>1873</v>
      </c>
    </row>
    <row r="81" s="1" customFormat="1">
      <c r="B81" s="37"/>
      <c r="C81" s="38"/>
      <c r="D81" s="231" t="s">
        <v>208</v>
      </c>
      <c r="E81" s="38"/>
      <c r="F81" s="232" t="s">
        <v>1874</v>
      </c>
      <c r="G81" s="38"/>
      <c r="H81" s="38"/>
      <c r="I81" s="144"/>
      <c r="J81" s="38"/>
      <c r="K81" s="38"/>
      <c r="L81" s="42"/>
      <c r="M81" s="233"/>
      <c r="N81" s="82"/>
      <c r="O81" s="82"/>
      <c r="P81" s="82"/>
      <c r="Q81" s="82"/>
      <c r="R81" s="82"/>
      <c r="S81" s="82"/>
      <c r="T81" s="83"/>
      <c r="AT81" s="16" t="s">
        <v>208</v>
      </c>
      <c r="AU81" s="16" t="s">
        <v>75</v>
      </c>
    </row>
    <row r="82" s="1" customFormat="1">
      <c r="B82" s="37"/>
      <c r="C82" s="38"/>
      <c r="D82" s="231" t="s">
        <v>210</v>
      </c>
      <c r="E82" s="38"/>
      <c r="F82" s="234" t="s">
        <v>1875</v>
      </c>
      <c r="G82" s="38"/>
      <c r="H82" s="38"/>
      <c r="I82" s="144"/>
      <c r="J82" s="38"/>
      <c r="K82" s="38"/>
      <c r="L82" s="42"/>
      <c r="M82" s="233"/>
      <c r="N82" s="82"/>
      <c r="O82" s="82"/>
      <c r="P82" s="82"/>
      <c r="Q82" s="82"/>
      <c r="R82" s="82"/>
      <c r="S82" s="82"/>
      <c r="T82" s="83"/>
      <c r="AT82" s="16" t="s">
        <v>210</v>
      </c>
      <c r="AU82" s="16" t="s">
        <v>75</v>
      </c>
    </row>
    <row r="83" s="1" customFormat="1" ht="16.5" customHeight="1">
      <c r="B83" s="37"/>
      <c r="C83" s="218" t="s">
        <v>83</v>
      </c>
      <c r="D83" s="218" t="s">
        <v>201</v>
      </c>
      <c r="E83" s="219" t="s">
        <v>1876</v>
      </c>
      <c r="F83" s="220" t="s">
        <v>1877</v>
      </c>
      <c r="G83" s="221" t="s">
        <v>204</v>
      </c>
      <c r="H83" s="222">
        <v>8</v>
      </c>
      <c r="I83" s="223"/>
      <c r="J83" s="224">
        <f>ROUND(I83*H83,2)</f>
        <v>0</v>
      </c>
      <c r="K83" s="220" t="s">
        <v>205</v>
      </c>
      <c r="L83" s="42"/>
      <c r="M83" s="225" t="s">
        <v>30</v>
      </c>
      <c r="N83" s="226" t="s">
        <v>46</v>
      </c>
      <c r="O83" s="82"/>
      <c r="P83" s="227">
        <f>O83*H83</f>
        <v>0</v>
      </c>
      <c r="Q83" s="227">
        <v>0</v>
      </c>
      <c r="R83" s="227">
        <f>Q83*H83</f>
        <v>0</v>
      </c>
      <c r="S83" s="227">
        <v>0.29499999999999998</v>
      </c>
      <c r="T83" s="228">
        <f>S83*H83</f>
        <v>2.3599999999999999</v>
      </c>
      <c r="AR83" s="229" t="s">
        <v>206</v>
      </c>
      <c r="AT83" s="229" t="s">
        <v>201</v>
      </c>
      <c r="AU83" s="229" t="s">
        <v>75</v>
      </c>
      <c r="AY83" s="16" t="s">
        <v>199</v>
      </c>
      <c r="BE83" s="230">
        <f>IF(N83="základní",J83,0)</f>
        <v>0</v>
      </c>
      <c r="BF83" s="230">
        <f>IF(N83="snížená",J83,0)</f>
        <v>0</v>
      </c>
      <c r="BG83" s="230">
        <f>IF(N83="zákl. přenesená",J83,0)</f>
        <v>0</v>
      </c>
      <c r="BH83" s="230">
        <f>IF(N83="sníž. přenesená",J83,0)</f>
        <v>0</v>
      </c>
      <c r="BI83" s="230">
        <f>IF(N83="nulová",J83,0)</f>
        <v>0</v>
      </c>
      <c r="BJ83" s="16" t="s">
        <v>83</v>
      </c>
      <c r="BK83" s="230">
        <f>ROUND(I83*H83,2)</f>
        <v>0</v>
      </c>
      <c r="BL83" s="16" t="s">
        <v>206</v>
      </c>
      <c r="BM83" s="229" t="s">
        <v>1878</v>
      </c>
    </row>
    <row r="84" s="1" customFormat="1">
      <c r="B84" s="37"/>
      <c r="C84" s="38"/>
      <c r="D84" s="231" t="s">
        <v>208</v>
      </c>
      <c r="E84" s="38"/>
      <c r="F84" s="232" t="s">
        <v>1879</v>
      </c>
      <c r="G84" s="38"/>
      <c r="H84" s="38"/>
      <c r="I84" s="144"/>
      <c r="J84" s="38"/>
      <c r="K84" s="38"/>
      <c r="L84" s="42"/>
      <c r="M84" s="233"/>
      <c r="N84" s="82"/>
      <c r="O84" s="82"/>
      <c r="P84" s="82"/>
      <c r="Q84" s="82"/>
      <c r="R84" s="82"/>
      <c r="S84" s="82"/>
      <c r="T84" s="83"/>
      <c r="AT84" s="16" t="s">
        <v>208</v>
      </c>
      <c r="AU84" s="16" t="s">
        <v>75</v>
      </c>
    </row>
    <row r="85" s="1" customFormat="1">
      <c r="B85" s="37"/>
      <c r="C85" s="38"/>
      <c r="D85" s="231" t="s">
        <v>210</v>
      </c>
      <c r="E85" s="38"/>
      <c r="F85" s="234" t="s">
        <v>1880</v>
      </c>
      <c r="G85" s="38"/>
      <c r="H85" s="38"/>
      <c r="I85" s="144"/>
      <c r="J85" s="38"/>
      <c r="K85" s="38"/>
      <c r="L85" s="42"/>
      <c r="M85" s="233"/>
      <c r="N85" s="82"/>
      <c r="O85" s="82"/>
      <c r="P85" s="82"/>
      <c r="Q85" s="82"/>
      <c r="R85" s="82"/>
      <c r="S85" s="82"/>
      <c r="T85" s="83"/>
      <c r="AT85" s="16" t="s">
        <v>210</v>
      </c>
      <c r="AU85" s="16" t="s">
        <v>75</v>
      </c>
    </row>
    <row r="86" s="1" customFormat="1" ht="16.5" customHeight="1">
      <c r="B86" s="37"/>
      <c r="C86" s="218" t="s">
        <v>85</v>
      </c>
      <c r="D86" s="218" t="s">
        <v>201</v>
      </c>
      <c r="E86" s="219" t="s">
        <v>1881</v>
      </c>
      <c r="F86" s="220" t="s">
        <v>1882</v>
      </c>
      <c r="G86" s="221" t="s">
        <v>204</v>
      </c>
      <c r="H86" s="222">
        <v>6.7999999999999998</v>
      </c>
      <c r="I86" s="223"/>
      <c r="J86" s="224">
        <f>ROUND(I86*H86,2)</f>
        <v>0</v>
      </c>
      <c r="K86" s="220" t="s">
        <v>205</v>
      </c>
      <c r="L86" s="42"/>
      <c r="M86" s="225" t="s">
        <v>30</v>
      </c>
      <c r="N86" s="226" t="s">
        <v>46</v>
      </c>
      <c r="O86" s="82"/>
      <c r="P86" s="227">
        <f>O86*H86</f>
        <v>0</v>
      </c>
      <c r="Q86" s="227">
        <v>0.16192000000000001</v>
      </c>
      <c r="R86" s="227">
        <f>Q86*H86</f>
        <v>1.101056</v>
      </c>
      <c r="S86" s="227">
        <v>0</v>
      </c>
      <c r="T86" s="228">
        <f>S86*H86</f>
        <v>0</v>
      </c>
      <c r="AR86" s="229" t="s">
        <v>206</v>
      </c>
      <c r="AT86" s="229" t="s">
        <v>201</v>
      </c>
      <c r="AU86" s="229" t="s">
        <v>75</v>
      </c>
      <c r="AY86" s="16" t="s">
        <v>199</v>
      </c>
      <c r="BE86" s="230">
        <f>IF(N86="základní",J86,0)</f>
        <v>0</v>
      </c>
      <c r="BF86" s="230">
        <f>IF(N86="snížená",J86,0)</f>
        <v>0</v>
      </c>
      <c r="BG86" s="230">
        <f>IF(N86="zákl. přenesená",J86,0)</f>
        <v>0</v>
      </c>
      <c r="BH86" s="230">
        <f>IF(N86="sníž. přenesená",J86,0)</f>
        <v>0</v>
      </c>
      <c r="BI86" s="230">
        <f>IF(N86="nulová",J86,0)</f>
        <v>0</v>
      </c>
      <c r="BJ86" s="16" t="s">
        <v>83</v>
      </c>
      <c r="BK86" s="230">
        <f>ROUND(I86*H86,2)</f>
        <v>0</v>
      </c>
      <c r="BL86" s="16" t="s">
        <v>206</v>
      </c>
      <c r="BM86" s="229" t="s">
        <v>1883</v>
      </c>
    </row>
    <row r="87" s="1" customFormat="1">
      <c r="B87" s="37"/>
      <c r="C87" s="38"/>
      <c r="D87" s="231" t="s">
        <v>208</v>
      </c>
      <c r="E87" s="38"/>
      <c r="F87" s="232" t="s">
        <v>1884</v>
      </c>
      <c r="G87" s="38"/>
      <c r="H87" s="38"/>
      <c r="I87" s="144"/>
      <c r="J87" s="38"/>
      <c r="K87" s="38"/>
      <c r="L87" s="42"/>
      <c r="M87" s="233"/>
      <c r="N87" s="82"/>
      <c r="O87" s="82"/>
      <c r="P87" s="82"/>
      <c r="Q87" s="82"/>
      <c r="R87" s="82"/>
      <c r="S87" s="82"/>
      <c r="T87" s="83"/>
      <c r="AT87" s="16" t="s">
        <v>208</v>
      </c>
      <c r="AU87" s="16" t="s">
        <v>75</v>
      </c>
    </row>
    <row r="88" s="1" customFormat="1">
      <c r="B88" s="37"/>
      <c r="C88" s="38"/>
      <c r="D88" s="231" t="s">
        <v>210</v>
      </c>
      <c r="E88" s="38"/>
      <c r="F88" s="234" t="s">
        <v>1595</v>
      </c>
      <c r="G88" s="38"/>
      <c r="H88" s="38"/>
      <c r="I88" s="144"/>
      <c r="J88" s="38"/>
      <c r="K88" s="38"/>
      <c r="L88" s="42"/>
      <c r="M88" s="233"/>
      <c r="N88" s="82"/>
      <c r="O88" s="82"/>
      <c r="P88" s="82"/>
      <c r="Q88" s="82"/>
      <c r="R88" s="82"/>
      <c r="S88" s="82"/>
      <c r="T88" s="83"/>
      <c r="AT88" s="16" t="s">
        <v>210</v>
      </c>
      <c r="AU88" s="16" t="s">
        <v>75</v>
      </c>
    </row>
    <row r="89" s="1" customFormat="1" ht="16.5" customHeight="1">
      <c r="B89" s="37"/>
      <c r="C89" s="218" t="s">
        <v>217</v>
      </c>
      <c r="D89" s="218" t="s">
        <v>201</v>
      </c>
      <c r="E89" s="219" t="s">
        <v>264</v>
      </c>
      <c r="F89" s="220" t="s">
        <v>265</v>
      </c>
      <c r="G89" s="221" t="s">
        <v>236</v>
      </c>
      <c r="H89" s="222">
        <v>7.2000000000000002</v>
      </c>
      <c r="I89" s="223"/>
      <c r="J89" s="224">
        <f>ROUND(I89*H89,2)</f>
        <v>0</v>
      </c>
      <c r="K89" s="220" t="s">
        <v>205</v>
      </c>
      <c r="L89" s="42"/>
      <c r="M89" s="225" t="s">
        <v>30</v>
      </c>
      <c r="N89" s="226" t="s">
        <v>46</v>
      </c>
      <c r="O89" s="82"/>
      <c r="P89" s="227">
        <f>O89*H89</f>
        <v>0</v>
      </c>
      <c r="Q89" s="227">
        <v>0</v>
      </c>
      <c r="R89" s="227">
        <f>Q89*H89</f>
        <v>0</v>
      </c>
      <c r="S89" s="227">
        <v>0</v>
      </c>
      <c r="T89" s="228">
        <f>S89*H89</f>
        <v>0</v>
      </c>
      <c r="AR89" s="229" t="s">
        <v>206</v>
      </c>
      <c r="AT89" s="229" t="s">
        <v>201</v>
      </c>
      <c r="AU89" s="229" t="s">
        <v>75</v>
      </c>
      <c r="AY89" s="16" t="s">
        <v>199</v>
      </c>
      <c r="BE89" s="230">
        <f>IF(N89="základní",J89,0)</f>
        <v>0</v>
      </c>
      <c r="BF89" s="230">
        <f>IF(N89="snížená",J89,0)</f>
        <v>0</v>
      </c>
      <c r="BG89" s="230">
        <f>IF(N89="zákl. přenesená",J89,0)</f>
        <v>0</v>
      </c>
      <c r="BH89" s="230">
        <f>IF(N89="sníž. přenesená",J89,0)</f>
        <v>0</v>
      </c>
      <c r="BI89" s="230">
        <f>IF(N89="nulová",J89,0)</f>
        <v>0</v>
      </c>
      <c r="BJ89" s="16" t="s">
        <v>83</v>
      </c>
      <c r="BK89" s="230">
        <f>ROUND(I89*H89,2)</f>
        <v>0</v>
      </c>
      <c r="BL89" s="16" t="s">
        <v>206</v>
      </c>
      <c r="BM89" s="229" t="s">
        <v>1885</v>
      </c>
    </row>
    <row r="90" s="1" customFormat="1">
      <c r="B90" s="37"/>
      <c r="C90" s="38"/>
      <c r="D90" s="231" t="s">
        <v>208</v>
      </c>
      <c r="E90" s="38"/>
      <c r="F90" s="232" t="s">
        <v>267</v>
      </c>
      <c r="G90" s="38"/>
      <c r="H90" s="38"/>
      <c r="I90" s="144"/>
      <c r="J90" s="38"/>
      <c r="K90" s="38"/>
      <c r="L90" s="42"/>
      <c r="M90" s="233"/>
      <c r="N90" s="82"/>
      <c r="O90" s="82"/>
      <c r="P90" s="82"/>
      <c r="Q90" s="82"/>
      <c r="R90" s="82"/>
      <c r="S90" s="82"/>
      <c r="T90" s="83"/>
      <c r="AT90" s="16" t="s">
        <v>208</v>
      </c>
      <c r="AU90" s="16" t="s">
        <v>75</v>
      </c>
    </row>
    <row r="91" s="1" customFormat="1">
      <c r="B91" s="37"/>
      <c r="C91" s="38"/>
      <c r="D91" s="231" t="s">
        <v>210</v>
      </c>
      <c r="E91" s="38"/>
      <c r="F91" s="234" t="s">
        <v>268</v>
      </c>
      <c r="G91" s="38"/>
      <c r="H91" s="38"/>
      <c r="I91" s="144"/>
      <c r="J91" s="38"/>
      <c r="K91" s="38"/>
      <c r="L91" s="42"/>
      <c r="M91" s="233"/>
      <c r="N91" s="82"/>
      <c r="O91" s="82"/>
      <c r="P91" s="82"/>
      <c r="Q91" s="82"/>
      <c r="R91" s="82"/>
      <c r="S91" s="82"/>
      <c r="T91" s="83"/>
      <c r="AT91" s="16" t="s">
        <v>210</v>
      </c>
      <c r="AU91" s="16" t="s">
        <v>75</v>
      </c>
    </row>
    <row r="92" s="1" customFormat="1" ht="16.5" customHeight="1">
      <c r="B92" s="37"/>
      <c r="C92" s="218" t="s">
        <v>206</v>
      </c>
      <c r="D92" s="218" t="s">
        <v>201</v>
      </c>
      <c r="E92" s="219" t="s">
        <v>1886</v>
      </c>
      <c r="F92" s="220" t="s">
        <v>1887</v>
      </c>
      <c r="G92" s="221" t="s">
        <v>236</v>
      </c>
      <c r="H92" s="222">
        <v>7.2000000000000002</v>
      </c>
      <c r="I92" s="223"/>
      <c r="J92" s="224">
        <f>ROUND(I92*H92,2)</f>
        <v>0</v>
      </c>
      <c r="K92" s="220" t="s">
        <v>205</v>
      </c>
      <c r="L92" s="42"/>
      <c r="M92" s="225" t="s">
        <v>30</v>
      </c>
      <c r="N92" s="226" t="s">
        <v>46</v>
      </c>
      <c r="O92" s="82"/>
      <c r="P92" s="227">
        <f>O92*H92</f>
        <v>0</v>
      </c>
      <c r="Q92" s="227">
        <v>0</v>
      </c>
      <c r="R92" s="227">
        <f>Q92*H92</f>
        <v>0</v>
      </c>
      <c r="S92" s="227">
        <v>0</v>
      </c>
      <c r="T92" s="228">
        <f>S92*H92</f>
        <v>0</v>
      </c>
      <c r="AR92" s="229" t="s">
        <v>206</v>
      </c>
      <c r="AT92" s="229" t="s">
        <v>201</v>
      </c>
      <c r="AU92" s="229" t="s">
        <v>75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1888</v>
      </c>
    </row>
    <row r="93" s="1" customFormat="1">
      <c r="B93" s="37"/>
      <c r="C93" s="38"/>
      <c r="D93" s="231" t="s">
        <v>208</v>
      </c>
      <c r="E93" s="38"/>
      <c r="F93" s="232" t="s">
        <v>1889</v>
      </c>
      <c r="G93" s="38"/>
      <c r="H93" s="38"/>
      <c r="I93" s="144"/>
      <c r="J93" s="38"/>
      <c r="K93" s="38"/>
      <c r="L93" s="42"/>
      <c r="M93" s="233"/>
      <c r="N93" s="82"/>
      <c r="O93" s="82"/>
      <c r="P93" s="82"/>
      <c r="Q93" s="82"/>
      <c r="R93" s="82"/>
      <c r="S93" s="82"/>
      <c r="T93" s="83"/>
      <c r="AT93" s="16" t="s">
        <v>208</v>
      </c>
      <c r="AU93" s="16" t="s">
        <v>75</v>
      </c>
    </row>
    <row r="94" s="1" customFormat="1">
      <c r="B94" s="37"/>
      <c r="C94" s="38"/>
      <c r="D94" s="231" t="s">
        <v>210</v>
      </c>
      <c r="E94" s="38"/>
      <c r="F94" s="234" t="s">
        <v>268</v>
      </c>
      <c r="G94" s="38"/>
      <c r="H94" s="38"/>
      <c r="I94" s="144"/>
      <c r="J94" s="38"/>
      <c r="K94" s="38"/>
      <c r="L94" s="42"/>
      <c r="M94" s="233"/>
      <c r="N94" s="82"/>
      <c r="O94" s="82"/>
      <c r="P94" s="82"/>
      <c r="Q94" s="82"/>
      <c r="R94" s="82"/>
      <c r="S94" s="82"/>
      <c r="T94" s="83"/>
      <c r="AT94" s="16" t="s">
        <v>210</v>
      </c>
      <c r="AU94" s="16" t="s">
        <v>75</v>
      </c>
    </row>
    <row r="95" s="1" customFormat="1" ht="16.5" customHeight="1">
      <c r="B95" s="37"/>
      <c r="C95" s="218" t="s">
        <v>242</v>
      </c>
      <c r="D95" s="218" t="s">
        <v>201</v>
      </c>
      <c r="E95" s="219" t="s">
        <v>1890</v>
      </c>
      <c r="F95" s="220" t="s">
        <v>1891</v>
      </c>
      <c r="G95" s="221" t="s">
        <v>229</v>
      </c>
      <c r="H95" s="222">
        <v>8</v>
      </c>
      <c r="I95" s="223"/>
      <c r="J95" s="224">
        <f>ROUND(I95*H95,2)</f>
        <v>0</v>
      </c>
      <c r="K95" s="220" t="s">
        <v>205</v>
      </c>
      <c r="L95" s="42"/>
      <c r="M95" s="225" t="s">
        <v>30</v>
      </c>
      <c r="N95" s="226" t="s">
        <v>46</v>
      </c>
      <c r="O95" s="82"/>
      <c r="P95" s="227">
        <f>O95*H95</f>
        <v>0</v>
      </c>
      <c r="Q95" s="227">
        <v>0</v>
      </c>
      <c r="R95" s="227">
        <f>Q95*H95</f>
        <v>0</v>
      </c>
      <c r="S95" s="227">
        <v>0</v>
      </c>
      <c r="T95" s="228">
        <f>S95*H95</f>
        <v>0</v>
      </c>
      <c r="AR95" s="229" t="s">
        <v>206</v>
      </c>
      <c r="AT95" s="229" t="s">
        <v>201</v>
      </c>
      <c r="AU95" s="229" t="s">
        <v>75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1892</v>
      </c>
    </row>
    <row r="96" s="1" customFormat="1">
      <c r="B96" s="37"/>
      <c r="C96" s="38"/>
      <c r="D96" s="231" t="s">
        <v>208</v>
      </c>
      <c r="E96" s="38"/>
      <c r="F96" s="232" t="s">
        <v>1893</v>
      </c>
      <c r="G96" s="38"/>
      <c r="H96" s="38"/>
      <c r="I96" s="144"/>
      <c r="J96" s="38"/>
      <c r="K96" s="38"/>
      <c r="L96" s="42"/>
      <c r="M96" s="233"/>
      <c r="N96" s="82"/>
      <c r="O96" s="82"/>
      <c r="P96" s="82"/>
      <c r="Q96" s="82"/>
      <c r="R96" s="82"/>
      <c r="S96" s="82"/>
      <c r="T96" s="83"/>
      <c r="AT96" s="16" t="s">
        <v>208</v>
      </c>
      <c r="AU96" s="16" t="s">
        <v>75</v>
      </c>
    </row>
    <row r="97" s="1" customFormat="1" ht="16.5" customHeight="1">
      <c r="B97" s="37"/>
      <c r="C97" s="263" t="s">
        <v>247</v>
      </c>
      <c r="D97" s="263" t="s">
        <v>774</v>
      </c>
      <c r="E97" s="264" t="s">
        <v>1894</v>
      </c>
      <c r="F97" s="265" t="s">
        <v>1895</v>
      </c>
      <c r="G97" s="266" t="s">
        <v>1583</v>
      </c>
      <c r="H97" s="267">
        <v>8.4000000000000004</v>
      </c>
      <c r="I97" s="268"/>
      <c r="J97" s="269">
        <f>ROUND(I97*H97,2)</f>
        <v>0</v>
      </c>
      <c r="K97" s="265" t="s">
        <v>205</v>
      </c>
      <c r="L97" s="270"/>
      <c r="M97" s="271" t="s">
        <v>30</v>
      </c>
      <c r="N97" s="272" t="s">
        <v>46</v>
      </c>
      <c r="O97" s="82"/>
      <c r="P97" s="227">
        <f>O97*H97</f>
        <v>0</v>
      </c>
      <c r="Q97" s="227">
        <v>0.001</v>
      </c>
      <c r="R97" s="227">
        <f>Q97*H97</f>
        <v>0.0084000000000000012</v>
      </c>
      <c r="S97" s="227">
        <v>0</v>
      </c>
      <c r="T97" s="228">
        <f>S97*H97</f>
        <v>0</v>
      </c>
      <c r="AR97" s="229" t="s">
        <v>263</v>
      </c>
      <c r="AT97" s="229" t="s">
        <v>774</v>
      </c>
      <c r="AU97" s="229" t="s">
        <v>75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1896</v>
      </c>
    </row>
    <row r="98" s="1" customFormat="1">
      <c r="B98" s="37"/>
      <c r="C98" s="38"/>
      <c r="D98" s="231" t="s">
        <v>208</v>
      </c>
      <c r="E98" s="38"/>
      <c r="F98" s="232" t="s">
        <v>1895</v>
      </c>
      <c r="G98" s="38"/>
      <c r="H98" s="38"/>
      <c r="I98" s="144"/>
      <c r="J98" s="38"/>
      <c r="K98" s="38"/>
      <c r="L98" s="42"/>
      <c r="M98" s="233"/>
      <c r="N98" s="82"/>
      <c r="O98" s="82"/>
      <c r="P98" s="82"/>
      <c r="Q98" s="82"/>
      <c r="R98" s="82"/>
      <c r="S98" s="82"/>
      <c r="T98" s="83"/>
      <c r="AT98" s="16" t="s">
        <v>208</v>
      </c>
      <c r="AU98" s="16" t="s">
        <v>75</v>
      </c>
    </row>
    <row r="99" s="1" customFormat="1" ht="16.5" customHeight="1">
      <c r="B99" s="37"/>
      <c r="C99" s="218" t="s">
        <v>254</v>
      </c>
      <c r="D99" s="218" t="s">
        <v>201</v>
      </c>
      <c r="E99" s="219" t="s">
        <v>1897</v>
      </c>
      <c r="F99" s="220" t="s">
        <v>1898</v>
      </c>
      <c r="G99" s="221" t="s">
        <v>229</v>
      </c>
      <c r="H99" s="222">
        <v>8</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75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1899</v>
      </c>
    </row>
    <row r="100" s="1" customFormat="1">
      <c r="B100" s="37"/>
      <c r="C100" s="38"/>
      <c r="D100" s="231" t="s">
        <v>208</v>
      </c>
      <c r="E100" s="38"/>
      <c r="F100" s="232" t="s">
        <v>1900</v>
      </c>
      <c r="G100" s="38"/>
      <c r="H100" s="38"/>
      <c r="I100" s="144"/>
      <c r="J100" s="38"/>
      <c r="K100" s="38"/>
      <c r="L100" s="42"/>
      <c r="M100" s="233"/>
      <c r="N100" s="82"/>
      <c r="O100" s="82"/>
      <c r="P100" s="82"/>
      <c r="Q100" s="82"/>
      <c r="R100" s="82"/>
      <c r="S100" s="82"/>
      <c r="T100" s="83"/>
      <c r="AT100" s="16" t="s">
        <v>208</v>
      </c>
      <c r="AU100" s="16" t="s">
        <v>75</v>
      </c>
    </row>
    <row r="101" s="1" customFormat="1" ht="16.5" customHeight="1">
      <c r="B101" s="37"/>
      <c r="C101" s="263" t="s">
        <v>263</v>
      </c>
      <c r="D101" s="263" t="s">
        <v>774</v>
      </c>
      <c r="E101" s="264" t="s">
        <v>1901</v>
      </c>
      <c r="F101" s="265" t="s">
        <v>1902</v>
      </c>
      <c r="G101" s="266" t="s">
        <v>229</v>
      </c>
      <c r="H101" s="267">
        <v>8.4000000000000004</v>
      </c>
      <c r="I101" s="268"/>
      <c r="J101" s="269">
        <f>ROUND(I101*H101,2)</f>
        <v>0</v>
      </c>
      <c r="K101" s="265" t="s">
        <v>205</v>
      </c>
      <c r="L101" s="270"/>
      <c r="M101" s="271" t="s">
        <v>30</v>
      </c>
      <c r="N101" s="272" t="s">
        <v>46</v>
      </c>
      <c r="O101" s="82"/>
      <c r="P101" s="227">
        <f>O101*H101</f>
        <v>0</v>
      </c>
      <c r="Q101" s="227">
        <v>0.00089999999999999998</v>
      </c>
      <c r="R101" s="227">
        <f>Q101*H101</f>
        <v>0.0075599999999999999</v>
      </c>
      <c r="S101" s="227">
        <v>0</v>
      </c>
      <c r="T101" s="228">
        <f>S101*H101</f>
        <v>0</v>
      </c>
      <c r="AR101" s="229" t="s">
        <v>263</v>
      </c>
      <c r="AT101" s="229" t="s">
        <v>774</v>
      </c>
      <c r="AU101" s="229" t="s">
        <v>75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1903</v>
      </c>
    </row>
    <row r="102" s="1" customFormat="1">
      <c r="B102" s="37"/>
      <c r="C102" s="38"/>
      <c r="D102" s="231" t="s">
        <v>208</v>
      </c>
      <c r="E102" s="38"/>
      <c r="F102" s="232" t="s">
        <v>1902</v>
      </c>
      <c r="G102" s="38"/>
      <c r="H102" s="38"/>
      <c r="I102" s="144"/>
      <c r="J102" s="38"/>
      <c r="K102" s="38"/>
      <c r="L102" s="42"/>
      <c r="M102" s="233"/>
      <c r="N102" s="82"/>
      <c r="O102" s="82"/>
      <c r="P102" s="82"/>
      <c r="Q102" s="82"/>
      <c r="R102" s="82"/>
      <c r="S102" s="82"/>
      <c r="T102" s="83"/>
      <c r="AT102" s="16" t="s">
        <v>208</v>
      </c>
      <c r="AU102" s="16" t="s">
        <v>75</v>
      </c>
    </row>
    <row r="103" s="1" customFormat="1" ht="16.5" customHeight="1">
      <c r="B103" s="37"/>
      <c r="C103" s="218" t="s">
        <v>225</v>
      </c>
      <c r="D103" s="218" t="s">
        <v>201</v>
      </c>
      <c r="E103" s="219" t="s">
        <v>1904</v>
      </c>
      <c r="F103" s="220" t="s">
        <v>1905</v>
      </c>
      <c r="G103" s="221" t="s">
        <v>204</v>
      </c>
      <c r="H103" s="222">
        <v>8</v>
      </c>
      <c r="I103" s="223"/>
      <c r="J103" s="224">
        <f>ROUND(I103*H103,2)</f>
        <v>0</v>
      </c>
      <c r="K103" s="220" t="s">
        <v>205</v>
      </c>
      <c r="L103" s="42"/>
      <c r="M103" s="225" t="s">
        <v>30</v>
      </c>
      <c r="N103" s="226" t="s">
        <v>46</v>
      </c>
      <c r="O103" s="82"/>
      <c r="P103" s="227">
        <f>O103*H103</f>
        <v>0</v>
      </c>
      <c r="Q103" s="227">
        <v>0</v>
      </c>
      <c r="R103" s="227">
        <f>Q103*H103</f>
        <v>0</v>
      </c>
      <c r="S103" s="227">
        <v>0</v>
      </c>
      <c r="T103" s="228">
        <f>S103*H103</f>
        <v>0</v>
      </c>
      <c r="AR103" s="229" t="s">
        <v>206</v>
      </c>
      <c r="AT103" s="229" t="s">
        <v>201</v>
      </c>
      <c r="AU103" s="229" t="s">
        <v>75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1906</v>
      </c>
    </row>
    <row r="104" s="1" customFormat="1">
      <c r="B104" s="37"/>
      <c r="C104" s="38"/>
      <c r="D104" s="231" t="s">
        <v>208</v>
      </c>
      <c r="E104" s="38"/>
      <c r="F104" s="232" t="s">
        <v>1907</v>
      </c>
      <c r="G104" s="38"/>
      <c r="H104" s="38"/>
      <c r="I104" s="144"/>
      <c r="J104" s="38"/>
      <c r="K104" s="38"/>
      <c r="L104" s="42"/>
      <c r="M104" s="233"/>
      <c r="N104" s="82"/>
      <c r="O104" s="82"/>
      <c r="P104" s="82"/>
      <c r="Q104" s="82"/>
      <c r="R104" s="82"/>
      <c r="S104" s="82"/>
      <c r="T104" s="83"/>
      <c r="AT104" s="16" t="s">
        <v>208</v>
      </c>
      <c r="AU104" s="16" t="s">
        <v>75</v>
      </c>
    </row>
    <row r="105" s="1" customFormat="1">
      <c r="B105" s="37"/>
      <c r="C105" s="38"/>
      <c r="D105" s="231" t="s">
        <v>210</v>
      </c>
      <c r="E105" s="38"/>
      <c r="F105" s="234" t="s">
        <v>1908</v>
      </c>
      <c r="G105" s="38"/>
      <c r="H105" s="38"/>
      <c r="I105" s="144"/>
      <c r="J105" s="38"/>
      <c r="K105" s="38"/>
      <c r="L105" s="42"/>
      <c r="M105" s="233"/>
      <c r="N105" s="82"/>
      <c r="O105" s="82"/>
      <c r="P105" s="82"/>
      <c r="Q105" s="82"/>
      <c r="R105" s="82"/>
      <c r="S105" s="82"/>
      <c r="T105" s="83"/>
      <c r="AT105" s="16" t="s">
        <v>210</v>
      </c>
      <c r="AU105" s="16" t="s">
        <v>75</v>
      </c>
    </row>
    <row r="106" s="1" customFormat="1" ht="16.5" customHeight="1">
      <c r="B106" s="37"/>
      <c r="C106" s="218" t="s">
        <v>124</v>
      </c>
      <c r="D106" s="218" t="s">
        <v>201</v>
      </c>
      <c r="E106" s="219" t="s">
        <v>1909</v>
      </c>
      <c r="F106" s="220" t="s">
        <v>1910</v>
      </c>
      <c r="G106" s="221" t="s">
        <v>204</v>
      </c>
      <c r="H106" s="222">
        <v>8</v>
      </c>
      <c r="I106" s="223"/>
      <c r="J106" s="224">
        <f>ROUND(I106*H106,2)</f>
        <v>0</v>
      </c>
      <c r="K106" s="220" t="s">
        <v>205</v>
      </c>
      <c r="L106" s="42"/>
      <c r="M106" s="225" t="s">
        <v>30</v>
      </c>
      <c r="N106" s="226" t="s">
        <v>46</v>
      </c>
      <c r="O106" s="82"/>
      <c r="P106" s="227">
        <f>O106*H106</f>
        <v>0</v>
      </c>
      <c r="Q106" s="227">
        <v>0.084250000000000005</v>
      </c>
      <c r="R106" s="227">
        <f>Q106*H106</f>
        <v>0.67400000000000004</v>
      </c>
      <c r="S106" s="227">
        <v>0</v>
      </c>
      <c r="T106" s="228">
        <f>S106*H106</f>
        <v>0</v>
      </c>
      <c r="AR106" s="229" t="s">
        <v>206</v>
      </c>
      <c r="AT106" s="229" t="s">
        <v>201</v>
      </c>
      <c r="AU106" s="229" t="s">
        <v>75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1911</v>
      </c>
    </row>
    <row r="107" s="1" customFormat="1">
      <c r="B107" s="37"/>
      <c r="C107" s="38"/>
      <c r="D107" s="231" t="s">
        <v>208</v>
      </c>
      <c r="E107" s="38"/>
      <c r="F107" s="232" t="s">
        <v>1912</v>
      </c>
      <c r="G107" s="38"/>
      <c r="H107" s="38"/>
      <c r="I107" s="144"/>
      <c r="J107" s="38"/>
      <c r="K107" s="38"/>
      <c r="L107" s="42"/>
      <c r="M107" s="233"/>
      <c r="N107" s="82"/>
      <c r="O107" s="82"/>
      <c r="P107" s="82"/>
      <c r="Q107" s="82"/>
      <c r="R107" s="82"/>
      <c r="S107" s="82"/>
      <c r="T107" s="83"/>
      <c r="AT107" s="16" t="s">
        <v>208</v>
      </c>
      <c r="AU107" s="16" t="s">
        <v>75</v>
      </c>
    </row>
    <row r="108" s="1" customFormat="1">
      <c r="B108" s="37"/>
      <c r="C108" s="38"/>
      <c r="D108" s="231" t="s">
        <v>210</v>
      </c>
      <c r="E108" s="38"/>
      <c r="F108" s="234" t="s">
        <v>1908</v>
      </c>
      <c r="G108" s="38"/>
      <c r="H108" s="38"/>
      <c r="I108" s="144"/>
      <c r="J108" s="38"/>
      <c r="K108" s="38"/>
      <c r="L108" s="42"/>
      <c r="M108" s="233"/>
      <c r="N108" s="82"/>
      <c r="O108" s="82"/>
      <c r="P108" s="82"/>
      <c r="Q108" s="82"/>
      <c r="R108" s="82"/>
      <c r="S108" s="82"/>
      <c r="T108" s="83"/>
      <c r="AT108" s="16" t="s">
        <v>210</v>
      </c>
      <c r="AU108" s="16" t="s">
        <v>75</v>
      </c>
    </row>
    <row r="109" s="1" customFormat="1" ht="16.5" customHeight="1">
      <c r="B109" s="37"/>
      <c r="C109" s="263" t="s">
        <v>127</v>
      </c>
      <c r="D109" s="263" t="s">
        <v>774</v>
      </c>
      <c r="E109" s="264" t="s">
        <v>1913</v>
      </c>
      <c r="F109" s="265" t="s">
        <v>1914</v>
      </c>
      <c r="G109" s="266" t="s">
        <v>204</v>
      </c>
      <c r="H109" s="267">
        <v>3.3999999999999999</v>
      </c>
      <c r="I109" s="268"/>
      <c r="J109" s="269">
        <f>ROUND(I109*H109,2)</f>
        <v>0</v>
      </c>
      <c r="K109" s="265" t="s">
        <v>205</v>
      </c>
      <c r="L109" s="270"/>
      <c r="M109" s="271" t="s">
        <v>30</v>
      </c>
      <c r="N109" s="272" t="s">
        <v>46</v>
      </c>
      <c r="O109" s="82"/>
      <c r="P109" s="227">
        <f>O109*H109</f>
        <v>0</v>
      </c>
      <c r="Q109" s="227">
        <v>0.20699999999999999</v>
      </c>
      <c r="R109" s="227">
        <f>Q109*H109</f>
        <v>0.70379999999999998</v>
      </c>
      <c r="S109" s="227">
        <v>0</v>
      </c>
      <c r="T109" s="228">
        <f>S109*H109</f>
        <v>0</v>
      </c>
      <c r="AR109" s="229" t="s">
        <v>263</v>
      </c>
      <c r="AT109" s="229" t="s">
        <v>774</v>
      </c>
      <c r="AU109" s="229" t="s">
        <v>75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1915</v>
      </c>
    </row>
    <row r="110" s="1" customFormat="1">
      <c r="B110" s="37"/>
      <c r="C110" s="38"/>
      <c r="D110" s="231" t="s">
        <v>208</v>
      </c>
      <c r="E110" s="38"/>
      <c r="F110" s="232" t="s">
        <v>1914</v>
      </c>
      <c r="G110" s="38"/>
      <c r="H110" s="38"/>
      <c r="I110" s="144"/>
      <c r="J110" s="38"/>
      <c r="K110" s="38"/>
      <c r="L110" s="42"/>
      <c r="M110" s="233"/>
      <c r="N110" s="82"/>
      <c r="O110" s="82"/>
      <c r="P110" s="82"/>
      <c r="Q110" s="82"/>
      <c r="R110" s="82"/>
      <c r="S110" s="82"/>
      <c r="T110" s="83"/>
      <c r="AT110" s="16" t="s">
        <v>208</v>
      </c>
      <c r="AU110" s="16" t="s">
        <v>75</v>
      </c>
    </row>
    <row r="111" s="1" customFormat="1" ht="16.5" customHeight="1">
      <c r="B111" s="37"/>
      <c r="C111" s="218" t="s">
        <v>130</v>
      </c>
      <c r="D111" s="218" t="s">
        <v>201</v>
      </c>
      <c r="E111" s="219" t="s">
        <v>1916</v>
      </c>
      <c r="F111" s="220" t="s">
        <v>1917</v>
      </c>
      <c r="G111" s="221" t="s">
        <v>204</v>
      </c>
      <c r="H111" s="222">
        <v>8</v>
      </c>
      <c r="I111" s="223"/>
      <c r="J111" s="224">
        <f>ROUND(I111*H111,2)</f>
        <v>0</v>
      </c>
      <c r="K111" s="220" t="s">
        <v>205</v>
      </c>
      <c r="L111" s="42"/>
      <c r="M111" s="225" t="s">
        <v>30</v>
      </c>
      <c r="N111" s="226" t="s">
        <v>46</v>
      </c>
      <c r="O111" s="82"/>
      <c r="P111" s="227">
        <f>O111*H111</f>
        <v>0</v>
      </c>
      <c r="Q111" s="227">
        <v>0</v>
      </c>
      <c r="R111" s="227">
        <f>Q111*H111</f>
        <v>0</v>
      </c>
      <c r="S111" s="227">
        <v>0</v>
      </c>
      <c r="T111" s="228">
        <f>S111*H111</f>
        <v>0</v>
      </c>
      <c r="AR111" s="229" t="s">
        <v>206</v>
      </c>
      <c r="AT111" s="229" t="s">
        <v>201</v>
      </c>
      <c r="AU111" s="229" t="s">
        <v>75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1918</v>
      </c>
    </row>
    <row r="112" s="1" customFormat="1">
      <c r="B112" s="37"/>
      <c r="C112" s="38"/>
      <c r="D112" s="231" t="s">
        <v>208</v>
      </c>
      <c r="E112" s="38"/>
      <c r="F112" s="232" t="s">
        <v>1919</v>
      </c>
      <c r="G112" s="38"/>
      <c r="H112" s="38"/>
      <c r="I112" s="144"/>
      <c r="J112" s="38"/>
      <c r="K112" s="38"/>
      <c r="L112" s="42"/>
      <c r="M112" s="233"/>
      <c r="N112" s="82"/>
      <c r="O112" s="82"/>
      <c r="P112" s="82"/>
      <c r="Q112" s="82"/>
      <c r="R112" s="82"/>
      <c r="S112" s="82"/>
      <c r="T112" s="83"/>
      <c r="AT112" s="16" t="s">
        <v>208</v>
      </c>
      <c r="AU112" s="16" t="s">
        <v>75</v>
      </c>
    </row>
    <row r="113" s="1" customFormat="1">
      <c r="B113" s="37"/>
      <c r="C113" s="38"/>
      <c r="D113" s="231" t="s">
        <v>210</v>
      </c>
      <c r="E113" s="38"/>
      <c r="F113" s="234" t="s">
        <v>1595</v>
      </c>
      <c r="G113" s="38"/>
      <c r="H113" s="38"/>
      <c r="I113" s="144"/>
      <c r="J113" s="38"/>
      <c r="K113" s="38"/>
      <c r="L113" s="42"/>
      <c r="M113" s="233"/>
      <c r="N113" s="82"/>
      <c r="O113" s="82"/>
      <c r="P113" s="82"/>
      <c r="Q113" s="82"/>
      <c r="R113" s="82"/>
      <c r="S113" s="82"/>
      <c r="T113" s="83"/>
      <c r="AT113" s="16" t="s">
        <v>210</v>
      </c>
      <c r="AU113" s="16" t="s">
        <v>75</v>
      </c>
    </row>
    <row r="114" s="1" customFormat="1" ht="16.5" customHeight="1">
      <c r="B114" s="37"/>
      <c r="C114" s="218" t="s">
        <v>133</v>
      </c>
      <c r="D114" s="218" t="s">
        <v>201</v>
      </c>
      <c r="E114" s="219" t="s">
        <v>1920</v>
      </c>
      <c r="F114" s="220" t="s">
        <v>1921</v>
      </c>
      <c r="G114" s="221" t="s">
        <v>229</v>
      </c>
      <c r="H114" s="222">
        <v>8</v>
      </c>
      <c r="I114" s="223"/>
      <c r="J114" s="224">
        <f>ROUND(I114*H114,2)</f>
        <v>0</v>
      </c>
      <c r="K114" s="220" t="s">
        <v>205</v>
      </c>
      <c r="L114" s="42"/>
      <c r="M114" s="225" t="s">
        <v>30</v>
      </c>
      <c r="N114" s="226" t="s">
        <v>46</v>
      </c>
      <c r="O114" s="82"/>
      <c r="P114" s="227">
        <f>O114*H114</f>
        <v>0</v>
      </c>
      <c r="Q114" s="227">
        <v>0</v>
      </c>
      <c r="R114" s="227">
        <f>Q114*H114</f>
        <v>0</v>
      </c>
      <c r="S114" s="227">
        <v>0</v>
      </c>
      <c r="T114" s="228">
        <f>S114*H114</f>
        <v>0</v>
      </c>
      <c r="AR114" s="229" t="s">
        <v>206</v>
      </c>
      <c r="AT114" s="229" t="s">
        <v>201</v>
      </c>
      <c r="AU114" s="229" t="s">
        <v>75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1922</v>
      </c>
    </row>
    <row r="115" s="1" customFormat="1">
      <c r="B115" s="37"/>
      <c r="C115" s="38"/>
      <c r="D115" s="231" t="s">
        <v>208</v>
      </c>
      <c r="E115" s="38"/>
      <c r="F115" s="232" t="s">
        <v>1923</v>
      </c>
      <c r="G115" s="38"/>
      <c r="H115" s="38"/>
      <c r="I115" s="144"/>
      <c r="J115" s="38"/>
      <c r="K115" s="38"/>
      <c r="L115" s="42"/>
      <c r="M115" s="233"/>
      <c r="N115" s="82"/>
      <c r="O115" s="82"/>
      <c r="P115" s="82"/>
      <c r="Q115" s="82"/>
      <c r="R115" s="82"/>
      <c r="S115" s="82"/>
      <c r="T115" s="83"/>
      <c r="AT115" s="16" t="s">
        <v>208</v>
      </c>
      <c r="AU115" s="16" t="s">
        <v>75</v>
      </c>
    </row>
    <row r="116" s="1" customFormat="1" ht="16.5" customHeight="1">
      <c r="B116" s="37"/>
      <c r="C116" s="263" t="s">
        <v>136</v>
      </c>
      <c r="D116" s="263" t="s">
        <v>774</v>
      </c>
      <c r="E116" s="264" t="s">
        <v>1924</v>
      </c>
      <c r="F116" s="265" t="s">
        <v>1925</v>
      </c>
      <c r="G116" s="266" t="s">
        <v>229</v>
      </c>
      <c r="H116" s="267">
        <v>8.4000000000000004</v>
      </c>
      <c r="I116" s="268"/>
      <c r="J116" s="269">
        <f>ROUND(I116*H116,2)</f>
        <v>0</v>
      </c>
      <c r="K116" s="265" t="s">
        <v>205</v>
      </c>
      <c r="L116" s="270"/>
      <c r="M116" s="271" t="s">
        <v>30</v>
      </c>
      <c r="N116" s="272" t="s">
        <v>46</v>
      </c>
      <c r="O116" s="82"/>
      <c r="P116" s="227">
        <f>O116*H116</f>
        <v>0</v>
      </c>
      <c r="Q116" s="227">
        <v>0.00035</v>
      </c>
      <c r="R116" s="227">
        <f>Q116*H116</f>
        <v>0.0029399999999999999</v>
      </c>
      <c r="S116" s="227">
        <v>0</v>
      </c>
      <c r="T116" s="228">
        <f>S116*H116</f>
        <v>0</v>
      </c>
      <c r="AR116" s="229" t="s">
        <v>263</v>
      </c>
      <c r="AT116" s="229" t="s">
        <v>774</v>
      </c>
      <c r="AU116" s="229" t="s">
        <v>75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1926</v>
      </c>
    </row>
    <row r="117" s="1" customFormat="1">
      <c r="B117" s="37"/>
      <c r="C117" s="38"/>
      <c r="D117" s="231" t="s">
        <v>208</v>
      </c>
      <c r="E117" s="38"/>
      <c r="F117" s="232" t="s">
        <v>1925</v>
      </c>
      <c r="G117" s="38"/>
      <c r="H117" s="38"/>
      <c r="I117" s="144"/>
      <c r="J117" s="38"/>
      <c r="K117" s="38"/>
      <c r="L117" s="42"/>
      <c r="M117" s="233"/>
      <c r="N117" s="82"/>
      <c r="O117" s="82"/>
      <c r="P117" s="82"/>
      <c r="Q117" s="82"/>
      <c r="R117" s="82"/>
      <c r="S117" s="82"/>
      <c r="T117" s="83"/>
      <c r="AT117" s="16" t="s">
        <v>208</v>
      </c>
      <c r="AU117" s="16" t="s">
        <v>75</v>
      </c>
    </row>
    <row r="118" s="1" customFormat="1" ht="16.5" customHeight="1">
      <c r="B118" s="37"/>
      <c r="C118" s="218" t="s">
        <v>8</v>
      </c>
      <c r="D118" s="218" t="s">
        <v>201</v>
      </c>
      <c r="E118" s="219" t="s">
        <v>1927</v>
      </c>
      <c r="F118" s="220" t="s">
        <v>1928</v>
      </c>
      <c r="G118" s="221" t="s">
        <v>229</v>
      </c>
      <c r="H118" s="222">
        <v>8</v>
      </c>
      <c r="I118" s="223"/>
      <c r="J118" s="224">
        <f>ROUND(I118*H118,2)</f>
        <v>0</v>
      </c>
      <c r="K118" s="220" t="s">
        <v>205</v>
      </c>
      <c r="L118" s="42"/>
      <c r="M118" s="225" t="s">
        <v>30</v>
      </c>
      <c r="N118" s="226" t="s">
        <v>46</v>
      </c>
      <c r="O118" s="82"/>
      <c r="P118" s="227">
        <f>O118*H118</f>
        <v>0</v>
      </c>
      <c r="Q118" s="227">
        <v>0</v>
      </c>
      <c r="R118" s="227">
        <f>Q118*H118</f>
        <v>0</v>
      </c>
      <c r="S118" s="227">
        <v>0</v>
      </c>
      <c r="T118" s="228">
        <f>S118*H118</f>
        <v>0</v>
      </c>
      <c r="AR118" s="229" t="s">
        <v>206</v>
      </c>
      <c r="AT118" s="229" t="s">
        <v>201</v>
      </c>
      <c r="AU118" s="229" t="s">
        <v>75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1929</v>
      </c>
    </row>
    <row r="119" s="1" customFormat="1">
      <c r="B119" s="37"/>
      <c r="C119" s="38"/>
      <c r="D119" s="231" t="s">
        <v>208</v>
      </c>
      <c r="E119" s="38"/>
      <c r="F119" s="232" t="s">
        <v>1930</v>
      </c>
      <c r="G119" s="38"/>
      <c r="H119" s="38"/>
      <c r="I119" s="144"/>
      <c r="J119" s="38"/>
      <c r="K119" s="38"/>
      <c r="L119" s="42"/>
      <c r="M119" s="233"/>
      <c r="N119" s="82"/>
      <c r="O119" s="82"/>
      <c r="P119" s="82"/>
      <c r="Q119" s="82"/>
      <c r="R119" s="82"/>
      <c r="S119" s="82"/>
      <c r="T119" s="83"/>
      <c r="AT119" s="16" t="s">
        <v>208</v>
      </c>
      <c r="AU119" s="16" t="s">
        <v>75</v>
      </c>
    </row>
    <row r="120" s="1" customFormat="1">
      <c r="B120" s="37"/>
      <c r="C120" s="38"/>
      <c r="D120" s="231" t="s">
        <v>210</v>
      </c>
      <c r="E120" s="38"/>
      <c r="F120" s="234" t="s">
        <v>1931</v>
      </c>
      <c r="G120" s="38"/>
      <c r="H120" s="38"/>
      <c r="I120" s="144"/>
      <c r="J120" s="38"/>
      <c r="K120" s="38"/>
      <c r="L120" s="42"/>
      <c r="M120" s="233"/>
      <c r="N120" s="82"/>
      <c r="O120" s="82"/>
      <c r="P120" s="82"/>
      <c r="Q120" s="82"/>
      <c r="R120" s="82"/>
      <c r="S120" s="82"/>
      <c r="T120" s="83"/>
      <c r="AT120" s="16" t="s">
        <v>210</v>
      </c>
      <c r="AU120" s="16" t="s">
        <v>75</v>
      </c>
    </row>
    <row r="121" s="1" customFormat="1" ht="16.5" customHeight="1">
      <c r="B121" s="37"/>
      <c r="C121" s="218" t="s">
        <v>1932</v>
      </c>
      <c r="D121" s="218" t="s">
        <v>201</v>
      </c>
      <c r="E121" s="219" t="s">
        <v>1933</v>
      </c>
      <c r="F121" s="220" t="s">
        <v>1934</v>
      </c>
      <c r="G121" s="221" t="s">
        <v>229</v>
      </c>
      <c r="H121" s="222">
        <v>8</v>
      </c>
      <c r="I121" s="223"/>
      <c r="J121" s="224">
        <f>ROUND(I121*H121,2)</f>
        <v>0</v>
      </c>
      <c r="K121" s="220" t="s">
        <v>205</v>
      </c>
      <c r="L121" s="42"/>
      <c r="M121" s="225" t="s">
        <v>30</v>
      </c>
      <c r="N121" s="226" t="s">
        <v>46</v>
      </c>
      <c r="O121" s="82"/>
      <c r="P121" s="227">
        <f>O121*H121</f>
        <v>0</v>
      </c>
      <c r="Q121" s="227">
        <v>0</v>
      </c>
      <c r="R121" s="227">
        <f>Q121*H121</f>
        <v>0</v>
      </c>
      <c r="S121" s="227">
        <v>0</v>
      </c>
      <c r="T121" s="228">
        <f>S121*H121</f>
        <v>0</v>
      </c>
      <c r="AR121" s="229" t="s">
        <v>206</v>
      </c>
      <c r="AT121" s="229" t="s">
        <v>201</v>
      </c>
      <c r="AU121" s="229" t="s">
        <v>75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1935</v>
      </c>
    </row>
    <row r="122" s="1" customFormat="1">
      <c r="B122" s="37"/>
      <c r="C122" s="38"/>
      <c r="D122" s="231" t="s">
        <v>208</v>
      </c>
      <c r="E122" s="38"/>
      <c r="F122" s="232" t="s">
        <v>1936</v>
      </c>
      <c r="G122" s="38"/>
      <c r="H122" s="38"/>
      <c r="I122" s="144"/>
      <c r="J122" s="38"/>
      <c r="K122" s="38"/>
      <c r="L122" s="42"/>
      <c r="M122" s="233"/>
      <c r="N122" s="82"/>
      <c r="O122" s="82"/>
      <c r="P122" s="82"/>
      <c r="Q122" s="82"/>
      <c r="R122" s="82"/>
      <c r="S122" s="82"/>
      <c r="T122" s="83"/>
      <c r="AT122" s="16" t="s">
        <v>208</v>
      </c>
      <c r="AU122" s="16" t="s">
        <v>75</v>
      </c>
    </row>
    <row r="123" s="1" customFormat="1" ht="16.5" customHeight="1">
      <c r="B123" s="37"/>
      <c r="C123" s="218" t="s">
        <v>349</v>
      </c>
      <c r="D123" s="218" t="s">
        <v>201</v>
      </c>
      <c r="E123" s="219" t="s">
        <v>264</v>
      </c>
      <c r="F123" s="220" t="s">
        <v>265</v>
      </c>
      <c r="G123" s="221" t="s">
        <v>236</v>
      </c>
      <c r="H123" s="222">
        <v>105.5</v>
      </c>
      <c r="I123" s="223"/>
      <c r="J123" s="224">
        <f>ROUND(I123*H123,2)</f>
        <v>0</v>
      </c>
      <c r="K123" s="220" t="s">
        <v>205</v>
      </c>
      <c r="L123" s="42"/>
      <c r="M123" s="225" t="s">
        <v>30</v>
      </c>
      <c r="N123" s="226" t="s">
        <v>46</v>
      </c>
      <c r="O123" s="82"/>
      <c r="P123" s="227">
        <f>O123*H123</f>
        <v>0</v>
      </c>
      <c r="Q123" s="227">
        <v>0</v>
      </c>
      <c r="R123" s="227">
        <f>Q123*H123</f>
        <v>0</v>
      </c>
      <c r="S123" s="227">
        <v>0</v>
      </c>
      <c r="T123" s="228">
        <f>S123*H123</f>
        <v>0</v>
      </c>
      <c r="AR123" s="229" t="s">
        <v>206</v>
      </c>
      <c r="AT123" s="229" t="s">
        <v>201</v>
      </c>
      <c r="AU123" s="229" t="s">
        <v>75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1937</v>
      </c>
    </row>
    <row r="124" s="1" customFormat="1">
      <c r="B124" s="37"/>
      <c r="C124" s="38"/>
      <c r="D124" s="231" t="s">
        <v>208</v>
      </c>
      <c r="E124" s="38"/>
      <c r="F124" s="232" t="s">
        <v>267</v>
      </c>
      <c r="G124" s="38"/>
      <c r="H124" s="38"/>
      <c r="I124" s="144"/>
      <c r="J124" s="38"/>
      <c r="K124" s="38"/>
      <c r="L124" s="42"/>
      <c r="M124" s="233"/>
      <c r="N124" s="82"/>
      <c r="O124" s="82"/>
      <c r="P124" s="82"/>
      <c r="Q124" s="82"/>
      <c r="R124" s="82"/>
      <c r="S124" s="82"/>
      <c r="T124" s="83"/>
      <c r="AT124" s="16" t="s">
        <v>208</v>
      </c>
      <c r="AU124" s="16" t="s">
        <v>75</v>
      </c>
    </row>
    <row r="125" s="1" customFormat="1">
      <c r="B125" s="37"/>
      <c r="C125" s="38"/>
      <c r="D125" s="231" t="s">
        <v>210</v>
      </c>
      <c r="E125" s="38"/>
      <c r="F125" s="234" t="s">
        <v>268</v>
      </c>
      <c r="G125" s="38"/>
      <c r="H125" s="38"/>
      <c r="I125" s="144"/>
      <c r="J125" s="38"/>
      <c r="K125" s="38"/>
      <c r="L125" s="42"/>
      <c r="M125" s="233"/>
      <c r="N125" s="82"/>
      <c r="O125" s="82"/>
      <c r="P125" s="82"/>
      <c r="Q125" s="82"/>
      <c r="R125" s="82"/>
      <c r="S125" s="82"/>
      <c r="T125" s="83"/>
      <c r="AT125" s="16" t="s">
        <v>210</v>
      </c>
      <c r="AU125" s="16" t="s">
        <v>75</v>
      </c>
    </row>
    <row r="126" s="1" customFormat="1" ht="16.5" customHeight="1">
      <c r="B126" s="37"/>
      <c r="C126" s="218" t="s">
        <v>355</v>
      </c>
      <c r="D126" s="218" t="s">
        <v>201</v>
      </c>
      <c r="E126" s="219" t="s">
        <v>1886</v>
      </c>
      <c r="F126" s="220" t="s">
        <v>1887</v>
      </c>
      <c r="G126" s="221" t="s">
        <v>236</v>
      </c>
      <c r="H126" s="222">
        <v>105.5</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75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1938</v>
      </c>
    </row>
    <row r="127" s="1" customFormat="1">
      <c r="B127" s="37"/>
      <c r="C127" s="38"/>
      <c r="D127" s="231" t="s">
        <v>208</v>
      </c>
      <c r="E127" s="38"/>
      <c r="F127" s="232" t="s">
        <v>1889</v>
      </c>
      <c r="G127" s="38"/>
      <c r="H127" s="38"/>
      <c r="I127" s="144"/>
      <c r="J127" s="38"/>
      <c r="K127" s="38"/>
      <c r="L127" s="42"/>
      <c r="M127" s="233"/>
      <c r="N127" s="82"/>
      <c r="O127" s="82"/>
      <c r="P127" s="82"/>
      <c r="Q127" s="82"/>
      <c r="R127" s="82"/>
      <c r="S127" s="82"/>
      <c r="T127" s="83"/>
      <c r="AT127" s="16" t="s">
        <v>208</v>
      </c>
      <c r="AU127" s="16" t="s">
        <v>75</v>
      </c>
    </row>
    <row r="128" s="1" customFormat="1">
      <c r="B128" s="37"/>
      <c r="C128" s="38"/>
      <c r="D128" s="231" t="s">
        <v>210</v>
      </c>
      <c r="E128" s="38"/>
      <c r="F128" s="234" t="s">
        <v>268</v>
      </c>
      <c r="G128" s="38"/>
      <c r="H128" s="38"/>
      <c r="I128" s="144"/>
      <c r="J128" s="38"/>
      <c r="K128" s="38"/>
      <c r="L128" s="42"/>
      <c r="M128" s="233"/>
      <c r="N128" s="82"/>
      <c r="O128" s="82"/>
      <c r="P128" s="82"/>
      <c r="Q128" s="82"/>
      <c r="R128" s="82"/>
      <c r="S128" s="82"/>
      <c r="T128" s="83"/>
      <c r="AT128" s="16" t="s">
        <v>210</v>
      </c>
      <c r="AU128" s="16" t="s">
        <v>75</v>
      </c>
    </row>
    <row r="129" s="1" customFormat="1" ht="16.5" customHeight="1">
      <c r="B129" s="37"/>
      <c r="C129" s="218" t="s">
        <v>369</v>
      </c>
      <c r="D129" s="218" t="s">
        <v>201</v>
      </c>
      <c r="E129" s="219" t="s">
        <v>1890</v>
      </c>
      <c r="F129" s="220" t="s">
        <v>1891</v>
      </c>
      <c r="G129" s="221" t="s">
        <v>229</v>
      </c>
      <c r="H129" s="222">
        <v>211</v>
      </c>
      <c r="I129" s="223"/>
      <c r="J129" s="224">
        <f>ROUND(I129*H129,2)</f>
        <v>0</v>
      </c>
      <c r="K129" s="220" t="s">
        <v>205</v>
      </c>
      <c r="L129" s="42"/>
      <c r="M129" s="225" t="s">
        <v>30</v>
      </c>
      <c r="N129" s="226" t="s">
        <v>46</v>
      </c>
      <c r="O129" s="82"/>
      <c r="P129" s="227">
        <f>O129*H129</f>
        <v>0</v>
      </c>
      <c r="Q129" s="227">
        <v>0</v>
      </c>
      <c r="R129" s="227">
        <f>Q129*H129</f>
        <v>0</v>
      </c>
      <c r="S129" s="227">
        <v>0</v>
      </c>
      <c r="T129" s="228">
        <f>S129*H129</f>
        <v>0</v>
      </c>
      <c r="AR129" s="229" t="s">
        <v>206</v>
      </c>
      <c r="AT129" s="229" t="s">
        <v>201</v>
      </c>
      <c r="AU129" s="229" t="s">
        <v>75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1939</v>
      </c>
    </row>
    <row r="130" s="1" customFormat="1">
      <c r="B130" s="37"/>
      <c r="C130" s="38"/>
      <c r="D130" s="231" t="s">
        <v>208</v>
      </c>
      <c r="E130" s="38"/>
      <c r="F130" s="232" t="s">
        <v>1893</v>
      </c>
      <c r="G130" s="38"/>
      <c r="H130" s="38"/>
      <c r="I130" s="144"/>
      <c r="J130" s="38"/>
      <c r="K130" s="38"/>
      <c r="L130" s="42"/>
      <c r="M130" s="233"/>
      <c r="N130" s="82"/>
      <c r="O130" s="82"/>
      <c r="P130" s="82"/>
      <c r="Q130" s="82"/>
      <c r="R130" s="82"/>
      <c r="S130" s="82"/>
      <c r="T130" s="83"/>
      <c r="AT130" s="16" t="s">
        <v>208</v>
      </c>
      <c r="AU130" s="16" t="s">
        <v>75</v>
      </c>
    </row>
    <row r="131" s="1" customFormat="1" ht="16.5" customHeight="1">
      <c r="B131" s="37"/>
      <c r="C131" s="263" t="s">
        <v>7</v>
      </c>
      <c r="D131" s="263" t="s">
        <v>774</v>
      </c>
      <c r="E131" s="264" t="s">
        <v>1894</v>
      </c>
      <c r="F131" s="265" t="s">
        <v>1895</v>
      </c>
      <c r="G131" s="266" t="s">
        <v>1583</v>
      </c>
      <c r="H131" s="267">
        <v>221.55000000000001</v>
      </c>
      <c r="I131" s="268"/>
      <c r="J131" s="269">
        <f>ROUND(I131*H131,2)</f>
        <v>0</v>
      </c>
      <c r="K131" s="265" t="s">
        <v>205</v>
      </c>
      <c r="L131" s="270"/>
      <c r="M131" s="271" t="s">
        <v>30</v>
      </c>
      <c r="N131" s="272" t="s">
        <v>46</v>
      </c>
      <c r="O131" s="82"/>
      <c r="P131" s="227">
        <f>O131*H131</f>
        <v>0</v>
      </c>
      <c r="Q131" s="227">
        <v>0.001</v>
      </c>
      <c r="R131" s="227">
        <f>Q131*H131</f>
        <v>0.22155000000000003</v>
      </c>
      <c r="S131" s="227">
        <v>0</v>
      </c>
      <c r="T131" s="228">
        <f>S131*H131</f>
        <v>0</v>
      </c>
      <c r="AR131" s="229" t="s">
        <v>263</v>
      </c>
      <c r="AT131" s="229" t="s">
        <v>774</v>
      </c>
      <c r="AU131" s="229" t="s">
        <v>75</v>
      </c>
      <c r="AY131" s="16" t="s">
        <v>199</v>
      </c>
      <c r="BE131" s="230">
        <f>IF(N131="základní",J131,0)</f>
        <v>0</v>
      </c>
      <c r="BF131" s="230">
        <f>IF(N131="snížená",J131,0)</f>
        <v>0</v>
      </c>
      <c r="BG131" s="230">
        <f>IF(N131="zákl. přenesená",J131,0)</f>
        <v>0</v>
      </c>
      <c r="BH131" s="230">
        <f>IF(N131="sníž. přenesená",J131,0)</f>
        <v>0</v>
      </c>
      <c r="BI131" s="230">
        <f>IF(N131="nulová",J131,0)</f>
        <v>0</v>
      </c>
      <c r="BJ131" s="16" t="s">
        <v>83</v>
      </c>
      <c r="BK131" s="230">
        <f>ROUND(I131*H131,2)</f>
        <v>0</v>
      </c>
      <c r="BL131" s="16" t="s">
        <v>206</v>
      </c>
      <c r="BM131" s="229" t="s">
        <v>1940</v>
      </c>
    </row>
    <row r="132" s="1" customFormat="1">
      <c r="B132" s="37"/>
      <c r="C132" s="38"/>
      <c r="D132" s="231" t="s">
        <v>208</v>
      </c>
      <c r="E132" s="38"/>
      <c r="F132" s="232" t="s">
        <v>1895</v>
      </c>
      <c r="G132" s="38"/>
      <c r="H132" s="38"/>
      <c r="I132" s="144"/>
      <c r="J132" s="38"/>
      <c r="K132" s="38"/>
      <c r="L132" s="42"/>
      <c r="M132" s="233"/>
      <c r="N132" s="82"/>
      <c r="O132" s="82"/>
      <c r="P132" s="82"/>
      <c r="Q132" s="82"/>
      <c r="R132" s="82"/>
      <c r="S132" s="82"/>
      <c r="T132" s="83"/>
      <c r="AT132" s="16" t="s">
        <v>208</v>
      </c>
      <c r="AU132" s="16" t="s">
        <v>75</v>
      </c>
    </row>
    <row r="133" s="1" customFormat="1" ht="16.5" customHeight="1">
      <c r="B133" s="37"/>
      <c r="C133" s="218" t="s">
        <v>381</v>
      </c>
      <c r="D133" s="218" t="s">
        <v>201</v>
      </c>
      <c r="E133" s="219" t="s">
        <v>1897</v>
      </c>
      <c r="F133" s="220" t="s">
        <v>1898</v>
      </c>
      <c r="G133" s="221" t="s">
        <v>229</v>
      </c>
      <c r="H133" s="222">
        <v>211</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75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1941</v>
      </c>
    </row>
    <row r="134" s="1" customFormat="1">
      <c r="B134" s="37"/>
      <c r="C134" s="38"/>
      <c r="D134" s="231" t="s">
        <v>208</v>
      </c>
      <c r="E134" s="38"/>
      <c r="F134" s="232" t="s">
        <v>1900</v>
      </c>
      <c r="G134" s="38"/>
      <c r="H134" s="38"/>
      <c r="I134" s="144"/>
      <c r="J134" s="38"/>
      <c r="K134" s="38"/>
      <c r="L134" s="42"/>
      <c r="M134" s="233"/>
      <c r="N134" s="82"/>
      <c r="O134" s="82"/>
      <c r="P134" s="82"/>
      <c r="Q134" s="82"/>
      <c r="R134" s="82"/>
      <c r="S134" s="82"/>
      <c r="T134" s="83"/>
      <c r="AT134" s="16" t="s">
        <v>208</v>
      </c>
      <c r="AU134" s="16" t="s">
        <v>75</v>
      </c>
    </row>
    <row r="135" s="1" customFormat="1" ht="16.5" customHeight="1">
      <c r="B135" s="37"/>
      <c r="C135" s="263" t="s">
        <v>389</v>
      </c>
      <c r="D135" s="263" t="s">
        <v>774</v>
      </c>
      <c r="E135" s="264" t="s">
        <v>1901</v>
      </c>
      <c r="F135" s="265" t="s">
        <v>1902</v>
      </c>
      <c r="G135" s="266" t="s">
        <v>229</v>
      </c>
      <c r="H135" s="267">
        <v>221.55000000000001</v>
      </c>
      <c r="I135" s="268"/>
      <c r="J135" s="269">
        <f>ROUND(I135*H135,2)</f>
        <v>0</v>
      </c>
      <c r="K135" s="265" t="s">
        <v>205</v>
      </c>
      <c r="L135" s="270"/>
      <c r="M135" s="271" t="s">
        <v>30</v>
      </c>
      <c r="N135" s="272" t="s">
        <v>46</v>
      </c>
      <c r="O135" s="82"/>
      <c r="P135" s="227">
        <f>O135*H135</f>
        <v>0</v>
      </c>
      <c r="Q135" s="227">
        <v>0.00089999999999999998</v>
      </c>
      <c r="R135" s="227">
        <f>Q135*H135</f>
        <v>0.19939500000000002</v>
      </c>
      <c r="S135" s="227">
        <v>0</v>
      </c>
      <c r="T135" s="228">
        <f>S135*H135</f>
        <v>0</v>
      </c>
      <c r="AR135" s="229" t="s">
        <v>263</v>
      </c>
      <c r="AT135" s="229" t="s">
        <v>774</v>
      </c>
      <c r="AU135" s="229" t="s">
        <v>75</v>
      </c>
      <c r="AY135" s="16" t="s">
        <v>199</v>
      </c>
      <c r="BE135" s="230">
        <f>IF(N135="základní",J135,0)</f>
        <v>0</v>
      </c>
      <c r="BF135" s="230">
        <f>IF(N135="snížená",J135,0)</f>
        <v>0</v>
      </c>
      <c r="BG135" s="230">
        <f>IF(N135="zákl. přenesená",J135,0)</f>
        <v>0</v>
      </c>
      <c r="BH135" s="230">
        <f>IF(N135="sníž. přenesená",J135,0)</f>
        <v>0</v>
      </c>
      <c r="BI135" s="230">
        <f>IF(N135="nulová",J135,0)</f>
        <v>0</v>
      </c>
      <c r="BJ135" s="16" t="s">
        <v>83</v>
      </c>
      <c r="BK135" s="230">
        <f>ROUND(I135*H135,2)</f>
        <v>0</v>
      </c>
      <c r="BL135" s="16" t="s">
        <v>206</v>
      </c>
      <c r="BM135" s="229" t="s">
        <v>1942</v>
      </c>
    </row>
    <row r="136" s="1" customFormat="1">
      <c r="B136" s="37"/>
      <c r="C136" s="38"/>
      <c r="D136" s="231" t="s">
        <v>208</v>
      </c>
      <c r="E136" s="38"/>
      <c r="F136" s="232" t="s">
        <v>1902</v>
      </c>
      <c r="G136" s="38"/>
      <c r="H136" s="38"/>
      <c r="I136" s="144"/>
      <c r="J136" s="38"/>
      <c r="K136" s="38"/>
      <c r="L136" s="42"/>
      <c r="M136" s="233"/>
      <c r="N136" s="82"/>
      <c r="O136" s="82"/>
      <c r="P136" s="82"/>
      <c r="Q136" s="82"/>
      <c r="R136" s="82"/>
      <c r="S136" s="82"/>
      <c r="T136" s="83"/>
      <c r="AT136" s="16" t="s">
        <v>208</v>
      </c>
      <c r="AU136" s="16" t="s">
        <v>75</v>
      </c>
    </row>
    <row r="137" s="1" customFormat="1" ht="16.5" customHeight="1">
      <c r="B137" s="37"/>
      <c r="C137" s="218" t="s">
        <v>394</v>
      </c>
      <c r="D137" s="218" t="s">
        <v>201</v>
      </c>
      <c r="E137" s="219" t="s">
        <v>1920</v>
      </c>
      <c r="F137" s="220" t="s">
        <v>1921</v>
      </c>
      <c r="G137" s="221" t="s">
        <v>229</v>
      </c>
      <c r="H137" s="222">
        <v>211</v>
      </c>
      <c r="I137" s="223"/>
      <c r="J137" s="224">
        <f>ROUND(I137*H137,2)</f>
        <v>0</v>
      </c>
      <c r="K137" s="220" t="s">
        <v>205</v>
      </c>
      <c r="L137" s="42"/>
      <c r="M137" s="225" t="s">
        <v>30</v>
      </c>
      <c r="N137" s="226" t="s">
        <v>46</v>
      </c>
      <c r="O137" s="82"/>
      <c r="P137" s="227">
        <f>O137*H137</f>
        <v>0</v>
      </c>
      <c r="Q137" s="227">
        <v>0</v>
      </c>
      <c r="R137" s="227">
        <f>Q137*H137</f>
        <v>0</v>
      </c>
      <c r="S137" s="227">
        <v>0</v>
      </c>
      <c r="T137" s="228">
        <f>S137*H137</f>
        <v>0</v>
      </c>
      <c r="AR137" s="229" t="s">
        <v>206</v>
      </c>
      <c r="AT137" s="229" t="s">
        <v>201</v>
      </c>
      <c r="AU137" s="229" t="s">
        <v>75</v>
      </c>
      <c r="AY137" s="16" t="s">
        <v>199</v>
      </c>
      <c r="BE137" s="230">
        <f>IF(N137="základní",J137,0)</f>
        <v>0</v>
      </c>
      <c r="BF137" s="230">
        <f>IF(N137="snížená",J137,0)</f>
        <v>0</v>
      </c>
      <c r="BG137" s="230">
        <f>IF(N137="zákl. přenesená",J137,0)</f>
        <v>0</v>
      </c>
      <c r="BH137" s="230">
        <f>IF(N137="sníž. přenesená",J137,0)</f>
        <v>0</v>
      </c>
      <c r="BI137" s="230">
        <f>IF(N137="nulová",J137,0)</f>
        <v>0</v>
      </c>
      <c r="BJ137" s="16" t="s">
        <v>83</v>
      </c>
      <c r="BK137" s="230">
        <f>ROUND(I137*H137,2)</f>
        <v>0</v>
      </c>
      <c r="BL137" s="16" t="s">
        <v>206</v>
      </c>
      <c r="BM137" s="229" t="s">
        <v>1943</v>
      </c>
    </row>
    <row r="138" s="1" customFormat="1">
      <c r="B138" s="37"/>
      <c r="C138" s="38"/>
      <c r="D138" s="231" t="s">
        <v>208</v>
      </c>
      <c r="E138" s="38"/>
      <c r="F138" s="232" t="s">
        <v>1923</v>
      </c>
      <c r="G138" s="38"/>
      <c r="H138" s="38"/>
      <c r="I138" s="144"/>
      <c r="J138" s="38"/>
      <c r="K138" s="38"/>
      <c r="L138" s="42"/>
      <c r="M138" s="233"/>
      <c r="N138" s="82"/>
      <c r="O138" s="82"/>
      <c r="P138" s="82"/>
      <c r="Q138" s="82"/>
      <c r="R138" s="82"/>
      <c r="S138" s="82"/>
      <c r="T138" s="83"/>
      <c r="AT138" s="16" t="s">
        <v>208</v>
      </c>
      <c r="AU138" s="16" t="s">
        <v>75</v>
      </c>
    </row>
    <row r="139" s="1" customFormat="1" ht="16.5" customHeight="1">
      <c r="B139" s="37"/>
      <c r="C139" s="263" t="s">
        <v>401</v>
      </c>
      <c r="D139" s="263" t="s">
        <v>774</v>
      </c>
      <c r="E139" s="264" t="s">
        <v>1924</v>
      </c>
      <c r="F139" s="265" t="s">
        <v>1925</v>
      </c>
      <c r="G139" s="266" t="s">
        <v>229</v>
      </c>
      <c r="H139" s="267">
        <v>221.55000000000001</v>
      </c>
      <c r="I139" s="268"/>
      <c r="J139" s="269">
        <f>ROUND(I139*H139,2)</f>
        <v>0</v>
      </c>
      <c r="K139" s="265" t="s">
        <v>205</v>
      </c>
      <c r="L139" s="270"/>
      <c r="M139" s="271" t="s">
        <v>30</v>
      </c>
      <c r="N139" s="272" t="s">
        <v>46</v>
      </c>
      <c r="O139" s="82"/>
      <c r="P139" s="227">
        <f>O139*H139</f>
        <v>0</v>
      </c>
      <c r="Q139" s="227">
        <v>0.00035</v>
      </c>
      <c r="R139" s="227">
        <f>Q139*H139</f>
        <v>0.0775425</v>
      </c>
      <c r="S139" s="227">
        <v>0</v>
      </c>
      <c r="T139" s="228">
        <f>S139*H139</f>
        <v>0</v>
      </c>
      <c r="AR139" s="229" t="s">
        <v>263</v>
      </c>
      <c r="AT139" s="229" t="s">
        <v>774</v>
      </c>
      <c r="AU139" s="229" t="s">
        <v>75</v>
      </c>
      <c r="AY139" s="16" t="s">
        <v>199</v>
      </c>
      <c r="BE139" s="230">
        <f>IF(N139="základní",J139,0)</f>
        <v>0</v>
      </c>
      <c r="BF139" s="230">
        <f>IF(N139="snížená",J139,0)</f>
        <v>0</v>
      </c>
      <c r="BG139" s="230">
        <f>IF(N139="zákl. přenesená",J139,0)</f>
        <v>0</v>
      </c>
      <c r="BH139" s="230">
        <f>IF(N139="sníž. přenesená",J139,0)</f>
        <v>0</v>
      </c>
      <c r="BI139" s="230">
        <f>IF(N139="nulová",J139,0)</f>
        <v>0</v>
      </c>
      <c r="BJ139" s="16" t="s">
        <v>83</v>
      </c>
      <c r="BK139" s="230">
        <f>ROUND(I139*H139,2)</f>
        <v>0</v>
      </c>
      <c r="BL139" s="16" t="s">
        <v>206</v>
      </c>
      <c r="BM139" s="229" t="s">
        <v>1944</v>
      </c>
    </row>
    <row r="140" s="1" customFormat="1">
      <c r="B140" s="37"/>
      <c r="C140" s="38"/>
      <c r="D140" s="231" t="s">
        <v>208</v>
      </c>
      <c r="E140" s="38"/>
      <c r="F140" s="232" t="s">
        <v>1925</v>
      </c>
      <c r="G140" s="38"/>
      <c r="H140" s="38"/>
      <c r="I140" s="144"/>
      <c r="J140" s="38"/>
      <c r="K140" s="38"/>
      <c r="L140" s="42"/>
      <c r="M140" s="233"/>
      <c r="N140" s="82"/>
      <c r="O140" s="82"/>
      <c r="P140" s="82"/>
      <c r="Q140" s="82"/>
      <c r="R140" s="82"/>
      <c r="S140" s="82"/>
      <c r="T140" s="83"/>
      <c r="AT140" s="16" t="s">
        <v>208</v>
      </c>
      <c r="AU140" s="16" t="s">
        <v>75</v>
      </c>
    </row>
    <row r="141" s="1" customFormat="1" ht="16.5" customHeight="1">
      <c r="B141" s="37"/>
      <c r="C141" s="218" t="s">
        <v>408</v>
      </c>
      <c r="D141" s="218" t="s">
        <v>201</v>
      </c>
      <c r="E141" s="219" t="s">
        <v>1927</v>
      </c>
      <c r="F141" s="220" t="s">
        <v>1928</v>
      </c>
      <c r="G141" s="221" t="s">
        <v>229</v>
      </c>
      <c r="H141" s="222">
        <v>211</v>
      </c>
      <c r="I141" s="223"/>
      <c r="J141" s="224">
        <f>ROUND(I141*H141,2)</f>
        <v>0</v>
      </c>
      <c r="K141" s="220" t="s">
        <v>205</v>
      </c>
      <c r="L141" s="42"/>
      <c r="M141" s="225" t="s">
        <v>30</v>
      </c>
      <c r="N141" s="226" t="s">
        <v>46</v>
      </c>
      <c r="O141" s="82"/>
      <c r="P141" s="227">
        <f>O141*H141</f>
        <v>0</v>
      </c>
      <c r="Q141" s="227">
        <v>0</v>
      </c>
      <c r="R141" s="227">
        <f>Q141*H141</f>
        <v>0</v>
      </c>
      <c r="S141" s="227">
        <v>0</v>
      </c>
      <c r="T141" s="228">
        <f>S141*H141</f>
        <v>0</v>
      </c>
      <c r="AR141" s="229" t="s">
        <v>206</v>
      </c>
      <c r="AT141" s="229" t="s">
        <v>201</v>
      </c>
      <c r="AU141" s="229" t="s">
        <v>75</v>
      </c>
      <c r="AY141" s="16" t="s">
        <v>199</v>
      </c>
      <c r="BE141" s="230">
        <f>IF(N141="základní",J141,0)</f>
        <v>0</v>
      </c>
      <c r="BF141" s="230">
        <f>IF(N141="snížená",J141,0)</f>
        <v>0</v>
      </c>
      <c r="BG141" s="230">
        <f>IF(N141="zákl. přenesená",J141,0)</f>
        <v>0</v>
      </c>
      <c r="BH141" s="230">
        <f>IF(N141="sníž. přenesená",J141,0)</f>
        <v>0</v>
      </c>
      <c r="BI141" s="230">
        <f>IF(N141="nulová",J141,0)</f>
        <v>0</v>
      </c>
      <c r="BJ141" s="16" t="s">
        <v>83</v>
      </c>
      <c r="BK141" s="230">
        <f>ROUND(I141*H141,2)</f>
        <v>0</v>
      </c>
      <c r="BL141" s="16" t="s">
        <v>206</v>
      </c>
      <c r="BM141" s="229" t="s">
        <v>1945</v>
      </c>
    </row>
    <row r="142" s="1" customFormat="1">
      <c r="B142" s="37"/>
      <c r="C142" s="38"/>
      <c r="D142" s="231" t="s">
        <v>208</v>
      </c>
      <c r="E142" s="38"/>
      <c r="F142" s="232" t="s">
        <v>1930</v>
      </c>
      <c r="G142" s="38"/>
      <c r="H142" s="38"/>
      <c r="I142" s="144"/>
      <c r="J142" s="38"/>
      <c r="K142" s="38"/>
      <c r="L142" s="42"/>
      <c r="M142" s="233"/>
      <c r="N142" s="82"/>
      <c r="O142" s="82"/>
      <c r="P142" s="82"/>
      <c r="Q142" s="82"/>
      <c r="R142" s="82"/>
      <c r="S142" s="82"/>
      <c r="T142" s="83"/>
      <c r="AT142" s="16" t="s">
        <v>208</v>
      </c>
      <c r="AU142" s="16" t="s">
        <v>75</v>
      </c>
    </row>
    <row r="143" s="1" customFormat="1">
      <c r="B143" s="37"/>
      <c r="C143" s="38"/>
      <c r="D143" s="231" t="s">
        <v>210</v>
      </c>
      <c r="E143" s="38"/>
      <c r="F143" s="234" t="s">
        <v>1931</v>
      </c>
      <c r="G143" s="38"/>
      <c r="H143" s="38"/>
      <c r="I143" s="144"/>
      <c r="J143" s="38"/>
      <c r="K143" s="38"/>
      <c r="L143" s="42"/>
      <c r="M143" s="233"/>
      <c r="N143" s="82"/>
      <c r="O143" s="82"/>
      <c r="P143" s="82"/>
      <c r="Q143" s="82"/>
      <c r="R143" s="82"/>
      <c r="S143" s="82"/>
      <c r="T143" s="83"/>
      <c r="AT143" s="16" t="s">
        <v>210</v>
      </c>
      <c r="AU143" s="16" t="s">
        <v>75</v>
      </c>
    </row>
    <row r="144" s="1" customFormat="1" ht="16.5" customHeight="1">
      <c r="B144" s="37"/>
      <c r="C144" s="218" t="s">
        <v>1946</v>
      </c>
      <c r="D144" s="218" t="s">
        <v>201</v>
      </c>
      <c r="E144" s="219" t="s">
        <v>1871</v>
      </c>
      <c r="F144" s="220" t="s">
        <v>1872</v>
      </c>
      <c r="G144" s="221" t="s">
        <v>229</v>
      </c>
      <c r="H144" s="222">
        <v>211</v>
      </c>
      <c r="I144" s="223"/>
      <c r="J144" s="224">
        <f>ROUND(I144*H144,2)</f>
        <v>0</v>
      </c>
      <c r="K144" s="220" t="s">
        <v>205</v>
      </c>
      <c r="L144" s="42"/>
      <c r="M144" s="225" t="s">
        <v>30</v>
      </c>
      <c r="N144" s="226" t="s">
        <v>46</v>
      </c>
      <c r="O144" s="82"/>
      <c r="P144" s="227">
        <f>O144*H144</f>
        <v>0</v>
      </c>
      <c r="Q144" s="227">
        <v>0</v>
      </c>
      <c r="R144" s="227">
        <f>Q144*H144</f>
        <v>0</v>
      </c>
      <c r="S144" s="227">
        <v>0</v>
      </c>
      <c r="T144" s="228">
        <f>S144*H144</f>
        <v>0</v>
      </c>
      <c r="AR144" s="229" t="s">
        <v>206</v>
      </c>
      <c r="AT144" s="229" t="s">
        <v>201</v>
      </c>
      <c r="AU144" s="229" t="s">
        <v>75</v>
      </c>
      <c r="AY144" s="16" t="s">
        <v>199</v>
      </c>
      <c r="BE144" s="230">
        <f>IF(N144="základní",J144,0)</f>
        <v>0</v>
      </c>
      <c r="BF144" s="230">
        <f>IF(N144="snížená",J144,0)</f>
        <v>0</v>
      </c>
      <c r="BG144" s="230">
        <f>IF(N144="zákl. přenesená",J144,0)</f>
        <v>0</v>
      </c>
      <c r="BH144" s="230">
        <f>IF(N144="sníž. přenesená",J144,0)</f>
        <v>0</v>
      </c>
      <c r="BI144" s="230">
        <f>IF(N144="nulová",J144,0)</f>
        <v>0</v>
      </c>
      <c r="BJ144" s="16" t="s">
        <v>83</v>
      </c>
      <c r="BK144" s="230">
        <f>ROUND(I144*H144,2)</f>
        <v>0</v>
      </c>
      <c r="BL144" s="16" t="s">
        <v>206</v>
      </c>
      <c r="BM144" s="229" t="s">
        <v>1947</v>
      </c>
    </row>
    <row r="145" s="1" customFormat="1">
      <c r="B145" s="37"/>
      <c r="C145" s="38"/>
      <c r="D145" s="231" t="s">
        <v>208</v>
      </c>
      <c r="E145" s="38"/>
      <c r="F145" s="232" t="s">
        <v>1874</v>
      </c>
      <c r="G145" s="38"/>
      <c r="H145" s="38"/>
      <c r="I145" s="144"/>
      <c r="J145" s="38"/>
      <c r="K145" s="38"/>
      <c r="L145" s="42"/>
      <c r="M145" s="233"/>
      <c r="N145" s="82"/>
      <c r="O145" s="82"/>
      <c r="P145" s="82"/>
      <c r="Q145" s="82"/>
      <c r="R145" s="82"/>
      <c r="S145" s="82"/>
      <c r="T145" s="83"/>
      <c r="AT145" s="16" t="s">
        <v>208</v>
      </c>
      <c r="AU145" s="16" t="s">
        <v>75</v>
      </c>
    </row>
    <row r="146" s="1" customFormat="1">
      <c r="B146" s="37"/>
      <c r="C146" s="38"/>
      <c r="D146" s="231" t="s">
        <v>210</v>
      </c>
      <c r="E146" s="38"/>
      <c r="F146" s="234" t="s">
        <v>1875</v>
      </c>
      <c r="G146" s="38"/>
      <c r="H146" s="38"/>
      <c r="I146" s="144"/>
      <c r="J146" s="38"/>
      <c r="K146" s="38"/>
      <c r="L146" s="42"/>
      <c r="M146" s="233"/>
      <c r="N146" s="82"/>
      <c r="O146" s="82"/>
      <c r="P146" s="82"/>
      <c r="Q146" s="82"/>
      <c r="R146" s="82"/>
      <c r="S146" s="82"/>
      <c r="T146" s="83"/>
      <c r="AT146" s="16" t="s">
        <v>210</v>
      </c>
      <c r="AU146" s="16" t="s">
        <v>75</v>
      </c>
    </row>
    <row r="147" s="1" customFormat="1" ht="16.5" customHeight="1">
      <c r="B147" s="37"/>
      <c r="C147" s="218" t="s">
        <v>436</v>
      </c>
      <c r="D147" s="218" t="s">
        <v>201</v>
      </c>
      <c r="E147" s="219" t="s">
        <v>1933</v>
      </c>
      <c r="F147" s="220" t="s">
        <v>1934</v>
      </c>
      <c r="G147" s="221" t="s">
        <v>229</v>
      </c>
      <c r="H147" s="222">
        <v>211</v>
      </c>
      <c r="I147" s="223"/>
      <c r="J147" s="224">
        <f>ROUND(I147*H147,2)</f>
        <v>0</v>
      </c>
      <c r="K147" s="220" t="s">
        <v>205</v>
      </c>
      <c r="L147" s="42"/>
      <c r="M147" s="225" t="s">
        <v>30</v>
      </c>
      <c r="N147" s="226" t="s">
        <v>46</v>
      </c>
      <c r="O147" s="82"/>
      <c r="P147" s="227">
        <f>O147*H147</f>
        <v>0</v>
      </c>
      <c r="Q147" s="227">
        <v>0</v>
      </c>
      <c r="R147" s="227">
        <f>Q147*H147</f>
        <v>0</v>
      </c>
      <c r="S147" s="227">
        <v>0</v>
      </c>
      <c r="T147" s="228">
        <f>S147*H147</f>
        <v>0</v>
      </c>
      <c r="AR147" s="229" t="s">
        <v>206</v>
      </c>
      <c r="AT147" s="229" t="s">
        <v>201</v>
      </c>
      <c r="AU147" s="229" t="s">
        <v>75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1948</v>
      </c>
    </row>
    <row r="148" s="1" customFormat="1">
      <c r="B148" s="37"/>
      <c r="C148" s="38"/>
      <c r="D148" s="231" t="s">
        <v>208</v>
      </c>
      <c r="E148" s="38"/>
      <c r="F148" s="232" t="s">
        <v>1936</v>
      </c>
      <c r="G148" s="38"/>
      <c r="H148" s="38"/>
      <c r="I148" s="144"/>
      <c r="J148" s="38"/>
      <c r="K148" s="38"/>
      <c r="L148" s="42"/>
      <c r="M148" s="233"/>
      <c r="N148" s="82"/>
      <c r="O148" s="82"/>
      <c r="P148" s="82"/>
      <c r="Q148" s="82"/>
      <c r="R148" s="82"/>
      <c r="S148" s="82"/>
      <c r="T148" s="83"/>
      <c r="AT148" s="16" t="s">
        <v>208</v>
      </c>
      <c r="AU148" s="16" t="s">
        <v>75</v>
      </c>
    </row>
    <row r="149" s="1" customFormat="1" ht="16.5" customHeight="1">
      <c r="B149" s="37"/>
      <c r="C149" s="218" t="s">
        <v>431</v>
      </c>
      <c r="D149" s="218" t="s">
        <v>201</v>
      </c>
      <c r="E149" s="219" t="s">
        <v>1949</v>
      </c>
      <c r="F149" s="220" t="s">
        <v>1950</v>
      </c>
      <c r="G149" s="221" t="s">
        <v>229</v>
      </c>
      <c r="H149" s="222">
        <v>211</v>
      </c>
      <c r="I149" s="223"/>
      <c r="J149" s="224">
        <f>ROUND(I149*H149,2)</f>
        <v>0</v>
      </c>
      <c r="K149" s="220" t="s">
        <v>205</v>
      </c>
      <c r="L149" s="42"/>
      <c r="M149" s="225" t="s">
        <v>30</v>
      </c>
      <c r="N149" s="226" t="s">
        <v>46</v>
      </c>
      <c r="O149" s="82"/>
      <c r="P149" s="227">
        <f>O149*H149</f>
        <v>0</v>
      </c>
      <c r="Q149" s="227">
        <v>1.995E-06</v>
      </c>
      <c r="R149" s="227">
        <f>Q149*H149</f>
        <v>0.00042094499999999999</v>
      </c>
      <c r="S149" s="227">
        <v>0</v>
      </c>
      <c r="T149" s="228">
        <f>S149*H149</f>
        <v>0</v>
      </c>
      <c r="AR149" s="229" t="s">
        <v>206</v>
      </c>
      <c r="AT149" s="229" t="s">
        <v>201</v>
      </c>
      <c r="AU149" s="229" t="s">
        <v>75</v>
      </c>
      <c r="AY149" s="16" t="s">
        <v>199</v>
      </c>
      <c r="BE149" s="230">
        <f>IF(N149="základní",J149,0)</f>
        <v>0</v>
      </c>
      <c r="BF149" s="230">
        <f>IF(N149="snížená",J149,0)</f>
        <v>0</v>
      </c>
      <c r="BG149" s="230">
        <f>IF(N149="zákl. přenesená",J149,0)</f>
        <v>0</v>
      </c>
      <c r="BH149" s="230">
        <f>IF(N149="sníž. přenesená",J149,0)</f>
        <v>0</v>
      </c>
      <c r="BI149" s="230">
        <f>IF(N149="nulová",J149,0)</f>
        <v>0</v>
      </c>
      <c r="BJ149" s="16" t="s">
        <v>83</v>
      </c>
      <c r="BK149" s="230">
        <f>ROUND(I149*H149,2)</f>
        <v>0</v>
      </c>
      <c r="BL149" s="16" t="s">
        <v>206</v>
      </c>
      <c r="BM149" s="229" t="s">
        <v>1951</v>
      </c>
    </row>
    <row r="150" s="1" customFormat="1">
      <c r="B150" s="37"/>
      <c r="C150" s="38"/>
      <c r="D150" s="231" t="s">
        <v>208</v>
      </c>
      <c r="E150" s="38"/>
      <c r="F150" s="232" t="s">
        <v>1952</v>
      </c>
      <c r="G150" s="38"/>
      <c r="H150" s="38"/>
      <c r="I150" s="144"/>
      <c r="J150" s="38"/>
      <c r="K150" s="38"/>
      <c r="L150" s="42"/>
      <c r="M150" s="233"/>
      <c r="N150" s="82"/>
      <c r="O150" s="82"/>
      <c r="P150" s="82"/>
      <c r="Q150" s="82"/>
      <c r="R150" s="82"/>
      <c r="S150" s="82"/>
      <c r="T150" s="83"/>
      <c r="AT150" s="16" t="s">
        <v>208</v>
      </c>
      <c r="AU150" s="16" t="s">
        <v>75</v>
      </c>
    </row>
    <row r="151" s="1" customFormat="1">
      <c r="B151" s="37"/>
      <c r="C151" s="38"/>
      <c r="D151" s="231" t="s">
        <v>210</v>
      </c>
      <c r="E151" s="38"/>
      <c r="F151" s="234" t="s">
        <v>624</v>
      </c>
      <c r="G151" s="38"/>
      <c r="H151" s="38"/>
      <c r="I151" s="144"/>
      <c r="J151" s="38"/>
      <c r="K151" s="38"/>
      <c r="L151" s="42"/>
      <c r="M151" s="233"/>
      <c r="N151" s="82"/>
      <c r="O151" s="82"/>
      <c r="P151" s="82"/>
      <c r="Q151" s="82"/>
      <c r="R151" s="82"/>
      <c r="S151" s="82"/>
      <c r="T151" s="83"/>
      <c r="AT151" s="16" t="s">
        <v>210</v>
      </c>
      <c r="AU151" s="16" t="s">
        <v>75</v>
      </c>
    </row>
    <row r="152" s="1" customFormat="1" ht="16.5" customHeight="1">
      <c r="B152" s="37"/>
      <c r="C152" s="218" t="s">
        <v>441</v>
      </c>
      <c r="D152" s="218" t="s">
        <v>201</v>
      </c>
      <c r="E152" s="219" t="s">
        <v>264</v>
      </c>
      <c r="F152" s="220" t="s">
        <v>265</v>
      </c>
      <c r="G152" s="221" t="s">
        <v>236</v>
      </c>
      <c r="H152" s="222">
        <v>24.696000000000002</v>
      </c>
      <c r="I152" s="223"/>
      <c r="J152" s="224">
        <f>ROUND(I152*H152,2)</f>
        <v>0</v>
      </c>
      <c r="K152" s="220" t="s">
        <v>205</v>
      </c>
      <c r="L152" s="42"/>
      <c r="M152" s="225" t="s">
        <v>30</v>
      </c>
      <c r="N152" s="226" t="s">
        <v>46</v>
      </c>
      <c r="O152" s="82"/>
      <c r="P152" s="227">
        <f>O152*H152</f>
        <v>0</v>
      </c>
      <c r="Q152" s="227">
        <v>0</v>
      </c>
      <c r="R152" s="227">
        <f>Q152*H152</f>
        <v>0</v>
      </c>
      <c r="S152" s="227">
        <v>0</v>
      </c>
      <c r="T152" s="228">
        <f>S152*H152</f>
        <v>0</v>
      </c>
      <c r="AR152" s="229" t="s">
        <v>206</v>
      </c>
      <c r="AT152" s="229" t="s">
        <v>201</v>
      </c>
      <c r="AU152" s="229" t="s">
        <v>75</v>
      </c>
      <c r="AY152" s="16" t="s">
        <v>199</v>
      </c>
      <c r="BE152" s="230">
        <f>IF(N152="základní",J152,0)</f>
        <v>0</v>
      </c>
      <c r="BF152" s="230">
        <f>IF(N152="snížená",J152,0)</f>
        <v>0</v>
      </c>
      <c r="BG152" s="230">
        <f>IF(N152="zákl. přenesená",J152,0)</f>
        <v>0</v>
      </c>
      <c r="BH152" s="230">
        <f>IF(N152="sníž. přenesená",J152,0)</f>
        <v>0</v>
      </c>
      <c r="BI152" s="230">
        <f>IF(N152="nulová",J152,0)</f>
        <v>0</v>
      </c>
      <c r="BJ152" s="16" t="s">
        <v>83</v>
      </c>
      <c r="BK152" s="230">
        <f>ROUND(I152*H152,2)</f>
        <v>0</v>
      </c>
      <c r="BL152" s="16" t="s">
        <v>206</v>
      </c>
      <c r="BM152" s="229" t="s">
        <v>1953</v>
      </c>
    </row>
    <row r="153" s="1" customFormat="1">
      <c r="B153" s="37"/>
      <c r="C153" s="38"/>
      <c r="D153" s="231" t="s">
        <v>208</v>
      </c>
      <c r="E153" s="38"/>
      <c r="F153" s="232" t="s">
        <v>267</v>
      </c>
      <c r="G153" s="38"/>
      <c r="H153" s="38"/>
      <c r="I153" s="144"/>
      <c r="J153" s="38"/>
      <c r="K153" s="38"/>
      <c r="L153" s="42"/>
      <c r="M153" s="233"/>
      <c r="N153" s="82"/>
      <c r="O153" s="82"/>
      <c r="P153" s="82"/>
      <c r="Q153" s="82"/>
      <c r="R153" s="82"/>
      <c r="S153" s="82"/>
      <c r="T153" s="83"/>
      <c r="AT153" s="16" t="s">
        <v>208</v>
      </c>
      <c r="AU153" s="16" t="s">
        <v>75</v>
      </c>
    </row>
    <row r="154" s="1" customFormat="1">
      <c r="B154" s="37"/>
      <c r="C154" s="38"/>
      <c r="D154" s="231" t="s">
        <v>210</v>
      </c>
      <c r="E154" s="38"/>
      <c r="F154" s="234" t="s">
        <v>268</v>
      </c>
      <c r="G154" s="38"/>
      <c r="H154" s="38"/>
      <c r="I154" s="144"/>
      <c r="J154" s="38"/>
      <c r="K154" s="38"/>
      <c r="L154" s="42"/>
      <c r="M154" s="233"/>
      <c r="N154" s="82"/>
      <c r="O154" s="82"/>
      <c r="P154" s="82"/>
      <c r="Q154" s="82"/>
      <c r="R154" s="82"/>
      <c r="S154" s="82"/>
      <c r="T154" s="83"/>
      <c r="AT154" s="16" t="s">
        <v>210</v>
      </c>
      <c r="AU154" s="16" t="s">
        <v>75</v>
      </c>
    </row>
    <row r="155" s="1" customFormat="1" ht="16.5" customHeight="1">
      <c r="B155" s="37"/>
      <c r="C155" s="218" t="s">
        <v>446</v>
      </c>
      <c r="D155" s="218" t="s">
        <v>201</v>
      </c>
      <c r="E155" s="219" t="s">
        <v>1886</v>
      </c>
      <c r="F155" s="220" t="s">
        <v>1887</v>
      </c>
      <c r="G155" s="221" t="s">
        <v>236</v>
      </c>
      <c r="H155" s="222">
        <v>24.696000000000002</v>
      </c>
      <c r="I155" s="223"/>
      <c r="J155" s="224">
        <f>ROUND(I155*H155,2)</f>
        <v>0</v>
      </c>
      <c r="K155" s="220" t="s">
        <v>205</v>
      </c>
      <c r="L155" s="42"/>
      <c r="M155" s="225" t="s">
        <v>30</v>
      </c>
      <c r="N155" s="226" t="s">
        <v>46</v>
      </c>
      <c r="O155" s="82"/>
      <c r="P155" s="227">
        <f>O155*H155</f>
        <v>0</v>
      </c>
      <c r="Q155" s="227">
        <v>0</v>
      </c>
      <c r="R155" s="227">
        <f>Q155*H155</f>
        <v>0</v>
      </c>
      <c r="S155" s="227">
        <v>0</v>
      </c>
      <c r="T155" s="228">
        <f>S155*H155</f>
        <v>0</v>
      </c>
      <c r="AR155" s="229" t="s">
        <v>206</v>
      </c>
      <c r="AT155" s="229" t="s">
        <v>201</v>
      </c>
      <c r="AU155" s="229" t="s">
        <v>75</v>
      </c>
      <c r="AY155" s="16" t="s">
        <v>199</v>
      </c>
      <c r="BE155" s="230">
        <f>IF(N155="základní",J155,0)</f>
        <v>0</v>
      </c>
      <c r="BF155" s="230">
        <f>IF(N155="snížená",J155,0)</f>
        <v>0</v>
      </c>
      <c r="BG155" s="230">
        <f>IF(N155="zákl. přenesená",J155,0)</f>
        <v>0</v>
      </c>
      <c r="BH155" s="230">
        <f>IF(N155="sníž. přenesená",J155,0)</f>
        <v>0</v>
      </c>
      <c r="BI155" s="230">
        <f>IF(N155="nulová",J155,0)</f>
        <v>0</v>
      </c>
      <c r="BJ155" s="16" t="s">
        <v>83</v>
      </c>
      <c r="BK155" s="230">
        <f>ROUND(I155*H155,2)</f>
        <v>0</v>
      </c>
      <c r="BL155" s="16" t="s">
        <v>206</v>
      </c>
      <c r="BM155" s="229" t="s">
        <v>1954</v>
      </c>
    </row>
    <row r="156" s="1" customFormat="1">
      <c r="B156" s="37"/>
      <c r="C156" s="38"/>
      <c r="D156" s="231" t="s">
        <v>208</v>
      </c>
      <c r="E156" s="38"/>
      <c r="F156" s="232" t="s">
        <v>1889</v>
      </c>
      <c r="G156" s="38"/>
      <c r="H156" s="38"/>
      <c r="I156" s="144"/>
      <c r="J156" s="38"/>
      <c r="K156" s="38"/>
      <c r="L156" s="42"/>
      <c r="M156" s="233"/>
      <c r="N156" s="82"/>
      <c r="O156" s="82"/>
      <c r="P156" s="82"/>
      <c r="Q156" s="82"/>
      <c r="R156" s="82"/>
      <c r="S156" s="82"/>
      <c r="T156" s="83"/>
      <c r="AT156" s="16" t="s">
        <v>208</v>
      </c>
      <c r="AU156" s="16" t="s">
        <v>75</v>
      </c>
    </row>
    <row r="157" s="1" customFormat="1">
      <c r="B157" s="37"/>
      <c r="C157" s="38"/>
      <c r="D157" s="231" t="s">
        <v>210</v>
      </c>
      <c r="E157" s="38"/>
      <c r="F157" s="234" t="s">
        <v>268</v>
      </c>
      <c r="G157" s="38"/>
      <c r="H157" s="38"/>
      <c r="I157" s="144"/>
      <c r="J157" s="38"/>
      <c r="K157" s="38"/>
      <c r="L157" s="42"/>
      <c r="M157" s="233"/>
      <c r="N157" s="82"/>
      <c r="O157" s="82"/>
      <c r="P157" s="82"/>
      <c r="Q157" s="82"/>
      <c r="R157" s="82"/>
      <c r="S157" s="82"/>
      <c r="T157" s="83"/>
      <c r="AT157" s="16" t="s">
        <v>210</v>
      </c>
      <c r="AU157" s="16" t="s">
        <v>75</v>
      </c>
    </row>
    <row r="158" s="1" customFormat="1" ht="16.5" customHeight="1">
      <c r="B158" s="37"/>
      <c r="C158" s="218" t="s">
        <v>451</v>
      </c>
      <c r="D158" s="218" t="s">
        <v>201</v>
      </c>
      <c r="E158" s="219" t="s">
        <v>1890</v>
      </c>
      <c r="F158" s="220" t="s">
        <v>1891</v>
      </c>
      <c r="G158" s="221" t="s">
        <v>229</v>
      </c>
      <c r="H158" s="222">
        <v>98</v>
      </c>
      <c r="I158" s="223"/>
      <c r="J158" s="224">
        <f>ROUND(I158*H158,2)</f>
        <v>0</v>
      </c>
      <c r="K158" s="220" t="s">
        <v>205</v>
      </c>
      <c r="L158" s="42"/>
      <c r="M158" s="225" t="s">
        <v>30</v>
      </c>
      <c r="N158" s="226" t="s">
        <v>46</v>
      </c>
      <c r="O158" s="82"/>
      <c r="P158" s="227">
        <f>O158*H158</f>
        <v>0</v>
      </c>
      <c r="Q158" s="227">
        <v>0</v>
      </c>
      <c r="R158" s="227">
        <f>Q158*H158</f>
        <v>0</v>
      </c>
      <c r="S158" s="227">
        <v>0</v>
      </c>
      <c r="T158" s="228">
        <f>S158*H158</f>
        <v>0</v>
      </c>
      <c r="AR158" s="229" t="s">
        <v>206</v>
      </c>
      <c r="AT158" s="229" t="s">
        <v>201</v>
      </c>
      <c r="AU158" s="229" t="s">
        <v>75</v>
      </c>
      <c r="AY158" s="16" t="s">
        <v>199</v>
      </c>
      <c r="BE158" s="230">
        <f>IF(N158="základní",J158,0)</f>
        <v>0</v>
      </c>
      <c r="BF158" s="230">
        <f>IF(N158="snížená",J158,0)</f>
        <v>0</v>
      </c>
      <c r="BG158" s="230">
        <f>IF(N158="zákl. přenesená",J158,0)</f>
        <v>0</v>
      </c>
      <c r="BH158" s="230">
        <f>IF(N158="sníž. přenesená",J158,0)</f>
        <v>0</v>
      </c>
      <c r="BI158" s="230">
        <f>IF(N158="nulová",J158,0)</f>
        <v>0</v>
      </c>
      <c r="BJ158" s="16" t="s">
        <v>83</v>
      </c>
      <c r="BK158" s="230">
        <f>ROUND(I158*H158,2)</f>
        <v>0</v>
      </c>
      <c r="BL158" s="16" t="s">
        <v>206</v>
      </c>
      <c r="BM158" s="229" t="s">
        <v>1955</v>
      </c>
    </row>
    <row r="159" s="1" customFormat="1">
      <c r="B159" s="37"/>
      <c r="C159" s="38"/>
      <c r="D159" s="231" t="s">
        <v>208</v>
      </c>
      <c r="E159" s="38"/>
      <c r="F159" s="232" t="s">
        <v>1893</v>
      </c>
      <c r="G159" s="38"/>
      <c r="H159" s="38"/>
      <c r="I159" s="144"/>
      <c r="J159" s="38"/>
      <c r="K159" s="38"/>
      <c r="L159" s="42"/>
      <c r="M159" s="233"/>
      <c r="N159" s="82"/>
      <c r="O159" s="82"/>
      <c r="P159" s="82"/>
      <c r="Q159" s="82"/>
      <c r="R159" s="82"/>
      <c r="S159" s="82"/>
      <c r="T159" s="83"/>
      <c r="AT159" s="16" t="s">
        <v>208</v>
      </c>
      <c r="AU159" s="16" t="s">
        <v>75</v>
      </c>
    </row>
    <row r="160" s="1" customFormat="1" ht="16.5" customHeight="1">
      <c r="B160" s="37"/>
      <c r="C160" s="263" t="s">
        <v>456</v>
      </c>
      <c r="D160" s="263" t="s">
        <v>774</v>
      </c>
      <c r="E160" s="264" t="s">
        <v>1894</v>
      </c>
      <c r="F160" s="265" t="s">
        <v>1895</v>
      </c>
      <c r="G160" s="266" t="s">
        <v>1583</v>
      </c>
      <c r="H160" s="267">
        <v>102.90000000000001</v>
      </c>
      <c r="I160" s="268"/>
      <c r="J160" s="269">
        <f>ROUND(I160*H160,2)</f>
        <v>0</v>
      </c>
      <c r="K160" s="265" t="s">
        <v>205</v>
      </c>
      <c r="L160" s="270"/>
      <c r="M160" s="271" t="s">
        <v>30</v>
      </c>
      <c r="N160" s="272" t="s">
        <v>46</v>
      </c>
      <c r="O160" s="82"/>
      <c r="P160" s="227">
        <f>O160*H160</f>
        <v>0</v>
      </c>
      <c r="Q160" s="227">
        <v>0.001</v>
      </c>
      <c r="R160" s="227">
        <f>Q160*H160</f>
        <v>0.10290000000000001</v>
      </c>
      <c r="S160" s="227">
        <v>0</v>
      </c>
      <c r="T160" s="228">
        <f>S160*H160</f>
        <v>0</v>
      </c>
      <c r="AR160" s="229" t="s">
        <v>263</v>
      </c>
      <c r="AT160" s="229" t="s">
        <v>774</v>
      </c>
      <c r="AU160" s="229" t="s">
        <v>75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1956</v>
      </c>
    </row>
    <row r="161" s="1" customFormat="1">
      <c r="B161" s="37"/>
      <c r="C161" s="38"/>
      <c r="D161" s="231" t="s">
        <v>208</v>
      </c>
      <c r="E161" s="38"/>
      <c r="F161" s="232" t="s">
        <v>1895</v>
      </c>
      <c r="G161" s="38"/>
      <c r="H161" s="38"/>
      <c r="I161" s="144"/>
      <c r="J161" s="38"/>
      <c r="K161" s="38"/>
      <c r="L161" s="42"/>
      <c r="M161" s="233"/>
      <c r="N161" s="82"/>
      <c r="O161" s="82"/>
      <c r="P161" s="82"/>
      <c r="Q161" s="82"/>
      <c r="R161" s="82"/>
      <c r="S161" s="82"/>
      <c r="T161" s="83"/>
      <c r="AT161" s="16" t="s">
        <v>208</v>
      </c>
      <c r="AU161" s="16" t="s">
        <v>75</v>
      </c>
    </row>
    <row r="162" s="1" customFormat="1" ht="16.5" customHeight="1">
      <c r="B162" s="37"/>
      <c r="C162" s="218" t="s">
        <v>461</v>
      </c>
      <c r="D162" s="218" t="s">
        <v>201</v>
      </c>
      <c r="E162" s="219" t="s">
        <v>1897</v>
      </c>
      <c r="F162" s="220" t="s">
        <v>1898</v>
      </c>
      <c r="G162" s="221" t="s">
        <v>229</v>
      </c>
      <c r="H162" s="222">
        <v>98</v>
      </c>
      <c r="I162" s="223"/>
      <c r="J162" s="224">
        <f>ROUND(I162*H162,2)</f>
        <v>0</v>
      </c>
      <c r="K162" s="220" t="s">
        <v>205</v>
      </c>
      <c r="L162" s="42"/>
      <c r="M162" s="225" t="s">
        <v>30</v>
      </c>
      <c r="N162" s="226" t="s">
        <v>46</v>
      </c>
      <c r="O162" s="82"/>
      <c r="P162" s="227">
        <f>O162*H162</f>
        <v>0</v>
      </c>
      <c r="Q162" s="227">
        <v>0</v>
      </c>
      <c r="R162" s="227">
        <f>Q162*H162</f>
        <v>0</v>
      </c>
      <c r="S162" s="227">
        <v>0</v>
      </c>
      <c r="T162" s="228">
        <f>S162*H162</f>
        <v>0</v>
      </c>
      <c r="AR162" s="229" t="s">
        <v>206</v>
      </c>
      <c r="AT162" s="229" t="s">
        <v>201</v>
      </c>
      <c r="AU162" s="229" t="s">
        <v>75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1957</v>
      </c>
    </row>
    <row r="163" s="1" customFormat="1">
      <c r="B163" s="37"/>
      <c r="C163" s="38"/>
      <c r="D163" s="231" t="s">
        <v>208</v>
      </c>
      <c r="E163" s="38"/>
      <c r="F163" s="232" t="s">
        <v>1900</v>
      </c>
      <c r="G163" s="38"/>
      <c r="H163" s="38"/>
      <c r="I163" s="144"/>
      <c r="J163" s="38"/>
      <c r="K163" s="38"/>
      <c r="L163" s="42"/>
      <c r="M163" s="233"/>
      <c r="N163" s="82"/>
      <c r="O163" s="82"/>
      <c r="P163" s="82"/>
      <c r="Q163" s="82"/>
      <c r="R163" s="82"/>
      <c r="S163" s="82"/>
      <c r="T163" s="83"/>
      <c r="AT163" s="16" t="s">
        <v>208</v>
      </c>
      <c r="AU163" s="16" t="s">
        <v>75</v>
      </c>
    </row>
    <row r="164" s="1" customFormat="1" ht="16.5" customHeight="1">
      <c r="B164" s="37"/>
      <c r="C164" s="263" t="s">
        <v>466</v>
      </c>
      <c r="D164" s="263" t="s">
        <v>774</v>
      </c>
      <c r="E164" s="264" t="s">
        <v>1901</v>
      </c>
      <c r="F164" s="265" t="s">
        <v>1902</v>
      </c>
      <c r="G164" s="266" t="s">
        <v>229</v>
      </c>
      <c r="H164" s="267">
        <v>102.90000000000001</v>
      </c>
      <c r="I164" s="268"/>
      <c r="J164" s="269">
        <f>ROUND(I164*H164,2)</f>
        <v>0</v>
      </c>
      <c r="K164" s="265" t="s">
        <v>205</v>
      </c>
      <c r="L164" s="270"/>
      <c r="M164" s="271" t="s">
        <v>30</v>
      </c>
      <c r="N164" s="272" t="s">
        <v>46</v>
      </c>
      <c r="O164" s="82"/>
      <c r="P164" s="227">
        <f>O164*H164</f>
        <v>0</v>
      </c>
      <c r="Q164" s="227">
        <v>0.00089999999999999998</v>
      </c>
      <c r="R164" s="227">
        <f>Q164*H164</f>
        <v>0.092609999999999998</v>
      </c>
      <c r="S164" s="227">
        <v>0</v>
      </c>
      <c r="T164" s="228">
        <f>S164*H164</f>
        <v>0</v>
      </c>
      <c r="AR164" s="229" t="s">
        <v>263</v>
      </c>
      <c r="AT164" s="229" t="s">
        <v>774</v>
      </c>
      <c r="AU164" s="229" t="s">
        <v>75</v>
      </c>
      <c r="AY164" s="16" t="s">
        <v>199</v>
      </c>
      <c r="BE164" s="230">
        <f>IF(N164="základní",J164,0)</f>
        <v>0</v>
      </c>
      <c r="BF164" s="230">
        <f>IF(N164="snížená",J164,0)</f>
        <v>0</v>
      </c>
      <c r="BG164" s="230">
        <f>IF(N164="zákl. přenesená",J164,0)</f>
        <v>0</v>
      </c>
      <c r="BH164" s="230">
        <f>IF(N164="sníž. přenesená",J164,0)</f>
        <v>0</v>
      </c>
      <c r="BI164" s="230">
        <f>IF(N164="nulová",J164,0)</f>
        <v>0</v>
      </c>
      <c r="BJ164" s="16" t="s">
        <v>83</v>
      </c>
      <c r="BK164" s="230">
        <f>ROUND(I164*H164,2)</f>
        <v>0</v>
      </c>
      <c r="BL164" s="16" t="s">
        <v>206</v>
      </c>
      <c r="BM164" s="229" t="s">
        <v>1958</v>
      </c>
    </row>
    <row r="165" s="1" customFormat="1">
      <c r="B165" s="37"/>
      <c r="C165" s="38"/>
      <c r="D165" s="231" t="s">
        <v>208</v>
      </c>
      <c r="E165" s="38"/>
      <c r="F165" s="232" t="s">
        <v>1902</v>
      </c>
      <c r="G165" s="38"/>
      <c r="H165" s="38"/>
      <c r="I165" s="144"/>
      <c r="J165" s="38"/>
      <c r="K165" s="38"/>
      <c r="L165" s="42"/>
      <c r="M165" s="233"/>
      <c r="N165" s="82"/>
      <c r="O165" s="82"/>
      <c r="P165" s="82"/>
      <c r="Q165" s="82"/>
      <c r="R165" s="82"/>
      <c r="S165" s="82"/>
      <c r="T165" s="83"/>
      <c r="AT165" s="16" t="s">
        <v>208</v>
      </c>
      <c r="AU165" s="16" t="s">
        <v>75</v>
      </c>
    </row>
    <row r="166" s="1" customFormat="1" ht="16.5" customHeight="1">
      <c r="B166" s="37"/>
      <c r="C166" s="218" t="s">
        <v>1959</v>
      </c>
      <c r="D166" s="218" t="s">
        <v>201</v>
      </c>
      <c r="E166" s="219" t="s">
        <v>1960</v>
      </c>
      <c r="F166" s="220" t="s">
        <v>1961</v>
      </c>
      <c r="G166" s="221" t="s">
        <v>229</v>
      </c>
      <c r="H166" s="222">
        <v>98</v>
      </c>
      <c r="I166" s="223"/>
      <c r="J166" s="224">
        <f>ROUND(I166*H166,2)</f>
        <v>0</v>
      </c>
      <c r="K166" s="220" t="s">
        <v>205</v>
      </c>
      <c r="L166" s="42"/>
      <c r="M166" s="225" t="s">
        <v>30</v>
      </c>
      <c r="N166" s="226" t="s">
        <v>46</v>
      </c>
      <c r="O166" s="82"/>
      <c r="P166" s="227">
        <f>O166*H166</f>
        <v>0</v>
      </c>
      <c r="Q166" s="227">
        <v>0</v>
      </c>
      <c r="R166" s="227">
        <f>Q166*H166</f>
        <v>0</v>
      </c>
      <c r="S166" s="227">
        <v>0</v>
      </c>
      <c r="T166" s="228">
        <f>S166*H166</f>
        <v>0</v>
      </c>
      <c r="AR166" s="229" t="s">
        <v>206</v>
      </c>
      <c r="AT166" s="229" t="s">
        <v>201</v>
      </c>
      <c r="AU166" s="229" t="s">
        <v>75</v>
      </c>
      <c r="AY166" s="16" t="s">
        <v>199</v>
      </c>
      <c r="BE166" s="230">
        <f>IF(N166="základní",J166,0)</f>
        <v>0</v>
      </c>
      <c r="BF166" s="230">
        <f>IF(N166="snížená",J166,0)</f>
        <v>0</v>
      </c>
      <c r="BG166" s="230">
        <f>IF(N166="zákl. přenesená",J166,0)</f>
        <v>0</v>
      </c>
      <c r="BH166" s="230">
        <f>IF(N166="sníž. přenesená",J166,0)</f>
        <v>0</v>
      </c>
      <c r="BI166" s="230">
        <f>IF(N166="nulová",J166,0)</f>
        <v>0</v>
      </c>
      <c r="BJ166" s="16" t="s">
        <v>83</v>
      </c>
      <c r="BK166" s="230">
        <f>ROUND(I166*H166,2)</f>
        <v>0</v>
      </c>
      <c r="BL166" s="16" t="s">
        <v>206</v>
      </c>
      <c r="BM166" s="229" t="s">
        <v>1962</v>
      </c>
    </row>
    <row r="167" s="1" customFormat="1">
      <c r="B167" s="37"/>
      <c r="C167" s="38"/>
      <c r="D167" s="231" t="s">
        <v>208</v>
      </c>
      <c r="E167" s="38"/>
      <c r="F167" s="232" t="s">
        <v>1963</v>
      </c>
      <c r="G167" s="38"/>
      <c r="H167" s="38"/>
      <c r="I167" s="144"/>
      <c r="J167" s="38"/>
      <c r="K167" s="38"/>
      <c r="L167" s="42"/>
      <c r="M167" s="233"/>
      <c r="N167" s="82"/>
      <c r="O167" s="82"/>
      <c r="P167" s="82"/>
      <c r="Q167" s="82"/>
      <c r="R167" s="82"/>
      <c r="S167" s="82"/>
      <c r="T167" s="83"/>
      <c r="AT167" s="16" t="s">
        <v>208</v>
      </c>
      <c r="AU167" s="16" t="s">
        <v>75</v>
      </c>
    </row>
    <row r="168" s="1" customFormat="1">
      <c r="B168" s="37"/>
      <c r="C168" s="38"/>
      <c r="D168" s="231" t="s">
        <v>210</v>
      </c>
      <c r="E168" s="38"/>
      <c r="F168" s="234" t="s">
        <v>1875</v>
      </c>
      <c r="G168" s="38"/>
      <c r="H168" s="38"/>
      <c r="I168" s="144"/>
      <c r="J168" s="38"/>
      <c r="K168" s="38"/>
      <c r="L168" s="42"/>
      <c r="M168" s="233"/>
      <c r="N168" s="82"/>
      <c r="O168" s="82"/>
      <c r="P168" s="82"/>
      <c r="Q168" s="82"/>
      <c r="R168" s="82"/>
      <c r="S168" s="82"/>
      <c r="T168" s="83"/>
      <c r="AT168" s="16" t="s">
        <v>210</v>
      </c>
      <c r="AU168" s="16" t="s">
        <v>75</v>
      </c>
    </row>
    <row r="169" s="1" customFormat="1" ht="16.5" customHeight="1">
      <c r="B169" s="37"/>
      <c r="C169" s="218" t="s">
        <v>476</v>
      </c>
      <c r="D169" s="218" t="s">
        <v>201</v>
      </c>
      <c r="E169" s="219" t="s">
        <v>1964</v>
      </c>
      <c r="F169" s="220" t="s">
        <v>1965</v>
      </c>
      <c r="G169" s="221" t="s">
        <v>229</v>
      </c>
      <c r="H169" s="222">
        <v>98</v>
      </c>
      <c r="I169" s="223"/>
      <c r="J169" s="224">
        <f>ROUND(I169*H169,2)</f>
        <v>0</v>
      </c>
      <c r="K169" s="220" t="s">
        <v>205</v>
      </c>
      <c r="L169" s="42"/>
      <c r="M169" s="225" t="s">
        <v>30</v>
      </c>
      <c r="N169" s="226" t="s">
        <v>46</v>
      </c>
      <c r="O169" s="82"/>
      <c r="P169" s="227">
        <f>O169*H169</f>
        <v>0</v>
      </c>
      <c r="Q169" s="227">
        <v>0.15614</v>
      </c>
      <c r="R169" s="227">
        <f>Q169*H169</f>
        <v>15.30172</v>
      </c>
      <c r="S169" s="227">
        <v>0</v>
      </c>
      <c r="T169" s="228">
        <f>S169*H169</f>
        <v>0</v>
      </c>
      <c r="AR169" s="229" t="s">
        <v>206</v>
      </c>
      <c r="AT169" s="229" t="s">
        <v>201</v>
      </c>
      <c r="AU169" s="229" t="s">
        <v>75</v>
      </c>
      <c r="AY169" s="16" t="s">
        <v>199</v>
      </c>
      <c r="BE169" s="230">
        <f>IF(N169="základní",J169,0)</f>
        <v>0</v>
      </c>
      <c r="BF169" s="230">
        <f>IF(N169="snížená",J169,0)</f>
        <v>0</v>
      </c>
      <c r="BG169" s="230">
        <f>IF(N169="zákl. přenesená",J169,0)</f>
        <v>0</v>
      </c>
      <c r="BH169" s="230">
        <f>IF(N169="sníž. přenesená",J169,0)</f>
        <v>0</v>
      </c>
      <c r="BI169" s="230">
        <f>IF(N169="nulová",J169,0)</f>
        <v>0</v>
      </c>
      <c r="BJ169" s="16" t="s">
        <v>83</v>
      </c>
      <c r="BK169" s="230">
        <f>ROUND(I169*H169,2)</f>
        <v>0</v>
      </c>
      <c r="BL169" s="16" t="s">
        <v>206</v>
      </c>
      <c r="BM169" s="229" t="s">
        <v>1966</v>
      </c>
    </row>
    <row r="170" s="1" customFormat="1">
      <c r="B170" s="37"/>
      <c r="C170" s="38"/>
      <c r="D170" s="231" t="s">
        <v>208</v>
      </c>
      <c r="E170" s="38"/>
      <c r="F170" s="232" t="s">
        <v>1967</v>
      </c>
      <c r="G170" s="38"/>
      <c r="H170" s="38"/>
      <c r="I170" s="144"/>
      <c r="J170" s="38"/>
      <c r="K170" s="38"/>
      <c r="L170" s="42"/>
      <c r="M170" s="233"/>
      <c r="N170" s="82"/>
      <c r="O170" s="82"/>
      <c r="P170" s="82"/>
      <c r="Q170" s="82"/>
      <c r="R170" s="82"/>
      <c r="S170" s="82"/>
      <c r="T170" s="83"/>
      <c r="AT170" s="16" t="s">
        <v>208</v>
      </c>
      <c r="AU170" s="16" t="s">
        <v>75</v>
      </c>
    </row>
    <row r="171" s="1" customFormat="1">
      <c r="B171" s="37"/>
      <c r="C171" s="38"/>
      <c r="D171" s="231" t="s">
        <v>210</v>
      </c>
      <c r="E171" s="38"/>
      <c r="F171" s="234" t="s">
        <v>1968</v>
      </c>
      <c r="G171" s="38"/>
      <c r="H171" s="38"/>
      <c r="I171" s="144"/>
      <c r="J171" s="38"/>
      <c r="K171" s="38"/>
      <c r="L171" s="42"/>
      <c r="M171" s="233"/>
      <c r="N171" s="82"/>
      <c r="O171" s="82"/>
      <c r="P171" s="82"/>
      <c r="Q171" s="82"/>
      <c r="R171" s="82"/>
      <c r="S171" s="82"/>
      <c r="T171" s="83"/>
      <c r="AT171" s="16" t="s">
        <v>210</v>
      </c>
      <c r="AU171" s="16" t="s">
        <v>75</v>
      </c>
    </row>
    <row r="172" s="1" customFormat="1" ht="16.5" customHeight="1">
      <c r="B172" s="37"/>
      <c r="C172" s="218" t="s">
        <v>486</v>
      </c>
      <c r="D172" s="218" t="s">
        <v>201</v>
      </c>
      <c r="E172" s="219" t="s">
        <v>1969</v>
      </c>
      <c r="F172" s="220" t="s">
        <v>1970</v>
      </c>
      <c r="G172" s="221" t="s">
        <v>229</v>
      </c>
      <c r="H172" s="222">
        <v>98</v>
      </c>
      <c r="I172" s="223"/>
      <c r="J172" s="224">
        <f>ROUND(I172*H172,2)</f>
        <v>0</v>
      </c>
      <c r="K172" s="220" t="s">
        <v>205</v>
      </c>
      <c r="L172" s="42"/>
      <c r="M172" s="225" t="s">
        <v>30</v>
      </c>
      <c r="N172" s="226" t="s">
        <v>46</v>
      </c>
      <c r="O172" s="82"/>
      <c r="P172" s="227">
        <f>O172*H172</f>
        <v>0</v>
      </c>
      <c r="Q172" s="227">
        <v>0</v>
      </c>
      <c r="R172" s="227">
        <f>Q172*H172</f>
        <v>0</v>
      </c>
      <c r="S172" s="227">
        <v>0</v>
      </c>
      <c r="T172" s="228">
        <f>S172*H172</f>
        <v>0</v>
      </c>
      <c r="AR172" s="229" t="s">
        <v>206</v>
      </c>
      <c r="AT172" s="229" t="s">
        <v>201</v>
      </c>
      <c r="AU172" s="229" t="s">
        <v>75</v>
      </c>
      <c r="AY172" s="16" t="s">
        <v>199</v>
      </c>
      <c r="BE172" s="230">
        <f>IF(N172="základní",J172,0)</f>
        <v>0</v>
      </c>
      <c r="BF172" s="230">
        <f>IF(N172="snížená",J172,0)</f>
        <v>0</v>
      </c>
      <c r="BG172" s="230">
        <f>IF(N172="zákl. přenesená",J172,0)</f>
        <v>0</v>
      </c>
      <c r="BH172" s="230">
        <f>IF(N172="sníž. přenesená",J172,0)</f>
        <v>0</v>
      </c>
      <c r="BI172" s="230">
        <f>IF(N172="nulová",J172,0)</f>
        <v>0</v>
      </c>
      <c r="BJ172" s="16" t="s">
        <v>83</v>
      </c>
      <c r="BK172" s="230">
        <f>ROUND(I172*H172,2)</f>
        <v>0</v>
      </c>
      <c r="BL172" s="16" t="s">
        <v>206</v>
      </c>
      <c r="BM172" s="229" t="s">
        <v>1971</v>
      </c>
    </row>
    <row r="173" s="1" customFormat="1">
      <c r="B173" s="37"/>
      <c r="C173" s="38"/>
      <c r="D173" s="231" t="s">
        <v>208</v>
      </c>
      <c r="E173" s="38"/>
      <c r="F173" s="232" t="s">
        <v>1972</v>
      </c>
      <c r="G173" s="38"/>
      <c r="H173" s="38"/>
      <c r="I173" s="144"/>
      <c r="J173" s="38"/>
      <c r="K173" s="38"/>
      <c r="L173" s="42"/>
      <c r="M173" s="233"/>
      <c r="N173" s="82"/>
      <c r="O173" s="82"/>
      <c r="P173" s="82"/>
      <c r="Q173" s="82"/>
      <c r="R173" s="82"/>
      <c r="S173" s="82"/>
      <c r="T173" s="83"/>
      <c r="AT173" s="16" t="s">
        <v>208</v>
      </c>
      <c r="AU173" s="16" t="s">
        <v>75</v>
      </c>
    </row>
    <row r="174" s="1" customFormat="1" ht="16.5" customHeight="1">
      <c r="B174" s="37"/>
      <c r="C174" s="218" t="s">
        <v>491</v>
      </c>
      <c r="D174" s="218" t="s">
        <v>201</v>
      </c>
      <c r="E174" s="219" t="s">
        <v>264</v>
      </c>
      <c r="F174" s="220" t="s">
        <v>265</v>
      </c>
      <c r="G174" s="221" t="s">
        <v>236</v>
      </c>
      <c r="H174" s="222">
        <v>53.100000000000001</v>
      </c>
      <c r="I174" s="223"/>
      <c r="J174" s="224">
        <f>ROUND(I174*H174,2)</f>
        <v>0</v>
      </c>
      <c r="K174" s="220" t="s">
        <v>205</v>
      </c>
      <c r="L174" s="42"/>
      <c r="M174" s="225" t="s">
        <v>30</v>
      </c>
      <c r="N174" s="226" t="s">
        <v>46</v>
      </c>
      <c r="O174" s="82"/>
      <c r="P174" s="227">
        <f>O174*H174</f>
        <v>0</v>
      </c>
      <c r="Q174" s="227">
        <v>0</v>
      </c>
      <c r="R174" s="227">
        <f>Q174*H174</f>
        <v>0</v>
      </c>
      <c r="S174" s="227">
        <v>0</v>
      </c>
      <c r="T174" s="228">
        <f>S174*H174</f>
        <v>0</v>
      </c>
      <c r="AR174" s="229" t="s">
        <v>206</v>
      </c>
      <c r="AT174" s="229" t="s">
        <v>201</v>
      </c>
      <c r="AU174" s="229" t="s">
        <v>75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206</v>
      </c>
      <c r="BM174" s="229" t="s">
        <v>1973</v>
      </c>
    </row>
    <row r="175" s="1" customFormat="1">
      <c r="B175" s="37"/>
      <c r="C175" s="38"/>
      <c r="D175" s="231" t="s">
        <v>208</v>
      </c>
      <c r="E175" s="38"/>
      <c r="F175" s="232" t="s">
        <v>267</v>
      </c>
      <c r="G175" s="38"/>
      <c r="H175" s="38"/>
      <c r="I175" s="144"/>
      <c r="J175" s="38"/>
      <c r="K175" s="38"/>
      <c r="L175" s="42"/>
      <c r="M175" s="233"/>
      <c r="N175" s="82"/>
      <c r="O175" s="82"/>
      <c r="P175" s="82"/>
      <c r="Q175" s="82"/>
      <c r="R175" s="82"/>
      <c r="S175" s="82"/>
      <c r="T175" s="83"/>
      <c r="AT175" s="16" t="s">
        <v>208</v>
      </c>
      <c r="AU175" s="16" t="s">
        <v>75</v>
      </c>
    </row>
    <row r="176" s="1" customFormat="1">
      <c r="B176" s="37"/>
      <c r="C176" s="38"/>
      <c r="D176" s="231" t="s">
        <v>210</v>
      </c>
      <c r="E176" s="38"/>
      <c r="F176" s="234" t="s">
        <v>268</v>
      </c>
      <c r="G176" s="38"/>
      <c r="H176" s="38"/>
      <c r="I176" s="144"/>
      <c r="J176" s="38"/>
      <c r="K176" s="38"/>
      <c r="L176" s="42"/>
      <c r="M176" s="233"/>
      <c r="N176" s="82"/>
      <c r="O176" s="82"/>
      <c r="P176" s="82"/>
      <c r="Q176" s="82"/>
      <c r="R176" s="82"/>
      <c r="S176" s="82"/>
      <c r="T176" s="83"/>
      <c r="AT176" s="16" t="s">
        <v>210</v>
      </c>
      <c r="AU176" s="16" t="s">
        <v>75</v>
      </c>
    </row>
    <row r="177" s="1" customFormat="1" ht="16.5" customHeight="1">
      <c r="B177" s="37"/>
      <c r="C177" s="218" t="s">
        <v>497</v>
      </c>
      <c r="D177" s="218" t="s">
        <v>201</v>
      </c>
      <c r="E177" s="219" t="s">
        <v>1886</v>
      </c>
      <c r="F177" s="220" t="s">
        <v>1887</v>
      </c>
      <c r="G177" s="221" t="s">
        <v>236</v>
      </c>
      <c r="H177" s="222">
        <v>53.100000000000001</v>
      </c>
      <c r="I177" s="223"/>
      <c r="J177" s="224">
        <f>ROUND(I177*H177,2)</f>
        <v>0</v>
      </c>
      <c r="K177" s="220" t="s">
        <v>205</v>
      </c>
      <c r="L177" s="42"/>
      <c r="M177" s="225" t="s">
        <v>30</v>
      </c>
      <c r="N177" s="226" t="s">
        <v>46</v>
      </c>
      <c r="O177" s="82"/>
      <c r="P177" s="227">
        <f>O177*H177</f>
        <v>0</v>
      </c>
      <c r="Q177" s="227">
        <v>0</v>
      </c>
      <c r="R177" s="227">
        <f>Q177*H177</f>
        <v>0</v>
      </c>
      <c r="S177" s="227">
        <v>0</v>
      </c>
      <c r="T177" s="228">
        <f>S177*H177</f>
        <v>0</v>
      </c>
      <c r="AR177" s="229" t="s">
        <v>206</v>
      </c>
      <c r="AT177" s="229" t="s">
        <v>201</v>
      </c>
      <c r="AU177" s="229" t="s">
        <v>75</v>
      </c>
      <c r="AY177" s="16" t="s">
        <v>199</v>
      </c>
      <c r="BE177" s="230">
        <f>IF(N177="základní",J177,0)</f>
        <v>0</v>
      </c>
      <c r="BF177" s="230">
        <f>IF(N177="snížená",J177,0)</f>
        <v>0</v>
      </c>
      <c r="BG177" s="230">
        <f>IF(N177="zákl. přenesená",J177,0)</f>
        <v>0</v>
      </c>
      <c r="BH177" s="230">
        <f>IF(N177="sníž. přenesená",J177,0)</f>
        <v>0</v>
      </c>
      <c r="BI177" s="230">
        <f>IF(N177="nulová",J177,0)</f>
        <v>0</v>
      </c>
      <c r="BJ177" s="16" t="s">
        <v>83</v>
      </c>
      <c r="BK177" s="230">
        <f>ROUND(I177*H177,2)</f>
        <v>0</v>
      </c>
      <c r="BL177" s="16" t="s">
        <v>206</v>
      </c>
      <c r="BM177" s="229" t="s">
        <v>1974</v>
      </c>
    </row>
    <row r="178" s="1" customFormat="1">
      <c r="B178" s="37"/>
      <c r="C178" s="38"/>
      <c r="D178" s="231" t="s">
        <v>208</v>
      </c>
      <c r="E178" s="38"/>
      <c r="F178" s="232" t="s">
        <v>1889</v>
      </c>
      <c r="G178" s="38"/>
      <c r="H178" s="38"/>
      <c r="I178" s="144"/>
      <c r="J178" s="38"/>
      <c r="K178" s="38"/>
      <c r="L178" s="42"/>
      <c r="M178" s="233"/>
      <c r="N178" s="82"/>
      <c r="O178" s="82"/>
      <c r="P178" s="82"/>
      <c r="Q178" s="82"/>
      <c r="R178" s="82"/>
      <c r="S178" s="82"/>
      <c r="T178" s="83"/>
      <c r="AT178" s="16" t="s">
        <v>208</v>
      </c>
      <c r="AU178" s="16" t="s">
        <v>75</v>
      </c>
    </row>
    <row r="179" s="1" customFormat="1">
      <c r="B179" s="37"/>
      <c r="C179" s="38"/>
      <c r="D179" s="231" t="s">
        <v>210</v>
      </c>
      <c r="E179" s="38"/>
      <c r="F179" s="234" t="s">
        <v>268</v>
      </c>
      <c r="G179" s="38"/>
      <c r="H179" s="38"/>
      <c r="I179" s="144"/>
      <c r="J179" s="38"/>
      <c r="K179" s="38"/>
      <c r="L179" s="42"/>
      <c r="M179" s="233"/>
      <c r="N179" s="82"/>
      <c r="O179" s="82"/>
      <c r="P179" s="82"/>
      <c r="Q179" s="82"/>
      <c r="R179" s="82"/>
      <c r="S179" s="82"/>
      <c r="T179" s="83"/>
      <c r="AT179" s="16" t="s">
        <v>210</v>
      </c>
      <c r="AU179" s="16" t="s">
        <v>75</v>
      </c>
    </row>
    <row r="180" s="1" customFormat="1" ht="16.5" customHeight="1">
      <c r="B180" s="37"/>
      <c r="C180" s="218" t="s">
        <v>502</v>
      </c>
      <c r="D180" s="218" t="s">
        <v>201</v>
      </c>
      <c r="E180" s="219" t="s">
        <v>1890</v>
      </c>
      <c r="F180" s="220" t="s">
        <v>1891</v>
      </c>
      <c r="G180" s="221" t="s">
        <v>229</v>
      </c>
      <c r="H180" s="222">
        <v>295</v>
      </c>
      <c r="I180" s="223"/>
      <c r="J180" s="224">
        <f>ROUND(I180*H180,2)</f>
        <v>0</v>
      </c>
      <c r="K180" s="220" t="s">
        <v>205</v>
      </c>
      <c r="L180" s="42"/>
      <c r="M180" s="225" t="s">
        <v>30</v>
      </c>
      <c r="N180" s="226" t="s">
        <v>46</v>
      </c>
      <c r="O180" s="82"/>
      <c r="P180" s="227">
        <f>O180*H180</f>
        <v>0</v>
      </c>
      <c r="Q180" s="227">
        <v>0</v>
      </c>
      <c r="R180" s="227">
        <f>Q180*H180</f>
        <v>0</v>
      </c>
      <c r="S180" s="227">
        <v>0</v>
      </c>
      <c r="T180" s="228">
        <f>S180*H180</f>
        <v>0</v>
      </c>
      <c r="AR180" s="229" t="s">
        <v>206</v>
      </c>
      <c r="AT180" s="229" t="s">
        <v>201</v>
      </c>
      <c r="AU180" s="229" t="s">
        <v>75</v>
      </c>
      <c r="AY180" s="16" t="s">
        <v>199</v>
      </c>
      <c r="BE180" s="230">
        <f>IF(N180="základní",J180,0)</f>
        <v>0</v>
      </c>
      <c r="BF180" s="230">
        <f>IF(N180="snížená",J180,0)</f>
        <v>0</v>
      </c>
      <c r="BG180" s="230">
        <f>IF(N180="zákl. přenesená",J180,0)</f>
        <v>0</v>
      </c>
      <c r="BH180" s="230">
        <f>IF(N180="sníž. přenesená",J180,0)</f>
        <v>0</v>
      </c>
      <c r="BI180" s="230">
        <f>IF(N180="nulová",J180,0)</f>
        <v>0</v>
      </c>
      <c r="BJ180" s="16" t="s">
        <v>83</v>
      </c>
      <c r="BK180" s="230">
        <f>ROUND(I180*H180,2)</f>
        <v>0</v>
      </c>
      <c r="BL180" s="16" t="s">
        <v>206</v>
      </c>
      <c r="BM180" s="229" t="s">
        <v>1975</v>
      </c>
    </row>
    <row r="181" s="1" customFormat="1">
      <c r="B181" s="37"/>
      <c r="C181" s="38"/>
      <c r="D181" s="231" t="s">
        <v>208</v>
      </c>
      <c r="E181" s="38"/>
      <c r="F181" s="232" t="s">
        <v>1893</v>
      </c>
      <c r="G181" s="38"/>
      <c r="H181" s="38"/>
      <c r="I181" s="144"/>
      <c r="J181" s="38"/>
      <c r="K181" s="38"/>
      <c r="L181" s="42"/>
      <c r="M181" s="233"/>
      <c r="N181" s="82"/>
      <c r="O181" s="82"/>
      <c r="P181" s="82"/>
      <c r="Q181" s="82"/>
      <c r="R181" s="82"/>
      <c r="S181" s="82"/>
      <c r="T181" s="83"/>
      <c r="AT181" s="16" t="s">
        <v>208</v>
      </c>
      <c r="AU181" s="16" t="s">
        <v>75</v>
      </c>
    </row>
    <row r="182" s="1" customFormat="1" ht="16.5" customHeight="1">
      <c r="B182" s="37"/>
      <c r="C182" s="263" t="s">
        <v>507</v>
      </c>
      <c r="D182" s="263" t="s">
        <v>774</v>
      </c>
      <c r="E182" s="264" t="s">
        <v>1894</v>
      </c>
      <c r="F182" s="265" t="s">
        <v>1895</v>
      </c>
      <c r="G182" s="266" t="s">
        <v>1583</v>
      </c>
      <c r="H182" s="267">
        <v>309.75</v>
      </c>
      <c r="I182" s="268"/>
      <c r="J182" s="269">
        <f>ROUND(I182*H182,2)</f>
        <v>0</v>
      </c>
      <c r="K182" s="265" t="s">
        <v>205</v>
      </c>
      <c r="L182" s="270"/>
      <c r="M182" s="271" t="s">
        <v>30</v>
      </c>
      <c r="N182" s="272" t="s">
        <v>46</v>
      </c>
      <c r="O182" s="82"/>
      <c r="P182" s="227">
        <f>O182*H182</f>
        <v>0</v>
      </c>
      <c r="Q182" s="227">
        <v>0.001</v>
      </c>
      <c r="R182" s="227">
        <f>Q182*H182</f>
        <v>0.30975000000000003</v>
      </c>
      <c r="S182" s="227">
        <v>0</v>
      </c>
      <c r="T182" s="228">
        <f>S182*H182</f>
        <v>0</v>
      </c>
      <c r="AR182" s="229" t="s">
        <v>263</v>
      </c>
      <c r="AT182" s="229" t="s">
        <v>774</v>
      </c>
      <c r="AU182" s="229" t="s">
        <v>75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1976</v>
      </c>
    </row>
    <row r="183" s="1" customFormat="1">
      <c r="B183" s="37"/>
      <c r="C183" s="38"/>
      <c r="D183" s="231" t="s">
        <v>208</v>
      </c>
      <c r="E183" s="38"/>
      <c r="F183" s="232" t="s">
        <v>1895</v>
      </c>
      <c r="G183" s="38"/>
      <c r="H183" s="38"/>
      <c r="I183" s="144"/>
      <c r="J183" s="38"/>
      <c r="K183" s="38"/>
      <c r="L183" s="42"/>
      <c r="M183" s="233"/>
      <c r="N183" s="82"/>
      <c r="O183" s="82"/>
      <c r="P183" s="82"/>
      <c r="Q183" s="82"/>
      <c r="R183" s="82"/>
      <c r="S183" s="82"/>
      <c r="T183" s="83"/>
      <c r="AT183" s="16" t="s">
        <v>208</v>
      </c>
      <c r="AU183" s="16" t="s">
        <v>75</v>
      </c>
    </row>
    <row r="184" s="1" customFormat="1" ht="16.5" customHeight="1">
      <c r="B184" s="37"/>
      <c r="C184" s="218" t="s">
        <v>512</v>
      </c>
      <c r="D184" s="218" t="s">
        <v>201</v>
      </c>
      <c r="E184" s="219" t="s">
        <v>1897</v>
      </c>
      <c r="F184" s="220" t="s">
        <v>1898</v>
      </c>
      <c r="G184" s="221" t="s">
        <v>229</v>
      </c>
      <c r="H184" s="222">
        <v>295</v>
      </c>
      <c r="I184" s="223"/>
      <c r="J184" s="224">
        <f>ROUND(I184*H184,2)</f>
        <v>0</v>
      </c>
      <c r="K184" s="220" t="s">
        <v>205</v>
      </c>
      <c r="L184" s="42"/>
      <c r="M184" s="225" t="s">
        <v>30</v>
      </c>
      <c r="N184" s="226" t="s">
        <v>46</v>
      </c>
      <c r="O184" s="82"/>
      <c r="P184" s="227">
        <f>O184*H184</f>
        <v>0</v>
      </c>
      <c r="Q184" s="227">
        <v>0</v>
      </c>
      <c r="R184" s="227">
        <f>Q184*H184</f>
        <v>0</v>
      </c>
      <c r="S184" s="227">
        <v>0</v>
      </c>
      <c r="T184" s="228">
        <f>S184*H184</f>
        <v>0</v>
      </c>
      <c r="AR184" s="229" t="s">
        <v>206</v>
      </c>
      <c r="AT184" s="229" t="s">
        <v>201</v>
      </c>
      <c r="AU184" s="229" t="s">
        <v>75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1977</v>
      </c>
    </row>
    <row r="185" s="1" customFormat="1">
      <c r="B185" s="37"/>
      <c r="C185" s="38"/>
      <c r="D185" s="231" t="s">
        <v>208</v>
      </c>
      <c r="E185" s="38"/>
      <c r="F185" s="232" t="s">
        <v>1900</v>
      </c>
      <c r="G185" s="38"/>
      <c r="H185" s="38"/>
      <c r="I185" s="144"/>
      <c r="J185" s="38"/>
      <c r="K185" s="38"/>
      <c r="L185" s="42"/>
      <c r="M185" s="233"/>
      <c r="N185" s="82"/>
      <c r="O185" s="82"/>
      <c r="P185" s="82"/>
      <c r="Q185" s="82"/>
      <c r="R185" s="82"/>
      <c r="S185" s="82"/>
      <c r="T185" s="83"/>
      <c r="AT185" s="16" t="s">
        <v>208</v>
      </c>
      <c r="AU185" s="16" t="s">
        <v>75</v>
      </c>
    </row>
    <row r="186" s="1" customFormat="1" ht="16.5" customHeight="1">
      <c r="B186" s="37"/>
      <c r="C186" s="263" t="s">
        <v>517</v>
      </c>
      <c r="D186" s="263" t="s">
        <v>774</v>
      </c>
      <c r="E186" s="264" t="s">
        <v>1901</v>
      </c>
      <c r="F186" s="265" t="s">
        <v>1902</v>
      </c>
      <c r="G186" s="266" t="s">
        <v>229</v>
      </c>
      <c r="H186" s="267">
        <v>309.75</v>
      </c>
      <c r="I186" s="268"/>
      <c r="J186" s="269">
        <f>ROUND(I186*H186,2)</f>
        <v>0</v>
      </c>
      <c r="K186" s="265" t="s">
        <v>205</v>
      </c>
      <c r="L186" s="270"/>
      <c r="M186" s="271" t="s">
        <v>30</v>
      </c>
      <c r="N186" s="272" t="s">
        <v>46</v>
      </c>
      <c r="O186" s="82"/>
      <c r="P186" s="227">
        <f>O186*H186</f>
        <v>0</v>
      </c>
      <c r="Q186" s="227">
        <v>0.00089999999999999998</v>
      </c>
      <c r="R186" s="227">
        <f>Q186*H186</f>
        <v>0.278775</v>
      </c>
      <c r="S186" s="227">
        <v>0</v>
      </c>
      <c r="T186" s="228">
        <f>S186*H186</f>
        <v>0</v>
      </c>
      <c r="AR186" s="229" t="s">
        <v>263</v>
      </c>
      <c r="AT186" s="229" t="s">
        <v>774</v>
      </c>
      <c r="AU186" s="229" t="s">
        <v>75</v>
      </c>
      <c r="AY186" s="16" t="s">
        <v>199</v>
      </c>
      <c r="BE186" s="230">
        <f>IF(N186="základní",J186,0)</f>
        <v>0</v>
      </c>
      <c r="BF186" s="230">
        <f>IF(N186="snížená",J186,0)</f>
        <v>0</v>
      </c>
      <c r="BG186" s="230">
        <f>IF(N186="zákl. přenesená",J186,0)</f>
        <v>0</v>
      </c>
      <c r="BH186" s="230">
        <f>IF(N186="sníž. přenesená",J186,0)</f>
        <v>0</v>
      </c>
      <c r="BI186" s="230">
        <f>IF(N186="nulová",J186,0)</f>
        <v>0</v>
      </c>
      <c r="BJ186" s="16" t="s">
        <v>83</v>
      </c>
      <c r="BK186" s="230">
        <f>ROUND(I186*H186,2)</f>
        <v>0</v>
      </c>
      <c r="BL186" s="16" t="s">
        <v>206</v>
      </c>
      <c r="BM186" s="229" t="s">
        <v>1978</v>
      </c>
    </row>
    <row r="187" s="1" customFormat="1">
      <c r="B187" s="37"/>
      <c r="C187" s="38"/>
      <c r="D187" s="231" t="s">
        <v>208</v>
      </c>
      <c r="E187" s="38"/>
      <c r="F187" s="232" t="s">
        <v>1902</v>
      </c>
      <c r="G187" s="38"/>
      <c r="H187" s="38"/>
      <c r="I187" s="144"/>
      <c r="J187" s="38"/>
      <c r="K187" s="38"/>
      <c r="L187" s="42"/>
      <c r="M187" s="233"/>
      <c r="N187" s="82"/>
      <c r="O187" s="82"/>
      <c r="P187" s="82"/>
      <c r="Q187" s="82"/>
      <c r="R187" s="82"/>
      <c r="S187" s="82"/>
      <c r="T187" s="83"/>
      <c r="AT187" s="16" t="s">
        <v>208</v>
      </c>
      <c r="AU187" s="16" t="s">
        <v>75</v>
      </c>
    </row>
    <row r="188" s="1" customFormat="1" ht="16.5" customHeight="1">
      <c r="B188" s="37"/>
      <c r="C188" s="218" t="s">
        <v>522</v>
      </c>
      <c r="D188" s="218" t="s">
        <v>201</v>
      </c>
      <c r="E188" s="219" t="s">
        <v>1979</v>
      </c>
      <c r="F188" s="220" t="s">
        <v>1980</v>
      </c>
      <c r="G188" s="221" t="s">
        <v>204</v>
      </c>
      <c r="H188" s="222">
        <v>221.25</v>
      </c>
      <c r="I188" s="223"/>
      <c r="J188" s="224">
        <f>ROUND(I188*H188,2)</f>
        <v>0</v>
      </c>
      <c r="K188" s="220" t="s">
        <v>205</v>
      </c>
      <c r="L188" s="42"/>
      <c r="M188" s="225" t="s">
        <v>30</v>
      </c>
      <c r="N188" s="226" t="s">
        <v>46</v>
      </c>
      <c r="O188" s="82"/>
      <c r="P188" s="227">
        <f>O188*H188</f>
        <v>0</v>
      </c>
      <c r="Q188" s="227">
        <v>0</v>
      </c>
      <c r="R188" s="227">
        <f>Q188*H188</f>
        <v>0</v>
      </c>
      <c r="S188" s="227">
        <v>0</v>
      </c>
      <c r="T188" s="228">
        <f>S188*H188</f>
        <v>0</v>
      </c>
      <c r="AR188" s="229" t="s">
        <v>206</v>
      </c>
      <c r="AT188" s="229" t="s">
        <v>201</v>
      </c>
      <c r="AU188" s="229" t="s">
        <v>75</v>
      </c>
      <c r="AY188" s="16" t="s">
        <v>199</v>
      </c>
      <c r="BE188" s="230">
        <f>IF(N188="základní",J188,0)</f>
        <v>0</v>
      </c>
      <c r="BF188" s="230">
        <f>IF(N188="snížená",J188,0)</f>
        <v>0</v>
      </c>
      <c r="BG188" s="230">
        <f>IF(N188="zákl. přenesená",J188,0)</f>
        <v>0</v>
      </c>
      <c r="BH188" s="230">
        <f>IF(N188="sníž. přenesená",J188,0)</f>
        <v>0</v>
      </c>
      <c r="BI188" s="230">
        <f>IF(N188="nulová",J188,0)</f>
        <v>0</v>
      </c>
      <c r="BJ188" s="16" t="s">
        <v>83</v>
      </c>
      <c r="BK188" s="230">
        <f>ROUND(I188*H188,2)</f>
        <v>0</v>
      </c>
      <c r="BL188" s="16" t="s">
        <v>206</v>
      </c>
      <c r="BM188" s="229" t="s">
        <v>1981</v>
      </c>
    </row>
    <row r="189" s="1" customFormat="1">
      <c r="B189" s="37"/>
      <c r="C189" s="38"/>
      <c r="D189" s="231" t="s">
        <v>208</v>
      </c>
      <c r="E189" s="38"/>
      <c r="F189" s="232" t="s">
        <v>1982</v>
      </c>
      <c r="G189" s="38"/>
      <c r="H189" s="38"/>
      <c r="I189" s="144"/>
      <c r="J189" s="38"/>
      <c r="K189" s="38"/>
      <c r="L189" s="42"/>
      <c r="M189" s="233"/>
      <c r="N189" s="82"/>
      <c r="O189" s="82"/>
      <c r="P189" s="82"/>
      <c r="Q189" s="82"/>
      <c r="R189" s="82"/>
      <c r="S189" s="82"/>
      <c r="T189" s="83"/>
      <c r="AT189" s="16" t="s">
        <v>208</v>
      </c>
      <c r="AU189" s="16" t="s">
        <v>75</v>
      </c>
    </row>
    <row r="190" s="1" customFormat="1">
      <c r="B190" s="37"/>
      <c r="C190" s="38"/>
      <c r="D190" s="231" t="s">
        <v>210</v>
      </c>
      <c r="E190" s="38"/>
      <c r="F190" s="234" t="s">
        <v>1983</v>
      </c>
      <c r="G190" s="38"/>
      <c r="H190" s="38"/>
      <c r="I190" s="144"/>
      <c r="J190" s="38"/>
      <c r="K190" s="38"/>
      <c r="L190" s="42"/>
      <c r="M190" s="233"/>
      <c r="N190" s="82"/>
      <c r="O190" s="82"/>
      <c r="P190" s="82"/>
      <c r="Q190" s="82"/>
      <c r="R190" s="82"/>
      <c r="S190" s="82"/>
      <c r="T190" s="83"/>
      <c r="AT190" s="16" t="s">
        <v>210</v>
      </c>
      <c r="AU190" s="16" t="s">
        <v>75</v>
      </c>
    </row>
    <row r="191" s="1" customFormat="1" ht="16.5" customHeight="1">
      <c r="B191" s="37"/>
      <c r="C191" s="218" t="s">
        <v>527</v>
      </c>
      <c r="D191" s="218" t="s">
        <v>201</v>
      </c>
      <c r="E191" s="219" t="s">
        <v>1984</v>
      </c>
      <c r="F191" s="220" t="s">
        <v>1985</v>
      </c>
      <c r="G191" s="221" t="s">
        <v>204</v>
      </c>
      <c r="H191" s="222">
        <v>221.25</v>
      </c>
      <c r="I191" s="223"/>
      <c r="J191" s="224">
        <f>ROUND(I191*H191,2)</f>
        <v>0</v>
      </c>
      <c r="K191" s="220" t="s">
        <v>205</v>
      </c>
      <c r="L191" s="42"/>
      <c r="M191" s="225" t="s">
        <v>30</v>
      </c>
      <c r="N191" s="226" t="s">
        <v>46</v>
      </c>
      <c r="O191" s="82"/>
      <c r="P191" s="227">
        <f>O191*H191</f>
        <v>0</v>
      </c>
      <c r="Q191" s="227">
        <v>0</v>
      </c>
      <c r="R191" s="227">
        <f>Q191*H191</f>
        <v>0</v>
      </c>
      <c r="S191" s="227">
        <v>0</v>
      </c>
      <c r="T191" s="228">
        <f>S191*H191</f>
        <v>0</v>
      </c>
      <c r="AR191" s="229" t="s">
        <v>206</v>
      </c>
      <c r="AT191" s="229" t="s">
        <v>201</v>
      </c>
      <c r="AU191" s="229" t="s">
        <v>75</v>
      </c>
      <c r="AY191" s="16" t="s">
        <v>199</v>
      </c>
      <c r="BE191" s="230">
        <f>IF(N191="základní",J191,0)</f>
        <v>0</v>
      </c>
      <c r="BF191" s="230">
        <f>IF(N191="snížená",J191,0)</f>
        <v>0</v>
      </c>
      <c r="BG191" s="230">
        <f>IF(N191="zákl. přenesená",J191,0)</f>
        <v>0</v>
      </c>
      <c r="BH191" s="230">
        <f>IF(N191="sníž. přenesená",J191,0)</f>
        <v>0</v>
      </c>
      <c r="BI191" s="230">
        <f>IF(N191="nulová",J191,0)</f>
        <v>0</v>
      </c>
      <c r="BJ191" s="16" t="s">
        <v>83</v>
      </c>
      <c r="BK191" s="230">
        <f>ROUND(I191*H191,2)</f>
        <v>0</v>
      </c>
      <c r="BL191" s="16" t="s">
        <v>206</v>
      </c>
      <c r="BM191" s="229" t="s">
        <v>1986</v>
      </c>
    </row>
    <row r="192" s="1" customFormat="1">
      <c r="B192" s="37"/>
      <c r="C192" s="38"/>
      <c r="D192" s="231" t="s">
        <v>208</v>
      </c>
      <c r="E192" s="38"/>
      <c r="F192" s="232" t="s">
        <v>1987</v>
      </c>
      <c r="G192" s="38"/>
      <c r="H192" s="38"/>
      <c r="I192" s="144"/>
      <c r="J192" s="38"/>
      <c r="K192" s="38"/>
      <c r="L192" s="42"/>
      <c r="M192" s="233"/>
      <c r="N192" s="82"/>
      <c r="O192" s="82"/>
      <c r="P192" s="82"/>
      <c r="Q192" s="82"/>
      <c r="R192" s="82"/>
      <c r="S192" s="82"/>
      <c r="T192" s="83"/>
      <c r="AT192" s="16" t="s">
        <v>208</v>
      </c>
      <c r="AU192" s="16" t="s">
        <v>75</v>
      </c>
    </row>
    <row r="193" s="1" customFormat="1">
      <c r="B193" s="37"/>
      <c r="C193" s="38"/>
      <c r="D193" s="231" t="s">
        <v>210</v>
      </c>
      <c r="E193" s="38"/>
      <c r="F193" s="234" t="s">
        <v>1983</v>
      </c>
      <c r="G193" s="38"/>
      <c r="H193" s="38"/>
      <c r="I193" s="144"/>
      <c r="J193" s="38"/>
      <c r="K193" s="38"/>
      <c r="L193" s="42"/>
      <c r="M193" s="233"/>
      <c r="N193" s="82"/>
      <c r="O193" s="82"/>
      <c r="P193" s="82"/>
      <c r="Q193" s="82"/>
      <c r="R193" s="82"/>
      <c r="S193" s="82"/>
      <c r="T193" s="83"/>
      <c r="AT193" s="16" t="s">
        <v>210</v>
      </c>
      <c r="AU193" s="16" t="s">
        <v>75</v>
      </c>
    </row>
    <row r="194" s="1" customFormat="1" ht="16.5" customHeight="1">
      <c r="B194" s="37"/>
      <c r="C194" s="218" t="s">
        <v>532</v>
      </c>
      <c r="D194" s="218" t="s">
        <v>201</v>
      </c>
      <c r="E194" s="219" t="s">
        <v>1988</v>
      </c>
      <c r="F194" s="220" t="s">
        <v>1989</v>
      </c>
      <c r="G194" s="221" t="s">
        <v>229</v>
      </c>
      <c r="H194" s="222">
        <v>295</v>
      </c>
      <c r="I194" s="223"/>
      <c r="J194" s="224">
        <f>ROUND(I194*H194,2)</f>
        <v>0</v>
      </c>
      <c r="K194" s="220" t="s">
        <v>205</v>
      </c>
      <c r="L194" s="42"/>
      <c r="M194" s="225" t="s">
        <v>30</v>
      </c>
      <c r="N194" s="226" t="s">
        <v>46</v>
      </c>
      <c r="O194" s="82"/>
      <c r="P194" s="227">
        <f>O194*H194</f>
        <v>0</v>
      </c>
      <c r="Q194" s="227">
        <v>0</v>
      </c>
      <c r="R194" s="227">
        <f>Q194*H194</f>
        <v>0</v>
      </c>
      <c r="S194" s="227">
        <v>0</v>
      </c>
      <c r="T194" s="228">
        <f>S194*H194</f>
        <v>0</v>
      </c>
      <c r="AR194" s="229" t="s">
        <v>206</v>
      </c>
      <c r="AT194" s="229" t="s">
        <v>201</v>
      </c>
      <c r="AU194" s="229" t="s">
        <v>75</v>
      </c>
      <c r="AY194" s="16" t="s">
        <v>199</v>
      </c>
      <c r="BE194" s="230">
        <f>IF(N194="základní",J194,0)</f>
        <v>0</v>
      </c>
      <c r="BF194" s="230">
        <f>IF(N194="snížená",J194,0)</f>
        <v>0</v>
      </c>
      <c r="BG194" s="230">
        <f>IF(N194="zákl. přenesená",J194,0)</f>
        <v>0</v>
      </c>
      <c r="BH194" s="230">
        <f>IF(N194="sníž. přenesená",J194,0)</f>
        <v>0</v>
      </c>
      <c r="BI194" s="230">
        <f>IF(N194="nulová",J194,0)</f>
        <v>0</v>
      </c>
      <c r="BJ194" s="16" t="s">
        <v>83</v>
      </c>
      <c r="BK194" s="230">
        <f>ROUND(I194*H194,2)</f>
        <v>0</v>
      </c>
      <c r="BL194" s="16" t="s">
        <v>206</v>
      </c>
      <c r="BM194" s="229" t="s">
        <v>1990</v>
      </c>
    </row>
    <row r="195" s="1" customFormat="1">
      <c r="B195" s="37"/>
      <c r="C195" s="38"/>
      <c r="D195" s="231" t="s">
        <v>208</v>
      </c>
      <c r="E195" s="38"/>
      <c r="F195" s="232" t="s">
        <v>1991</v>
      </c>
      <c r="G195" s="38"/>
      <c r="H195" s="38"/>
      <c r="I195" s="144"/>
      <c r="J195" s="38"/>
      <c r="K195" s="38"/>
      <c r="L195" s="42"/>
      <c r="M195" s="233"/>
      <c r="N195" s="82"/>
      <c r="O195" s="82"/>
      <c r="P195" s="82"/>
      <c r="Q195" s="82"/>
      <c r="R195" s="82"/>
      <c r="S195" s="82"/>
      <c r="T195" s="83"/>
      <c r="AT195" s="16" t="s">
        <v>208</v>
      </c>
      <c r="AU195" s="16" t="s">
        <v>75</v>
      </c>
    </row>
    <row r="196" s="1" customFormat="1">
      <c r="B196" s="37"/>
      <c r="C196" s="38"/>
      <c r="D196" s="231" t="s">
        <v>210</v>
      </c>
      <c r="E196" s="38"/>
      <c r="F196" s="234" t="s">
        <v>1875</v>
      </c>
      <c r="G196" s="38"/>
      <c r="H196" s="38"/>
      <c r="I196" s="144"/>
      <c r="J196" s="38"/>
      <c r="K196" s="38"/>
      <c r="L196" s="42"/>
      <c r="M196" s="233"/>
      <c r="N196" s="82"/>
      <c r="O196" s="82"/>
      <c r="P196" s="82"/>
      <c r="Q196" s="82"/>
      <c r="R196" s="82"/>
      <c r="S196" s="82"/>
      <c r="T196" s="83"/>
      <c r="AT196" s="16" t="s">
        <v>210</v>
      </c>
      <c r="AU196" s="16" t="s">
        <v>75</v>
      </c>
    </row>
    <row r="197" s="1" customFormat="1" ht="16.5" customHeight="1">
      <c r="B197" s="37"/>
      <c r="C197" s="218" t="s">
        <v>573</v>
      </c>
      <c r="D197" s="218" t="s">
        <v>201</v>
      </c>
      <c r="E197" s="219" t="s">
        <v>1992</v>
      </c>
      <c r="F197" s="220" t="s">
        <v>1993</v>
      </c>
      <c r="G197" s="221" t="s">
        <v>229</v>
      </c>
      <c r="H197" s="222">
        <v>295</v>
      </c>
      <c r="I197" s="223"/>
      <c r="J197" s="224">
        <f>ROUND(I197*H197,2)</f>
        <v>0</v>
      </c>
      <c r="K197" s="220" t="s">
        <v>205</v>
      </c>
      <c r="L197" s="42"/>
      <c r="M197" s="225" t="s">
        <v>30</v>
      </c>
      <c r="N197" s="226" t="s">
        <v>46</v>
      </c>
      <c r="O197" s="82"/>
      <c r="P197" s="227">
        <f>O197*H197</f>
        <v>0</v>
      </c>
      <c r="Q197" s="227">
        <v>0</v>
      </c>
      <c r="R197" s="227">
        <f>Q197*H197</f>
        <v>0</v>
      </c>
      <c r="S197" s="227">
        <v>0</v>
      </c>
      <c r="T197" s="228">
        <f>S197*H197</f>
        <v>0</v>
      </c>
      <c r="AR197" s="229" t="s">
        <v>206</v>
      </c>
      <c r="AT197" s="229" t="s">
        <v>201</v>
      </c>
      <c r="AU197" s="229" t="s">
        <v>75</v>
      </c>
      <c r="AY197" s="16" t="s">
        <v>199</v>
      </c>
      <c r="BE197" s="230">
        <f>IF(N197="základní",J197,0)</f>
        <v>0</v>
      </c>
      <c r="BF197" s="230">
        <f>IF(N197="snížená",J197,0)</f>
        <v>0</v>
      </c>
      <c r="BG197" s="230">
        <f>IF(N197="zákl. přenesená",J197,0)</f>
        <v>0</v>
      </c>
      <c r="BH197" s="230">
        <f>IF(N197="sníž. přenesená",J197,0)</f>
        <v>0</v>
      </c>
      <c r="BI197" s="230">
        <f>IF(N197="nulová",J197,0)</f>
        <v>0</v>
      </c>
      <c r="BJ197" s="16" t="s">
        <v>83</v>
      </c>
      <c r="BK197" s="230">
        <f>ROUND(I197*H197,2)</f>
        <v>0</v>
      </c>
      <c r="BL197" s="16" t="s">
        <v>206</v>
      </c>
      <c r="BM197" s="229" t="s">
        <v>1994</v>
      </c>
    </row>
    <row r="198" s="1" customFormat="1">
      <c r="B198" s="37"/>
      <c r="C198" s="38"/>
      <c r="D198" s="231" t="s">
        <v>208</v>
      </c>
      <c r="E198" s="38"/>
      <c r="F198" s="232" t="s">
        <v>1995</v>
      </c>
      <c r="G198" s="38"/>
      <c r="H198" s="38"/>
      <c r="I198" s="144"/>
      <c r="J198" s="38"/>
      <c r="K198" s="38"/>
      <c r="L198" s="42"/>
      <c r="M198" s="233"/>
      <c r="N198" s="82"/>
      <c r="O198" s="82"/>
      <c r="P198" s="82"/>
      <c r="Q198" s="82"/>
      <c r="R198" s="82"/>
      <c r="S198" s="82"/>
      <c r="T198" s="83"/>
      <c r="AT198" s="16" t="s">
        <v>208</v>
      </c>
      <c r="AU198" s="16" t="s">
        <v>75</v>
      </c>
    </row>
    <row r="199" s="1" customFormat="1" ht="16.5" customHeight="1">
      <c r="B199" s="37"/>
      <c r="C199" s="218" t="s">
        <v>557</v>
      </c>
      <c r="D199" s="218" t="s">
        <v>201</v>
      </c>
      <c r="E199" s="219" t="s">
        <v>1920</v>
      </c>
      <c r="F199" s="220" t="s">
        <v>1921</v>
      </c>
      <c r="G199" s="221" t="s">
        <v>229</v>
      </c>
      <c r="H199" s="222">
        <v>295</v>
      </c>
      <c r="I199" s="223"/>
      <c r="J199" s="224">
        <f>ROUND(I199*H199,2)</f>
        <v>0</v>
      </c>
      <c r="K199" s="220" t="s">
        <v>205</v>
      </c>
      <c r="L199" s="42"/>
      <c r="M199" s="225" t="s">
        <v>30</v>
      </c>
      <c r="N199" s="226" t="s">
        <v>46</v>
      </c>
      <c r="O199" s="82"/>
      <c r="P199" s="227">
        <f>O199*H199</f>
        <v>0</v>
      </c>
      <c r="Q199" s="227">
        <v>0</v>
      </c>
      <c r="R199" s="227">
        <f>Q199*H199</f>
        <v>0</v>
      </c>
      <c r="S199" s="227">
        <v>0</v>
      </c>
      <c r="T199" s="228">
        <f>S199*H199</f>
        <v>0</v>
      </c>
      <c r="AR199" s="229" t="s">
        <v>206</v>
      </c>
      <c r="AT199" s="229" t="s">
        <v>201</v>
      </c>
      <c r="AU199" s="229" t="s">
        <v>75</v>
      </c>
      <c r="AY199" s="16" t="s">
        <v>199</v>
      </c>
      <c r="BE199" s="230">
        <f>IF(N199="základní",J199,0)</f>
        <v>0</v>
      </c>
      <c r="BF199" s="230">
        <f>IF(N199="snížená",J199,0)</f>
        <v>0</v>
      </c>
      <c r="BG199" s="230">
        <f>IF(N199="zákl. přenesená",J199,0)</f>
        <v>0</v>
      </c>
      <c r="BH199" s="230">
        <f>IF(N199="sníž. přenesená",J199,0)</f>
        <v>0</v>
      </c>
      <c r="BI199" s="230">
        <f>IF(N199="nulová",J199,0)</f>
        <v>0</v>
      </c>
      <c r="BJ199" s="16" t="s">
        <v>83</v>
      </c>
      <c r="BK199" s="230">
        <f>ROUND(I199*H199,2)</f>
        <v>0</v>
      </c>
      <c r="BL199" s="16" t="s">
        <v>206</v>
      </c>
      <c r="BM199" s="229" t="s">
        <v>1996</v>
      </c>
    </row>
    <row r="200" s="1" customFormat="1">
      <c r="B200" s="37"/>
      <c r="C200" s="38"/>
      <c r="D200" s="231" t="s">
        <v>208</v>
      </c>
      <c r="E200" s="38"/>
      <c r="F200" s="232" t="s">
        <v>1923</v>
      </c>
      <c r="G200" s="38"/>
      <c r="H200" s="38"/>
      <c r="I200" s="144"/>
      <c r="J200" s="38"/>
      <c r="K200" s="38"/>
      <c r="L200" s="42"/>
      <c r="M200" s="233"/>
      <c r="N200" s="82"/>
      <c r="O200" s="82"/>
      <c r="P200" s="82"/>
      <c r="Q200" s="82"/>
      <c r="R200" s="82"/>
      <c r="S200" s="82"/>
      <c r="T200" s="83"/>
      <c r="AT200" s="16" t="s">
        <v>208</v>
      </c>
      <c r="AU200" s="16" t="s">
        <v>75</v>
      </c>
    </row>
    <row r="201" s="1" customFormat="1" ht="16.5" customHeight="1">
      <c r="B201" s="37"/>
      <c r="C201" s="263" t="s">
        <v>562</v>
      </c>
      <c r="D201" s="263" t="s">
        <v>774</v>
      </c>
      <c r="E201" s="264" t="s">
        <v>1924</v>
      </c>
      <c r="F201" s="265" t="s">
        <v>1925</v>
      </c>
      <c r="G201" s="266" t="s">
        <v>229</v>
      </c>
      <c r="H201" s="267">
        <v>309.75</v>
      </c>
      <c r="I201" s="268"/>
      <c r="J201" s="269">
        <f>ROUND(I201*H201,2)</f>
        <v>0</v>
      </c>
      <c r="K201" s="265" t="s">
        <v>205</v>
      </c>
      <c r="L201" s="270"/>
      <c r="M201" s="271" t="s">
        <v>30</v>
      </c>
      <c r="N201" s="272" t="s">
        <v>46</v>
      </c>
      <c r="O201" s="82"/>
      <c r="P201" s="227">
        <f>O201*H201</f>
        <v>0</v>
      </c>
      <c r="Q201" s="227">
        <v>0.00035</v>
      </c>
      <c r="R201" s="227">
        <f>Q201*H201</f>
        <v>0.1084125</v>
      </c>
      <c r="S201" s="227">
        <v>0</v>
      </c>
      <c r="T201" s="228">
        <f>S201*H201</f>
        <v>0</v>
      </c>
      <c r="AR201" s="229" t="s">
        <v>263</v>
      </c>
      <c r="AT201" s="229" t="s">
        <v>774</v>
      </c>
      <c r="AU201" s="229" t="s">
        <v>75</v>
      </c>
      <c r="AY201" s="16" t="s">
        <v>199</v>
      </c>
      <c r="BE201" s="230">
        <f>IF(N201="základní",J201,0)</f>
        <v>0</v>
      </c>
      <c r="BF201" s="230">
        <f>IF(N201="snížená",J201,0)</f>
        <v>0</v>
      </c>
      <c r="BG201" s="230">
        <f>IF(N201="zákl. přenesená",J201,0)</f>
        <v>0</v>
      </c>
      <c r="BH201" s="230">
        <f>IF(N201="sníž. přenesená",J201,0)</f>
        <v>0</v>
      </c>
      <c r="BI201" s="230">
        <f>IF(N201="nulová",J201,0)</f>
        <v>0</v>
      </c>
      <c r="BJ201" s="16" t="s">
        <v>83</v>
      </c>
      <c r="BK201" s="230">
        <f>ROUND(I201*H201,2)</f>
        <v>0</v>
      </c>
      <c r="BL201" s="16" t="s">
        <v>206</v>
      </c>
      <c r="BM201" s="229" t="s">
        <v>1997</v>
      </c>
    </row>
    <row r="202" s="1" customFormat="1">
      <c r="B202" s="37"/>
      <c r="C202" s="38"/>
      <c r="D202" s="231" t="s">
        <v>208</v>
      </c>
      <c r="E202" s="38"/>
      <c r="F202" s="232" t="s">
        <v>1925</v>
      </c>
      <c r="G202" s="38"/>
      <c r="H202" s="38"/>
      <c r="I202" s="144"/>
      <c r="J202" s="38"/>
      <c r="K202" s="38"/>
      <c r="L202" s="42"/>
      <c r="M202" s="233"/>
      <c r="N202" s="82"/>
      <c r="O202" s="82"/>
      <c r="P202" s="82"/>
      <c r="Q202" s="82"/>
      <c r="R202" s="82"/>
      <c r="S202" s="82"/>
      <c r="T202" s="83"/>
      <c r="AT202" s="16" t="s">
        <v>208</v>
      </c>
      <c r="AU202" s="16" t="s">
        <v>75</v>
      </c>
    </row>
    <row r="203" s="1" customFormat="1" ht="16.5" customHeight="1">
      <c r="B203" s="37"/>
      <c r="C203" s="263" t="s">
        <v>578</v>
      </c>
      <c r="D203" s="263" t="s">
        <v>774</v>
      </c>
      <c r="E203" s="264" t="s">
        <v>1924</v>
      </c>
      <c r="F203" s="265" t="s">
        <v>1925</v>
      </c>
      <c r="G203" s="266" t="s">
        <v>229</v>
      </c>
      <c r="H203" s="267">
        <v>62</v>
      </c>
      <c r="I203" s="268"/>
      <c r="J203" s="269">
        <f>ROUND(I203*H203,2)</f>
        <v>0</v>
      </c>
      <c r="K203" s="265" t="s">
        <v>205</v>
      </c>
      <c r="L203" s="270"/>
      <c r="M203" s="271" t="s">
        <v>30</v>
      </c>
      <c r="N203" s="272" t="s">
        <v>46</v>
      </c>
      <c r="O203" s="82"/>
      <c r="P203" s="227">
        <f>O203*H203</f>
        <v>0</v>
      </c>
      <c r="Q203" s="227">
        <v>0.00035</v>
      </c>
      <c r="R203" s="227">
        <f>Q203*H203</f>
        <v>0.021700000000000001</v>
      </c>
      <c r="S203" s="227">
        <v>0</v>
      </c>
      <c r="T203" s="228">
        <f>S203*H203</f>
        <v>0</v>
      </c>
      <c r="AR203" s="229" t="s">
        <v>263</v>
      </c>
      <c r="AT203" s="229" t="s">
        <v>774</v>
      </c>
      <c r="AU203" s="229" t="s">
        <v>75</v>
      </c>
      <c r="AY203" s="16" t="s">
        <v>199</v>
      </c>
      <c r="BE203" s="230">
        <f>IF(N203="základní",J203,0)</f>
        <v>0</v>
      </c>
      <c r="BF203" s="230">
        <f>IF(N203="snížená",J203,0)</f>
        <v>0</v>
      </c>
      <c r="BG203" s="230">
        <f>IF(N203="zákl. přenesená",J203,0)</f>
        <v>0</v>
      </c>
      <c r="BH203" s="230">
        <f>IF(N203="sníž. přenesená",J203,0)</f>
        <v>0</v>
      </c>
      <c r="BI203" s="230">
        <f>IF(N203="nulová",J203,0)</f>
        <v>0</v>
      </c>
      <c r="BJ203" s="16" t="s">
        <v>83</v>
      </c>
      <c r="BK203" s="230">
        <f>ROUND(I203*H203,2)</f>
        <v>0</v>
      </c>
      <c r="BL203" s="16" t="s">
        <v>206</v>
      </c>
      <c r="BM203" s="229" t="s">
        <v>1998</v>
      </c>
    </row>
    <row r="204" s="1" customFormat="1">
      <c r="B204" s="37"/>
      <c r="C204" s="38"/>
      <c r="D204" s="231" t="s">
        <v>208</v>
      </c>
      <c r="E204" s="38"/>
      <c r="F204" s="232" t="s">
        <v>1925</v>
      </c>
      <c r="G204" s="38"/>
      <c r="H204" s="38"/>
      <c r="I204" s="144"/>
      <c r="J204" s="38"/>
      <c r="K204" s="38"/>
      <c r="L204" s="42"/>
      <c r="M204" s="233"/>
      <c r="N204" s="82"/>
      <c r="O204" s="82"/>
      <c r="P204" s="82"/>
      <c r="Q204" s="82"/>
      <c r="R204" s="82"/>
      <c r="S204" s="82"/>
      <c r="T204" s="83"/>
      <c r="AT204" s="16" t="s">
        <v>208</v>
      </c>
      <c r="AU204" s="16" t="s">
        <v>75</v>
      </c>
    </row>
    <row r="205" s="1" customFormat="1" ht="16.5" customHeight="1">
      <c r="B205" s="37"/>
      <c r="C205" s="218" t="s">
        <v>567</v>
      </c>
      <c r="D205" s="218" t="s">
        <v>201</v>
      </c>
      <c r="E205" s="219" t="s">
        <v>1927</v>
      </c>
      <c r="F205" s="220" t="s">
        <v>1928</v>
      </c>
      <c r="G205" s="221" t="s">
        <v>229</v>
      </c>
      <c r="H205" s="222">
        <v>295</v>
      </c>
      <c r="I205" s="223"/>
      <c r="J205" s="224">
        <f>ROUND(I205*H205,2)</f>
        <v>0</v>
      </c>
      <c r="K205" s="220" t="s">
        <v>205</v>
      </c>
      <c r="L205" s="42"/>
      <c r="M205" s="225" t="s">
        <v>30</v>
      </c>
      <c r="N205" s="226" t="s">
        <v>46</v>
      </c>
      <c r="O205" s="82"/>
      <c r="P205" s="227">
        <f>O205*H205</f>
        <v>0</v>
      </c>
      <c r="Q205" s="227">
        <v>0</v>
      </c>
      <c r="R205" s="227">
        <f>Q205*H205</f>
        <v>0</v>
      </c>
      <c r="S205" s="227">
        <v>0</v>
      </c>
      <c r="T205" s="228">
        <f>S205*H205</f>
        <v>0</v>
      </c>
      <c r="AR205" s="229" t="s">
        <v>206</v>
      </c>
      <c r="AT205" s="229" t="s">
        <v>201</v>
      </c>
      <c r="AU205" s="229" t="s">
        <v>75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1999</v>
      </c>
    </row>
    <row r="206" s="1" customFormat="1">
      <c r="B206" s="37"/>
      <c r="C206" s="38"/>
      <c r="D206" s="231" t="s">
        <v>208</v>
      </c>
      <c r="E206" s="38"/>
      <c r="F206" s="232" t="s">
        <v>1930</v>
      </c>
      <c r="G206" s="38"/>
      <c r="H206" s="38"/>
      <c r="I206" s="144"/>
      <c r="J206" s="38"/>
      <c r="K206" s="38"/>
      <c r="L206" s="42"/>
      <c r="M206" s="233"/>
      <c r="N206" s="82"/>
      <c r="O206" s="82"/>
      <c r="P206" s="82"/>
      <c r="Q206" s="82"/>
      <c r="R206" s="82"/>
      <c r="S206" s="82"/>
      <c r="T206" s="83"/>
      <c r="AT206" s="16" t="s">
        <v>208</v>
      </c>
      <c r="AU206" s="16" t="s">
        <v>75</v>
      </c>
    </row>
    <row r="207" s="1" customFormat="1">
      <c r="B207" s="37"/>
      <c r="C207" s="38"/>
      <c r="D207" s="231" t="s">
        <v>210</v>
      </c>
      <c r="E207" s="38"/>
      <c r="F207" s="234" t="s">
        <v>1931</v>
      </c>
      <c r="G207" s="38"/>
      <c r="H207" s="38"/>
      <c r="I207" s="144"/>
      <c r="J207" s="38"/>
      <c r="K207" s="38"/>
      <c r="L207" s="42"/>
      <c r="M207" s="233"/>
      <c r="N207" s="82"/>
      <c r="O207" s="82"/>
      <c r="P207" s="82"/>
      <c r="Q207" s="82"/>
      <c r="R207" s="82"/>
      <c r="S207" s="82"/>
      <c r="T207" s="83"/>
      <c r="AT207" s="16" t="s">
        <v>210</v>
      </c>
      <c r="AU207" s="16" t="s">
        <v>75</v>
      </c>
    </row>
    <row r="208" s="1" customFormat="1" ht="16.5" customHeight="1">
      <c r="B208" s="37"/>
      <c r="C208" s="218" t="s">
        <v>710</v>
      </c>
      <c r="D208" s="218" t="s">
        <v>201</v>
      </c>
      <c r="E208" s="219" t="s">
        <v>2000</v>
      </c>
      <c r="F208" s="220" t="s">
        <v>2001</v>
      </c>
      <c r="G208" s="221" t="s">
        <v>229</v>
      </c>
      <c r="H208" s="222">
        <v>52</v>
      </c>
      <c r="I208" s="223"/>
      <c r="J208" s="224">
        <f>ROUND(I208*H208,2)</f>
        <v>0</v>
      </c>
      <c r="K208" s="220" t="s">
        <v>205</v>
      </c>
      <c r="L208" s="42"/>
      <c r="M208" s="225" t="s">
        <v>30</v>
      </c>
      <c r="N208" s="226" t="s">
        <v>46</v>
      </c>
      <c r="O208" s="82"/>
      <c r="P208" s="227">
        <f>O208*H208</f>
        <v>0</v>
      </c>
      <c r="Q208" s="227">
        <v>0</v>
      </c>
      <c r="R208" s="227">
        <f>Q208*H208</f>
        <v>0</v>
      </c>
      <c r="S208" s="227">
        <v>0</v>
      </c>
      <c r="T208" s="228">
        <f>S208*H208</f>
        <v>0</v>
      </c>
      <c r="AR208" s="229" t="s">
        <v>206</v>
      </c>
      <c r="AT208" s="229" t="s">
        <v>201</v>
      </c>
      <c r="AU208" s="229" t="s">
        <v>75</v>
      </c>
      <c r="AY208" s="16" t="s">
        <v>199</v>
      </c>
      <c r="BE208" s="230">
        <f>IF(N208="základní",J208,0)</f>
        <v>0</v>
      </c>
      <c r="BF208" s="230">
        <f>IF(N208="snížená",J208,0)</f>
        <v>0</v>
      </c>
      <c r="BG208" s="230">
        <f>IF(N208="zákl. přenesená",J208,0)</f>
        <v>0</v>
      </c>
      <c r="BH208" s="230">
        <f>IF(N208="sníž. přenesená",J208,0)</f>
        <v>0</v>
      </c>
      <c r="BI208" s="230">
        <f>IF(N208="nulová",J208,0)</f>
        <v>0</v>
      </c>
      <c r="BJ208" s="16" t="s">
        <v>83</v>
      </c>
      <c r="BK208" s="230">
        <f>ROUND(I208*H208,2)</f>
        <v>0</v>
      </c>
      <c r="BL208" s="16" t="s">
        <v>206</v>
      </c>
      <c r="BM208" s="229" t="s">
        <v>2002</v>
      </c>
    </row>
    <row r="209" s="1" customFormat="1">
      <c r="B209" s="37"/>
      <c r="C209" s="38"/>
      <c r="D209" s="231" t="s">
        <v>208</v>
      </c>
      <c r="E209" s="38"/>
      <c r="F209" s="232" t="s">
        <v>2003</v>
      </c>
      <c r="G209" s="38"/>
      <c r="H209" s="38"/>
      <c r="I209" s="144"/>
      <c r="J209" s="38"/>
      <c r="K209" s="38"/>
      <c r="L209" s="42"/>
      <c r="M209" s="233"/>
      <c r="N209" s="82"/>
      <c r="O209" s="82"/>
      <c r="P209" s="82"/>
      <c r="Q209" s="82"/>
      <c r="R209" s="82"/>
      <c r="S209" s="82"/>
      <c r="T209" s="83"/>
      <c r="AT209" s="16" t="s">
        <v>208</v>
      </c>
      <c r="AU209" s="16" t="s">
        <v>75</v>
      </c>
    </row>
    <row r="210" s="1" customFormat="1" ht="16.5" customHeight="1">
      <c r="B210" s="37"/>
      <c r="C210" s="263" t="s">
        <v>712</v>
      </c>
      <c r="D210" s="263" t="s">
        <v>774</v>
      </c>
      <c r="E210" s="264" t="s">
        <v>1901</v>
      </c>
      <c r="F210" s="265" t="s">
        <v>1902</v>
      </c>
      <c r="G210" s="266" t="s">
        <v>229</v>
      </c>
      <c r="H210" s="267">
        <v>52</v>
      </c>
      <c r="I210" s="268"/>
      <c r="J210" s="269">
        <f>ROUND(I210*H210,2)</f>
        <v>0</v>
      </c>
      <c r="K210" s="265" t="s">
        <v>205</v>
      </c>
      <c r="L210" s="270"/>
      <c r="M210" s="271" t="s">
        <v>30</v>
      </c>
      <c r="N210" s="272" t="s">
        <v>46</v>
      </c>
      <c r="O210" s="82"/>
      <c r="P210" s="227">
        <f>O210*H210</f>
        <v>0</v>
      </c>
      <c r="Q210" s="227">
        <v>0.00089999999999999998</v>
      </c>
      <c r="R210" s="227">
        <f>Q210*H210</f>
        <v>0.046800000000000001</v>
      </c>
      <c r="S210" s="227">
        <v>0</v>
      </c>
      <c r="T210" s="228">
        <f>S210*H210</f>
        <v>0</v>
      </c>
      <c r="AR210" s="229" t="s">
        <v>263</v>
      </c>
      <c r="AT210" s="229" t="s">
        <v>774</v>
      </c>
      <c r="AU210" s="229" t="s">
        <v>75</v>
      </c>
      <c r="AY210" s="16" t="s">
        <v>199</v>
      </c>
      <c r="BE210" s="230">
        <f>IF(N210="základní",J210,0)</f>
        <v>0</v>
      </c>
      <c r="BF210" s="230">
        <f>IF(N210="snížená",J210,0)</f>
        <v>0</v>
      </c>
      <c r="BG210" s="230">
        <f>IF(N210="zákl. přenesená",J210,0)</f>
        <v>0</v>
      </c>
      <c r="BH210" s="230">
        <f>IF(N210="sníž. přenesená",J210,0)</f>
        <v>0</v>
      </c>
      <c r="BI210" s="230">
        <f>IF(N210="nulová",J210,0)</f>
        <v>0</v>
      </c>
      <c r="BJ210" s="16" t="s">
        <v>83</v>
      </c>
      <c r="BK210" s="230">
        <f>ROUND(I210*H210,2)</f>
        <v>0</v>
      </c>
      <c r="BL210" s="16" t="s">
        <v>206</v>
      </c>
      <c r="BM210" s="229" t="s">
        <v>2004</v>
      </c>
    </row>
    <row r="211" s="1" customFormat="1">
      <c r="B211" s="37"/>
      <c r="C211" s="38"/>
      <c r="D211" s="231" t="s">
        <v>208</v>
      </c>
      <c r="E211" s="38"/>
      <c r="F211" s="232" t="s">
        <v>1902</v>
      </c>
      <c r="G211" s="38"/>
      <c r="H211" s="38"/>
      <c r="I211" s="144"/>
      <c r="J211" s="38"/>
      <c r="K211" s="38"/>
      <c r="L211" s="42"/>
      <c r="M211" s="233"/>
      <c r="N211" s="82"/>
      <c r="O211" s="82"/>
      <c r="P211" s="82"/>
      <c r="Q211" s="82"/>
      <c r="R211" s="82"/>
      <c r="S211" s="82"/>
      <c r="T211" s="83"/>
      <c r="AT211" s="16" t="s">
        <v>208</v>
      </c>
      <c r="AU211" s="16" t="s">
        <v>75</v>
      </c>
    </row>
    <row r="212" s="1" customFormat="1" ht="16.5" customHeight="1">
      <c r="B212" s="37"/>
      <c r="C212" s="218" t="s">
        <v>714</v>
      </c>
      <c r="D212" s="218" t="s">
        <v>201</v>
      </c>
      <c r="E212" s="219" t="s">
        <v>2005</v>
      </c>
      <c r="F212" s="220" t="s">
        <v>2006</v>
      </c>
      <c r="G212" s="221" t="s">
        <v>229</v>
      </c>
      <c r="H212" s="222">
        <v>104</v>
      </c>
      <c r="I212" s="223"/>
      <c r="J212" s="224">
        <f>ROUND(I212*H212,2)</f>
        <v>0</v>
      </c>
      <c r="K212" s="220" t="s">
        <v>205</v>
      </c>
      <c r="L212" s="42"/>
      <c r="M212" s="225" t="s">
        <v>30</v>
      </c>
      <c r="N212" s="226" t="s">
        <v>46</v>
      </c>
      <c r="O212" s="82"/>
      <c r="P212" s="227">
        <f>O212*H212</f>
        <v>0</v>
      </c>
      <c r="Q212" s="227">
        <v>0</v>
      </c>
      <c r="R212" s="227">
        <f>Q212*H212</f>
        <v>0</v>
      </c>
      <c r="S212" s="227">
        <v>0</v>
      </c>
      <c r="T212" s="228">
        <f>S212*H212</f>
        <v>0</v>
      </c>
      <c r="AR212" s="229" t="s">
        <v>206</v>
      </c>
      <c r="AT212" s="229" t="s">
        <v>201</v>
      </c>
      <c r="AU212" s="229" t="s">
        <v>75</v>
      </c>
      <c r="AY212" s="16" t="s">
        <v>199</v>
      </c>
      <c r="BE212" s="230">
        <f>IF(N212="základní",J212,0)</f>
        <v>0</v>
      </c>
      <c r="BF212" s="230">
        <f>IF(N212="snížená",J212,0)</f>
        <v>0</v>
      </c>
      <c r="BG212" s="230">
        <f>IF(N212="zákl. přenesená",J212,0)</f>
        <v>0</v>
      </c>
      <c r="BH212" s="230">
        <f>IF(N212="sníž. přenesená",J212,0)</f>
        <v>0</v>
      </c>
      <c r="BI212" s="230">
        <f>IF(N212="nulová",J212,0)</f>
        <v>0</v>
      </c>
      <c r="BJ212" s="16" t="s">
        <v>83</v>
      </c>
      <c r="BK212" s="230">
        <f>ROUND(I212*H212,2)</f>
        <v>0</v>
      </c>
      <c r="BL212" s="16" t="s">
        <v>206</v>
      </c>
      <c r="BM212" s="229" t="s">
        <v>2007</v>
      </c>
    </row>
    <row r="213" s="1" customFormat="1">
      <c r="B213" s="37"/>
      <c r="C213" s="38"/>
      <c r="D213" s="231" t="s">
        <v>208</v>
      </c>
      <c r="E213" s="38"/>
      <c r="F213" s="232" t="s">
        <v>2008</v>
      </c>
      <c r="G213" s="38"/>
      <c r="H213" s="38"/>
      <c r="I213" s="144"/>
      <c r="J213" s="38"/>
      <c r="K213" s="38"/>
      <c r="L213" s="42"/>
      <c r="M213" s="233"/>
      <c r="N213" s="82"/>
      <c r="O213" s="82"/>
      <c r="P213" s="82"/>
      <c r="Q213" s="82"/>
      <c r="R213" s="82"/>
      <c r="S213" s="82"/>
      <c r="T213" s="83"/>
      <c r="AT213" s="16" t="s">
        <v>208</v>
      </c>
      <c r="AU213" s="16" t="s">
        <v>75</v>
      </c>
    </row>
    <row r="214" s="1" customFormat="1" ht="16.5" customHeight="1">
      <c r="B214" s="37"/>
      <c r="C214" s="263" t="s">
        <v>716</v>
      </c>
      <c r="D214" s="263" t="s">
        <v>774</v>
      </c>
      <c r="E214" s="264" t="s">
        <v>2009</v>
      </c>
      <c r="F214" s="265" t="s">
        <v>2010</v>
      </c>
      <c r="G214" s="266" t="s">
        <v>229</v>
      </c>
      <c r="H214" s="267">
        <v>117</v>
      </c>
      <c r="I214" s="268"/>
      <c r="J214" s="269">
        <f>ROUND(I214*H214,2)</f>
        <v>0</v>
      </c>
      <c r="K214" s="265" t="s">
        <v>205</v>
      </c>
      <c r="L214" s="270"/>
      <c r="M214" s="271" t="s">
        <v>30</v>
      </c>
      <c r="N214" s="272" t="s">
        <v>46</v>
      </c>
      <c r="O214" s="82"/>
      <c r="P214" s="227">
        <f>O214*H214</f>
        <v>0</v>
      </c>
      <c r="Q214" s="227">
        <v>0.00016000000000000001</v>
      </c>
      <c r="R214" s="227">
        <f>Q214*H214</f>
        <v>0.018720000000000001</v>
      </c>
      <c r="S214" s="227">
        <v>0</v>
      </c>
      <c r="T214" s="228">
        <f>S214*H214</f>
        <v>0</v>
      </c>
      <c r="AR214" s="229" t="s">
        <v>263</v>
      </c>
      <c r="AT214" s="229" t="s">
        <v>774</v>
      </c>
      <c r="AU214" s="229" t="s">
        <v>75</v>
      </c>
      <c r="AY214" s="16" t="s">
        <v>199</v>
      </c>
      <c r="BE214" s="230">
        <f>IF(N214="základní",J214,0)</f>
        <v>0</v>
      </c>
      <c r="BF214" s="230">
        <f>IF(N214="snížená",J214,0)</f>
        <v>0</v>
      </c>
      <c r="BG214" s="230">
        <f>IF(N214="zákl. přenesená",J214,0)</f>
        <v>0</v>
      </c>
      <c r="BH214" s="230">
        <f>IF(N214="sníž. přenesená",J214,0)</f>
        <v>0</v>
      </c>
      <c r="BI214" s="230">
        <f>IF(N214="nulová",J214,0)</f>
        <v>0</v>
      </c>
      <c r="BJ214" s="16" t="s">
        <v>83</v>
      </c>
      <c r="BK214" s="230">
        <f>ROUND(I214*H214,2)</f>
        <v>0</v>
      </c>
      <c r="BL214" s="16" t="s">
        <v>206</v>
      </c>
      <c r="BM214" s="229" t="s">
        <v>2011</v>
      </c>
    </row>
    <row r="215" s="1" customFormat="1">
      <c r="B215" s="37"/>
      <c r="C215" s="38"/>
      <c r="D215" s="231" t="s">
        <v>208</v>
      </c>
      <c r="E215" s="38"/>
      <c r="F215" s="232" t="s">
        <v>2010</v>
      </c>
      <c r="G215" s="38"/>
      <c r="H215" s="38"/>
      <c r="I215" s="144"/>
      <c r="J215" s="38"/>
      <c r="K215" s="38"/>
      <c r="L215" s="42"/>
      <c r="M215" s="233"/>
      <c r="N215" s="82"/>
      <c r="O215" s="82"/>
      <c r="P215" s="82"/>
      <c r="Q215" s="82"/>
      <c r="R215" s="82"/>
      <c r="S215" s="82"/>
      <c r="T215" s="83"/>
      <c r="AT215" s="16" t="s">
        <v>208</v>
      </c>
      <c r="AU215" s="16" t="s">
        <v>75</v>
      </c>
    </row>
    <row r="216" s="1" customFormat="1" ht="16.5" customHeight="1">
      <c r="B216" s="37"/>
      <c r="C216" s="218" t="s">
        <v>721</v>
      </c>
      <c r="D216" s="218" t="s">
        <v>201</v>
      </c>
      <c r="E216" s="219" t="s">
        <v>2012</v>
      </c>
      <c r="F216" s="220" t="s">
        <v>2013</v>
      </c>
      <c r="G216" s="221" t="s">
        <v>277</v>
      </c>
      <c r="H216" s="222">
        <v>130</v>
      </c>
      <c r="I216" s="223"/>
      <c r="J216" s="224">
        <f>ROUND(I216*H216,2)</f>
        <v>0</v>
      </c>
      <c r="K216" s="220" t="s">
        <v>205</v>
      </c>
      <c r="L216" s="42"/>
      <c r="M216" s="225" t="s">
        <v>30</v>
      </c>
      <c r="N216" s="226" t="s">
        <v>46</v>
      </c>
      <c r="O216" s="82"/>
      <c r="P216" s="227">
        <f>O216*H216</f>
        <v>0</v>
      </c>
      <c r="Q216" s="227">
        <v>0</v>
      </c>
      <c r="R216" s="227">
        <f>Q216*H216</f>
        <v>0</v>
      </c>
      <c r="S216" s="227">
        <v>0</v>
      </c>
      <c r="T216" s="228">
        <f>S216*H216</f>
        <v>0</v>
      </c>
      <c r="AR216" s="229" t="s">
        <v>206</v>
      </c>
      <c r="AT216" s="229" t="s">
        <v>201</v>
      </c>
      <c r="AU216" s="229" t="s">
        <v>75</v>
      </c>
      <c r="AY216" s="16" t="s">
        <v>199</v>
      </c>
      <c r="BE216" s="230">
        <f>IF(N216="základní",J216,0)</f>
        <v>0</v>
      </c>
      <c r="BF216" s="230">
        <f>IF(N216="snížená",J216,0)</f>
        <v>0</v>
      </c>
      <c r="BG216" s="230">
        <f>IF(N216="zákl. přenesená",J216,0)</f>
        <v>0</v>
      </c>
      <c r="BH216" s="230">
        <f>IF(N216="sníž. přenesená",J216,0)</f>
        <v>0</v>
      </c>
      <c r="BI216" s="230">
        <f>IF(N216="nulová",J216,0)</f>
        <v>0</v>
      </c>
      <c r="BJ216" s="16" t="s">
        <v>83</v>
      </c>
      <c r="BK216" s="230">
        <f>ROUND(I216*H216,2)</f>
        <v>0</v>
      </c>
      <c r="BL216" s="16" t="s">
        <v>206</v>
      </c>
      <c r="BM216" s="229" t="s">
        <v>2014</v>
      </c>
    </row>
    <row r="217" s="1" customFormat="1">
      <c r="B217" s="37"/>
      <c r="C217" s="38"/>
      <c r="D217" s="231" t="s">
        <v>208</v>
      </c>
      <c r="E217" s="38"/>
      <c r="F217" s="232" t="s">
        <v>2015</v>
      </c>
      <c r="G217" s="38"/>
      <c r="H217" s="38"/>
      <c r="I217" s="144"/>
      <c r="J217" s="38"/>
      <c r="K217" s="38"/>
      <c r="L217" s="42"/>
      <c r="M217" s="233"/>
      <c r="N217" s="82"/>
      <c r="O217" s="82"/>
      <c r="P217" s="82"/>
      <c r="Q217" s="82"/>
      <c r="R217" s="82"/>
      <c r="S217" s="82"/>
      <c r="T217" s="83"/>
      <c r="AT217" s="16" t="s">
        <v>208</v>
      </c>
      <c r="AU217" s="16" t="s">
        <v>75</v>
      </c>
    </row>
    <row r="218" s="1" customFormat="1" ht="16.5" customHeight="1">
      <c r="B218" s="37"/>
      <c r="C218" s="218" t="s">
        <v>726</v>
      </c>
      <c r="D218" s="218" t="s">
        <v>201</v>
      </c>
      <c r="E218" s="219" t="s">
        <v>2016</v>
      </c>
      <c r="F218" s="220" t="s">
        <v>2017</v>
      </c>
      <c r="G218" s="221" t="s">
        <v>277</v>
      </c>
      <c r="H218" s="222">
        <v>104</v>
      </c>
      <c r="I218" s="223"/>
      <c r="J218" s="224">
        <f>ROUND(I218*H218,2)</f>
        <v>0</v>
      </c>
      <c r="K218" s="220" t="s">
        <v>205</v>
      </c>
      <c r="L218" s="42"/>
      <c r="M218" s="225" t="s">
        <v>30</v>
      </c>
      <c r="N218" s="226" t="s">
        <v>46</v>
      </c>
      <c r="O218" s="82"/>
      <c r="P218" s="227">
        <f>O218*H218</f>
        <v>0</v>
      </c>
      <c r="Q218" s="227">
        <v>0</v>
      </c>
      <c r="R218" s="227">
        <f>Q218*H218</f>
        <v>0</v>
      </c>
      <c r="S218" s="227">
        <v>0</v>
      </c>
      <c r="T218" s="228">
        <f>S218*H218</f>
        <v>0</v>
      </c>
      <c r="AR218" s="229" t="s">
        <v>206</v>
      </c>
      <c r="AT218" s="229" t="s">
        <v>201</v>
      </c>
      <c r="AU218" s="229" t="s">
        <v>75</v>
      </c>
      <c r="AY218" s="16" t="s">
        <v>199</v>
      </c>
      <c r="BE218" s="230">
        <f>IF(N218="základní",J218,0)</f>
        <v>0</v>
      </c>
      <c r="BF218" s="230">
        <f>IF(N218="snížená",J218,0)</f>
        <v>0</v>
      </c>
      <c r="BG218" s="230">
        <f>IF(N218="zákl. přenesená",J218,0)</f>
        <v>0</v>
      </c>
      <c r="BH218" s="230">
        <f>IF(N218="sníž. přenesená",J218,0)</f>
        <v>0</v>
      </c>
      <c r="BI218" s="230">
        <f>IF(N218="nulová",J218,0)</f>
        <v>0</v>
      </c>
      <c r="BJ218" s="16" t="s">
        <v>83</v>
      </c>
      <c r="BK218" s="230">
        <f>ROUND(I218*H218,2)</f>
        <v>0</v>
      </c>
      <c r="BL218" s="16" t="s">
        <v>206</v>
      </c>
      <c r="BM218" s="229" t="s">
        <v>2018</v>
      </c>
    </row>
    <row r="219" s="1" customFormat="1">
      <c r="B219" s="37"/>
      <c r="C219" s="38"/>
      <c r="D219" s="231" t="s">
        <v>208</v>
      </c>
      <c r="E219" s="38"/>
      <c r="F219" s="232" t="s">
        <v>2019</v>
      </c>
      <c r="G219" s="38"/>
      <c r="H219" s="38"/>
      <c r="I219" s="144"/>
      <c r="J219" s="38"/>
      <c r="K219" s="38"/>
      <c r="L219" s="42"/>
      <c r="M219" s="233"/>
      <c r="N219" s="82"/>
      <c r="O219" s="82"/>
      <c r="P219" s="82"/>
      <c r="Q219" s="82"/>
      <c r="R219" s="82"/>
      <c r="S219" s="82"/>
      <c r="T219" s="83"/>
      <c r="AT219" s="16" t="s">
        <v>208</v>
      </c>
      <c r="AU219" s="16" t="s">
        <v>75</v>
      </c>
    </row>
    <row r="220" s="1" customFormat="1" ht="16.5" customHeight="1">
      <c r="B220" s="37"/>
      <c r="C220" s="218" t="s">
        <v>1815</v>
      </c>
      <c r="D220" s="218" t="s">
        <v>201</v>
      </c>
      <c r="E220" s="219" t="s">
        <v>2020</v>
      </c>
      <c r="F220" s="220" t="s">
        <v>2021</v>
      </c>
      <c r="G220" s="221" t="s">
        <v>277</v>
      </c>
      <c r="H220" s="222">
        <v>13</v>
      </c>
      <c r="I220" s="223"/>
      <c r="J220" s="224">
        <f>ROUND(I220*H220,2)</f>
        <v>0</v>
      </c>
      <c r="K220" s="220" t="s">
        <v>205</v>
      </c>
      <c r="L220" s="42"/>
      <c r="M220" s="225" t="s">
        <v>30</v>
      </c>
      <c r="N220" s="226" t="s">
        <v>46</v>
      </c>
      <c r="O220" s="82"/>
      <c r="P220" s="227">
        <f>O220*H220</f>
        <v>0</v>
      </c>
      <c r="Q220" s="227">
        <v>0</v>
      </c>
      <c r="R220" s="227">
        <f>Q220*H220</f>
        <v>0</v>
      </c>
      <c r="S220" s="227">
        <v>0</v>
      </c>
      <c r="T220" s="228">
        <f>S220*H220</f>
        <v>0</v>
      </c>
      <c r="AR220" s="229" t="s">
        <v>206</v>
      </c>
      <c r="AT220" s="229" t="s">
        <v>201</v>
      </c>
      <c r="AU220" s="229" t="s">
        <v>75</v>
      </c>
      <c r="AY220" s="16" t="s">
        <v>199</v>
      </c>
      <c r="BE220" s="230">
        <f>IF(N220="základní",J220,0)</f>
        <v>0</v>
      </c>
      <c r="BF220" s="230">
        <f>IF(N220="snížená",J220,0)</f>
        <v>0</v>
      </c>
      <c r="BG220" s="230">
        <f>IF(N220="zákl. přenesená",J220,0)</f>
        <v>0</v>
      </c>
      <c r="BH220" s="230">
        <f>IF(N220="sníž. přenesená",J220,0)</f>
        <v>0</v>
      </c>
      <c r="BI220" s="230">
        <f>IF(N220="nulová",J220,0)</f>
        <v>0</v>
      </c>
      <c r="BJ220" s="16" t="s">
        <v>83</v>
      </c>
      <c r="BK220" s="230">
        <f>ROUND(I220*H220,2)</f>
        <v>0</v>
      </c>
      <c r="BL220" s="16" t="s">
        <v>206</v>
      </c>
      <c r="BM220" s="229" t="s">
        <v>2022</v>
      </c>
    </row>
    <row r="221" s="1" customFormat="1">
      <c r="B221" s="37"/>
      <c r="C221" s="38"/>
      <c r="D221" s="231" t="s">
        <v>208</v>
      </c>
      <c r="E221" s="38"/>
      <c r="F221" s="232" t="s">
        <v>2023</v>
      </c>
      <c r="G221" s="38"/>
      <c r="H221" s="38"/>
      <c r="I221" s="144"/>
      <c r="J221" s="38"/>
      <c r="K221" s="38"/>
      <c r="L221" s="42"/>
      <c r="M221" s="233"/>
      <c r="N221" s="82"/>
      <c r="O221" s="82"/>
      <c r="P221" s="82"/>
      <c r="Q221" s="82"/>
      <c r="R221" s="82"/>
      <c r="S221" s="82"/>
      <c r="T221" s="83"/>
      <c r="AT221" s="16" t="s">
        <v>208</v>
      </c>
      <c r="AU221" s="16" t="s">
        <v>75</v>
      </c>
    </row>
    <row r="222" s="1" customFormat="1" ht="16.5" customHeight="1">
      <c r="B222" s="37"/>
      <c r="C222" s="218" t="s">
        <v>1764</v>
      </c>
      <c r="D222" s="218" t="s">
        <v>201</v>
      </c>
      <c r="E222" s="219" t="s">
        <v>1890</v>
      </c>
      <c r="F222" s="220" t="s">
        <v>1891</v>
      </c>
      <c r="G222" s="221" t="s">
        <v>229</v>
      </c>
      <c r="H222" s="222">
        <v>26</v>
      </c>
      <c r="I222" s="223"/>
      <c r="J222" s="224">
        <f>ROUND(I222*H222,2)</f>
        <v>0</v>
      </c>
      <c r="K222" s="220" t="s">
        <v>205</v>
      </c>
      <c r="L222" s="42"/>
      <c r="M222" s="225" t="s">
        <v>30</v>
      </c>
      <c r="N222" s="226" t="s">
        <v>46</v>
      </c>
      <c r="O222" s="82"/>
      <c r="P222" s="227">
        <f>O222*H222</f>
        <v>0</v>
      </c>
      <c r="Q222" s="227">
        <v>0</v>
      </c>
      <c r="R222" s="227">
        <f>Q222*H222</f>
        <v>0</v>
      </c>
      <c r="S222" s="227">
        <v>0</v>
      </c>
      <c r="T222" s="228">
        <f>S222*H222</f>
        <v>0</v>
      </c>
      <c r="AR222" s="229" t="s">
        <v>206</v>
      </c>
      <c r="AT222" s="229" t="s">
        <v>201</v>
      </c>
      <c r="AU222" s="229" t="s">
        <v>75</v>
      </c>
      <c r="AY222" s="16" t="s">
        <v>199</v>
      </c>
      <c r="BE222" s="230">
        <f>IF(N222="základní",J222,0)</f>
        <v>0</v>
      </c>
      <c r="BF222" s="230">
        <f>IF(N222="snížená",J222,0)</f>
        <v>0</v>
      </c>
      <c r="BG222" s="230">
        <f>IF(N222="zákl. přenesená",J222,0)</f>
        <v>0</v>
      </c>
      <c r="BH222" s="230">
        <f>IF(N222="sníž. přenesená",J222,0)</f>
        <v>0</v>
      </c>
      <c r="BI222" s="230">
        <f>IF(N222="nulová",J222,0)</f>
        <v>0</v>
      </c>
      <c r="BJ222" s="16" t="s">
        <v>83</v>
      </c>
      <c r="BK222" s="230">
        <f>ROUND(I222*H222,2)</f>
        <v>0</v>
      </c>
      <c r="BL222" s="16" t="s">
        <v>206</v>
      </c>
      <c r="BM222" s="229" t="s">
        <v>2024</v>
      </c>
    </row>
    <row r="223" s="1" customFormat="1">
      <c r="B223" s="37"/>
      <c r="C223" s="38"/>
      <c r="D223" s="231" t="s">
        <v>208</v>
      </c>
      <c r="E223" s="38"/>
      <c r="F223" s="232" t="s">
        <v>1893</v>
      </c>
      <c r="G223" s="38"/>
      <c r="H223" s="38"/>
      <c r="I223" s="144"/>
      <c r="J223" s="38"/>
      <c r="K223" s="38"/>
      <c r="L223" s="42"/>
      <c r="M223" s="233"/>
      <c r="N223" s="82"/>
      <c r="O223" s="82"/>
      <c r="P223" s="82"/>
      <c r="Q223" s="82"/>
      <c r="R223" s="82"/>
      <c r="S223" s="82"/>
      <c r="T223" s="83"/>
      <c r="AT223" s="16" t="s">
        <v>208</v>
      </c>
      <c r="AU223" s="16" t="s">
        <v>75</v>
      </c>
    </row>
    <row r="224" s="1" customFormat="1" ht="16.5" customHeight="1">
      <c r="B224" s="37"/>
      <c r="C224" s="263" t="s">
        <v>1768</v>
      </c>
      <c r="D224" s="263" t="s">
        <v>774</v>
      </c>
      <c r="E224" s="264" t="s">
        <v>1894</v>
      </c>
      <c r="F224" s="265" t="s">
        <v>1895</v>
      </c>
      <c r="G224" s="266" t="s">
        <v>1583</v>
      </c>
      <c r="H224" s="267">
        <v>27.300000000000001</v>
      </c>
      <c r="I224" s="268"/>
      <c r="J224" s="269">
        <f>ROUND(I224*H224,2)</f>
        <v>0</v>
      </c>
      <c r="K224" s="265" t="s">
        <v>205</v>
      </c>
      <c r="L224" s="270"/>
      <c r="M224" s="271" t="s">
        <v>30</v>
      </c>
      <c r="N224" s="272" t="s">
        <v>46</v>
      </c>
      <c r="O224" s="82"/>
      <c r="P224" s="227">
        <f>O224*H224</f>
        <v>0</v>
      </c>
      <c r="Q224" s="227">
        <v>0.001</v>
      </c>
      <c r="R224" s="227">
        <f>Q224*H224</f>
        <v>0.027300000000000001</v>
      </c>
      <c r="S224" s="227">
        <v>0</v>
      </c>
      <c r="T224" s="228">
        <f>S224*H224</f>
        <v>0</v>
      </c>
      <c r="AR224" s="229" t="s">
        <v>263</v>
      </c>
      <c r="AT224" s="229" t="s">
        <v>774</v>
      </c>
      <c r="AU224" s="229" t="s">
        <v>75</v>
      </c>
      <c r="AY224" s="16" t="s">
        <v>199</v>
      </c>
      <c r="BE224" s="230">
        <f>IF(N224="základní",J224,0)</f>
        <v>0</v>
      </c>
      <c r="BF224" s="230">
        <f>IF(N224="snížená",J224,0)</f>
        <v>0</v>
      </c>
      <c r="BG224" s="230">
        <f>IF(N224="zákl. přenesená",J224,0)</f>
        <v>0</v>
      </c>
      <c r="BH224" s="230">
        <f>IF(N224="sníž. přenesená",J224,0)</f>
        <v>0</v>
      </c>
      <c r="BI224" s="230">
        <f>IF(N224="nulová",J224,0)</f>
        <v>0</v>
      </c>
      <c r="BJ224" s="16" t="s">
        <v>83</v>
      </c>
      <c r="BK224" s="230">
        <f>ROUND(I224*H224,2)</f>
        <v>0</v>
      </c>
      <c r="BL224" s="16" t="s">
        <v>206</v>
      </c>
      <c r="BM224" s="229" t="s">
        <v>2025</v>
      </c>
    </row>
    <row r="225" s="1" customFormat="1">
      <c r="B225" s="37"/>
      <c r="C225" s="38"/>
      <c r="D225" s="231" t="s">
        <v>208</v>
      </c>
      <c r="E225" s="38"/>
      <c r="F225" s="232" t="s">
        <v>1895</v>
      </c>
      <c r="G225" s="38"/>
      <c r="H225" s="38"/>
      <c r="I225" s="144"/>
      <c r="J225" s="38"/>
      <c r="K225" s="38"/>
      <c r="L225" s="42"/>
      <c r="M225" s="233"/>
      <c r="N225" s="82"/>
      <c r="O225" s="82"/>
      <c r="P225" s="82"/>
      <c r="Q225" s="82"/>
      <c r="R225" s="82"/>
      <c r="S225" s="82"/>
      <c r="T225" s="83"/>
      <c r="AT225" s="16" t="s">
        <v>208</v>
      </c>
      <c r="AU225" s="16" t="s">
        <v>75</v>
      </c>
    </row>
    <row r="226" s="1" customFormat="1" ht="16.5" customHeight="1">
      <c r="B226" s="37"/>
      <c r="C226" s="263" t="s">
        <v>1772</v>
      </c>
      <c r="D226" s="263" t="s">
        <v>774</v>
      </c>
      <c r="E226" s="264" t="s">
        <v>2026</v>
      </c>
      <c r="F226" s="265" t="s">
        <v>2027</v>
      </c>
      <c r="G226" s="266" t="s">
        <v>277</v>
      </c>
      <c r="H226" s="267">
        <v>13</v>
      </c>
      <c r="I226" s="268"/>
      <c r="J226" s="269">
        <f>ROUND(I226*H226,2)</f>
        <v>0</v>
      </c>
      <c r="K226" s="265" t="s">
        <v>205</v>
      </c>
      <c r="L226" s="270"/>
      <c r="M226" s="271" t="s">
        <v>30</v>
      </c>
      <c r="N226" s="272" t="s">
        <v>46</v>
      </c>
      <c r="O226" s="82"/>
      <c r="P226" s="227">
        <f>O226*H226</f>
        <v>0</v>
      </c>
      <c r="Q226" s="227">
        <v>0.00013999999999999999</v>
      </c>
      <c r="R226" s="227">
        <f>Q226*H226</f>
        <v>0.0018199999999999998</v>
      </c>
      <c r="S226" s="227">
        <v>0</v>
      </c>
      <c r="T226" s="228">
        <f>S226*H226</f>
        <v>0</v>
      </c>
      <c r="AR226" s="229" t="s">
        <v>263</v>
      </c>
      <c r="AT226" s="229" t="s">
        <v>774</v>
      </c>
      <c r="AU226" s="229" t="s">
        <v>75</v>
      </c>
      <c r="AY226" s="16" t="s">
        <v>199</v>
      </c>
      <c r="BE226" s="230">
        <f>IF(N226="základní",J226,0)</f>
        <v>0</v>
      </c>
      <c r="BF226" s="230">
        <f>IF(N226="snížená",J226,0)</f>
        <v>0</v>
      </c>
      <c r="BG226" s="230">
        <f>IF(N226="zákl. přenesená",J226,0)</f>
        <v>0</v>
      </c>
      <c r="BH226" s="230">
        <f>IF(N226="sníž. přenesená",J226,0)</f>
        <v>0</v>
      </c>
      <c r="BI226" s="230">
        <f>IF(N226="nulová",J226,0)</f>
        <v>0</v>
      </c>
      <c r="BJ226" s="16" t="s">
        <v>83</v>
      </c>
      <c r="BK226" s="230">
        <f>ROUND(I226*H226,2)</f>
        <v>0</v>
      </c>
      <c r="BL226" s="16" t="s">
        <v>206</v>
      </c>
      <c r="BM226" s="229" t="s">
        <v>2028</v>
      </c>
    </row>
    <row r="227" s="1" customFormat="1">
      <c r="B227" s="37"/>
      <c r="C227" s="38"/>
      <c r="D227" s="231" t="s">
        <v>208</v>
      </c>
      <c r="E227" s="38"/>
      <c r="F227" s="232" t="s">
        <v>2027</v>
      </c>
      <c r="G227" s="38"/>
      <c r="H227" s="38"/>
      <c r="I227" s="144"/>
      <c r="J227" s="38"/>
      <c r="K227" s="38"/>
      <c r="L227" s="42"/>
      <c r="M227" s="233"/>
      <c r="N227" s="82"/>
      <c r="O227" s="82"/>
      <c r="P227" s="82"/>
      <c r="Q227" s="82"/>
      <c r="R227" s="82"/>
      <c r="S227" s="82"/>
      <c r="T227" s="83"/>
      <c r="AT227" s="16" t="s">
        <v>208</v>
      </c>
      <c r="AU227" s="16" t="s">
        <v>75</v>
      </c>
    </row>
    <row r="228" s="1" customFormat="1" ht="16.5" customHeight="1">
      <c r="B228" s="37"/>
      <c r="C228" s="263" t="s">
        <v>1777</v>
      </c>
      <c r="D228" s="263" t="s">
        <v>774</v>
      </c>
      <c r="E228" s="264" t="s">
        <v>2029</v>
      </c>
      <c r="F228" s="265" t="s">
        <v>2030</v>
      </c>
      <c r="G228" s="266" t="s">
        <v>277</v>
      </c>
      <c r="H228" s="267">
        <v>26</v>
      </c>
      <c r="I228" s="268"/>
      <c r="J228" s="269">
        <f>ROUND(I228*H228,2)</f>
        <v>0</v>
      </c>
      <c r="K228" s="265" t="s">
        <v>205</v>
      </c>
      <c r="L228" s="270"/>
      <c r="M228" s="271" t="s">
        <v>30</v>
      </c>
      <c r="N228" s="272" t="s">
        <v>46</v>
      </c>
      <c r="O228" s="82"/>
      <c r="P228" s="227">
        <f>O228*H228</f>
        <v>0</v>
      </c>
      <c r="Q228" s="227">
        <v>0.00022000000000000001</v>
      </c>
      <c r="R228" s="227">
        <f>Q228*H228</f>
        <v>0.0057200000000000003</v>
      </c>
      <c r="S228" s="227">
        <v>0</v>
      </c>
      <c r="T228" s="228">
        <f>S228*H228</f>
        <v>0</v>
      </c>
      <c r="AR228" s="229" t="s">
        <v>263</v>
      </c>
      <c r="AT228" s="229" t="s">
        <v>774</v>
      </c>
      <c r="AU228" s="229" t="s">
        <v>75</v>
      </c>
      <c r="AY228" s="16" t="s">
        <v>199</v>
      </c>
      <c r="BE228" s="230">
        <f>IF(N228="základní",J228,0)</f>
        <v>0</v>
      </c>
      <c r="BF228" s="230">
        <f>IF(N228="snížená",J228,0)</f>
        <v>0</v>
      </c>
      <c r="BG228" s="230">
        <f>IF(N228="zákl. přenesená",J228,0)</f>
        <v>0</v>
      </c>
      <c r="BH228" s="230">
        <f>IF(N228="sníž. přenesená",J228,0)</f>
        <v>0</v>
      </c>
      <c r="BI228" s="230">
        <f>IF(N228="nulová",J228,0)</f>
        <v>0</v>
      </c>
      <c r="BJ228" s="16" t="s">
        <v>83</v>
      </c>
      <c r="BK228" s="230">
        <f>ROUND(I228*H228,2)</f>
        <v>0</v>
      </c>
      <c r="BL228" s="16" t="s">
        <v>206</v>
      </c>
      <c r="BM228" s="229" t="s">
        <v>2031</v>
      </c>
    </row>
    <row r="229" s="1" customFormat="1">
      <c r="B229" s="37"/>
      <c r="C229" s="38"/>
      <c r="D229" s="231" t="s">
        <v>208</v>
      </c>
      <c r="E229" s="38"/>
      <c r="F229" s="232" t="s">
        <v>2030</v>
      </c>
      <c r="G229" s="38"/>
      <c r="H229" s="38"/>
      <c r="I229" s="144"/>
      <c r="J229" s="38"/>
      <c r="K229" s="38"/>
      <c r="L229" s="42"/>
      <c r="M229" s="233"/>
      <c r="N229" s="82"/>
      <c r="O229" s="82"/>
      <c r="P229" s="82"/>
      <c r="Q229" s="82"/>
      <c r="R229" s="82"/>
      <c r="S229" s="82"/>
      <c r="T229" s="83"/>
      <c r="AT229" s="16" t="s">
        <v>208</v>
      </c>
      <c r="AU229" s="16" t="s">
        <v>75</v>
      </c>
    </row>
    <row r="230" s="1" customFormat="1" ht="16.5" customHeight="1">
      <c r="B230" s="37"/>
      <c r="C230" s="263" t="s">
        <v>1781</v>
      </c>
      <c r="D230" s="263" t="s">
        <v>774</v>
      </c>
      <c r="E230" s="264" t="s">
        <v>2032</v>
      </c>
      <c r="F230" s="265" t="s">
        <v>2033</v>
      </c>
      <c r="G230" s="266" t="s">
        <v>236</v>
      </c>
      <c r="H230" s="267">
        <v>0.012999999999999999</v>
      </c>
      <c r="I230" s="268"/>
      <c r="J230" s="269">
        <f>ROUND(I230*H230,2)</f>
        <v>0</v>
      </c>
      <c r="K230" s="265" t="s">
        <v>205</v>
      </c>
      <c r="L230" s="270"/>
      <c r="M230" s="271" t="s">
        <v>30</v>
      </c>
      <c r="N230" s="272" t="s">
        <v>46</v>
      </c>
      <c r="O230" s="82"/>
      <c r="P230" s="227">
        <f>O230*H230</f>
        <v>0</v>
      </c>
      <c r="Q230" s="227">
        <v>1</v>
      </c>
      <c r="R230" s="227">
        <f>Q230*H230</f>
        <v>0.012999999999999999</v>
      </c>
      <c r="S230" s="227">
        <v>0</v>
      </c>
      <c r="T230" s="228">
        <f>S230*H230</f>
        <v>0</v>
      </c>
      <c r="AR230" s="229" t="s">
        <v>263</v>
      </c>
      <c r="AT230" s="229" t="s">
        <v>774</v>
      </c>
      <c r="AU230" s="229" t="s">
        <v>75</v>
      </c>
      <c r="AY230" s="16" t="s">
        <v>199</v>
      </c>
      <c r="BE230" s="230">
        <f>IF(N230="základní",J230,0)</f>
        <v>0</v>
      </c>
      <c r="BF230" s="230">
        <f>IF(N230="snížená",J230,0)</f>
        <v>0</v>
      </c>
      <c r="BG230" s="230">
        <f>IF(N230="zákl. přenesená",J230,0)</f>
        <v>0</v>
      </c>
      <c r="BH230" s="230">
        <f>IF(N230="sníž. přenesená",J230,0)</f>
        <v>0</v>
      </c>
      <c r="BI230" s="230">
        <f>IF(N230="nulová",J230,0)</f>
        <v>0</v>
      </c>
      <c r="BJ230" s="16" t="s">
        <v>83</v>
      </c>
      <c r="BK230" s="230">
        <f>ROUND(I230*H230,2)</f>
        <v>0</v>
      </c>
      <c r="BL230" s="16" t="s">
        <v>206</v>
      </c>
      <c r="BM230" s="229" t="s">
        <v>2034</v>
      </c>
    </row>
    <row r="231" s="1" customFormat="1">
      <c r="B231" s="37"/>
      <c r="C231" s="38"/>
      <c r="D231" s="231" t="s">
        <v>208</v>
      </c>
      <c r="E231" s="38"/>
      <c r="F231" s="232" t="s">
        <v>2033</v>
      </c>
      <c r="G231" s="38"/>
      <c r="H231" s="38"/>
      <c r="I231" s="144"/>
      <c r="J231" s="38"/>
      <c r="K231" s="38"/>
      <c r="L231" s="42"/>
      <c r="M231" s="233"/>
      <c r="N231" s="82"/>
      <c r="O231" s="82"/>
      <c r="P231" s="82"/>
      <c r="Q231" s="82"/>
      <c r="R231" s="82"/>
      <c r="S231" s="82"/>
      <c r="T231" s="83"/>
      <c r="AT231" s="16" t="s">
        <v>208</v>
      </c>
      <c r="AU231" s="16" t="s">
        <v>75</v>
      </c>
    </row>
    <row r="232" s="1" customFormat="1" ht="16.5" customHeight="1">
      <c r="B232" s="37"/>
      <c r="C232" s="218" t="s">
        <v>1785</v>
      </c>
      <c r="D232" s="218" t="s">
        <v>201</v>
      </c>
      <c r="E232" s="219" t="s">
        <v>2035</v>
      </c>
      <c r="F232" s="220" t="s">
        <v>2036</v>
      </c>
      <c r="G232" s="221" t="s">
        <v>277</v>
      </c>
      <c r="H232" s="222">
        <v>13</v>
      </c>
      <c r="I232" s="223"/>
      <c r="J232" s="224">
        <f>ROUND(I232*H232,2)</f>
        <v>0</v>
      </c>
      <c r="K232" s="220" t="s">
        <v>205</v>
      </c>
      <c r="L232" s="42"/>
      <c r="M232" s="225" t="s">
        <v>30</v>
      </c>
      <c r="N232" s="226" t="s">
        <v>46</v>
      </c>
      <c r="O232" s="82"/>
      <c r="P232" s="227">
        <f>O232*H232</f>
        <v>0</v>
      </c>
      <c r="Q232" s="227">
        <v>0</v>
      </c>
      <c r="R232" s="227">
        <f>Q232*H232</f>
        <v>0</v>
      </c>
      <c r="S232" s="227">
        <v>0</v>
      </c>
      <c r="T232" s="228">
        <f>S232*H232</f>
        <v>0</v>
      </c>
      <c r="AR232" s="229" t="s">
        <v>206</v>
      </c>
      <c r="AT232" s="229" t="s">
        <v>201</v>
      </c>
      <c r="AU232" s="229" t="s">
        <v>75</v>
      </c>
      <c r="AY232" s="16" t="s">
        <v>199</v>
      </c>
      <c r="BE232" s="230">
        <f>IF(N232="základní",J232,0)</f>
        <v>0</v>
      </c>
      <c r="BF232" s="230">
        <f>IF(N232="snížená",J232,0)</f>
        <v>0</v>
      </c>
      <c r="BG232" s="230">
        <f>IF(N232="zákl. přenesená",J232,0)</f>
        <v>0</v>
      </c>
      <c r="BH232" s="230">
        <f>IF(N232="sníž. přenesená",J232,0)</f>
        <v>0</v>
      </c>
      <c r="BI232" s="230">
        <f>IF(N232="nulová",J232,0)</f>
        <v>0</v>
      </c>
      <c r="BJ232" s="16" t="s">
        <v>83</v>
      </c>
      <c r="BK232" s="230">
        <f>ROUND(I232*H232,2)</f>
        <v>0</v>
      </c>
      <c r="BL232" s="16" t="s">
        <v>206</v>
      </c>
      <c r="BM232" s="229" t="s">
        <v>2037</v>
      </c>
    </row>
    <row r="233" s="1" customFormat="1">
      <c r="B233" s="37"/>
      <c r="C233" s="38"/>
      <c r="D233" s="231" t="s">
        <v>208</v>
      </c>
      <c r="E233" s="38"/>
      <c r="F233" s="232" t="s">
        <v>2038</v>
      </c>
      <c r="G233" s="38"/>
      <c r="H233" s="38"/>
      <c r="I233" s="144"/>
      <c r="J233" s="38"/>
      <c r="K233" s="38"/>
      <c r="L233" s="42"/>
      <c r="M233" s="233"/>
      <c r="N233" s="82"/>
      <c r="O233" s="82"/>
      <c r="P233" s="82"/>
      <c r="Q233" s="82"/>
      <c r="R233" s="82"/>
      <c r="S233" s="82"/>
      <c r="T233" s="83"/>
      <c r="AT233" s="16" t="s">
        <v>208</v>
      </c>
      <c r="AU233" s="16" t="s">
        <v>75</v>
      </c>
    </row>
    <row r="234" s="1" customFormat="1">
      <c r="B234" s="37"/>
      <c r="C234" s="38"/>
      <c r="D234" s="231" t="s">
        <v>210</v>
      </c>
      <c r="E234" s="38"/>
      <c r="F234" s="234" t="s">
        <v>2039</v>
      </c>
      <c r="G234" s="38"/>
      <c r="H234" s="38"/>
      <c r="I234" s="144"/>
      <c r="J234" s="38"/>
      <c r="K234" s="38"/>
      <c r="L234" s="42"/>
      <c r="M234" s="233"/>
      <c r="N234" s="82"/>
      <c r="O234" s="82"/>
      <c r="P234" s="82"/>
      <c r="Q234" s="82"/>
      <c r="R234" s="82"/>
      <c r="S234" s="82"/>
      <c r="T234" s="83"/>
      <c r="AT234" s="16" t="s">
        <v>210</v>
      </c>
      <c r="AU234" s="16" t="s">
        <v>75</v>
      </c>
    </row>
    <row r="235" s="1" customFormat="1" ht="16.5" customHeight="1">
      <c r="B235" s="37"/>
      <c r="C235" s="218" t="s">
        <v>1789</v>
      </c>
      <c r="D235" s="218" t="s">
        <v>201</v>
      </c>
      <c r="E235" s="219" t="s">
        <v>2040</v>
      </c>
      <c r="F235" s="220" t="s">
        <v>2041</v>
      </c>
      <c r="G235" s="221" t="s">
        <v>221</v>
      </c>
      <c r="H235" s="222">
        <v>10.816000000000001</v>
      </c>
      <c r="I235" s="223"/>
      <c r="J235" s="224">
        <f>ROUND(I235*H235,2)</f>
        <v>0</v>
      </c>
      <c r="K235" s="220" t="s">
        <v>205</v>
      </c>
      <c r="L235" s="42"/>
      <c r="M235" s="225" t="s">
        <v>30</v>
      </c>
      <c r="N235" s="226" t="s">
        <v>46</v>
      </c>
      <c r="O235" s="82"/>
      <c r="P235" s="227">
        <f>O235*H235</f>
        <v>0</v>
      </c>
      <c r="Q235" s="227">
        <v>2.4532922039999998</v>
      </c>
      <c r="R235" s="227">
        <f>Q235*H235</f>
        <v>26.534808478464001</v>
      </c>
      <c r="S235" s="227">
        <v>0</v>
      </c>
      <c r="T235" s="228">
        <f>S235*H235</f>
        <v>0</v>
      </c>
      <c r="AR235" s="229" t="s">
        <v>206</v>
      </c>
      <c r="AT235" s="229" t="s">
        <v>201</v>
      </c>
      <c r="AU235" s="229" t="s">
        <v>75</v>
      </c>
      <c r="AY235" s="16" t="s">
        <v>199</v>
      </c>
      <c r="BE235" s="230">
        <f>IF(N235="základní",J235,0)</f>
        <v>0</v>
      </c>
      <c r="BF235" s="230">
        <f>IF(N235="snížená",J235,0)</f>
        <v>0</v>
      </c>
      <c r="BG235" s="230">
        <f>IF(N235="zákl. přenesená",J235,0)</f>
        <v>0</v>
      </c>
      <c r="BH235" s="230">
        <f>IF(N235="sníž. přenesená",J235,0)</f>
        <v>0</v>
      </c>
      <c r="BI235" s="230">
        <f>IF(N235="nulová",J235,0)</f>
        <v>0</v>
      </c>
      <c r="BJ235" s="16" t="s">
        <v>83</v>
      </c>
      <c r="BK235" s="230">
        <f>ROUND(I235*H235,2)</f>
        <v>0</v>
      </c>
      <c r="BL235" s="16" t="s">
        <v>206</v>
      </c>
      <c r="BM235" s="229" t="s">
        <v>2042</v>
      </c>
    </row>
    <row r="236" s="1" customFormat="1">
      <c r="B236" s="37"/>
      <c r="C236" s="38"/>
      <c r="D236" s="231" t="s">
        <v>208</v>
      </c>
      <c r="E236" s="38"/>
      <c r="F236" s="232" t="s">
        <v>2043</v>
      </c>
      <c r="G236" s="38"/>
      <c r="H236" s="38"/>
      <c r="I236" s="144"/>
      <c r="J236" s="38"/>
      <c r="K236" s="38"/>
      <c r="L236" s="42"/>
      <c r="M236" s="233"/>
      <c r="N236" s="82"/>
      <c r="O236" s="82"/>
      <c r="P236" s="82"/>
      <c r="Q236" s="82"/>
      <c r="R236" s="82"/>
      <c r="S236" s="82"/>
      <c r="T236" s="83"/>
      <c r="AT236" s="16" t="s">
        <v>208</v>
      </c>
      <c r="AU236" s="16" t="s">
        <v>75</v>
      </c>
    </row>
    <row r="237" s="1" customFormat="1" ht="16.5" customHeight="1">
      <c r="B237" s="37"/>
      <c r="C237" s="218" t="s">
        <v>1793</v>
      </c>
      <c r="D237" s="218" t="s">
        <v>201</v>
      </c>
      <c r="E237" s="219" t="s">
        <v>2044</v>
      </c>
      <c r="F237" s="220" t="s">
        <v>2045</v>
      </c>
      <c r="G237" s="221" t="s">
        <v>204</v>
      </c>
      <c r="H237" s="222">
        <v>54.079999999999998</v>
      </c>
      <c r="I237" s="223"/>
      <c r="J237" s="224">
        <f>ROUND(I237*H237,2)</f>
        <v>0</v>
      </c>
      <c r="K237" s="220" t="s">
        <v>205</v>
      </c>
      <c r="L237" s="42"/>
      <c r="M237" s="225" t="s">
        <v>30</v>
      </c>
      <c r="N237" s="226" t="s">
        <v>46</v>
      </c>
      <c r="O237" s="82"/>
      <c r="P237" s="227">
        <f>O237*H237</f>
        <v>0</v>
      </c>
      <c r="Q237" s="227">
        <v>0.0011567999999999999</v>
      </c>
      <c r="R237" s="227">
        <f>Q237*H237</f>
        <v>0.062559744</v>
      </c>
      <c r="S237" s="227">
        <v>0</v>
      </c>
      <c r="T237" s="228">
        <f>S237*H237</f>
        <v>0</v>
      </c>
      <c r="AR237" s="229" t="s">
        <v>206</v>
      </c>
      <c r="AT237" s="229" t="s">
        <v>201</v>
      </c>
      <c r="AU237" s="229" t="s">
        <v>75</v>
      </c>
      <c r="AY237" s="16" t="s">
        <v>199</v>
      </c>
      <c r="BE237" s="230">
        <f>IF(N237="základní",J237,0)</f>
        <v>0</v>
      </c>
      <c r="BF237" s="230">
        <f>IF(N237="snížená",J237,0)</f>
        <v>0</v>
      </c>
      <c r="BG237" s="230">
        <f>IF(N237="zákl. přenesená",J237,0)</f>
        <v>0</v>
      </c>
      <c r="BH237" s="230">
        <f>IF(N237="sníž. přenesená",J237,0)</f>
        <v>0</v>
      </c>
      <c r="BI237" s="230">
        <f>IF(N237="nulová",J237,0)</f>
        <v>0</v>
      </c>
      <c r="BJ237" s="16" t="s">
        <v>83</v>
      </c>
      <c r="BK237" s="230">
        <f>ROUND(I237*H237,2)</f>
        <v>0</v>
      </c>
      <c r="BL237" s="16" t="s">
        <v>206</v>
      </c>
      <c r="BM237" s="229" t="s">
        <v>2046</v>
      </c>
    </row>
    <row r="238" s="1" customFormat="1">
      <c r="B238" s="37"/>
      <c r="C238" s="38"/>
      <c r="D238" s="231" t="s">
        <v>208</v>
      </c>
      <c r="E238" s="38"/>
      <c r="F238" s="232" t="s">
        <v>2047</v>
      </c>
      <c r="G238" s="38"/>
      <c r="H238" s="38"/>
      <c r="I238" s="144"/>
      <c r="J238" s="38"/>
      <c r="K238" s="38"/>
      <c r="L238" s="42"/>
      <c r="M238" s="233"/>
      <c r="N238" s="82"/>
      <c r="O238" s="82"/>
      <c r="P238" s="82"/>
      <c r="Q238" s="82"/>
      <c r="R238" s="82"/>
      <c r="S238" s="82"/>
      <c r="T238" s="83"/>
      <c r="AT238" s="16" t="s">
        <v>208</v>
      </c>
      <c r="AU238" s="16" t="s">
        <v>75</v>
      </c>
    </row>
    <row r="239" s="1" customFormat="1" ht="16.5" customHeight="1">
      <c r="B239" s="37"/>
      <c r="C239" s="218" t="s">
        <v>1797</v>
      </c>
      <c r="D239" s="218" t="s">
        <v>201</v>
      </c>
      <c r="E239" s="219" t="s">
        <v>2048</v>
      </c>
      <c r="F239" s="220" t="s">
        <v>2049</v>
      </c>
      <c r="G239" s="221" t="s">
        <v>204</v>
      </c>
      <c r="H239" s="222">
        <v>54.079999999999998</v>
      </c>
      <c r="I239" s="223"/>
      <c r="J239" s="224">
        <f>ROUND(I239*H239,2)</f>
        <v>0</v>
      </c>
      <c r="K239" s="220" t="s">
        <v>205</v>
      </c>
      <c r="L239" s="42"/>
      <c r="M239" s="225" t="s">
        <v>30</v>
      </c>
      <c r="N239" s="226" t="s">
        <v>46</v>
      </c>
      <c r="O239" s="82"/>
      <c r="P239" s="227">
        <f>O239*H239</f>
        <v>0</v>
      </c>
      <c r="Q239" s="227">
        <v>0</v>
      </c>
      <c r="R239" s="227">
        <f>Q239*H239</f>
        <v>0</v>
      </c>
      <c r="S239" s="227">
        <v>0</v>
      </c>
      <c r="T239" s="228">
        <f>S239*H239</f>
        <v>0</v>
      </c>
      <c r="AR239" s="229" t="s">
        <v>206</v>
      </c>
      <c r="AT239" s="229" t="s">
        <v>201</v>
      </c>
      <c r="AU239" s="229" t="s">
        <v>75</v>
      </c>
      <c r="AY239" s="16" t="s">
        <v>199</v>
      </c>
      <c r="BE239" s="230">
        <f>IF(N239="základní",J239,0)</f>
        <v>0</v>
      </c>
      <c r="BF239" s="230">
        <f>IF(N239="snížená",J239,0)</f>
        <v>0</v>
      </c>
      <c r="BG239" s="230">
        <f>IF(N239="zákl. přenesená",J239,0)</f>
        <v>0</v>
      </c>
      <c r="BH239" s="230">
        <f>IF(N239="sníž. přenesená",J239,0)</f>
        <v>0</v>
      </c>
      <c r="BI239" s="230">
        <f>IF(N239="nulová",J239,0)</f>
        <v>0</v>
      </c>
      <c r="BJ239" s="16" t="s">
        <v>83</v>
      </c>
      <c r="BK239" s="230">
        <f>ROUND(I239*H239,2)</f>
        <v>0</v>
      </c>
      <c r="BL239" s="16" t="s">
        <v>206</v>
      </c>
      <c r="BM239" s="229" t="s">
        <v>2050</v>
      </c>
    </row>
    <row r="240" s="1" customFormat="1">
      <c r="B240" s="37"/>
      <c r="C240" s="38"/>
      <c r="D240" s="231" t="s">
        <v>208</v>
      </c>
      <c r="E240" s="38"/>
      <c r="F240" s="232" t="s">
        <v>2051</v>
      </c>
      <c r="G240" s="38"/>
      <c r="H240" s="38"/>
      <c r="I240" s="144"/>
      <c r="J240" s="38"/>
      <c r="K240" s="38"/>
      <c r="L240" s="42"/>
      <c r="M240" s="233"/>
      <c r="N240" s="82"/>
      <c r="O240" s="82"/>
      <c r="P240" s="82"/>
      <c r="Q240" s="82"/>
      <c r="R240" s="82"/>
      <c r="S240" s="82"/>
      <c r="T240" s="83"/>
      <c r="AT240" s="16" t="s">
        <v>208</v>
      </c>
      <c r="AU240" s="16" t="s">
        <v>75</v>
      </c>
    </row>
    <row r="241" s="1" customFormat="1" ht="16.5" customHeight="1">
      <c r="B241" s="37"/>
      <c r="C241" s="218" t="s">
        <v>1801</v>
      </c>
      <c r="D241" s="218" t="s">
        <v>201</v>
      </c>
      <c r="E241" s="219" t="s">
        <v>2052</v>
      </c>
      <c r="F241" s="220" t="s">
        <v>2053</v>
      </c>
      <c r="G241" s="221" t="s">
        <v>277</v>
      </c>
      <c r="H241" s="222">
        <v>13</v>
      </c>
      <c r="I241" s="223"/>
      <c r="J241" s="224">
        <f>ROUND(I241*H241,2)</f>
        <v>0</v>
      </c>
      <c r="K241" s="220" t="s">
        <v>205</v>
      </c>
      <c r="L241" s="42"/>
      <c r="M241" s="225" t="s">
        <v>30</v>
      </c>
      <c r="N241" s="226" t="s">
        <v>46</v>
      </c>
      <c r="O241" s="82"/>
      <c r="P241" s="227">
        <f>O241*H241</f>
        <v>0</v>
      </c>
      <c r="Q241" s="227">
        <v>0</v>
      </c>
      <c r="R241" s="227">
        <f>Q241*H241</f>
        <v>0</v>
      </c>
      <c r="S241" s="227">
        <v>0</v>
      </c>
      <c r="T241" s="228">
        <f>S241*H241</f>
        <v>0</v>
      </c>
      <c r="AR241" s="229" t="s">
        <v>206</v>
      </c>
      <c r="AT241" s="229" t="s">
        <v>201</v>
      </c>
      <c r="AU241" s="229" t="s">
        <v>75</v>
      </c>
      <c r="AY241" s="16" t="s">
        <v>199</v>
      </c>
      <c r="BE241" s="230">
        <f>IF(N241="základní",J241,0)</f>
        <v>0</v>
      </c>
      <c r="BF241" s="230">
        <f>IF(N241="snížená",J241,0)</f>
        <v>0</v>
      </c>
      <c r="BG241" s="230">
        <f>IF(N241="zákl. přenesená",J241,0)</f>
        <v>0</v>
      </c>
      <c r="BH241" s="230">
        <f>IF(N241="sníž. přenesená",J241,0)</f>
        <v>0</v>
      </c>
      <c r="BI241" s="230">
        <f>IF(N241="nulová",J241,0)</f>
        <v>0</v>
      </c>
      <c r="BJ241" s="16" t="s">
        <v>83</v>
      </c>
      <c r="BK241" s="230">
        <f>ROUND(I241*H241,2)</f>
        <v>0</v>
      </c>
      <c r="BL241" s="16" t="s">
        <v>206</v>
      </c>
      <c r="BM241" s="229" t="s">
        <v>2054</v>
      </c>
    </row>
    <row r="242" s="1" customFormat="1">
      <c r="B242" s="37"/>
      <c r="C242" s="38"/>
      <c r="D242" s="231" t="s">
        <v>208</v>
      </c>
      <c r="E242" s="38"/>
      <c r="F242" s="232" t="s">
        <v>2055</v>
      </c>
      <c r="G242" s="38"/>
      <c r="H242" s="38"/>
      <c r="I242" s="144"/>
      <c r="J242" s="38"/>
      <c r="K242" s="38"/>
      <c r="L242" s="42"/>
      <c r="M242" s="233"/>
      <c r="N242" s="82"/>
      <c r="O242" s="82"/>
      <c r="P242" s="82"/>
      <c r="Q242" s="82"/>
      <c r="R242" s="82"/>
      <c r="S242" s="82"/>
      <c r="T242" s="83"/>
      <c r="AT242" s="16" t="s">
        <v>208</v>
      </c>
      <c r="AU242" s="16" t="s">
        <v>75</v>
      </c>
    </row>
    <row r="243" s="1" customFormat="1" ht="16.5" customHeight="1">
      <c r="B243" s="37"/>
      <c r="C243" s="218" t="s">
        <v>1805</v>
      </c>
      <c r="D243" s="218" t="s">
        <v>201</v>
      </c>
      <c r="E243" s="219" t="s">
        <v>2056</v>
      </c>
      <c r="F243" s="220" t="s">
        <v>2057</v>
      </c>
      <c r="G243" s="221" t="s">
        <v>277</v>
      </c>
      <c r="H243" s="222">
        <v>13</v>
      </c>
      <c r="I243" s="223"/>
      <c r="J243" s="224">
        <f>ROUND(I243*H243,2)</f>
        <v>0</v>
      </c>
      <c r="K243" s="220" t="s">
        <v>205</v>
      </c>
      <c r="L243" s="42"/>
      <c r="M243" s="225" t="s">
        <v>30</v>
      </c>
      <c r="N243" s="226" t="s">
        <v>46</v>
      </c>
      <c r="O243" s="82"/>
      <c r="P243" s="227">
        <f>O243*H243</f>
        <v>0</v>
      </c>
      <c r="Q243" s="227">
        <v>0</v>
      </c>
      <c r="R243" s="227">
        <f>Q243*H243</f>
        <v>0</v>
      </c>
      <c r="S243" s="227">
        <v>0</v>
      </c>
      <c r="T243" s="228">
        <f>S243*H243</f>
        <v>0</v>
      </c>
      <c r="AR243" s="229" t="s">
        <v>206</v>
      </c>
      <c r="AT243" s="229" t="s">
        <v>201</v>
      </c>
      <c r="AU243" s="229" t="s">
        <v>75</v>
      </c>
      <c r="AY243" s="16" t="s">
        <v>199</v>
      </c>
      <c r="BE243" s="230">
        <f>IF(N243="základní",J243,0)</f>
        <v>0</v>
      </c>
      <c r="BF243" s="230">
        <f>IF(N243="snížená",J243,0)</f>
        <v>0</v>
      </c>
      <c r="BG243" s="230">
        <f>IF(N243="zákl. přenesená",J243,0)</f>
        <v>0</v>
      </c>
      <c r="BH243" s="230">
        <f>IF(N243="sníž. přenesená",J243,0)</f>
        <v>0</v>
      </c>
      <c r="BI243" s="230">
        <f>IF(N243="nulová",J243,0)</f>
        <v>0</v>
      </c>
      <c r="BJ243" s="16" t="s">
        <v>83</v>
      </c>
      <c r="BK243" s="230">
        <f>ROUND(I243*H243,2)</f>
        <v>0</v>
      </c>
      <c r="BL243" s="16" t="s">
        <v>206</v>
      </c>
      <c r="BM243" s="229" t="s">
        <v>2058</v>
      </c>
    </row>
    <row r="244" s="1" customFormat="1">
      <c r="B244" s="37"/>
      <c r="C244" s="38"/>
      <c r="D244" s="231" t="s">
        <v>208</v>
      </c>
      <c r="E244" s="38"/>
      <c r="F244" s="232" t="s">
        <v>2059</v>
      </c>
      <c r="G244" s="38"/>
      <c r="H244" s="38"/>
      <c r="I244" s="144"/>
      <c r="J244" s="38"/>
      <c r="K244" s="38"/>
      <c r="L244" s="42"/>
      <c r="M244" s="233"/>
      <c r="N244" s="82"/>
      <c r="O244" s="82"/>
      <c r="P244" s="82"/>
      <c r="Q244" s="82"/>
      <c r="R244" s="82"/>
      <c r="S244" s="82"/>
      <c r="T244" s="83"/>
      <c r="AT244" s="16" t="s">
        <v>208</v>
      </c>
      <c r="AU244" s="16" t="s">
        <v>75</v>
      </c>
    </row>
    <row r="245" s="1" customFormat="1" ht="16.5" customHeight="1">
      <c r="B245" s="37"/>
      <c r="C245" s="263" t="s">
        <v>1811</v>
      </c>
      <c r="D245" s="263" t="s">
        <v>774</v>
      </c>
      <c r="E245" s="264" t="s">
        <v>2060</v>
      </c>
      <c r="F245" s="265" t="s">
        <v>2061</v>
      </c>
      <c r="G245" s="266" t="s">
        <v>2062</v>
      </c>
      <c r="H245" s="267">
        <v>13</v>
      </c>
      <c r="I245" s="268"/>
      <c r="J245" s="269">
        <f>ROUND(I245*H245,2)</f>
        <v>0</v>
      </c>
      <c r="K245" s="265" t="s">
        <v>30</v>
      </c>
      <c r="L245" s="270"/>
      <c r="M245" s="271" t="s">
        <v>30</v>
      </c>
      <c r="N245" s="272" t="s">
        <v>46</v>
      </c>
      <c r="O245" s="82"/>
      <c r="P245" s="227">
        <f>O245*H245</f>
        <v>0</v>
      </c>
      <c r="Q245" s="227">
        <v>0</v>
      </c>
      <c r="R245" s="227">
        <f>Q245*H245</f>
        <v>0</v>
      </c>
      <c r="S245" s="227">
        <v>0</v>
      </c>
      <c r="T245" s="228">
        <f>S245*H245</f>
        <v>0</v>
      </c>
      <c r="AR245" s="229" t="s">
        <v>263</v>
      </c>
      <c r="AT245" s="229" t="s">
        <v>774</v>
      </c>
      <c r="AU245" s="229" t="s">
        <v>75</v>
      </c>
      <c r="AY245" s="16" t="s">
        <v>199</v>
      </c>
      <c r="BE245" s="230">
        <f>IF(N245="základní",J245,0)</f>
        <v>0</v>
      </c>
      <c r="BF245" s="230">
        <f>IF(N245="snížená",J245,0)</f>
        <v>0</v>
      </c>
      <c r="BG245" s="230">
        <f>IF(N245="zákl. přenesená",J245,0)</f>
        <v>0</v>
      </c>
      <c r="BH245" s="230">
        <f>IF(N245="sníž. přenesená",J245,0)</f>
        <v>0</v>
      </c>
      <c r="BI245" s="230">
        <f>IF(N245="nulová",J245,0)</f>
        <v>0</v>
      </c>
      <c r="BJ245" s="16" t="s">
        <v>83</v>
      </c>
      <c r="BK245" s="230">
        <f>ROUND(I245*H245,2)</f>
        <v>0</v>
      </c>
      <c r="BL245" s="16" t="s">
        <v>206</v>
      </c>
      <c r="BM245" s="229" t="s">
        <v>2063</v>
      </c>
    </row>
    <row r="246" s="1" customFormat="1" ht="16.5" customHeight="1">
      <c r="B246" s="37"/>
      <c r="C246" s="218" t="s">
        <v>2064</v>
      </c>
      <c r="D246" s="218" t="s">
        <v>201</v>
      </c>
      <c r="E246" s="219" t="s">
        <v>2000</v>
      </c>
      <c r="F246" s="220" t="s">
        <v>2001</v>
      </c>
      <c r="G246" s="221" t="s">
        <v>229</v>
      </c>
      <c r="H246" s="222">
        <v>8</v>
      </c>
      <c r="I246" s="223"/>
      <c r="J246" s="224">
        <f>ROUND(I246*H246,2)</f>
        <v>0</v>
      </c>
      <c r="K246" s="220" t="s">
        <v>205</v>
      </c>
      <c r="L246" s="42"/>
      <c r="M246" s="225" t="s">
        <v>30</v>
      </c>
      <c r="N246" s="226" t="s">
        <v>46</v>
      </c>
      <c r="O246" s="82"/>
      <c r="P246" s="227">
        <f>O246*H246</f>
        <v>0</v>
      </c>
      <c r="Q246" s="227">
        <v>0</v>
      </c>
      <c r="R246" s="227">
        <f>Q246*H246</f>
        <v>0</v>
      </c>
      <c r="S246" s="227">
        <v>0</v>
      </c>
      <c r="T246" s="228">
        <f>S246*H246</f>
        <v>0</v>
      </c>
      <c r="AR246" s="229" t="s">
        <v>206</v>
      </c>
      <c r="AT246" s="229" t="s">
        <v>201</v>
      </c>
      <c r="AU246" s="229" t="s">
        <v>75</v>
      </c>
      <c r="AY246" s="16" t="s">
        <v>199</v>
      </c>
      <c r="BE246" s="230">
        <f>IF(N246="základní",J246,0)</f>
        <v>0</v>
      </c>
      <c r="BF246" s="230">
        <f>IF(N246="snížená",J246,0)</f>
        <v>0</v>
      </c>
      <c r="BG246" s="230">
        <f>IF(N246="zákl. přenesená",J246,0)</f>
        <v>0</v>
      </c>
      <c r="BH246" s="230">
        <f>IF(N246="sníž. přenesená",J246,0)</f>
        <v>0</v>
      </c>
      <c r="BI246" s="230">
        <f>IF(N246="nulová",J246,0)</f>
        <v>0</v>
      </c>
      <c r="BJ246" s="16" t="s">
        <v>83</v>
      </c>
      <c r="BK246" s="230">
        <f>ROUND(I246*H246,2)</f>
        <v>0</v>
      </c>
      <c r="BL246" s="16" t="s">
        <v>206</v>
      </c>
      <c r="BM246" s="229" t="s">
        <v>2065</v>
      </c>
    </row>
    <row r="247" s="1" customFormat="1">
      <c r="B247" s="37"/>
      <c r="C247" s="38"/>
      <c r="D247" s="231" t="s">
        <v>208</v>
      </c>
      <c r="E247" s="38"/>
      <c r="F247" s="232" t="s">
        <v>2003</v>
      </c>
      <c r="G247" s="38"/>
      <c r="H247" s="38"/>
      <c r="I247" s="144"/>
      <c r="J247" s="38"/>
      <c r="K247" s="38"/>
      <c r="L247" s="42"/>
      <c r="M247" s="233"/>
      <c r="N247" s="82"/>
      <c r="O247" s="82"/>
      <c r="P247" s="82"/>
      <c r="Q247" s="82"/>
      <c r="R247" s="82"/>
      <c r="S247" s="82"/>
      <c r="T247" s="83"/>
      <c r="AT247" s="16" t="s">
        <v>208</v>
      </c>
      <c r="AU247" s="16" t="s">
        <v>75</v>
      </c>
    </row>
    <row r="248" s="1" customFormat="1" ht="16.5" customHeight="1">
      <c r="B248" s="37"/>
      <c r="C248" s="263" t="s">
        <v>2066</v>
      </c>
      <c r="D248" s="263" t="s">
        <v>774</v>
      </c>
      <c r="E248" s="264" t="s">
        <v>1901</v>
      </c>
      <c r="F248" s="265" t="s">
        <v>1902</v>
      </c>
      <c r="G248" s="266" t="s">
        <v>229</v>
      </c>
      <c r="H248" s="267">
        <v>8</v>
      </c>
      <c r="I248" s="268"/>
      <c r="J248" s="269">
        <f>ROUND(I248*H248,2)</f>
        <v>0</v>
      </c>
      <c r="K248" s="265" t="s">
        <v>205</v>
      </c>
      <c r="L248" s="270"/>
      <c r="M248" s="271" t="s">
        <v>30</v>
      </c>
      <c r="N248" s="272" t="s">
        <v>46</v>
      </c>
      <c r="O248" s="82"/>
      <c r="P248" s="227">
        <f>O248*H248</f>
        <v>0</v>
      </c>
      <c r="Q248" s="227">
        <v>0.00089999999999999998</v>
      </c>
      <c r="R248" s="227">
        <f>Q248*H248</f>
        <v>0.0071999999999999998</v>
      </c>
      <c r="S248" s="227">
        <v>0</v>
      </c>
      <c r="T248" s="228">
        <f>S248*H248</f>
        <v>0</v>
      </c>
      <c r="AR248" s="229" t="s">
        <v>263</v>
      </c>
      <c r="AT248" s="229" t="s">
        <v>774</v>
      </c>
      <c r="AU248" s="229" t="s">
        <v>75</v>
      </c>
      <c r="AY248" s="16" t="s">
        <v>199</v>
      </c>
      <c r="BE248" s="230">
        <f>IF(N248="základní",J248,0)</f>
        <v>0</v>
      </c>
      <c r="BF248" s="230">
        <f>IF(N248="snížená",J248,0)</f>
        <v>0</v>
      </c>
      <c r="BG248" s="230">
        <f>IF(N248="zákl. přenesená",J248,0)</f>
        <v>0</v>
      </c>
      <c r="BH248" s="230">
        <f>IF(N248="sníž. přenesená",J248,0)</f>
        <v>0</v>
      </c>
      <c r="BI248" s="230">
        <f>IF(N248="nulová",J248,0)</f>
        <v>0</v>
      </c>
      <c r="BJ248" s="16" t="s">
        <v>83</v>
      </c>
      <c r="BK248" s="230">
        <f>ROUND(I248*H248,2)</f>
        <v>0</v>
      </c>
      <c r="BL248" s="16" t="s">
        <v>206</v>
      </c>
      <c r="BM248" s="229" t="s">
        <v>2067</v>
      </c>
    </row>
    <row r="249" s="1" customFormat="1">
      <c r="B249" s="37"/>
      <c r="C249" s="38"/>
      <c r="D249" s="231" t="s">
        <v>208</v>
      </c>
      <c r="E249" s="38"/>
      <c r="F249" s="232" t="s">
        <v>1902</v>
      </c>
      <c r="G249" s="38"/>
      <c r="H249" s="38"/>
      <c r="I249" s="144"/>
      <c r="J249" s="38"/>
      <c r="K249" s="38"/>
      <c r="L249" s="42"/>
      <c r="M249" s="233"/>
      <c r="N249" s="82"/>
      <c r="O249" s="82"/>
      <c r="P249" s="82"/>
      <c r="Q249" s="82"/>
      <c r="R249" s="82"/>
      <c r="S249" s="82"/>
      <c r="T249" s="83"/>
      <c r="AT249" s="16" t="s">
        <v>208</v>
      </c>
      <c r="AU249" s="16" t="s">
        <v>75</v>
      </c>
    </row>
    <row r="250" s="1" customFormat="1" ht="16.5" customHeight="1">
      <c r="B250" s="37"/>
      <c r="C250" s="218" t="s">
        <v>2068</v>
      </c>
      <c r="D250" s="218" t="s">
        <v>201</v>
      </c>
      <c r="E250" s="219" t="s">
        <v>2005</v>
      </c>
      <c r="F250" s="220" t="s">
        <v>2006</v>
      </c>
      <c r="G250" s="221" t="s">
        <v>229</v>
      </c>
      <c r="H250" s="222">
        <v>12</v>
      </c>
      <c r="I250" s="223"/>
      <c r="J250" s="224">
        <f>ROUND(I250*H250,2)</f>
        <v>0</v>
      </c>
      <c r="K250" s="220" t="s">
        <v>205</v>
      </c>
      <c r="L250" s="42"/>
      <c r="M250" s="225" t="s">
        <v>30</v>
      </c>
      <c r="N250" s="226" t="s">
        <v>46</v>
      </c>
      <c r="O250" s="82"/>
      <c r="P250" s="227">
        <f>O250*H250</f>
        <v>0</v>
      </c>
      <c r="Q250" s="227">
        <v>0</v>
      </c>
      <c r="R250" s="227">
        <f>Q250*H250</f>
        <v>0</v>
      </c>
      <c r="S250" s="227">
        <v>0</v>
      </c>
      <c r="T250" s="228">
        <f>S250*H250</f>
        <v>0</v>
      </c>
      <c r="AR250" s="229" t="s">
        <v>206</v>
      </c>
      <c r="AT250" s="229" t="s">
        <v>201</v>
      </c>
      <c r="AU250" s="229" t="s">
        <v>75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206</v>
      </c>
      <c r="BM250" s="229" t="s">
        <v>2069</v>
      </c>
    </row>
    <row r="251" s="1" customFormat="1">
      <c r="B251" s="37"/>
      <c r="C251" s="38"/>
      <c r="D251" s="231" t="s">
        <v>208</v>
      </c>
      <c r="E251" s="38"/>
      <c r="F251" s="232" t="s">
        <v>2008</v>
      </c>
      <c r="G251" s="38"/>
      <c r="H251" s="38"/>
      <c r="I251" s="144"/>
      <c r="J251" s="38"/>
      <c r="K251" s="38"/>
      <c r="L251" s="42"/>
      <c r="M251" s="233"/>
      <c r="N251" s="82"/>
      <c r="O251" s="82"/>
      <c r="P251" s="82"/>
      <c r="Q251" s="82"/>
      <c r="R251" s="82"/>
      <c r="S251" s="82"/>
      <c r="T251" s="83"/>
      <c r="AT251" s="16" t="s">
        <v>208</v>
      </c>
      <c r="AU251" s="16" t="s">
        <v>75</v>
      </c>
    </row>
    <row r="252" s="1" customFormat="1" ht="16.5" customHeight="1">
      <c r="B252" s="37"/>
      <c r="C252" s="263" t="s">
        <v>2070</v>
      </c>
      <c r="D252" s="263" t="s">
        <v>774</v>
      </c>
      <c r="E252" s="264" t="s">
        <v>2009</v>
      </c>
      <c r="F252" s="265" t="s">
        <v>2010</v>
      </c>
      <c r="G252" s="266" t="s">
        <v>229</v>
      </c>
      <c r="H252" s="267">
        <v>14</v>
      </c>
      <c r="I252" s="268"/>
      <c r="J252" s="269">
        <f>ROUND(I252*H252,2)</f>
        <v>0</v>
      </c>
      <c r="K252" s="265" t="s">
        <v>205</v>
      </c>
      <c r="L252" s="270"/>
      <c r="M252" s="271" t="s">
        <v>30</v>
      </c>
      <c r="N252" s="272" t="s">
        <v>46</v>
      </c>
      <c r="O252" s="82"/>
      <c r="P252" s="227">
        <f>O252*H252</f>
        <v>0</v>
      </c>
      <c r="Q252" s="227">
        <v>0.00016000000000000001</v>
      </c>
      <c r="R252" s="227">
        <f>Q252*H252</f>
        <v>0.0022400000000000002</v>
      </c>
      <c r="S252" s="227">
        <v>0</v>
      </c>
      <c r="T252" s="228">
        <f>S252*H252</f>
        <v>0</v>
      </c>
      <c r="AR252" s="229" t="s">
        <v>263</v>
      </c>
      <c r="AT252" s="229" t="s">
        <v>774</v>
      </c>
      <c r="AU252" s="229" t="s">
        <v>75</v>
      </c>
      <c r="AY252" s="16" t="s">
        <v>199</v>
      </c>
      <c r="BE252" s="230">
        <f>IF(N252="základní",J252,0)</f>
        <v>0</v>
      </c>
      <c r="BF252" s="230">
        <f>IF(N252="snížená",J252,0)</f>
        <v>0</v>
      </c>
      <c r="BG252" s="230">
        <f>IF(N252="zákl. přenesená",J252,0)</f>
        <v>0</v>
      </c>
      <c r="BH252" s="230">
        <f>IF(N252="sníž. přenesená",J252,0)</f>
        <v>0</v>
      </c>
      <c r="BI252" s="230">
        <f>IF(N252="nulová",J252,0)</f>
        <v>0</v>
      </c>
      <c r="BJ252" s="16" t="s">
        <v>83</v>
      </c>
      <c r="BK252" s="230">
        <f>ROUND(I252*H252,2)</f>
        <v>0</v>
      </c>
      <c r="BL252" s="16" t="s">
        <v>206</v>
      </c>
      <c r="BM252" s="229" t="s">
        <v>2071</v>
      </c>
    </row>
    <row r="253" s="1" customFormat="1">
      <c r="B253" s="37"/>
      <c r="C253" s="38"/>
      <c r="D253" s="231" t="s">
        <v>208</v>
      </c>
      <c r="E253" s="38"/>
      <c r="F253" s="232" t="s">
        <v>2010</v>
      </c>
      <c r="G253" s="38"/>
      <c r="H253" s="38"/>
      <c r="I253" s="144"/>
      <c r="J253" s="38"/>
      <c r="K253" s="38"/>
      <c r="L253" s="42"/>
      <c r="M253" s="233"/>
      <c r="N253" s="82"/>
      <c r="O253" s="82"/>
      <c r="P253" s="82"/>
      <c r="Q253" s="82"/>
      <c r="R253" s="82"/>
      <c r="S253" s="82"/>
      <c r="T253" s="83"/>
      <c r="AT253" s="16" t="s">
        <v>208</v>
      </c>
      <c r="AU253" s="16" t="s">
        <v>75</v>
      </c>
    </row>
    <row r="254" s="1" customFormat="1" ht="16.5" customHeight="1">
      <c r="B254" s="37"/>
      <c r="C254" s="218" t="s">
        <v>2072</v>
      </c>
      <c r="D254" s="218" t="s">
        <v>201</v>
      </c>
      <c r="E254" s="219" t="s">
        <v>2012</v>
      </c>
      <c r="F254" s="220" t="s">
        <v>2013</v>
      </c>
      <c r="G254" s="221" t="s">
        <v>277</v>
      </c>
      <c r="H254" s="222">
        <v>20</v>
      </c>
      <c r="I254" s="223"/>
      <c r="J254" s="224">
        <f>ROUND(I254*H254,2)</f>
        <v>0</v>
      </c>
      <c r="K254" s="220" t="s">
        <v>205</v>
      </c>
      <c r="L254" s="42"/>
      <c r="M254" s="225" t="s">
        <v>30</v>
      </c>
      <c r="N254" s="226" t="s">
        <v>46</v>
      </c>
      <c r="O254" s="82"/>
      <c r="P254" s="227">
        <f>O254*H254</f>
        <v>0</v>
      </c>
      <c r="Q254" s="227">
        <v>0</v>
      </c>
      <c r="R254" s="227">
        <f>Q254*H254</f>
        <v>0</v>
      </c>
      <c r="S254" s="227">
        <v>0</v>
      </c>
      <c r="T254" s="228">
        <f>S254*H254</f>
        <v>0</v>
      </c>
      <c r="AR254" s="229" t="s">
        <v>206</v>
      </c>
      <c r="AT254" s="229" t="s">
        <v>201</v>
      </c>
      <c r="AU254" s="229" t="s">
        <v>75</v>
      </c>
      <c r="AY254" s="16" t="s">
        <v>199</v>
      </c>
      <c r="BE254" s="230">
        <f>IF(N254="základní",J254,0)</f>
        <v>0</v>
      </c>
      <c r="BF254" s="230">
        <f>IF(N254="snížená",J254,0)</f>
        <v>0</v>
      </c>
      <c r="BG254" s="230">
        <f>IF(N254="zákl. přenesená",J254,0)</f>
        <v>0</v>
      </c>
      <c r="BH254" s="230">
        <f>IF(N254="sníž. přenesená",J254,0)</f>
        <v>0</v>
      </c>
      <c r="BI254" s="230">
        <f>IF(N254="nulová",J254,0)</f>
        <v>0</v>
      </c>
      <c r="BJ254" s="16" t="s">
        <v>83</v>
      </c>
      <c r="BK254" s="230">
        <f>ROUND(I254*H254,2)</f>
        <v>0</v>
      </c>
      <c r="BL254" s="16" t="s">
        <v>206</v>
      </c>
      <c r="BM254" s="229" t="s">
        <v>2073</v>
      </c>
    </row>
    <row r="255" s="1" customFormat="1">
      <c r="B255" s="37"/>
      <c r="C255" s="38"/>
      <c r="D255" s="231" t="s">
        <v>208</v>
      </c>
      <c r="E255" s="38"/>
      <c r="F255" s="232" t="s">
        <v>2015</v>
      </c>
      <c r="G255" s="38"/>
      <c r="H255" s="38"/>
      <c r="I255" s="144"/>
      <c r="J255" s="38"/>
      <c r="K255" s="38"/>
      <c r="L255" s="42"/>
      <c r="M255" s="233"/>
      <c r="N255" s="82"/>
      <c r="O255" s="82"/>
      <c r="P255" s="82"/>
      <c r="Q255" s="82"/>
      <c r="R255" s="82"/>
      <c r="S255" s="82"/>
      <c r="T255" s="83"/>
      <c r="AT255" s="16" t="s">
        <v>208</v>
      </c>
      <c r="AU255" s="16" t="s">
        <v>75</v>
      </c>
    </row>
    <row r="256" s="1" customFormat="1" ht="16.5" customHeight="1">
      <c r="B256" s="37"/>
      <c r="C256" s="218" t="s">
        <v>2074</v>
      </c>
      <c r="D256" s="218" t="s">
        <v>201</v>
      </c>
      <c r="E256" s="219" t="s">
        <v>2016</v>
      </c>
      <c r="F256" s="220" t="s">
        <v>2017</v>
      </c>
      <c r="G256" s="221" t="s">
        <v>277</v>
      </c>
      <c r="H256" s="222">
        <v>16</v>
      </c>
      <c r="I256" s="223"/>
      <c r="J256" s="224">
        <f>ROUND(I256*H256,2)</f>
        <v>0</v>
      </c>
      <c r="K256" s="220" t="s">
        <v>205</v>
      </c>
      <c r="L256" s="42"/>
      <c r="M256" s="225" t="s">
        <v>30</v>
      </c>
      <c r="N256" s="226" t="s">
        <v>46</v>
      </c>
      <c r="O256" s="82"/>
      <c r="P256" s="227">
        <f>O256*H256</f>
        <v>0</v>
      </c>
      <c r="Q256" s="227">
        <v>0</v>
      </c>
      <c r="R256" s="227">
        <f>Q256*H256</f>
        <v>0</v>
      </c>
      <c r="S256" s="227">
        <v>0</v>
      </c>
      <c r="T256" s="228">
        <f>S256*H256</f>
        <v>0</v>
      </c>
      <c r="AR256" s="229" t="s">
        <v>206</v>
      </c>
      <c r="AT256" s="229" t="s">
        <v>201</v>
      </c>
      <c r="AU256" s="229" t="s">
        <v>75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2075</v>
      </c>
    </row>
    <row r="257" s="1" customFormat="1">
      <c r="B257" s="37"/>
      <c r="C257" s="38"/>
      <c r="D257" s="231" t="s">
        <v>208</v>
      </c>
      <c r="E257" s="38"/>
      <c r="F257" s="232" t="s">
        <v>2019</v>
      </c>
      <c r="G257" s="38"/>
      <c r="H257" s="38"/>
      <c r="I257" s="144"/>
      <c r="J257" s="38"/>
      <c r="K257" s="38"/>
      <c r="L257" s="42"/>
      <c r="M257" s="233"/>
      <c r="N257" s="82"/>
      <c r="O257" s="82"/>
      <c r="P257" s="82"/>
      <c r="Q257" s="82"/>
      <c r="R257" s="82"/>
      <c r="S257" s="82"/>
      <c r="T257" s="83"/>
      <c r="AT257" s="16" t="s">
        <v>208</v>
      </c>
      <c r="AU257" s="16" t="s">
        <v>75</v>
      </c>
    </row>
    <row r="258" s="1" customFormat="1" ht="16.5" customHeight="1">
      <c r="B258" s="37"/>
      <c r="C258" s="218" t="s">
        <v>2076</v>
      </c>
      <c r="D258" s="218" t="s">
        <v>201</v>
      </c>
      <c r="E258" s="219" t="s">
        <v>2077</v>
      </c>
      <c r="F258" s="220" t="s">
        <v>2078</v>
      </c>
      <c r="G258" s="221" t="s">
        <v>277</v>
      </c>
      <c r="H258" s="222">
        <v>2</v>
      </c>
      <c r="I258" s="223"/>
      <c r="J258" s="224">
        <f>ROUND(I258*H258,2)</f>
        <v>0</v>
      </c>
      <c r="K258" s="220" t="s">
        <v>205</v>
      </c>
      <c r="L258" s="42"/>
      <c r="M258" s="225" t="s">
        <v>30</v>
      </c>
      <c r="N258" s="226" t="s">
        <v>46</v>
      </c>
      <c r="O258" s="82"/>
      <c r="P258" s="227">
        <f>O258*H258</f>
        <v>0</v>
      </c>
      <c r="Q258" s="227">
        <v>0</v>
      </c>
      <c r="R258" s="227">
        <f>Q258*H258</f>
        <v>0</v>
      </c>
      <c r="S258" s="227">
        <v>0</v>
      </c>
      <c r="T258" s="228">
        <f>S258*H258</f>
        <v>0</v>
      </c>
      <c r="AR258" s="229" t="s">
        <v>206</v>
      </c>
      <c r="AT258" s="229" t="s">
        <v>201</v>
      </c>
      <c r="AU258" s="229" t="s">
        <v>75</v>
      </c>
      <c r="AY258" s="16" t="s">
        <v>199</v>
      </c>
      <c r="BE258" s="230">
        <f>IF(N258="základní",J258,0)</f>
        <v>0</v>
      </c>
      <c r="BF258" s="230">
        <f>IF(N258="snížená",J258,0)</f>
        <v>0</v>
      </c>
      <c r="BG258" s="230">
        <f>IF(N258="zákl. přenesená",J258,0)</f>
        <v>0</v>
      </c>
      <c r="BH258" s="230">
        <f>IF(N258="sníž. přenesená",J258,0)</f>
        <v>0</v>
      </c>
      <c r="BI258" s="230">
        <f>IF(N258="nulová",J258,0)</f>
        <v>0</v>
      </c>
      <c r="BJ258" s="16" t="s">
        <v>83</v>
      </c>
      <c r="BK258" s="230">
        <f>ROUND(I258*H258,2)</f>
        <v>0</v>
      </c>
      <c r="BL258" s="16" t="s">
        <v>206</v>
      </c>
      <c r="BM258" s="229" t="s">
        <v>2079</v>
      </c>
    </row>
    <row r="259" s="1" customFormat="1">
      <c r="B259" s="37"/>
      <c r="C259" s="38"/>
      <c r="D259" s="231" t="s">
        <v>208</v>
      </c>
      <c r="E259" s="38"/>
      <c r="F259" s="232" t="s">
        <v>2080</v>
      </c>
      <c r="G259" s="38"/>
      <c r="H259" s="38"/>
      <c r="I259" s="144"/>
      <c r="J259" s="38"/>
      <c r="K259" s="38"/>
      <c r="L259" s="42"/>
      <c r="M259" s="233"/>
      <c r="N259" s="82"/>
      <c r="O259" s="82"/>
      <c r="P259" s="82"/>
      <c r="Q259" s="82"/>
      <c r="R259" s="82"/>
      <c r="S259" s="82"/>
      <c r="T259" s="83"/>
      <c r="AT259" s="16" t="s">
        <v>208</v>
      </c>
      <c r="AU259" s="16" t="s">
        <v>75</v>
      </c>
    </row>
    <row r="260" s="1" customFormat="1" ht="16.5" customHeight="1">
      <c r="B260" s="37"/>
      <c r="C260" s="218" t="s">
        <v>2081</v>
      </c>
      <c r="D260" s="218" t="s">
        <v>201</v>
      </c>
      <c r="E260" s="219" t="s">
        <v>2082</v>
      </c>
      <c r="F260" s="220" t="s">
        <v>2083</v>
      </c>
      <c r="G260" s="221" t="s">
        <v>277</v>
      </c>
      <c r="H260" s="222">
        <v>2</v>
      </c>
      <c r="I260" s="223"/>
      <c r="J260" s="224">
        <f>ROUND(I260*H260,2)</f>
        <v>0</v>
      </c>
      <c r="K260" s="220" t="s">
        <v>205</v>
      </c>
      <c r="L260" s="42"/>
      <c r="M260" s="225" t="s">
        <v>30</v>
      </c>
      <c r="N260" s="226" t="s">
        <v>46</v>
      </c>
      <c r="O260" s="82"/>
      <c r="P260" s="227">
        <f>O260*H260</f>
        <v>0</v>
      </c>
      <c r="Q260" s="227">
        <v>0</v>
      </c>
      <c r="R260" s="227">
        <f>Q260*H260</f>
        <v>0</v>
      </c>
      <c r="S260" s="227">
        <v>0</v>
      </c>
      <c r="T260" s="228">
        <f>S260*H260</f>
        <v>0</v>
      </c>
      <c r="AR260" s="229" t="s">
        <v>206</v>
      </c>
      <c r="AT260" s="229" t="s">
        <v>201</v>
      </c>
      <c r="AU260" s="229" t="s">
        <v>75</v>
      </c>
      <c r="AY260" s="16" t="s">
        <v>199</v>
      </c>
      <c r="BE260" s="230">
        <f>IF(N260="základní",J260,0)</f>
        <v>0</v>
      </c>
      <c r="BF260" s="230">
        <f>IF(N260="snížená",J260,0)</f>
        <v>0</v>
      </c>
      <c r="BG260" s="230">
        <f>IF(N260="zákl. přenesená",J260,0)</f>
        <v>0</v>
      </c>
      <c r="BH260" s="230">
        <f>IF(N260="sníž. přenesená",J260,0)</f>
        <v>0</v>
      </c>
      <c r="BI260" s="230">
        <f>IF(N260="nulová",J260,0)</f>
        <v>0</v>
      </c>
      <c r="BJ260" s="16" t="s">
        <v>83</v>
      </c>
      <c r="BK260" s="230">
        <f>ROUND(I260*H260,2)</f>
        <v>0</v>
      </c>
      <c r="BL260" s="16" t="s">
        <v>206</v>
      </c>
      <c r="BM260" s="229" t="s">
        <v>2084</v>
      </c>
    </row>
    <row r="261" s="1" customFormat="1">
      <c r="B261" s="37"/>
      <c r="C261" s="38"/>
      <c r="D261" s="231" t="s">
        <v>208</v>
      </c>
      <c r="E261" s="38"/>
      <c r="F261" s="232" t="s">
        <v>2085</v>
      </c>
      <c r="G261" s="38"/>
      <c r="H261" s="38"/>
      <c r="I261" s="144"/>
      <c r="J261" s="38"/>
      <c r="K261" s="38"/>
      <c r="L261" s="42"/>
      <c r="M261" s="233"/>
      <c r="N261" s="82"/>
      <c r="O261" s="82"/>
      <c r="P261" s="82"/>
      <c r="Q261" s="82"/>
      <c r="R261" s="82"/>
      <c r="S261" s="82"/>
      <c r="T261" s="83"/>
      <c r="AT261" s="16" t="s">
        <v>208</v>
      </c>
      <c r="AU261" s="16" t="s">
        <v>75</v>
      </c>
    </row>
    <row r="262" s="1" customFormat="1" ht="16.5" customHeight="1">
      <c r="B262" s="37"/>
      <c r="C262" s="263" t="s">
        <v>2086</v>
      </c>
      <c r="D262" s="263" t="s">
        <v>774</v>
      </c>
      <c r="E262" s="264" t="s">
        <v>2087</v>
      </c>
      <c r="F262" s="265" t="s">
        <v>2088</v>
      </c>
      <c r="G262" s="266" t="s">
        <v>2062</v>
      </c>
      <c r="H262" s="267">
        <v>2</v>
      </c>
      <c r="I262" s="268"/>
      <c r="J262" s="269">
        <f>ROUND(I262*H262,2)</f>
        <v>0</v>
      </c>
      <c r="K262" s="265" t="s">
        <v>30</v>
      </c>
      <c r="L262" s="270"/>
      <c r="M262" s="271" t="s">
        <v>30</v>
      </c>
      <c r="N262" s="272" t="s">
        <v>46</v>
      </c>
      <c r="O262" s="82"/>
      <c r="P262" s="227">
        <f>O262*H262</f>
        <v>0</v>
      </c>
      <c r="Q262" s="227">
        <v>0</v>
      </c>
      <c r="R262" s="227">
        <f>Q262*H262</f>
        <v>0</v>
      </c>
      <c r="S262" s="227">
        <v>0</v>
      </c>
      <c r="T262" s="228">
        <f>S262*H262</f>
        <v>0</v>
      </c>
      <c r="AR262" s="229" t="s">
        <v>263</v>
      </c>
      <c r="AT262" s="229" t="s">
        <v>774</v>
      </c>
      <c r="AU262" s="229" t="s">
        <v>75</v>
      </c>
      <c r="AY262" s="16" t="s">
        <v>199</v>
      </c>
      <c r="BE262" s="230">
        <f>IF(N262="základní",J262,0)</f>
        <v>0</v>
      </c>
      <c r="BF262" s="230">
        <f>IF(N262="snížená",J262,0)</f>
        <v>0</v>
      </c>
      <c r="BG262" s="230">
        <f>IF(N262="zákl. přenesená",J262,0)</f>
        <v>0</v>
      </c>
      <c r="BH262" s="230">
        <f>IF(N262="sníž. přenesená",J262,0)</f>
        <v>0</v>
      </c>
      <c r="BI262" s="230">
        <f>IF(N262="nulová",J262,0)</f>
        <v>0</v>
      </c>
      <c r="BJ262" s="16" t="s">
        <v>83</v>
      </c>
      <c r="BK262" s="230">
        <f>ROUND(I262*H262,2)</f>
        <v>0</v>
      </c>
      <c r="BL262" s="16" t="s">
        <v>206</v>
      </c>
      <c r="BM262" s="229" t="s">
        <v>2089</v>
      </c>
    </row>
    <row r="263" s="1" customFormat="1" ht="16.5" customHeight="1">
      <c r="B263" s="37"/>
      <c r="C263" s="218" t="s">
        <v>2090</v>
      </c>
      <c r="D263" s="218" t="s">
        <v>201</v>
      </c>
      <c r="E263" s="219" t="s">
        <v>1890</v>
      </c>
      <c r="F263" s="220" t="s">
        <v>1891</v>
      </c>
      <c r="G263" s="221" t="s">
        <v>229</v>
      </c>
      <c r="H263" s="222">
        <v>4</v>
      </c>
      <c r="I263" s="223"/>
      <c r="J263" s="224">
        <f>ROUND(I263*H263,2)</f>
        <v>0</v>
      </c>
      <c r="K263" s="220" t="s">
        <v>205</v>
      </c>
      <c r="L263" s="42"/>
      <c r="M263" s="225" t="s">
        <v>30</v>
      </c>
      <c r="N263" s="226" t="s">
        <v>46</v>
      </c>
      <c r="O263" s="82"/>
      <c r="P263" s="227">
        <f>O263*H263</f>
        <v>0</v>
      </c>
      <c r="Q263" s="227">
        <v>0</v>
      </c>
      <c r="R263" s="227">
        <f>Q263*H263</f>
        <v>0</v>
      </c>
      <c r="S263" s="227">
        <v>0</v>
      </c>
      <c r="T263" s="228">
        <f>S263*H263</f>
        <v>0</v>
      </c>
      <c r="AR263" s="229" t="s">
        <v>206</v>
      </c>
      <c r="AT263" s="229" t="s">
        <v>201</v>
      </c>
      <c r="AU263" s="229" t="s">
        <v>75</v>
      </c>
      <c r="AY263" s="16" t="s">
        <v>199</v>
      </c>
      <c r="BE263" s="230">
        <f>IF(N263="základní",J263,0)</f>
        <v>0</v>
      </c>
      <c r="BF263" s="230">
        <f>IF(N263="snížená",J263,0)</f>
        <v>0</v>
      </c>
      <c r="BG263" s="230">
        <f>IF(N263="zákl. přenesená",J263,0)</f>
        <v>0</v>
      </c>
      <c r="BH263" s="230">
        <f>IF(N263="sníž. přenesená",J263,0)</f>
        <v>0</v>
      </c>
      <c r="BI263" s="230">
        <f>IF(N263="nulová",J263,0)</f>
        <v>0</v>
      </c>
      <c r="BJ263" s="16" t="s">
        <v>83</v>
      </c>
      <c r="BK263" s="230">
        <f>ROUND(I263*H263,2)</f>
        <v>0</v>
      </c>
      <c r="BL263" s="16" t="s">
        <v>206</v>
      </c>
      <c r="BM263" s="229" t="s">
        <v>2091</v>
      </c>
    </row>
    <row r="264" s="1" customFormat="1">
      <c r="B264" s="37"/>
      <c r="C264" s="38"/>
      <c r="D264" s="231" t="s">
        <v>208</v>
      </c>
      <c r="E264" s="38"/>
      <c r="F264" s="232" t="s">
        <v>1893</v>
      </c>
      <c r="G264" s="38"/>
      <c r="H264" s="38"/>
      <c r="I264" s="144"/>
      <c r="J264" s="38"/>
      <c r="K264" s="38"/>
      <c r="L264" s="42"/>
      <c r="M264" s="233"/>
      <c r="N264" s="82"/>
      <c r="O264" s="82"/>
      <c r="P264" s="82"/>
      <c r="Q264" s="82"/>
      <c r="R264" s="82"/>
      <c r="S264" s="82"/>
      <c r="T264" s="83"/>
      <c r="AT264" s="16" t="s">
        <v>208</v>
      </c>
      <c r="AU264" s="16" t="s">
        <v>75</v>
      </c>
    </row>
    <row r="265" s="1" customFormat="1" ht="16.5" customHeight="1">
      <c r="B265" s="37"/>
      <c r="C265" s="263" t="s">
        <v>2092</v>
      </c>
      <c r="D265" s="263" t="s">
        <v>774</v>
      </c>
      <c r="E265" s="264" t="s">
        <v>1894</v>
      </c>
      <c r="F265" s="265" t="s">
        <v>1895</v>
      </c>
      <c r="G265" s="266" t="s">
        <v>1583</v>
      </c>
      <c r="H265" s="267">
        <v>4.2000000000000002</v>
      </c>
      <c r="I265" s="268"/>
      <c r="J265" s="269">
        <f>ROUND(I265*H265,2)</f>
        <v>0</v>
      </c>
      <c r="K265" s="265" t="s">
        <v>205</v>
      </c>
      <c r="L265" s="270"/>
      <c r="M265" s="271" t="s">
        <v>30</v>
      </c>
      <c r="N265" s="272" t="s">
        <v>46</v>
      </c>
      <c r="O265" s="82"/>
      <c r="P265" s="227">
        <f>O265*H265</f>
        <v>0</v>
      </c>
      <c r="Q265" s="227">
        <v>0.001</v>
      </c>
      <c r="R265" s="227">
        <f>Q265*H265</f>
        <v>0.0042000000000000006</v>
      </c>
      <c r="S265" s="227">
        <v>0</v>
      </c>
      <c r="T265" s="228">
        <f>S265*H265</f>
        <v>0</v>
      </c>
      <c r="AR265" s="229" t="s">
        <v>263</v>
      </c>
      <c r="AT265" s="229" t="s">
        <v>774</v>
      </c>
      <c r="AU265" s="229" t="s">
        <v>75</v>
      </c>
      <c r="AY265" s="16" t="s">
        <v>199</v>
      </c>
      <c r="BE265" s="230">
        <f>IF(N265="základní",J265,0)</f>
        <v>0</v>
      </c>
      <c r="BF265" s="230">
        <f>IF(N265="snížená",J265,0)</f>
        <v>0</v>
      </c>
      <c r="BG265" s="230">
        <f>IF(N265="zákl. přenesená",J265,0)</f>
        <v>0</v>
      </c>
      <c r="BH265" s="230">
        <f>IF(N265="sníž. přenesená",J265,0)</f>
        <v>0</v>
      </c>
      <c r="BI265" s="230">
        <f>IF(N265="nulová",J265,0)</f>
        <v>0</v>
      </c>
      <c r="BJ265" s="16" t="s">
        <v>83</v>
      </c>
      <c r="BK265" s="230">
        <f>ROUND(I265*H265,2)</f>
        <v>0</v>
      </c>
      <c r="BL265" s="16" t="s">
        <v>206</v>
      </c>
      <c r="BM265" s="229" t="s">
        <v>2093</v>
      </c>
    </row>
    <row r="266" s="1" customFormat="1">
      <c r="B266" s="37"/>
      <c r="C266" s="38"/>
      <c r="D266" s="231" t="s">
        <v>208</v>
      </c>
      <c r="E266" s="38"/>
      <c r="F266" s="232" t="s">
        <v>1895</v>
      </c>
      <c r="G266" s="38"/>
      <c r="H266" s="38"/>
      <c r="I266" s="144"/>
      <c r="J266" s="38"/>
      <c r="K266" s="38"/>
      <c r="L266" s="42"/>
      <c r="M266" s="233"/>
      <c r="N266" s="82"/>
      <c r="O266" s="82"/>
      <c r="P266" s="82"/>
      <c r="Q266" s="82"/>
      <c r="R266" s="82"/>
      <c r="S266" s="82"/>
      <c r="T266" s="83"/>
      <c r="AT266" s="16" t="s">
        <v>208</v>
      </c>
      <c r="AU266" s="16" t="s">
        <v>75</v>
      </c>
    </row>
    <row r="267" s="1" customFormat="1" ht="16.5" customHeight="1">
      <c r="B267" s="37"/>
      <c r="C267" s="263" t="s">
        <v>2094</v>
      </c>
      <c r="D267" s="263" t="s">
        <v>774</v>
      </c>
      <c r="E267" s="264" t="s">
        <v>2026</v>
      </c>
      <c r="F267" s="265" t="s">
        <v>2027</v>
      </c>
      <c r="G267" s="266" t="s">
        <v>277</v>
      </c>
      <c r="H267" s="267">
        <v>2</v>
      </c>
      <c r="I267" s="268"/>
      <c r="J267" s="269">
        <f>ROUND(I267*H267,2)</f>
        <v>0</v>
      </c>
      <c r="K267" s="265" t="s">
        <v>205</v>
      </c>
      <c r="L267" s="270"/>
      <c r="M267" s="271" t="s">
        <v>30</v>
      </c>
      <c r="N267" s="272" t="s">
        <v>46</v>
      </c>
      <c r="O267" s="82"/>
      <c r="P267" s="227">
        <f>O267*H267</f>
        <v>0</v>
      </c>
      <c r="Q267" s="227">
        <v>0.00013999999999999999</v>
      </c>
      <c r="R267" s="227">
        <f>Q267*H267</f>
        <v>0.00027999999999999998</v>
      </c>
      <c r="S267" s="227">
        <v>0</v>
      </c>
      <c r="T267" s="228">
        <f>S267*H267</f>
        <v>0</v>
      </c>
      <c r="AR267" s="229" t="s">
        <v>263</v>
      </c>
      <c r="AT267" s="229" t="s">
        <v>774</v>
      </c>
      <c r="AU267" s="229" t="s">
        <v>75</v>
      </c>
      <c r="AY267" s="16" t="s">
        <v>199</v>
      </c>
      <c r="BE267" s="230">
        <f>IF(N267="základní",J267,0)</f>
        <v>0</v>
      </c>
      <c r="BF267" s="230">
        <f>IF(N267="snížená",J267,0)</f>
        <v>0</v>
      </c>
      <c r="BG267" s="230">
        <f>IF(N267="zákl. přenesená",J267,0)</f>
        <v>0</v>
      </c>
      <c r="BH267" s="230">
        <f>IF(N267="sníž. přenesená",J267,0)</f>
        <v>0</v>
      </c>
      <c r="BI267" s="230">
        <f>IF(N267="nulová",J267,0)</f>
        <v>0</v>
      </c>
      <c r="BJ267" s="16" t="s">
        <v>83</v>
      </c>
      <c r="BK267" s="230">
        <f>ROUND(I267*H267,2)</f>
        <v>0</v>
      </c>
      <c r="BL267" s="16" t="s">
        <v>206</v>
      </c>
      <c r="BM267" s="229" t="s">
        <v>2095</v>
      </c>
    </row>
    <row r="268" s="1" customFormat="1">
      <c r="B268" s="37"/>
      <c r="C268" s="38"/>
      <c r="D268" s="231" t="s">
        <v>208</v>
      </c>
      <c r="E268" s="38"/>
      <c r="F268" s="232" t="s">
        <v>2027</v>
      </c>
      <c r="G268" s="38"/>
      <c r="H268" s="38"/>
      <c r="I268" s="144"/>
      <c r="J268" s="38"/>
      <c r="K268" s="38"/>
      <c r="L268" s="42"/>
      <c r="M268" s="233"/>
      <c r="N268" s="82"/>
      <c r="O268" s="82"/>
      <c r="P268" s="82"/>
      <c r="Q268" s="82"/>
      <c r="R268" s="82"/>
      <c r="S268" s="82"/>
      <c r="T268" s="83"/>
      <c r="AT268" s="16" t="s">
        <v>208</v>
      </c>
      <c r="AU268" s="16" t="s">
        <v>75</v>
      </c>
    </row>
    <row r="269" s="1" customFormat="1" ht="16.5" customHeight="1">
      <c r="B269" s="37"/>
      <c r="C269" s="263" t="s">
        <v>2096</v>
      </c>
      <c r="D269" s="263" t="s">
        <v>774</v>
      </c>
      <c r="E269" s="264" t="s">
        <v>2029</v>
      </c>
      <c r="F269" s="265" t="s">
        <v>2030</v>
      </c>
      <c r="G269" s="266" t="s">
        <v>277</v>
      </c>
      <c r="H269" s="267">
        <v>4</v>
      </c>
      <c r="I269" s="268"/>
      <c r="J269" s="269">
        <f>ROUND(I269*H269,2)</f>
        <v>0</v>
      </c>
      <c r="K269" s="265" t="s">
        <v>205</v>
      </c>
      <c r="L269" s="270"/>
      <c r="M269" s="271" t="s">
        <v>30</v>
      </c>
      <c r="N269" s="272" t="s">
        <v>46</v>
      </c>
      <c r="O269" s="82"/>
      <c r="P269" s="227">
        <f>O269*H269</f>
        <v>0</v>
      </c>
      <c r="Q269" s="227">
        <v>0.00022000000000000001</v>
      </c>
      <c r="R269" s="227">
        <f>Q269*H269</f>
        <v>0.00088000000000000003</v>
      </c>
      <c r="S269" s="227">
        <v>0</v>
      </c>
      <c r="T269" s="228">
        <f>S269*H269</f>
        <v>0</v>
      </c>
      <c r="AR269" s="229" t="s">
        <v>263</v>
      </c>
      <c r="AT269" s="229" t="s">
        <v>774</v>
      </c>
      <c r="AU269" s="229" t="s">
        <v>75</v>
      </c>
      <c r="AY269" s="16" t="s">
        <v>199</v>
      </c>
      <c r="BE269" s="230">
        <f>IF(N269="základní",J269,0)</f>
        <v>0</v>
      </c>
      <c r="BF269" s="230">
        <f>IF(N269="snížená",J269,0)</f>
        <v>0</v>
      </c>
      <c r="BG269" s="230">
        <f>IF(N269="zákl. přenesená",J269,0)</f>
        <v>0</v>
      </c>
      <c r="BH269" s="230">
        <f>IF(N269="sníž. přenesená",J269,0)</f>
        <v>0</v>
      </c>
      <c r="BI269" s="230">
        <f>IF(N269="nulová",J269,0)</f>
        <v>0</v>
      </c>
      <c r="BJ269" s="16" t="s">
        <v>83</v>
      </c>
      <c r="BK269" s="230">
        <f>ROUND(I269*H269,2)</f>
        <v>0</v>
      </c>
      <c r="BL269" s="16" t="s">
        <v>206</v>
      </c>
      <c r="BM269" s="229" t="s">
        <v>2097</v>
      </c>
    </row>
    <row r="270" s="1" customFormat="1">
      <c r="B270" s="37"/>
      <c r="C270" s="38"/>
      <c r="D270" s="231" t="s">
        <v>208</v>
      </c>
      <c r="E270" s="38"/>
      <c r="F270" s="232" t="s">
        <v>2030</v>
      </c>
      <c r="G270" s="38"/>
      <c r="H270" s="38"/>
      <c r="I270" s="144"/>
      <c r="J270" s="38"/>
      <c r="K270" s="38"/>
      <c r="L270" s="42"/>
      <c r="M270" s="233"/>
      <c r="N270" s="82"/>
      <c r="O270" s="82"/>
      <c r="P270" s="82"/>
      <c r="Q270" s="82"/>
      <c r="R270" s="82"/>
      <c r="S270" s="82"/>
      <c r="T270" s="83"/>
      <c r="AT270" s="16" t="s">
        <v>208</v>
      </c>
      <c r="AU270" s="16" t="s">
        <v>75</v>
      </c>
    </row>
    <row r="271" s="1" customFormat="1" ht="16.5" customHeight="1">
      <c r="B271" s="37"/>
      <c r="C271" s="263" t="s">
        <v>2098</v>
      </c>
      <c r="D271" s="263" t="s">
        <v>774</v>
      </c>
      <c r="E271" s="264" t="s">
        <v>2032</v>
      </c>
      <c r="F271" s="265" t="s">
        <v>2033</v>
      </c>
      <c r="G271" s="266" t="s">
        <v>236</v>
      </c>
      <c r="H271" s="267">
        <v>0.002</v>
      </c>
      <c r="I271" s="268"/>
      <c r="J271" s="269">
        <f>ROUND(I271*H271,2)</f>
        <v>0</v>
      </c>
      <c r="K271" s="265" t="s">
        <v>205</v>
      </c>
      <c r="L271" s="270"/>
      <c r="M271" s="271" t="s">
        <v>30</v>
      </c>
      <c r="N271" s="272" t="s">
        <v>46</v>
      </c>
      <c r="O271" s="82"/>
      <c r="P271" s="227">
        <f>O271*H271</f>
        <v>0</v>
      </c>
      <c r="Q271" s="227">
        <v>1</v>
      </c>
      <c r="R271" s="227">
        <f>Q271*H271</f>
        <v>0.002</v>
      </c>
      <c r="S271" s="227">
        <v>0</v>
      </c>
      <c r="T271" s="228">
        <f>S271*H271</f>
        <v>0</v>
      </c>
      <c r="AR271" s="229" t="s">
        <v>263</v>
      </c>
      <c r="AT271" s="229" t="s">
        <v>774</v>
      </c>
      <c r="AU271" s="229" t="s">
        <v>75</v>
      </c>
      <c r="AY271" s="16" t="s">
        <v>199</v>
      </c>
      <c r="BE271" s="230">
        <f>IF(N271="základní",J271,0)</f>
        <v>0</v>
      </c>
      <c r="BF271" s="230">
        <f>IF(N271="snížená",J271,0)</f>
        <v>0</v>
      </c>
      <c r="BG271" s="230">
        <f>IF(N271="zákl. přenesená",J271,0)</f>
        <v>0</v>
      </c>
      <c r="BH271" s="230">
        <f>IF(N271="sníž. přenesená",J271,0)</f>
        <v>0</v>
      </c>
      <c r="BI271" s="230">
        <f>IF(N271="nulová",J271,0)</f>
        <v>0</v>
      </c>
      <c r="BJ271" s="16" t="s">
        <v>83</v>
      </c>
      <c r="BK271" s="230">
        <f>ROUND(I271*H271,2)</f>
        <v>0</v>
      </c>
      <c r="BL271" s="16" t="s">
        <v>206</v>
      </c>
      <c r="BM271" s="229" t="s">
        <v>2099</v>
      </c>
    </row>
    <row r="272" s="1" customFormat="1">
      <c r="B272" s="37"/>
      <c r="C272" s="38"/>
      <c r="D272" s="231" t="s">
        <v>208</v>
      </c>
      <c r="E272" s="38"/>
      <c r="F272" s="232" t="s">
        <v>2033</v>
      </c>
      <c r="G272" s="38"/>
      <c r="H272" s="38"/>
      <c r="I272" s="144"/>
      <c r="J272" s="38"/>
      <c r="K272" s="38"/>
      <c r="L272" s="42"/>
      <c r="M272" s="233"/>
      <c r="N272" s="82"/>
      <c r="O272" s="82"/>
      <c r="P272" s="82"/>
      <c r="Q272" s="82"/>
      <c r="R272" s="82"/>
      <c r="S272" s="82"/>
      <c r="T272" s="83"/>
      <c r="AT272" s="16" t="s">
        <v>208</v>
      </c>
      <c r="AU272" s="16" t="s">
        <v>75</v>
      </c>
    </row>
    <row r="273" s="1" customFormat="1" ht="16.5" customHeight="1">
      <c r="B273" s="37"/>
      <c r="C273" s="218" t="s">
        <v>2100</v>
      </c>
      <c r="D273" s="218" t="s">
        <v>201</v>
      </c>
      <c r="E273" s="219" t="s">
        <v>2035</v>
      </c>
      <c r="F273" s="220" t="s">
        <v>2036</v>
      </c>
      <c r="G273" s="221" t="s">
        <v>277</v>
      </c>
      <c r="H273" s="222">
        <v>2</v>
      </c>
      <c r="I273" s="223"/>
      <c r="J273" s="224">
        <f>ROUND(I273*H273,2)</f>
        <v>0</v>
      </c>
      <c r="K273" s="220" t="s">
        <v>205</v>
      </c>
      <c r="L273" s="42"/>
      <c r="M273" s="225" t="s">
        <v>30</v>
      </c>
      <c r="N273" s="226" t="s">
        <v>46</v>
      </c>
      <c r="O273" s="82"/>
      <c r="P273" s="227">
        <f>O273*H273</f>
        <v>0</v>
      </c>
      <c r="Q273" s="227">
        <v>0</v>
      </c>
      <c r="R273" s="227">
        <f>Q273*H273</f>
        <v>0</v>
      </c>
      <c r="S273" s="227">
        <v>0</v>
      </c>
      <c r="T273" s="228">
        <f>S273*H273</f>
        <v>0</v>
      </c>
      <c r="AR273" s="229" t="s">
        <v>206</v>
      </c>
      <c r="AT273" s="229" t="s">
        <v>201</v>
      </c>
      <c r="AU273" s="229" t="s">
        <v>75</v>
      </c>
      <c r="AY273" s="16" t="s">
        <v>199</v>
      </c>
      <c r="BE273" s="230">
        <f>IF(N273="základní",J273,0)</f>
        <v>0</v>
      </c>
      <c r="BF273" s="230">
        <f>IF(N273="snížená",J273,0)</f>
        <v>0</v>
      </c>
      <c r="BG273" s="230">
        <f>IF(N273="zákl. přenesená",J273,0)</f>
        <v>0</v>
      </c>
      <c r="BH273" s="230">
        <f>IF(N273="sníž. přenesená",J273,0)</f>
        <v>0</v>
      </c>
      <c r="BI273" s="230">
        <f>IF(N273="nulová",J273,0)</f>
        <v>0</v>
      </c>
      <c r="BJ273" s="16" t="s">
        <v>83</v>
      </c>
      <c r="BK273" s="230">
        <f>ROUND(I273*H273,2)</f>
        <v>0</v>
      </c>
      <c r="BL273" s="16" t="s">
        <v>206</v>
      </c>
      <c r="BM273" s="229" t="s">
        <v>2101</v>
      </c>
    </row>
    <row r="274" s="1" customFormat="1">
      <c r="B274" s="37"/>
      <c r="C274" s="38"/>
      <c r="D274" s="231" t="s">
        <v>208</v>
      </c>
      <c r="E274" s="38"/>
      <c r="F274" s="232" t="s">
        <v>2038</v>
      </c>
      <c r="G274" s="38"/>
      <c r="H274" s="38"/>
      <c r="I274" s="144"/>
      <c r="J274" s="38"/>
      <c r="K274" s="38"/>
      <c r="L274" s="42"/>
      <c r="M274" s="233"/>
      <c r="N274" s="82"/>
      <c r="O274" s="82"/>
      <c r="P274" s="82"/>
      <c r="Q274" s="82"/>
      <c r="R274" s="82"/>
      <c r="S274" s="82"/>
      <c r="T274" s="83"/>
      <c r="AT274" s="16" t="s">
        <v>208</v>
      </c>
      <c r="AU274" s="16" t="s">
        <v>75</v>
      </c>
    </row>
    <row r="275" s="1" customFormat="1">
      <c r="B275" s="37"/>
      <c r="C275" s="38"/>
      <c r="D275" s="231" t="s">
        <v>210</v>
      </c>
      <c r="E275" s="38"/>
      <c r="F275" s="234" t="s">
        <v>2039</v>
      </c>
      <c r="G275" s="38"/>
      <c r="H275" s="38"/>
      <c r="I275" s="144"/>
      <c r="J275" s="38"/>
      <c r="K275" s="38"/>
      <c r="L275" s="42"/>
      <c r="M275" s="233"/>
      <c r="N275" s="82"/>
      <c r="O275" s="82"/>
      <c r="P275" s="82"/>
      <c r="Q275" s="82"/>
      <c r="R275" s="82"/>
      <c r="S275" s="82"/>
      <c r="T275" s="83"/>
      <c r="AT275" s="16" t="s">
        <v>210</v>
      </c>
      <c r="AU275" s="16" t="s">
        <v>75</v>
      </c>
    </row>
    <row r="276" s="1" customFormat="1" ht="16.5" customHeight="1">
      <c r="B276" s="37"/>
      <c r="C276" s="218" t="s">
        <v>2102</v>
      </c>
      <c r="D276" s="218" t="s">
        <v>201</v>
      </c>
      <c r="E276" s="219" t="s">
        <v>2040</v>
      </c>
      <c r="F276" s="220" t="s">
        <v>2041</v>
      </c>
      <c r="G276" s="221" t="s">
        <v>221</v>
      </c>
      <c r="H276" s="222">
        <v>0.57599999999999996</v>
      </c>
      <c r="I276" s="223"/>
      <c r="J276" s="224">
        <f>ROUND(I276*H276,2)</f>
        <v>0</v>
      </c>
      <c r="K276" s="220" t="s">
        <v>205</v>
      </c>
      <c r="L276" s="42"/>
      <c r="M276" s="225" t="s">
        <v>30</v>
      </c>
      <c r="N276" s="226" t="s">
        <v>46</v>
      </c>
      <c r="O276" s="82"/>
      <c r="P276" s="227">
        <f>O276*H276</f>
        <v>0</v>
      </c>
      <c r="Q276" s="227">
        <v>2.4532922039999998</v>
      </c>
      <c r="R276" s="227">
        <f>Q276*H276</f>
        <v>1.4130963095039999</v>
      </c>
      <c r="S276" s="227">
        <v>0</v>
      </c>
      <c r="T276" s="228">
        <f>S276*H276</f>
        <v>0</v>
      </c>
      <c r="AR276" s="229" t="s">
        <v>206</v>
      </c>
      <c r="AT276" s="229" t="s">
        <v>201</v>
      </c>
      <c r="AU276" s="229" t="s">
        <v>75</v>
      </c>
      <c r="AY276" s="16" t="s">
        <v>199</v>
      </c>
      <c r="BE276" s="230">
        <f>IF(N276="základní",J276,0)</f>
        <v>0</v>
      </c>
      <c r="BF276" s="230">
        <f>IF(N276="snížená",J276,0)</f>
        <v>0</v>
      </c>
      <c r="BG276" s="230">
        <f>IF(N276="zákl. přenesená",J276,0)</f>
        <v>0</v>
      </c>
      <c r="BH276" s="230">
        <f>IF(N276="sníž. přenesená",J276,0)</f>
        <v>0</v>
      </c>
      <c r="BI276" s="230">
        <f>IF(N276="nulová",J276,0)</f>
        <v>0</v>
      </c>
      <c r="BJ276" s="16" t="s">
        <v>83</v>
      </c>
      <c r="BK276" s="230">
        <f>ROUND(I276*H276,2)</f>
        <v>0</v>
      </c>
      <c r="BL276" s="16" t="s">
        <v>206</v>
      </c>
      <c r="BM276" s="229" t="s">
        <v>2103</v>
      </c>
    </row>
    <row r="277" s="1" customFormat="1">
      <c r="B277" s="37"/>
      <c r="C277" s="38"/>
      <c r="D277" s="231" t="s">
        <v>208</v>
      </c>
      <c r="E277" s="38"/>
      <c r="F277" s="232" t="s">
        <v>2043</v>
      </c>
      <c r="G277" s="38"/>
      <c r="H277" s="38"/>
      <c r="I277" s="144"/>
      <c r="J277" s="38"/>
      <c r="K277" s="38"/>
      <c r="L277" s="42"/>
      <c r="M277" s="233"/>
      <c r="N277" s="82"/>
      <c r="O277" s="82"/>
      <c r="P277" s="82"/>
      <c r="Q277" s="82"/>
      <c r="R277" s="82"/>
      <c r="S277" s="82"/>
      <c r="T277" s="83"/>
      <c r="AT277" s="16" t="s">
        <v>208</v>
      </c>
      <c r="AU277" s="16" t="s">
        <v>75</v>
      </c>
    </row>
    <row r="278" s="1" customFormat="1" ht="16.5" customHeight="1">
      <c r="B278" s="37"/>
      <c r="C278" s="218" t="s">
        <v>2104</v>
      </c>
      <c r="D278" s="218" t="s">
        <v>201</v>
      </c>
      <c r="E278" s="219" t="s">
        <v>2044</v>
      </c>
      <c r="F278" s="220" t="s">
        <v>2045</v>
      </c>
      <c r="G278" s="221" t="s">
        <v>204</v>
      </c>
      <c r="H278" s="222">
        <v>3.8399999999999999</v>
      </c>
      <c r="I278" s="223"/>
      <c r="J278" s="224">
        <f>ROUND(I278*H278,2)</f>
        <v>0</v>
      </c>
      <c r="K278" s="220" t="s">
        <v>205</v>
      </c>
      <c r="L278" s="42"/>
      <c r="M278" s="225" t="s">
        <v>30</v>
      </c>
      <c r="N278" s="226" t="s">
        <v>46</v>
      </c>
      <c r="O278" s="82"/>
      <c r="P278" s="227">
        <f>O278*H278</f>
        <v>0</v>
      </c>
      <c r="Q278" s="227">
        <v>0.0011567999999999999</v>
      </c>
      <c r="R278" s="227">
        <f>Q278*H278</f>
        <v>0.0044421119999999998</v>
      </c>
      <c r="S278" s="227">
        <v>0</v>
      </c>
      <c r="T278" s="228">
        <f>S278*H278</f>
        <v>0</v>
      </c>
      <c r="AR278" s="229" t="s">
        <v>206</v>
      </c>
      <c r="AT278" s="229" t="s">
        <v>201</v>
      </c>
      <c r="AU278" s="229" t="s">
        <v>75</v>
      </c>
      <c r="AY278" s="16" t="s">
        <v>199</v>
      </c>
      <c r="BE278" s="230">
        <f>IF(N278="základní",J278,0)</f>
        <v>0</v>
      </c>
      <c r="BF278" s="230">
        <f>IF(N278="snížená",J278,0)</f>
        <v>0</v>
      </c>
      <c r="BG278" s="230">
        <f>IF(N278="zákl. přenesená",J278,0)</f>
        <v>0</v>
      </c>
      <c r="BH278" s="230">
        <f>IF(N278="sníž. přenesená",J278,0)</f>
        <v>0</v>
      </c>
      <c r="BI278" s="230">
        <f>IF(N278="nulová",J278,0)</f>
        <v>0</v>
      </c>
      <c r="BJ278" s="16" t="s">
        <v>83</v>
      </c>
      <c r="BK278" s="230">
        <f>ROUND(I278*H278,2)</f>
        <v>0</v>
      </c>
      <c r="BL278" s="16" t="s">
        <v>206</v>
      </c>
      <c r="BM278" s="229" t="s">
        <v>2105</v>
      </c>
    </row>
    <row r="279" s="1" customFormat="1">
      <c r="B279" s="37"/>
      <c r="C279" s="38"/>
      <c r="D279" s="231" t="s">
        <v>208</v>
      </c>
      <c r="E279" s="38"/>
      <c r="F279" s="232" t="s">
        <v>2047</v>
      </c>
      <c r="G279" s="38"/>
      <c r="H279" s="38"/>
      <c r="I279" s="144"/>
      <c r="J279" s="38"/>
      <c r="K279" s="38"/>
      <c r="L279" s="42"/>
      <c r="M279" s="233"/>
      <c r="N279" s="82"/>
      <c r="O279" s="82"/>
      <c r="P279" s="82"/>
      <c r="Q279" s="82"/>
      <c r="R279" s="82"/>
      <c r="S279" s="82"/>
      <c r="T279" s="83"/>
      <c r="AT279" s="16" t="s">
        <v>208</v>
      </c>
      <c r="AU279" s="16" t="s">
        <v>75</v>
      </c>
    </row>
    <row r="280" s="1" customFormat="1" ht="16.5" customHeight="1">
      <c r="B280" s="37"/>
      <c r="C280" s="218" t="s">
        <v>2106</v>
      </c>
      <c r="D280" s="218" t="s">
        <v>201</v>
      </c>
      <c r="E280" s="219" t="s">
        <v>2048</v>
      </c>
      <c r="F280" s="220" t="s">
        <v>2049</v>
      </c>
      <c r="G280" s="221" t="s">
        <v>204</v>
      </c>
      <c r="H280" s="222">
        <v>3.8399999999999999</v>
      </c>
      <c r="I280" s="223"/>
      <c r="J280" s="224">
        <f>ROUND(I280*H280,2)</f>
        <v>0</v>
      </c>
      <c r="K280" s="220" t="s">
        <v>205</v>
      </c>
      <c r="L280" s="42"/>
      <c r="M280" s="225" t="s">
        <v>30</v>
      </c>
      <c r="N280" s="226" t="s">
        <v>46</v>
      </c>
      <c r="O280" s="82"/>
      <c r="P280" s="227">
        <f>O280*H280</f>
        <v>0</v>
      </c>
      <c r="Q280" s="227">
        <v>0</v>
      </c>
      <c r="R280" s="227">
        <f>Q280*H280</f>
        <v>0</v>
      </c>
      <c r="S280" s="227">
        <v>0</v>
      </c>
      <c r="T280" s="228">
        <f>S280*H280</f>
        <v>0</v>
      </c>
      <c r="AR280" s="229" t="s">
        <v>206</v>
      </c>
      <c r="AT280" s="229" t="s">
        <v>201</v>
      </c>
      <c r="AU280" s="229" t="s">
        <v>75</v>
      </c>
      <c r="AY280" s="16" t="s">
        <v>199</v>
      </c>
      <c r="BE280" s="230">
        <f>IF(N280="základní",J280,0)</f>
        <v>0</v>
      </c>
      <c r="BF280" s="230">
        <f>IF(N280="snížená",J280,0)</f>
        <v>0</v>
      </c>
      <c r="BG280" s="230">
        <f>IF(N280="zákl. přenesená",J280,0)</f>
        <v>0</v>
      </c>
      <c r="BH280" s="230">
        <f>IF(N280="sníž. přenesená",J280,0)</f>
        <v>0</v>
      </c>
      <c r="BI280" s="230">
        <f>IF(N280="nulová",J280,0)</f>
        <v>0</v>
      </c>
      <c r="BJ280" s="16" t="s">
        <v>83</v>
      </c>
      <c r="BK280" s="230">
        <f>ROUND(I280*H280,2)</f>
        <v>0</v>
      </c>
      <c r="BL280" s="16" t="s">
        <v>206</v>
      </c>
      <c r="BM280" s="229" t="s">
        <v>2107</v>
      </c>
    </row>
    <row r="281" s="1" customFormat="1">
      <c r="B281" s="37"/>
      <c r="C281" s="38"/>
      <c r="D281" s="231" t="s">
        <v>208</v>
      </c>
      <c r="E281" s="38"/>
      <c r="F281" s="232" t="s">
        <v>2051</v>
      </c>
      <c r="G281" s="38"/>
      <c r="H281" s="38"/>
      <c r="I281" s="144"/>
      <c r="J281" s="38"/>
      <c r="K281" s="38"/>
      <c r="L281" s="42"/>
      <c r="M281" s="233"/>
      <c r="N281" s="82"/>
      <c r="O281" s="82"/>
      <c r="P281" s="82"/>
      <c r="Q281" s="82"/>
      <c r="R281" s="82"/>
      <c r="S281" s="82"/>
      <c r="T281" s="83"/>
      <c r="AT281" s="16" t="s">
        <v>208</v>
      </c>
      <c r="AU281" s="16" t="s">
        <v>75</v>
      </c>
    </row>
    <row r="282" s="1" customFormat="1" ht="16.5" customHeight="1">
      <c r="B282" s="37"/>
      <c r="C282" s="218" t="s">
        <v>2108</v>
      </c>
      <c r="D282" s="218" t="s">
        <v>201</v>
      </c>
      <c r="E282" s="219" t="s">
        <v>2012</v>
      </c>
      <c r="F282" s="220" t="s">
        <v>2013</v>
      </c>
      <c r="G282" s="221" t="s">
        <v>277</v>
      </c>
      <c r="H282" s="222">
        <v>20</v>
      </c>
      <c r="I282" s="223"/>
      <c r="J282" s="224">
        <f>ROUND(I282*H282,2)</f>
        <v>0</v>
      </c>
      <c r="K282" s="220" t="s">
        <v>205</v>
      </c>
      <c r="L282" s="42"/>
      <c r="M282" s="225" t="s">
        <v>30</v>
      </c>
      <c r="N282" s="226" t="s">
        <v>46</v>
      </c>
      <c r="O282" s="82"/>
      <c r="P282" s="227">
        <f>O282*H282</f>
        <v>0</v>
      </c>
      <c r="Q282" s="227">
        <v>0</v>
      </c>
      <c r="R282" s="227">
        <f>Q282*H282</f>
        <v>0</v>
      </c>
      <c r="S282" s="227">
        <v>0</v>
      </c>
      <c r="T282" s="228">
        <f>S282*H282</f>
        <v>0</v>
      </c>
      <c r="AR282" s="229" t="s">
        <v>206</v>
      </c>
      <c r="AT282" s="229" t="s">
        <v>201</v>
      </c>
      <c r="AU282" s="229" t="s">
        <v>75</v>
      </c>
      <c r="AY282" s="16" t="s">
        <v>199</v>
      </c>
      <c r="BE282" s="230">
        <f>IF(N282="základní",J282,0)</f>
        <v>0</v>
      </c>
      <c r="BF282" s="230">
        <f>IF(N282="snížená",J282,0)</f>
        <v>0</v>
      </c>
      <c r="BG282" s="230">
        <f>IF(N282="zákl. přenesená",J282,0)</f>
        <v>0</v>
      </c>
      <c r="BH282" s="230">
        <f>IF(N282="sníž. přenesená",J282,0)</f>
        <v>0</v>
      </c>
      <c r="BI282" s="230">
        <f>IF(N282="nulová",J282,0)</f>
        <v>0</v>
      </c>
      <c r="BJ282" s="16" t="s">
        <v>83</v>
      </c>
      <c r="BK282" s="230">
        <f>ROUND(I282*H282,2)</f>
        <v>0</v>
      </c>
      <c r="BL282" s="16" t="s">
        <v>206</v>
      </c>
      <c r="BM282" s="229" t="s">
        <v>2109</v>
      </c>
    </row>
    <row r="283" s="1" customFormat="1">
      <c r="B283" s="37"/>
      <c r="C283" s="38"/>
      <c r="D283" s="231" t="s">
        <v>208</v>
      </c>
      <c r="E283" s="38"/>
      <c r="F283" s="232" t="s">
        <v>2015</v>
      </c>
      <c r="G283" s="38"/>
      <c r="H283" s="38"/>
      <c r="I283" s="144"/>
      <c r="J283" s="38"/>
      <c r="K283" s="38"/>
      <c r="L283" s="42"/>
      <c r="M283" s="233"/>
      <c r="N283" s="82"/>
      <c r="O283" s="82"/>
      <c r="P283" s="82"/>
      <c r="Q283" s="82"/>
      <c r="R283" s="82"/>
      <c r="S283" s="82"/>
      <c r="T283" s="83"/>
      <c r="AT283" s="16" t="s">
        <v>208</v>
      </c>
      <c r="AU283" s="16" t="s">
        <v>75</v>
      </c>
    </row>
    <row r="284" s="1" customFormat="1" ht="16.5" customHeight="1">
      <c r="B284" s="37"/>
      <c r="C284" s="218" t="s">
        <v>2110</v>
      </c>
      <c r="D284" s="218" t="s">
        <v>201</v>
      </c>
      <c r="E284" s="219" t="s">
        <v>2016</v>
      </c>
      <c r="F284" s="220" t="s">
        <v>2017</v>
      </c>
      <c r="G284" s="221" t="s">
        <v>277</v>
      </c>
      <c r="H284" s="222">
        <v>16</v>
      </c>
      <c r="I284" s="223"/>
      <c r="J284" s="224">
        <f>ROUND(I284*H284,2)</f>
        <v>0</v>
      </c>
      <c r="K284" s="220" t="s">
        <v>205</v>
      </c>
      <c r="L284" s="42"/>
      <c r="M284" s="225" t="s">
        <v>30</v>
      </c>
      <c r="N284" s="226" t="s">
        <v>46</v>
      </c>
      <c r="O284" s="82"/>
      <c r="P284" s="227">
        <f>O284*H284</f>
        <v>0</v>
      </c>
      <c r="Q284" s="227">
        <v>0</v>
      </c>
      <c r="R284" s="227">
        <f>Q284*H284</f>
        <v>0</v>
      </c>
      <c r="S284" s="227">
        <v>0</v>
      </c>
      <c r="T284" s="228">
        <f>S284*H284</f>
        <v>0</v>
      </c>
      <c r="AR284" s="229" t="s">
        <v>206</v>
      </c>
      <c r="AT284" s="229" t="s">
        <v>201</v>
      </c>
      <c r="AU284" s="229" t="s">
        <v>75</v>
      </c>
      <c r="AY284" s="16" t="s">
        <v>199</v>
      </c>
      <c r="BE284" s="230">
        <f>IF(N284="základní",J284,0)</f>
        <v>0</v>
      </c>
      <c r="BF284" s="230">
        <f>IF(N284="snížená",J284,0)</f>
        <v>0</v>
      </c>
      <c r="BG284" s="230">
        <f>IF(N284="zákl. přenesená",J284,0)</f>
        <v>0</v>
      </c>
      <c r="BH284" s="230">
        <f>IF(N284="sníž. přenesená",J284,0)</f>
        <v>0</v>
      </c>
      <c r="BI284" s="230">
        <f>IF(N284="nulová",J284,0)</f>
        <v>0</v>
      </c>
      <c r="BJ284" s="16" t="s">
        <v>83</v>
      </c>
      <c r="BK284" s="230">
        <f>ROUND(I284*H284,2)</f>
        <v>0</v>
      </c>
      <c r="BL284" s="16" t="s">
        <v>206</v>
      </c>
      <c r="BM284" s="229" t="s">
        <v>2111</v>
      </c>
    </row>
    <row r="285" s="1" customFormat="1">
      <c r="B285" s="37"/>
      <c r="C285" s="38"/>
      <c r="D285" s="231" t="s">
        <v>208</v>
      </c>
      <c r="E285" s="38"/>
      <c r="F285" s="232" t="s">
        <v>2019</v>
      </c>
      <c r="G285" s="38"/>
      <c r="H285" s="38"/>
      <c r="I285" s="144"/>
      <c r="J285" s="38"/>
      <c r="K285" s="38"/>
      <c r="L285" s="42"/>
      <c r="M285" s="233"/>
      <c r="N285" s="82"/>
      <c r="O285" s="82"/>
      <c r="P285" s="82"/>
      <c r="Q285" s="82"/>
      <c r="R285" s="82"/>
      <c r="S285" s="82"/>
      <c r="T285" s="83"/>
      <c r="AT285" s="16" t="s">
        <v>208</v>
      </c>
      <c r="AU285" s="16" t="s">
        <v>75</v>
      </c>
    </row>
    <row r="286" s="1" customFormat="1" ht="16.5" customHeight="1">
      <c r="B286" s="37"/>
      <c r="C286" s="218" t="s">
        <v>2112</v>
      </c>
      <c r="D286" s="218" t="s">
        <v>201</v>
      </c>
      <c r="E286" s="219" t="s">
        <v>2077</v>
      </c>
      <c r="F286" s="220" t="s">
        <v>2078</v>
      </c>
      <c r="G286" s="221" t="s">
        <v>277</v>
      </c>
      <c r="H286" s="222">
        <v>2</v>
      </c>
      <c r="I286" s="223"/>
      <c r="J286" s="224">
        <f>ROUND(I286*H286,2)</f>
        <v>0</v>
      </c>
      <c r="K286" s="220" t="s">
        <v>205</v>
      </c>
      <c r="L286" s="42"/>
      <c r="M286" s="225" t="s">
        <v>30</v>
      </c>
      <c r="N286" s="226" t="s">
        <v>46</v>
      </c>
      <c r="O286" s="82"/>
      <c r="P286" s="227">
        <f>O286*H286</f>
        <v>0</v>
      </c>
      <c r="Q286" s="227">
        <v>0</v>
      </c>
      <c r="R286" s="227">
        <f>Q286*H286</f>
        <v>0</v>
      </c>
      <c r="S286" s="227">
        <v>0</v>
      </c>
      <c r="T286" s="228">
        <f>S286*H286</f>
        <v>0</v>
      </c>
      <c r="AR286" s="229" t="s">
        <v>206</v>
      </c>
      <c r="AT286" s="229" t="s">
        <v>201</v>
      </c>
      <c r="AU286" s="229" t="s">
        <v>75</v>
      </c>
      <c r="AY286" s="16" t="s">
        <v>199</v>
      </c>
      <c r="BE286" s="230">
        <f>IF(N286="základní",J286,0)</f>
        <v>0</v>
      </c>
      <c r="BF286" s="230">
        <f>IF(N286="snížená",J286,0)</f>
        <v>0</v>
      </c>
      <c r="BG286" s="230">
        <f>IF(N286="zákl. přenesená",J286,0)</f>
        <v>0</v>
      </c>
      <c r="BH286" s="230">
        <f>IF(N286="sníž. přenesená",J286,0)</f>
        <v>0</v>
      </c>
      <c r="BI286" s="230">
        <f>IF(N286="nulová",J286,0)</f>
        <v>0</v>
      </c>
      <c r="BJ286" s="16" t="s">
        <v>83</v>
      </c>
      <c r="BK286" s="230">
        <f>ROUND(I286*H286,2)</f>
        <v>0</v>
      </c>
      <c r="BL286" s="16" t="s">
        <v>206</v>
      </c>
      <c r="BM286" s="229" t="s">
        <v>2113</v>
      </c>
    </row>
    <row r="287" s="1" customFormat="1">
      <c r="B287" s="37"/>
      <c r="C287" s="38"/>
      <c r="D287" s="231" t="s">
        <v>208</v>
      </c>
      <c r="E287" s="38"/>
      <c r="F287" s="232" t="s">
        <v>2080</v>
      </c>
      <c r="G287" s="38"/>
      <c r="H287" s="38"/>
      <c r="I287" s="144"/>
      <c r="J287" s="38"/>
      <c r="K287" s="38"/>
      <c r="L287" s="42"/>
      <c r="M287" s="233"/>
      <c r="N287" s="82"/>
      <c r="O287" s="82"/>
      <c r="P287" s="82"/>
      <c r="Q287" s="82"/>
      <c r="R287" s="82"/>
      <c r="S287" s="82"/>
      <c r="T287" s="83"/>
      <c r="AT287" s="16" t="s">
        <v>208</v>
      </c>
      <c r="AU287" s="16" t="s">
        <v>75</v>
      </c>
    </row>
    <row r="288" s="1" customFormat="1" ht="16.5" customHeight="1">
      <c r="B288" s="37"/>
      <c r="C288" s="263" t="s">
        <v>2114</v>
      </c>
      <c r="D288" s="263" t="s">
        <v>774</v>
      </c>
      <c r="E288" s="264" t="s">
        <v>2115</v>
      </c>
      <c r="F288" s="265" t="s">
        <v>2116</v>
      </c>
      <c r="G288" s="266" t="s">
        <v>2062</v>
      </c>
      <c r="H288" s="267">
        <v>2</v>
      </c>
      <c r="I288" s="268"/>
      <c r="J288" s="269">
        <f>ROUND(I288*H288,2)</f>
        <v>0</v>
      </c>
      <c r="K288" s="265" t="s">
        <v>30</v>
      </c>
      <c r="L288" s="270"/>
      <c r="M288" s="271" t="s">
        <v>30</v>
      </c>
      <c r="N288" s="272" t="s">
        <v>46</v>
      </c>
      <c r="O288" s="82"/>
      <c r="P288" s="227">
        <f>O288*H288</f>
        <v>0</v>
      </c>
      <c r="Q288" s="227">
        <v>0</v>
      </c>
      <c r="R288" s="227">
        <f>Q288*H288</f>
        <v>0</v>
      </c>
      <c r="S288" s="227">
        <v>0</v>
      </c>
      <c r="T288" s="228">
        <f>S288*H288</f>
        <v>0</v>
      </c>
      <c r="AR288" s="229" t="s">
        <v>263</v>
      </c>
      <c r="AT288" s="229" t="s">
        <v>774</v>
      </c>
      <c r="AU288" s="229" t="s">
        <v>75</v>
      </c>
      <c r="AY288" s="16" t="s">
        <v>199</v>
      </c>
      <c r="BE288" s="230">
        <f>IF(N288="základní",J288,0)</f>
        <v>0</v>
      </c>
      <c r="BF288" s="230">
        <f>IF(N288="snížená",J288,0)</f>
        <v>0</v>
      </c>
      <c r="BG288" s="230">
        <f>IF(N288="zákl. přenesená",J288,0)</f>
        <v>0</v>
      </c>
      <c r="BH288" s="230">
        <f>IF(N288="sníž. přenesená",J288,0)</f>
        <v>0</v>
      </c>
      <c r="BI288" s="230">
        <f>IF(N288="nulová",J288,0)</f>
        <v>0</v>
      </c>
      <c r="BJ288" s="16" t="s">
        <v>83</v>
      </c>
      <c r="BK288" s="230">
        <f>ROUND(I288*H288,2)</f>
        <v>0</v>
      </c>
      <c r="BL288" s="16" t="s">
        <v>206</v>
      </c>
      <c r="BM288" s="229" t="s">
        <v>2117</v>
      </c>
    </row>
    <row r="289" s="1" customFormat="1" ht="16.5" customHeight="1">
      <c r="B289" s="37"/>
      <c r="C289" s="263" t="s">
        <v>2118</v>
      </c>
      <c r="D289" s="263" t="s">
        <v>774</v>
      </c>
      <c r="E289" s="264" t="s">
        <v>2119</v>
      </c>
      <c r="F289" s="265" t="s">
        <v>2120</v>
      </c>
      <c r="G289" s="266" t="s">
        <v>2062</v>
      </c>
      <c r="H289" s="267">
        <v>1</v>
      </c>
      <c r="I289" s="268"/>
      <c r="J289" s="269">
        <f>ROUND(I289*H289,2)</f>
        <v>0</v>
      </c>
      <c r="K289" s="265" t="s">
        <v>30</v>
      </c>
      <c r="L289" s="270"/>
      <c r="M289" s="271" t="s">
        <v>30</v>
      </c>
      <c r="N289" s="272" t="s">
        <v>46</v>
      </c>
      <c r="O289" s="82"/>
      <c r="P289" s="227">
        <f>O289*H289</f>
        <v>0</v>
      </c>
      <c r="Q289" s="227">
        <v>0</v>
      </c>
      <c r="R289" s="227">
        <f>Q289*H289</f>
        <v>0</v>
      </c>
      <c r="S289" s="227">
        <v>0</v>
      </c>
      <c r="T289" s="228">
        <f>S289*H289</f>
        <v>0</v>
      </c>
      <c r="AR289" s="229" t="s">
        <v>263</v>
      </c>
      <c r="AT289" s="229" t="s">
        <v>774</v>
      </c>
      <c r="AU289" s="229" t="s">
        <v>75</v>
      </c>
      <c r="AY289" s="16" t="s">
        <v>199</v>
      </c>
      <c r="BE289" s="230">
        <f>IF(N289="základní",J289,0)</f>
        <v>0</v>
      </c>
      <c r="BF289" s="230">
        <f>IF(N289="snížená",J289,0)</f>
        <v>0</v>
      </c>
      <c r="BG289" s="230">
        <f>IF(N289="zákl. přenesená",J289,0)</f>
        <v>0</v>
      </c>
      <c r="BH289" s="230">
        <f>IF(N289="sníž. přenesená",J289,0)</f>
        <v>0</v>
      </c>
      <c r="BI289" s="230">
        <f>IF(N289="nulová",J289,0)</f>
        <v>0</v>
      </c>
      <c r="BJ289" s="16" t="s">
        <v>83</v>
      </c>
      <c r="BK289" s="230">
        <f>ROUND(I289*H289,2)</f>
        <v>0</v>
      </c>
      <c r="BL289" s="16" t="s">
        <v>206</v>
      </c>
      <c r="BM289" s="229" t="s">
        <v>2121</v>
      </c>
    </row>
    <row r="290" s="1" customFormat="1" ht="16.5" customHeight="1">
      <c r="B290" s="37"/>
      <c r="C290" s="218" t="s">
        <v>2122</v>
      </c>
      <c r="D290" s="218" t="s">
        <v>201</v>
      </c>
      <c r="E290" s="219" t="s">
        <v>2123</v>
      </c>
      <c r="F290" s="220" t="s">
        <v>2124</v>
      </c>
      <c r="G290" s="221" t="s">
        <v>277</v>
      </c>
      <c r="H290" s="222">
        <v>1</v>
      </c>
      <c r="I290" s="223"/>
      <c r="J290" s="224">
        <f>ROUND(I290*H290,2)</f>
        <v>0</v>
      </c>
      <c r="K290" s="220" t="s">
        <v>205</v>
      </c>
      <c r="L290" s="42"/>
      <c r="M290" s="225" t="s">
        <v>30</v>
      </c>
      <c r="N290" s="226" t="s">
        <v>46</v>
      </c>
      <c r="O290" s="82"/>
      <c r="P290" s="227">
        <f>O290*H290</f>
        <v>0</v>
      </c>
      <c r="Q290" s="227">
        <v>0</v>
      </c>
      <c r="R290" s="227">
        <f>Q290*H290</f>
        <v>0</v>
      </c>
      <c r="S290" s="227">
        <v>0</v>
      </c>
      <c r="T290" s="228">
        <f>S290*H290</f>
        <v>0</v>
      </c>
      <c r="AR290" s="229" t="s">
        <v>206</v>
      </c>
      <c r="AT290" s="229" t="s">
        <v>201</v>
      </c>
      <c r="AU290" s="229" t="s">
        <v>75</v>
      </c>
      <c r="AY290" s="16" t="s">
        <v>199</v>
      </c>
      <c r="BE290" s="230">
        <f>IF(N290="základní",J290,0)</f>
        <v>0</v>
      </c>
      <c r="BF290" s="230">
        <f>IF(N290="snížená",J290,0)</f>
        <v>0</v>
      </c>
      <c r="BG290" s="230">
        <f>IF(N290="zákl. přenesená",J290,0)</f>
        <v>0</v>
      </c>
      <c r="BH290" s="230">
        <f>IF(N290="sníž. přenesená",J290,0)</f>
        <v>0</v>
      </c>
      <c r="BI290" s="230">
        <f>IF(N290="nulová",J290,0)</f>
        <v>0</v>
      </c>
      <c r="BJ290" s="16" t="s">
        <v>83</v>
      </c>
      <c r="BK290" s="230">
        <f>ROUND(I290*H290,2)</f>
        <v>0</v>
      </c>
      <c r="BL290" s="16" t="s">
        <v>206</v>
      </c>
      <c r="BM290" s="229" t="s">
        <v>2125</v>
      </c>
    </row>
    <row r="291" s="1" customFormat="1">
      <c r="B291" s="37"/>
      <c r="C291" s="38"/>
      <c r="D291" s="231" t="s">
        <v>208</v>
      </c>
      <c r="E291" s="38"/>
      <c r="F291" s="232" t="s">
        <v>2126</v>
      </c>
      <c r="G291" s="38"/>
      <c r="H291" s="38"/>
      <c r="I291" s="144"/>
      <c r="J291" s="38"/>
      <c r="K291" s="38"/>
      <c r="L291" s="42"/>
      <c r="M291" s="233"/>
      <c r="N291" s="82"/>
      <c r="O291" s="82"/>
      <c r="P291" s="82"/>
      <c r="Q291" s="82"/>
      <c r="R291" s="82"/>
      <c r="S291" s="82"/>
      <c r="T291" s="83"/>
      <c r="AT291" s="16" t="s">
        <v>208</v>
      </c>
      <c r="AU291" s="16" t="s">
        <v>75</v>
      </c>
    </row>
    <row r="292" s="1" customFormat="1" ht="16.5" customHeight="1">
      <c r="B292" s="37"/>
      <c r="C292" s="218" t="s">
        <v>2127</v>
      </c>
      <c r="D292" s="218" t="s">
        <v>201</v>
      </c>
      <c r="E292" s="219" t="s">
        <v>2128</v>
      </c>
      <c r="F292" s="220" t="s">
        <v>2129</v>
      </c>
      <c r="G292" s="221" t="s">
        <v>277</v>
      </c>
      <c r="H292" s="222">
        <v>20</v>
      </c>
      <c r="I292" s="223"/>
      <c r="J292" s="224">
        <f>ROUND(I292*H292,2)</f>
        <v>0</v>
      </c>
      <c r="K292" s="220" t="s">
        <v>205</v>
      </c>
      <c r="L292" s="42"/>
      <c r="M292" s="225" t="s">
        <v>30</v>
      </c>
      <c r="N292" s="226" t="s">
        <v>46</v>
      </c>
      <c r="O292" s="82"/>
      <c r="P292" s="227">
        <f>O292*H292</f>
        <v>0</v>
      </c>
      <c r="Q292" s="227">
        <v>0</v>
      </c>
      <c r="R292" s="227">
        <f>Q292*H292</f>
        <v>0</v>
      </c>
      <c r="S292" s="227">
        <v>0</v>
      </c>
      <c r="T292" s="228">
        <f>S292*H292</f>
        <v>0</v>
      </c>
      <c r="AR292" s="229" t="s">
        <v>206</v>
      </c>
      <c r="AT292" s="229" t="s">
        <v>201</v>
      </c>
      <c r="AU292" s="229" t="s">
        <v>75</v>
      </c>
      <c r="AY292" s="16" t="s">
        <v>199</v>
      </c>
      <c r="BE292" s="230">
        <f>IF(N292="základní",J292,0)</f>
        <v>0</v>
      </c>
      <c r="BF292" s="230">
        <f>IF(N292="snížená",J292,0)</f>
        <v>0</v>
      </c>
      <c r="BG292" s="230">
        <f>IF(N292="zákl. přenesená",J292,0)</f>
        <v>0</v>
      </c>
      <c r="BH292" s="230">
        <f>IF(N292="sníž. přenesená",J292,0)</f>
        <v>0</v>
      </c>
      <c r="BI292" s="230">
        <f>IF(N292="nulová",J292,0)</f>
        <v>0</v>
      </c>
      <c r="BJ292" s="16" t="s">
        <v>83</v>
      </c>
      <c r="BK292" s="230">
        <f>ROUND(I292*H292,2)</f>
        <v>0</v>
      </c>
      <c r="BL292" s="16" t="s">
        <v>206</v>
      </c>
      <c r="BM292" s="229" t="s">
        <v>2130</v>
      </c>
    </row>
    <row r="293" s="1" customFormat="1">
      <c r="B293" s="37"/>
      <c r="C293" s="38"/>
      <c r="D293" s="231" t="s">
        <v>208</v>
      </c>
      <c r="E293" s="38"/>
      <c r="F293" s="232" t="s">
        <v>2131</v>
      </c>
      <c r="G293" s="38"/>
      <c r="H293" s="38"/>
      <c r="I293" s="144"/>
      <c r="J293" s="38"/>
      <c r="K293" s="38"/>
      <c r="L293" s="42"/>
      <c r="M293" s="233"/>
      <c r="N293" s="82"/>
      <c r="O293" s="82"/>
      <c r="P293" s="82"/>
      <c r="Q293" s="82"/>
      <c r="R293" s="82"/>
      <c r="S293" s="82"/>
      <c r="T293" s="83"/>
      <c r="AT293" s="16" t="s">
        <v>208</v>
      </c>
      <c r="AU293" s="16" t="s">
        <v>75</v>
      </c>
    </row>
    <row r="294" s="1" customFormat="1" ht="16.5" customHeight="1">
      <c r="B294" s="37"/>
      <c r="C294" s="263" t="s">
        <v>2132</v>
      </c>
      <c r="D294" s="263" t="s">
        <v>774</v>
      </c>
      <c r="E294" s="264" t="s">
        <v>2133</v>
      </c>
      <c r="F294" s="265" t="s">
        <v>2134</v>
      </c>
      <c r="G294" s="266" t="s">
        <v>229</v>
      </c>
      <c r="H294" s="267">
        <v>20</v>
      </c>
      <c r="I294" s="268"/>
      <c r="J294" s="269">
        <f>ROUND(I294*H294,2)</f>
        <v>0</v>
      </c>
      <c r="K294" s="265" t="s">
        <v>205</v>
      </c>
      <c r="L294" s="270"/>
      <c r="M294" s="271" t="s">
        <v>30</v>
      </c>
      <c r="N294" s="272" t="s">
        <v>46</v>
      </c>
      <c r="O294" s="82"/>
      <c r="P294" s="227">
        <f>O294*H294</f>
        <v>0</v>
      </c>
      <c r="Q294" s="227">
        <v>0.00081999999999999998</v>
      </c>
      <c r="R294" s="227">
        <f>Q294*H294</f>
        <v>0.016399999999999998</v>
      </c>
      <c r="S294" s="227">
        <v>0</v>
      </c>
      <c r="T294" s="228">
        <f>S294*H294</f>
        <v>0</v>
      </c>
      <c r="AR294" s="229" t="s">
        <v>263</v>
      </c>
      <c r="AT294" s="229" t="s">
        <v>774</v>
      </c>
      <c r="AU294" s="229" t="s">
        <v>75</v>
      </c>
      <c r="AY294" s="16" t="s">
        <v>199</v>
      </c>
      <c r="BE294" s="230">
        <f>IF(N294="základní",J294,0)</f>
        <v>0</v>
      </c>
      <c r="BF294" s="230">
        <f>IF(N294="snížená",J294,0)</f>
        <v>0</v>
      </c>
      <c r="BG294" s="230">
        <f>IF(N294="zákl. přenesená",J294,0)</f>
        <v>0</v>
      </c>
      <c r="BH294" s="230">
        <f>IF(N294="sníž. přenesená",J294,0)</f>
        <v>0</v>
      </c>
      <c r="BI294" s="230">
        <f>IF(N294="nulová",J294,0)</f>
        <v>0</v>
      </c>
      <c r="BJ294" s="16" t="s">
        <v>83</v>
      </c>
      <c r="BK294" s="230">
        <f>ROUND(I294*H294,2)</f>
        <v>0</v>
      </c>
      <c r="BL294" s="16" t="s">
        <v>206</v>
      </c>
      <c r="BM294" s="229" t="s">
        <v>2135</v>
      </c>
    </row>
    <row r="295" s="1" customFormat="1">
      <c r="B295" s="37"/>
      <c r="C295" s="38"/>
      <c r="D295" s="231" t="s">
        <v>208</v>
      </c>
      <c r="E295" s="38"/>
      <c r="F295" s="232" t="s">
        <v>2134</v>
      </c>
      <c r="G295" s="38"/>
      <c r="H295" s="38"/>
      <c r="I295" s="144"/>
      <c r="J295" s="38"/>
      <c r="K295" s="38"/>
      <c r="L295" s="42"/>
      <c r="M295" s="233"/>
      <c r="N295" s="82"/>
      <c r="O295" s="82"/>
      <c r="P295" s="82"/>
      <c r="Q295" s="82"/>
      <c r="R295" s="82"/>
      <c r="S295" s="82"/>
      <c r="T295" s="83"/>
      <c r="AT295" s="16" t="s">
        <v>208</v>
      </c>
      <c r="AU295" s="16" t="s">
        <v>75</v>
      </c>
    </row>
    <row r="296" s="1" customFormat="1" ht="16.5" customHeight="1">
      <c r="B296" s="37"/>
      <c r="C296" s="218" t="s">
        <v>2136</v>
      </c>
      <c r="D296" s="218" t="s">
        <v>201</v>
      </c>
      <c r="E296" s="219" t="s">
        <v>2012</v>
      </c>
      <c r="F296" s="220" t="s">
        <v>2013</v>
      </c>
      <c r="G296" s="221" t="s">
        <v>277</v>
      </c>
      <c r="H296" s="222">
        <v>24</v>
      </c>
      <c r="I296" s="223"/>
      <c r="J296" s="224">
        <f>ROUND(I296*H296,2)</f>
        <v>0</v>
      </c>
      <c r="K296" s="220" t="s">
        <v>205</v>
      </c>
      <c r="L296" s="42"/>
      <c r="M296" s="225" t="s">
        <v>30</v>
      </c>
      <c r="N296" s="226" t="s">
        <v>46</v>
      </c>
      <c r="O296" s="82"/>
      <c r="P296" s="227">
        <f>O296*H296</f>
        <v>0</v>
      </c>
      <c r="Q296" s="227">
        <v>0</v>
      </c>
      <c r="R296" s="227">
        <f>Q296*H296</f>
        <v>0</v>
      </c>
      <c r="S296" s="227">
        <v>0</v>
      </c>
      <c r="T296" s="228">
        <f>S296*H296</f>
        <v>0</v>
      </c>
      <c r="AR296" s="229" t="s">
        <v>206</v>
      </c>
      <c r="AT296" s="229" t="s">
        <v>201</v>
      </c>
      <c r="AU296" s="229" t="s">
        <v>75</v>
      </c>
      <c r="AY296" s="16" t="s">
        <v>199</v>
      </c>
      <c r="BE296" s="230">
        <f>IF(N296="základní",J296,0)</f>
        <v>0</v>
      </c>
      <c r="BF296" s="230">
        <f>IF(N296="snížená",J296,0)</f>
        <v>0</v>
      </c>
      <c r="BG296" s="230">
        <f>IF(N296="zákl. přenesená",J296,0)</f>
        <v>0</v>
      </c>
      <c r="BH296" s="230">
        <f>IF(N296="sníž. přenesená",J296,0)</f>
        <v>0</v>
      </c>
      <c r="BI296" s="230">
        <f>IF(N296="nulová",J296,0)</f>
        <v>0</v>
      </c>
      <c r="BJ296" s="16" t="s">
        <v>83</v>
      </c>
      <c r="BK296" s="230">
        <f>ROUND(I296*H296,2)</f>
        <v>0</v>
      </c>
      <c r="BL296" s="16" t="s">
        <v>206</v>
      </c>
      <c r="BM296" s="229" t="s">
        <v>2137</v>
      </c>
    </row>
    <row r="297" s="1" customFormat="1">
      <c r="B297" s="37"/>
      <c r="C297" s="38"/>
      <c r="D297" s="231" t="s">
        <v>208</v>
      </c>
      <c r="E297" s="38"/>
      <c r="F297" s="232" t="s">
        <v>2015</v>
      </c>
      <c r="G297" s="38"/>
      <c r="H297" s="38"/>
      <c r="I297" s="144"/>
      <c r="J297" s="38"/>
      <c r="K297" s="38"/>
      <c r="L297" s="42"/>
      <c r="M297" s="233"/>
      <c r="N297" s="82"/>
      <c r="O297" s="82"/>
      <c r="P297" s="82"/>
      <c r="Q297" s="82"/>
      <c r="R297" s="82"/>
      <c r="S297" s="82"/>
      <c r="T297" s="83"/>
      <c r="AT297" s="16" t="s">
        <v>208</v>
      </c>
      <c r="AU297" s="16" t="s">
        <v>75</v>
      </c>
    </row>
    <row r="298" s="1" customFormat="1" ht="16.5" customHeight="1">
      <c r="B298" s="37"/>
      <c r="C298" s="218" t="s">
        <v>2138</v>
      </c>
      <c r="D298" s="218" t="s">
        <v>201</v>
      </c>
      <c r="E298" s="219" t="s">
        <v>2016</v>
      </c>
      <c r="F298" s="220" t="s">
        <v>2017</v>
      </c>
      <c r="G298" s="221" t="s">
        <v>277</v>
      </c>
      <c r="H298" s="222">
        <v>32</v>
      </c>
      <c r="I298" s="223"/>
      <c r="J298" s="224">
        <f>ROUND(I298*H298,2)</f>
        <v>0</v>
      </c>
      <c r="K298" s="220" t="s">
        <v>205</v>
      </c>
      <c r="L298" s="42"/>
      <c r="M298" s="225" t="s">
        <v>30</v>
      </c>
      <c r="N298" s="226" t="s">
        <v>46</v>
      </c>
      <c r="O298" s="82"/>
      <c r="P298" s="227">
        <f>O298*H298</f>
        <v>0</v>
      </c>
      <c r="Q298" s="227">
        <v>0</v>
      </c>
      <c r="R298" s="227">
        <f>Q298*H298</f>
        <v>0</v>
      </c>
      <c r="S298" s="227">
        <v>0</v>
      </c>
      <c r="T298" s="228">
        <f>S298*H298</f>
        <v>0</v>
      </c>
      <c r="AR298" s="229" t="s">
        <v>206</v>
      </c>
      <c r="AT298" s="229" t="s">
        <v>201</v>
      </c>
      <c r="AU298" s="229" t="s">
        <v>75</v>
      </c>
      <c r="AY298" s="16" t="s">
        <v>199</v>
      </c>
      <c r="BE298" s="230">
        <f>IF(N298="základní",J298,0)</f>
        <v>0</v>
      </c>
      <c r="BF298" s="230">
        <f>IF(N298="snížená",J298,0)</f>
        <v>0</v>
      </c>
      <c r="BG298" s="230">
        <f>IF(N298="zákl. přenesená",J298,0)</f>
        <v>0</v>
      </c>
      <c r="BH298" s="230">
        <f>IF(N298="sníž. přenesená",J298,0)</f>
        <v>0</v>
      </c>
      <c r="BI298" s="230">
        <f>IF(N298="nulová",J298,0)</f>
        <v>0</v>
      </c>
      <c r="BJ298" s="16" t="s">
        <v>83</v>
      </c>
      <c r="BK298" s="230">
        <f>ROUND(I298*H298,2)</f>
        <v>0</v>
      </c>
      <c r="BL298" s="16" t="s">
        <v>206</v>
      </c>
      <c r="BM298" s="229" t="s">
        <v>2139</v>
      </c>
    </row>
    <row r="299" s="1" customFormat="1">
      <c r="B299" s="37"/>
      <c r="C299" s="38"/>
      <c r="D299" s="231" t="s">
        <v>208</v>
      </c>
      <c r="E299" s="38"/>
      <c r="F299" s="232" t="s">
        <v>2019</v>
      </c>
      <c r="G299" s="38"/>
      <c r="H299" s="38"/>
      <c r="I299" s="144"/>
      <c r="J299" s="38"/>
      <c r="K299" s="38"/>
      <c r="L299" s="42"/>
      <c r="M299" s="233"/>
      <c r="N299" s="82"/>
      <c r="O299" s="82"/>
      <c r="P299" s="82"/>
      <c r="Q299" s="82"/>
      <c r="R299" s="82"/>
      <c r="S299" s="82"/>
      <c r="T299" s="83"/>
      <c r="AT299" s="16" t="s">
        <v>208</v>
      </c>
      <c r="AU299" s="16" t="s">
        <v>75</v>
      </c>
    </row>
    <row r="300" s="1" customFormat="1" ht="16.5" customHeight="1">
      <c r="B300" s="37"/>
      <c r="C300" s="218" t="s">
        <v>2140</v>
      </c>
      <c r="D300" s="218" t="s">
        <v>201</v>
      </c>
      <c r="E300" s="219" t="s">
        <v>2141</v>
      </c>
      <c r="F300" s="220" t="s">
        <v>2142</v>
      </c>
      <c r="G300" s="221" t="s">
        <v>277</v>
      </c>
      <c r="H300" s="222">
        <v>4</v>
      </c>
      <c r="I300" s="223"/>
      <c r="J300" s="224">
        <f>ROUND(I300*H300,2)</f>
        <v>0</v>
      </c>
      <c r="K300" s="220" t="s">
        <v>205</v>
      </c>
      <c r="L300" s="42"/>
      <c r="M300" s="225" t="s">
        <v>30</v>
      </c>
      <c r="N300" s="226" t="s">
        <v>46</v>
      </c>
      <c r="O300" s="82"/>
      <c r="P300" s="227">
        <f>O300*H300</f>
        <v>0</v>
      </c>
      <c r="Q300" s="227">
        <v>0</v>
      </c>
      <c r="R300" s="227">
        <f>Q300*H300</f>
        <v>0</v>
      </c>
      <c r="S300" s="227">
        <v>0</v>
      </c>
      <c r="T300" s="228">
        <f>S300*H300</f>
        <v>0</v>
      </c>
      <c r="AR300" s="229" t="s">
        <v>206</v>
      </c>
      <c r="AT300" s="229" t="s">
        <v>201</v>
      </c>
      <c r="AU300" s="229" t="s">
        <v>75</v>
      </c>
      <c r="AY300" s="16" t="s">
        <v>199</v>
      </c>
      <c r="BE300" s="230">
        <f>IF(N300="základní",J300,0)</f>
        <v>0</v>
      </c>
      <c r="BF300" s="230">
        <f>IF(N300="snížená",J300,0)</f>
        <v>0</v>
      </c>
      <c r="BG300" s="230">
        <f>IF(N300="zákl. přenesená",J300,0)</f>
        <v>0</v>
      </c>
      <c r="BH300" s="230">
        <f>IF(N300="sníž. přenesená",J300,0)</f>
        <v>0</v>
      </c>
      <c r="BI300" s="230">
        <f>IF(N300="nulová",J300,0)</f>
        <v>0</v>
      </c>
      <c r="BJ300" s="16" t="s">
        <v>83</v>
      </c>
      <c r="BK300" s="230">
        <f>ROUND(I300*H300,2)</f>
        <v>0</v>
      </c>
      <c r="BL300" s="16" t="s">
        <v>206</v>
      </c>
      <c r="BM300" s="229" t="s">
        <v>2143</v>
      </c>
    </row>
    <row r="301" s="1" customFormat="1">
      <c r="B301" s="37"/>
      <c r="C301" s="38"/>
      <c r="D301" s="231" t="s">
        <v>208</v>
      </c>
      <c r="E301" s="38"/>
      <c r="F301" s="232" t="s">
        <v>2144</v>
      </c>
      <c r="G301" s="38"/>
      <c r="H301" s="38"/>
      <c r="I301" s="144"/>
      <c r="J301" s="38"/>
      <c r="K301" s="38"/>
      <c r="L301" s="42"/>
      <c r="M301" s="233"/>
      <c r="N301" s="82"/>
      <c r="O301" s="82"/>
      <c r="P301" s="82"/>
      <c r="Q301" s="82"/>
      <c r="R301" s="82"/>
      <c r="S301" s="82"/>
      <c r="T301" s="83"/>
      <c r="AT301" s="16" t="s">
        <v>208</v>
      </c>
      <c r="AU301" s="16" t="s">
        <v>75</v>
      </c>
    </row>
    <row r="302" s="1" customFormat="1" ht="16.5" customHeight="1">
      <c r="B302" s="37"/>
      <c r="C302" s="218" t="s">
        <v>2145</v>
      </c>
      <c r="D302" s="218" t="s">
        <v>201</v>
      </c>
      <c r="E302" s="219" t="s">
        <v>2146</v>
      </c>
      <c r="F302" s="220" t="s">
        <v>2147</v>
      </c>
      <c r="G302" s="221" t="s">
        <v>277</v>
      </c>
      <c r="H302" s="222">
        <v>4</v>
      </c>
      <c r="I302" s="223"/>
      <c r="J302" s="224">
        <f>ROUND(I302*H302,2)</f>
        <v>0</v>
      </c>
      <c r="K302" s="220" t="s">
        <v>205</v>
      </c>
      <c r="L302" s="42"/>
      <c r="M302" s="225" t="s">
        <v>30</v>
      </c>
      <c r="N302" s="226" t="s">
        <v>46</v>
      </c>
      <c r="O302" s="82"/>
      <c r="P302" s="227">
        <f>O302*H302</f>
        <v>0</v>
      </c>
      <c r="Q302" s="227">
        <v>0</v>
      </c>
      <c r="R302" s="227">
        <f>Q302*H302</f>
        <v>0</v>
      </c>
      <c r="S302" s="227">
        <v>0</v>
      </c>
      <c r="T302" s="228">
        <f>S302*H302</f>
        <v>0</v>
      </c>
      <c r="AR302" s="229" t="s">
        <v>206</v>
      </c>
      <c r="AT302" s="229" t="s">
        <v>201</v>
      </c>
      <c r="AU302" s="229" t="s">
        <v>75</v>
      </c>
      <c r="AY302" s="16" t="s">
        <v>199</v>
      </c>
      <c r="BE302" s="230">
        <f>IF(N302="základní",J302,0)</f>
        <v>0</v>
      </c>
      <c r="BF302" s="230">
        <f>IF(N302="snížená",J302,0)</f>
        <v>0</v>
      </c>
      <c r="BG302" s="230">
        <f>IF(N302="zákl. přenesená",J302,0)</f>
        <v>0</v>
      </c>
      <c r="BH302" s="230">
        <f>IF(N302="sníž. přenesená",J302,0)</f>
        <v>0</v>
      </c>
      <c r="BI302" s="230">
        <f>IF(N302="nulová",J302,0)</f>
        <v>0</v>
      </c>
      <c r="BJ302" s="16" t="s">
        <v>83</v>
      </c>
      <c r="BK302" s="230">
        <f>ROUND(I302*H302,2)</f>
        <v>0</v>
      </c>
      <c r="BL302" s="16" t="s">
        <v>206</v>
      </c>
      <c r="BM302" s="229" t="s">
        <v>2148</v>
      </c>
    </row>
    <row r="303" s="1" customFormat="1">
      <c r="B303" s="37"/>
      <c r="C303" s="38"/>
      <c r="D303" s="231" t="s">
        <v>208</v>
      </c>
      <c r="E303" s="38"/>
      <c r="F303" s="232" t="s">
        <v>2149</v>
      </c>
      <c r="G303" s="38"/>
      <c r="H303" s="38"/>
      <c r="I303" s="144"/>
      <c r="J303" s="38"/>
      <c r="K303" s="38"/>
      <c r="L303" s="42"/>
      <c r="M303" s="233"/>
      <c r="N303" s="82"/>
      <c r="O303" s="82"/>
      <c r="P303" s="82"/>
      <c r="Q303" s="82"/>
      <c r="R303" s="82"/>
      <c r="S303" s="82"/>
      <c r="T303" s="83"/>
      <c r="AT303" s="16" t="s">
        <v>208</v>
      </c>
      <c r="AU303" s="16" t="s">
        <v>75</v>
      </c>
    </row>
    <row r="304" s="1" customFormat="1" ht="16.5" customHeight="1">
      <c r="B304" s="37"/>
      <c r="C304" s="218" t="s">
        <v>2150</v>
      </c>
      <c r="D304" s="218" t="s">
        <v>201</v>
      </c>
      <c r="E304" s="219" t="s">
        <v>2151</v>
      </c>
      <c r="F304" s="220" t="s">
        <v>2152</v>
      </c>
      <c r="G304" s="221" t="s">
        <v>277</v>
      </c>
      <c r="H304" s="222">
        <v>4</v>
      </c>
      <c r="I304" s="223"/>
      <c r="J304" s="224">
        <f>ROUND(I304*H304,2)</f>
        <v>0</v>
      </c>
      <c r="K304" s="220" t="s">
        <v>205</v>
      </c>
      <c r="L304" s="42"/>
      <c r="M304" s="225" t="s">
        <v>30</v>
      </c>
      <c r="N304" s="226" t="s">
        <v>46</v>
      </c>
      <c r="O304" s="82"/>
      <c r="P304" s="227">
        <f>O304*H304</f>
        <v>0</v>
      </c>
      <c r="Q304" s="227">
        <v>0</v>
      </c>
      <c r="R304" s="227">
        <f>Q304*H304</f>
        <v>0</v>
      </c>
      <c r="S304" s="227">
        <v>0</v>
      </c>
      <c r="T304" s="228">
        <f>S304*H304</f>
        <v>0</v>
      </c>
      <c r="AR304" s="229" t="s">
        <v>206</v>
      </c>
      <c r="AT304" s="229" t="s">
        <v>201</v>
      </c>
      <c r="AU304" s="229" t="s">
        <v>75</v>
      </c>
      <c r="AY304" s="16" t="s">
        <v>199</v>
      </c>
      <c r="BE304" s="230">
        <f>IF(N304="základní",J304,0)</f>
        <v>0</v>
      </c>
      <c r="BF304" s="230">
        <f>IF(N304="snížená",J304,0)</f>
        <v>0</v>
      </c>
      <c r="BG304" s="230">
        <f>IF(N304="zákl. přenesená",J304,0)</f>
        <v>0</v>
      </c>
      <c r="BH304" s="230">
        <f>IF(N304="sníž. přenesená",J304,0)</f>
        <v>0</v>
      </c>
      <c r="BI304" s="230">
        <f>IF(N304="nulová",J304,0)</f>
        <v>0</v>
      </c>
      <c r="BJ304" s="16" t="s">
        <v>83</v>
      </c>
      <c r="BK304" s="230">
        <f>ROUND(I304*H304,2)</f>
        <v>0</v>
      </c>
      <c r="BL304" s="16" t="s">
        <v>206</v>
      </c>
      <c r="BM304" s="229" t="s">
        <v>2153</v>
      </c>
    </row>
    <row r="305" s="1" customFormat="1">
      <c r="B305" s="37"/>
      <c r="C305" s="38"/>
      <c r="D305" s="231" t="s">
        <v>208</v>
      </c>
      <c r="E305" s="38"/>
      <c r="F305" s="232" t="s">
        <v>2154</v>
      </c>
      <c r="G305" s="38"/>
      <c r="H305" s="38"/>
      <c r="I305" s="144"/>
      <c r="J305" s="38"/>
      <c r="K305" s="38"/>
      <c r="L305" s="42"/>
      <c r="M305" s="233"/>
      <c r="N305" s="82"/>
      <c r="O305" s="82"/>
      <c r="P305" s="82"/>
      <c r="Q305" s="82"/>
      <c r="R305" s="82"/>
      <c r="S305" s="82"/>
      <c r="T305" s="83"/>
      <c r="AT305" s="16" t="s">
        <v>208</v>
      </c>
      <c r="AU305" s="16" t="s">
        <v>75</v>
      </c>
    </row>
    <row r="306" s="1" customFormat="1" ht="16.5" customHeight="1">
      <c r="B306" s="37"/>
      <c r="C306" s="218" t="s">
        <v>2155</v>
      </c>
      <c r="D306" s="218" t="s">
        <v>201</v>
      </c>
      <c r="E306" s="219" t="s">
        <v>2156</v>
      </c>
      <c r="F306" s="220" t="s">
        <v>2157</v>
      </c>
      <c r="G306" s="221" t="s">
        <v>277</v>
      </c>
      <c r="H306" s="222">
        <v>4</v>
      </c>
      <c r="I306" s="223"/>
      <c r="J306" s="224">
        <f>ROUND(I306*H306,2)</f>
        <v>0</v>
      </c>
      <c r="K306" s="220" t="s">
        <v>205</v>
      </c>
      <c r="L306" s="42"/>
      <c r="M306" s="225" t="s">
        <v>30</v>
      </c>
      <c r="N306" s="226" t="s">
        <v>46</v>
      </c>
      <c r="O306" s="82"/>
      <c r="P306" s="227">
        <f>O306*H306</f>
        <v>0</v>
      </c>
      <c r="Q306" s="227">
        <v>0</v>
      </c>
      <c r="R306" s="227">
        <f>Q306*H306</f>
        <v>0</v>
      </c>
      <c r="S306" s="227">
        <v>0</v>
      </c>
      <c r="T306" s="228">
        <f>S306*H306</f>
        <v>0</v>
      </c>
      <c r="AR306" s="229" t="s">
        <v>206</v>
      </c>
      <c r="AT306" s="229" t="s">
        <v>201</v>
      </c>
      <c r="AU306" s="229" t="s">
        <v>75</v>
      </c>
      <c r="AY306" s="16" t="s">
        <v>199</v>
      </c>
      <c r="BE306" s="230">
        <f>IF(N306="základní",J306,0)</f>
        <v>0</v>
      </c>
      <c r="BF306" s="230">
        <f>IF(N306="snížená",J306,0)</f>
        <v>0</v>
      </c>
      <c r="BG306" s="230">
        <f>IF(N306="zákl. přenesená",J306,0)</f>
        <v>0</v>
      </c>
      <c r="BH306" s="230">
        <f>IF(N306="sníž. přenesená",J306,0)</f>
        <v>0</v>
      </c>
      <c r="BI306" s="230">
        <f>IF(N306="nulová",J306,0)</f>
        <v>0</v>
      </c>
      <c r="BJ306" s="16" t="s">
        <v>83</v>
      </c>
      <c r="BK306" s="230">
        <f>ROUND(I306*H306,2)</f>
        <v>0</v>
      </c>
      <c r="BL306" s="16" t="s">
        <v>206</v>
      </c>
      <c r="BM306" s="229" t="s">
        <v>2158</v>
      </c>
    </row>
    <row r="307" s="1" customFormat="1">
      <c r="B307" s="37"/>
      <c r="C307" s="38"/>
      <c r="D307" s="231" t="s">
        <v>208</v>
      </c>
      <c r="E307" s="38"/>
      <c r="F307" s="232" t="s">
        <v>2159</v>
      </c>
      <c r="G307" s="38"/>
      <c r="H307" s="38"/>
      <c r="I307" s="144"/>
      <c r="J307" s="38"/>
      <c r="K307" s="38"/>
      <c r="L307" s="42"/>
      <c r="M307" s="233"/>
      <c r="N307" s="82"/>
      <c r="O307" s="82"/>
      <c r="P307" s="82"/>
      <c r="Q307" s="82"/>
      <c r="R307" s="82"/>
      <c r="S307" s="82"/>
      <c r="T307" s="83"/>
      <c r="AT307" s="16" t="s">
        <v>208</v>
      </c>
      <c r="AU307" s="16" t="s">
        <v>75</v>
      </c>
    </row>
    <row r="308" s="1" customFormat="1">
      <c r="B308" s="37"/>
      <c r="C308" s="38"/>
      <c r="D308" s="231" t="s">
        <v>210</v>
      </c>
      <c r="E308" s="38"/>
      <c r="F308" s="234" t="s">
        <v>2039</v>
      </c>
      <c r="G308" s="38"/>
      <c r="H308" s="38"/>
      <c r="I308" s="144"/>
      <c r="J308" s="38"/>
      <c r="K308" s="38"/>
      <c r="L308" s="42"/>
      <c r="M308" s="233"/>
      <c r="N308" s="82"/>
      <c r="O308" s="82"/>
      <c r="P308" s="82"/>
      <c r="Q308" s="82"/>
      <c r="R308" s="82"/>
      <c r="S308" s="82"/>
      <c r="T308" s="83"/>
      <c r="AT308" s="16" t="s">
        <v>210</v>
      </c>
      <c r="AU308" s="16" t="s">
        <v>75</v>
      </c>
    </row>
    <row r="309" s="1" customFormat="1" ht="16.5" customHeight="1">
      <c r="B309" s="37"/>
      <c r="C309" s="218" t="s">
        <v>2160</v>
      </c>
      <c r="D309" s="218" t="s">
        <v>201</v>
      </c>
      <c r="E309" s="219" t="s">
        <v>2161</v>
      </c>
      <c r="F309" s="220" t="s">
        <v>2162</v>
      </c>
      <c r="G309" s="221" t="s">
        <v>221</v>
      </c>
      <c r="H309" s="222">
        <v>3.008</v>
      </c>
      <c r="I309" s="223"/>
      <c r="J309" s="224">
        <f>ROUND(I309*H309,2)</f>
        <v>0</v>
      </c>
      <c r="K309" s="220" t="s">
        <v>205</v>
      </c>
      <c r="L309" s="42"/>
      <c r="M309" s="225" t="s">
        <v>30</v>
      </c>
      <c r="N309" s="226" t="s">
        <v>46</v>
      </c>
      <c r="O309" s="82"/>
      <c r="P309" s="227">
        <f>O309*H309</f>
        <v>0</v>
      </c>
      <c r="Q309" s="227">
        <v>0</v>
      </c>
      <c r="R309" s="227">
        <f>Q309*H309</f>
        <v>0</v>
      </c>
      <c r="S309" s="227">
        <v>0</v>
      </c>
      <c r="T309" s="228">
        <f>S309*H309</f>
        <v>0</v>
      </c>
      <c r="AR309" s="229" t="s">
        <v>206</v>
      </c>
      <c r="AT309" s="229" t="s">
        <v>201</v>
      </c>
      <c r="AU309" s="229" t="s">
        <v>75</v>
      </c>
      <c r="AY309" s="16" t="s">
        <v>199</v>
      </c>
      <c r="BE309" s="230">
        <f>IF(N309="základní",J309,0)</f>
        <v>0</v>
      </c>
      <c r="BF309" s="230">
        <f>IF(N309="snížená",J309,0)</f>
        <v>0</v>
      </c>
      <c r="BG309" s="230">
        <f>IF(N309="zákl. přenesená",J309,0)</f>
        <v>0</v>
      </c>
      <c r="BH309" s="230">
        <f>IF(N309="sníž. přenesená",J309,0)</f>
        <v>0</v>
      </c>
      <c r="BI309" s="230">
        <f>IF(N309="nulová",J309,0)</f>
        <v>0</v>
      </c>
      <c r="BJ309" s="16" t="s">
        <v>83</v>
      </c>
      <c r="BK309" s="230">
        <f>ROUND(I309*H309,2)</f>
        <v>0</v>
      </c>
      <c r="BL309" s="16" t="s">
        <v>206</v>
      </c>
      <c r="BM309" s="229" t="s">
        <v>2163</v>
      </c>
    </row>
    <row r="310" s="1" customFormat="1">
      <c r="B310" s="37"/>
      <c r="C310" s="38"/>
      <c r="D310" s="231" t="s">
        <v>208</v>
      </c>
      <c r="E310" s="38"/>
      <c r="F310" s="232" t="s">
        <v>2164</v>
      </c>
      <c r="G310" s="38"/>
      <c r="H310" s="38"/>
      <c r="I310" s="144"/>
      <c r="J310" s="38"/>
      <c r="K310" s="38"/>
      <c r="L310" s="42"/>
      <c r="M310" s="233"/>
      <c r="N310" s="82"/>
      <c r="O310" s="82"/>
      <c r="P310" s="82"/>
      <c r="Q310" s="82"/>
      <c r="R310" s="82"/>
      <c r="S310" s="82"/>
      <c r="T310" s="83"/>
      <c r="AT310" s="16" t="s">
        <v>208</v>
      </c>
      <c r="AU310" s="16" t="s">
        <v>75</v>
      </c>
    </row>
    <row r="311" s="1" customFormat="1" ht="16.5" customHeight="1">
      <c r="B311" s="37"/>
      <c r="C311" s="218" t="s">
        <v>2165</v>
      </c>
      <c r="D311" s="218" t="s">
        <v>201</v>
      </c>
      <c r="E311" s="219" t="s">
        <v>2166</v>
      </c>
      <c r="F311" s="220" t="s">
        <v>2167</v>
      </c>
      <c r="G311" s="221" t="s">
        <v>221</v>
      </c>
      <c r="H311" s="222">
        <v>3.3999999999999999</v>
      </c>
      <c r="I311" s="223"/>
      <c r="J311" s="224">
        <f>ROUND(I311*H311,2)</f>
        <v>0</v>
      </c>
      <c r="K311" s="220" t="s">
        <v>205</v>
      </c>
      <c r="L311" s="42"/>
      <c r="M311" s="225" t="s">
        <v>30</v>
      </c>
      <c r="N311" s="226" t="s">
        <v>46</v>
      </c>
      <c r="O311" s="82"/>
      <c r="P311" s="227">
        <f>O311*H311</f>
        <v>0</v>
      </c>
      <c r="Q311" s="227">
        <v>0</v>
      </c>
      <c r="R311" s="227">
        <f>Q311*H311</f>
        <v>0</v>
      </c>
      <c r="S311" s="227">
        <v>0</v>
      </c>
      <c r="T311" s="228">
        <f>S311*H311</f>
        <v>0</v>
      </c>
      <c r="AR311" s="229" t="s">
        <v>206</v>
      </c>
      <c r="AT311" s="229" t="s">
        <v>201</v>
      </c>
      <c r="AU311" s="229" t="s">
        <v>75</v>
      </c>
      <c r="AY311" s="16" t="s">
        <v>199</v>
      </c>
      <c r="BE311" s="230">
        <f>IF(N311="základní",J311,0)</f>
        <v>0</v>
      </c>
      <c r="BF311" s="230">
        <f>IF(N311="snížená",J311,0)</f>
        <v>0</v>
      </c>
      <c r="BG311" s="230">
        <f>IF(N311="zákl. přenesená",J311,0)</f>
        <v>0</v>
      </c>
      <c r="BH311" s="230">
        <f>IF(N311="sníž. přenesená",J311,0)</f>
        <v>0</v>
      </c>
      <c r="BI311" s="230">
        <f>IF(N311="nulová",J311,0)</f>
        <v>0</v>
      </c>
      <c r="BJ311" s="16" t="s">
        <v>83</v>
      </c>
      <c r="BK311" s="230">
        <f>ROUND(I311*H311,2)</f>
        <v>0</v>
      </c>
      <c r="BL311" s="16" t="s">
        <v>206</v>
      </c>
      <c r="BM311" s="229" t="s">
        <v>2168</v>
      </c>
    </row>
    <row r="312" s="1" customFormat="1">
      <c r="B312" s="37"/>
      <c r="C312" s="38"/>
      <c r="D312" s="231" t="s">
        <v>208</v>
      </c>
      <c r="E312" s="38"/>
      <c r="F312" s="232" t="s">
        <v>2169</v>
      </c>
      <c r="G312" s="38"/>
      <c r="H312" s="38"/>
      <c r="I312" s="144"/>
      <c r="J312" s="38"/>
      <c r="K312" s="38"/>
      <c r="L312" s="42"/>
      <c r="M312" s="233"/>
      <c r="N312" s="82"/>
      <c r="O312" s="82"/>
      <c r="P312" s="82"/>
      <c r="Q312" s="82"/>
      <c r="R312" s="82"/>
      <c r="S312" s="82"/>
      <c r="T312" s="83"/>
      <c r="AT312" s="16" t="s">
        <v>208</v>
      </c>
      <c r="AU312" s="16" t="s">
        <v>75</v>
      </c>
    </row>
    <row r="313" s="1" customFormat="1" ht="16.5" customHeight="1">
      <c r="B313" s="37"/>
      <c r="C313" s="218" t="s">
        <v>2170</v>
      </c>
      <c r="D313" s="218" t="s">
        <v>201</v>
      </c>
      <c r="E313" s="219" t="s">
        <v>2171</v>
      </c>
      <c r="F313" s="220" t="s">
        <v>2172</v>
      </c>
      <c r="G313" s="221" t="s">
        <v>236</v>
      </c>
      <c r="H313" s="222">
        <v>6.3360000000000003</v>
      </c>
      <c r="I313" s="223"/>
      <c r="J313" s="224">
        <f>ROUND(I313*H313,2)</f>
        <v>0</v>
      </c>
      <c r="K313" s="220" t="s">
        <v>205</v>
      </c>
      <c r="L313" s="42"/>
      <c r="M313" s="225" t="s">
        <v>30</v>
      </c>
      <c r="N313" s="226" t="s">
        <v>46</v>
      </c>
      <c r="O313" s="82"/>
      <c r="P313" s="227">
        <f>O313*H313</f>
        <v>0</v>
      </c>
      <c r="Q313" s="227">
        <v>0</v>
      </c>
      <c r="R313" s="227">
        <f>Q313*H313</f>
        <v>0</v>
      </c>
      <c r="S313" s="227">
        <v>0</v>
      </c>
      <c r="T313" s="228">
        <f>S313*H313</f>
        <v>0</v>
      </c>
      <c r="AR313" s="229" t="s">
        <v>206</v>
      </c>
      <c r="AT313" s="229" t="s">
        <v>201</v>
      </c>
      <c r="AU313" s="229" t="s">
        <v>75</v>
      </c>
      <c r="AY313" s="16" t="s">
        <v>199</v>
      </c>
      <c r="BE313" s="230">
        <f>IF(N313="základní",J313,0)</f>
        <v>0</v>
      </c>
      <c r="BF313" s="230">
        <f>IF(N313="snížená",J313,0)</f>
        <v>0</v>
      </c>
      <c r="BG313" s="230">
        <f>IF(N313="zákl. přenesená",J313,0)</f>
        <v>0</v>
      </c>
      <c r="BH313" s="230">
        <f>IF(N313="sníž. přenesená",J313,0)</f>
        <v>0</v>
      </c>
      <c r="BI313" s="230">
        <f>IF(N313="nulová",J313,0)</f>
        <v>0</v>
      </c>
      <c r="BJ313" s="16" t="s">
        <v>83</v>
      </c>
      <c r="BK313" s="230">
        <f>ROUND(I313*H313,2)</f>
        <v>0</v>
      </c>
      <c r="BL313" s="16" t="s">
        <v>206</v>
      </c>
      <c r="BM313" s="229" t="s">
        <v>2173</v>
      </c>
    </row>
    <row r="314" s="1" customFormat="1">
      <c r="B314" s="37"/>
      <c r="C314" s="38"/>
      <c r="D314" s="231" t="s">
        <v>208</v>
      </c>
      <c r="E314" s="38"/>
      <c r="F314" s="232" t="s">
        <v>2174</v>
      </c>
      <c r="G314" s="38"/>
      <c r="H314" s="38"/>
      <c r="I314" s="144"/>
      <c r="J314" s="38"/>
      <c r="K314" s="38"/>
      <c r="L314" s="42"/>
      <c r="M314" s="233"/>
      <c r="N314" s="82"/>
      <c r="O314" s="82"/>
      <c r="P314" s="82"/>
      <c r="Q314" s="82"/>
      <c r="R314" s="82"/>
      <c r="S314" s="82"/>
      <c r="T314" s="83"/>
      <c r="AT314" s="16" t="s">
        <v>208</v>
      </c>
      <c r="AU314" s="16" t="s">
        <v>75</v>
      </c>
    </row>
    <row r="315" s="1" customFormat="1">
      <c r="B315" s="37"/>
      <c r="C315" s="38"/>
      <c r="D315" s="231" t="s">
        <v>210</v>
      </c>
      <c r="E315" s="38"/>
      <c r="F315" s="234" t="s">
        <v>2175</v>
      </c>
      <c r="G315" s="38"/>
      <c r="H315" s="38"/>
      <c r="I315" s="144"/>
      <c r="J315" s="38"/>
      <c r="K315" s="38"/>
      <c r="L315" s="42"/>
      <c r="M315" s="233"/>
      <c r="N315" s="82"/>
      <c r="O315" s="82"/>
      <c r="P315" s="82"/>
      <c r="Q315" s="82"/>
      <c r="R315" s="82"/>
      <c r="S315" s="82"/>
      <c r="T315" s="83"/>
      <c r="AT315" s="16" t="s">
        <v>210</v>
      </c>
      <c r="AU315" s="16" t="s">
        <v>75</v>
      </c>
    </row>
    <row r="316" s="1" customFormat="1" ht="16.5" customHeight="1">
      <c r="B316" s="37"/>
      <c r="C316" s="218" t="s">
        <v>2176</v>
      </c>
      <c r="D316" s="218" t="s">
        <v>201</v>
      </c>
      <c r="E316" s="219" t="s">
        <v>2012</v>
      </c>
      <c r="F316" s="220" t="s">
        <v>2013</v>
      </c>
      <c r="G316" s="221" t="s">
        <v>277</v>
      </c>
      <c r="H316" s="222">
        <v>36</v>
      </c>
      <c r="I316" s="223"/>
      <c r="J316" s="224">
        <f>ROUND(I316*H316,2)</f>
        <v>0</v>
      </c>
      <c r="K316" s="220" t="s">
        <v>205</v>
      </c>
      <c r="L316" s="42"/>
      <c r="M316" s="225" t="s">
        <v>30</v>
      </c>
      <c r="N316" s="226" t="s">
        <v>46</v>
      </c>
      <c r="O316" s="82"/>
      <c r="P316" s="227">
        <f>O316*H316</f>
        <v>0</v>
      </c>
      <c r="Q316" s="227">
        <v>0</v>
      </c>
      <c r="R316" s="227">
        <f>Q316*H316</f>
        <v>0</v>
      </c>
      <c r="S316" s="227">
        <v>0</v>
      </c>
      <c r="T316" s="228">
        <f>S316*H316</f>
        <v>0</v>
      </c>
      <c r="AR316" s="229" t="s">
        <v>206</v>
      </c>
      <c r="AT316" s="229" t="s">
        <v>201</v>
      </c>
      <c r="AU316" s="229" t="s">
        <v>75</v>
      </c>
      <c r="AY316" s="16" t="s">
        <v>199</v>
      </c>
      <c r="BE316" s="230">
        <f>IF(N316="základní",J316,0)</f>
        <v>0</v>
      </c>
      <c r="BF316" s="230">
        <f>IF(N316="snížená",J316,0)</f>
        <v>0</v>
      </c>
      <c r="BG316" s="230">
        <f>IF(N316="zákl. přenesená",J316,0)</f>
        <v>0</v>
      </c>
      <c r="BH316" s="230">
        <f>IF(N316="sníž. přenesená",J316,0)</f>
        <v>0</v>
      </c>
      <c r="BI316" s="230">
        <f>IF(N316="nulová",J316,0)</f>
        <v>0</v>
      </c>
      <c r="BJ316" s="16" t="s">
        <v>83</v>
      </c>
      <c r="BK316" s="230">
        <f>ROUND(I316*H316,2)</f>
        <v>0</v>
      </c>
      <c r="BL316" s="16" t="s">
        <v>206</v>
      </c>
      <c r="BM316" s="229" t="s">
        <v>2177</v>
      </c>
    </row>
    <row r="317" s="1" customFormat="1">
      <c r="B317" s="37"/>
      <c r="C317" s="38"/>
      <c r="D317" s="231" t="s">
        <v>208</v>
      </c>
      <c r="E317" s="38"/>
      <c r="F317" s="232" t="s">
        <v>2015</v>
      </c>
      <c r="G317" s="38"/>
      <c r="H317" s="38"/>
      <c r="I317" s="144"/>
      <c r="J317" s="38"/>
      <c r="K317" s="38"/>
      <c r="L317" s="42"/>
      <c r="M317" s="233"/>
      <c r="N317" s="82"/>
      <c r="O317" s="82"/>
      <c r="P317" s="82"/>
      <c r="Q317" s="82"/>
      <c r="R317" s="82"/>
      <c r="S317" s="82"/>
      <c r="T317" s="83"/>
      <c r="AT317" s="16" t="s">
        <v>208</v>
      </c>
      <c r="AU317" s="16" t="s">
        <v>75</v>
      </c>
    </row>
    <row r="318" s="1" customFormat="1" ht="16.5" customHeight="1">
      <c r="B318" s="37"/>
      <c r="C318" s="218" t="s">
        <v>2178</v>
      </c>
      <c r="D318" s="218" t="s">
        <v>201</v>
      </c>
      <c r="E318" s="219" t="s">
        <v>2016</v>
      </c>
      <c r="F318" s="220" t="s">
        <v>2017</v>
      </c>
      <c r="G318" s="221" t="s">
        <v>277</v>
      </c>
      <c r="H318" s="222">
        <v>48</v>
      </c>
      <c r="I318" s="223"/>
      <c r="J318" s="224">
        <f>ROUND(I318*H318,2)</f>
        <v>0</v>
      </c>
      <c r="K318" s="220" t="s">
        <v>205</v>
      </c>
      <c r="L318" s="42"/>
      <c r="M318" s="225" t="s">
        <v>30</v>
      </c>
      <c r="N318" s="226" t="s">
        <v>46</v>
      </c>
      <c r="O318" s="82"/>
      <c r="P318" s="227">
        <f>O318*H318</f>
        <v>0</v>
      </c>
      <c r="Q318" s="227">
        <v>0</v>
      </c>
      <c r="R318" s="227">
        <f>Q318*H318</f>
        <v>0</v>
      </c>
      <c r="S318" s="227">
        <v>0</v>
      </c>
      <c r="T318" s="228">
        <f>S318*H318</f>
        <v>0</v>
      </c>
      <c r="AR318" s="229" t="s">
        <v>206</v>
      </c>
      <c r="AT318" s="229" t="s">
        <v>201</v>
      </c>
      <c r="AU318" s="229" t="s">
        <v>75</v>
      </c>
      <c r="AY318" s="16" t="s">
        <v>199</v>
      </c>
      <c r="BE318" s="230">
        <f>IF(N318="základní",J318,0)</f>
        <v>0</v>
      </c>
      <c r="BF318" s="230">
        <f>IF(N318="snížená",J318,0)</f>
        <v>0</v>
      </c>
      <c r="BG318" s="230">
        <f>IF(N318="zákl. přenesená",J318,0)</f>
        <v>0</v>
      </c>
      <c r="BH318" s="230">
        <f>IF(N318="sníž. přenesená",J318,0)</f>
        <v>0</v>
      </c>
      <c r="BI318" s="230">
        <f>IF(N318="nulová",J318,0)</f>
        <v>0</v>
      </c>
      <c r="BJ318" s="16" t="s">
        <v>83</v>
      </c>
      <c r="BK318" s="230">
        <f>ROUND(I318*H318,2)</f>
        <v>0</v>
      </c>
      <c r="BL318" s="16" t="s">
        <v>206</v>
      </c>
      <c r="BM318" s="229" t="s">
        <v>2179</v>
      </c>
    </row>
    <row r="319" s="1" customFormat="1">
      <c r="B319" s="37"/>
      <c r="C319" s="38"/>
      <c r="D319" s="231" t="s">
        <v>208</v>
      </c>
      <c r="E319" s="38"/>
      <c r="F319" s="232" t="s">
        <v>2019</v>
      </c>
      <c r="G319" s="38"/>
      <c r="H319" s="38"/>
      <c r="I319" s="144"/>
      <c r="J319" s="38"/>
      <c r="K319" s="38"/>
      <c r="L319" s="42"/>
      <c r="M319" s="233"/>
      <c r="N319" s="82"/>
      <c r="O319" s="82"/>
      <c r="P319" s="82"/>
      <c r="Q319" s="82"/>
      <c r="R319" s="82"/>
      <c r="S319" s="82"/>
      <c r="T319" s="83"/>
      <c r="AT319" s="16" t="s">
        <v>208</v>
      </c>
      <c r="AU319" s="16" t="s">
        <v>75</v>
      </c>
    </row>
    <row r="320" s="1" customFormat="1" ht="16.5" customHeight="1">
      <c r="B320" s="37"/>
      <c r="C320" s="218" t="s">
        <v>2180</v>
      </c>
      <c r="D320" s="218" t="s">
        <v>201</v>
      </c>
      <c r="E320" s="219" t="s">
        <v>2141</v>
      </c>
      <c r="F320" s="220" t="s">
        <v>2142</v>
      </c>
      <c r="G320" s="221" t="s">
        <v>277</v>
      </c>
      <c r="H320" s="222">
        <v>6</v>
      </c>
      <c r="I320" s="223"/>
      <c r="J320" s="224">
        <f>ROUND(I320*H320,2)</f>
        <v>0</v>
      </c>
      <c r="K320" s="220" t="s">
        <v>205</v>
      </c>
      <c r="L320" s="42"/>
      <c r="M320" s="225" t="s">
        <v>30</v>
      </c>
      <c r="N320" s="226" t="s">
        <v>46</v>
      </c>
      <c r="O320" s="82"/>
      <c r="P320" s="227">
        <f>O320*H320</f>
        <v>0</v>
      </c>
      <c r="Q320" s="227">
        <v>0</v>
      </c>
      <c r="R320" s="227">
        <f>Q320*H320</f>
        <v>0</v>
      </c>
      <c r="S320" s="227">
        <v>0</v>
      </c>
      <c r="T320" s="228">
        <f>S320*H320</f>
        <v>0</v>
      </c>
      <c r="AR320" s="229" t="s">
        <v>206</v>
      </c>
      <c r="AT320" s="229" t="s">
        <v>201</v>
      </c>
      <c r="AU320" s="229" t="s">
        <v>75</v>
      </c>
      <c r="AY320" s="16" t="s">
        <v>199</v>
      </c>
      <c r="BE320" s="230">
        <f>IF(N320="základní",J320,0)</f>
        <v>0</v>
      </c>
      <c r="BF320" s="230">
        <f>IF(N320="snížená",J320,0)</f>
        <v>0</v>
      </c>
      <c r="BG320" s="230">
        <f>IF(N320="zákl. přenesená",J320,0)</f>
        <v>0</v>
      </c>
      <c r="BH320" s="230">
        <f>IF(N320="sníž. přenesená",J320,0)</f>
        <v>0</v>
      </c>
      <c r="BI320" s="230">
        <f>IF(N320="nulová",J320,0)</f>
        <v>0</v>
      </c>
      <c r="BJ320" s="16" t="s">
        <v>83</v>
      </c>
      <c r="BK320" s="230">
        <f>ROUND(I320*H320,2)</f>
        <v>0</v>
      </c>
      <c r="BL320" s="16" t="s">
        <v>206</v>
      </c>
      <c r="BM320" s="229" t="s">
        <v>2181</v>
      </c>
    </row>
    <row r="321" s="1" customFormat="1">
      <c r="B321" s="37"/>
      <c r="C321" s="38"/>
      <c r="D321" s="231" t="s">
        <v>208</v>
      </c>
      <c r="E321" s="38"/>
      <c r="F321" s="232" t="s">
        <v>2144</v>
      </c>
      <c r="G321" s="38"/>
      <c r="H321" s="38"/>
      <c r="I321" s="144"/>
      <c r="J321" s="38"/>
      <c r="K321" s="38"/>
      <c r="L321" s="42"/>
      <c r="M321" s="233"/>
      <c r="N321" s="82"/>
      <c r="O321" s="82"/>
      <c r="P321" s="82"/>
      <c r="Q321" s="82"/>
      <c r="R321" s="82"/>
      <c r="S321" s="82"/>
      <c r="T321" s="83"/>
      <c r="AT321" s="16" t="s">
        <v>208</v>
      </c>
      <c r="AU321" s="16" t="s">
        <v>75</v>
      </c>
    </row>
    <row r="322" s="1" customFormat="1" ht="16.5" customHeight="1">
      <c r="B322" s="37"/>
      <c r="C322" s="218" t="s">
        <v>2182</v>
      </c>
      <c r="D322" s="218" t="s">
        <v>201</v>
      </c>
      <c r="E322" s="219" t="s">
        <v>2146</v>
      </c>
      <c r="F322" s="220" t="s">
        <v>2147</v>
      </c>
      <c r="G322" s="221" t="s">
        <v>277</v>
      </c>
      <c r="H322" s="222">
        <v>6</v>
      </c>
      <c r="I322" s="223"/>
      <c r="J322" s="224">
        <f>ROUND(I322*H322,2)</f>
        <v>0</v>
      </c>
      <c r="K322" s="220" t="s">
        <v>205</v>
      </c>
      <c r="L322" s="42"/>
      <c r="M322" s="225" t="s">
        <v>30</v>
      </c>
      <c r="N322" s="226" t="s">
        <v>46</v>
      </c>
      <c r="O322" s="82"/>
      <c r="P322" s="227">
        <f>O322*H322</f>
        <v>0</v>
      </c>
      <c r="Q322" s="227">
        <v>0</v>
      </c>
      <c r="R322" s="227">
        <f>Q322*H322</f>
        <v>0</v>
      </c>
      <c r="S322" s="227">
        <v>0</v>
      </c>
      <c r="T322" s="228">
        <f>S322*H322</f>
        <v>0</v>
      </c>
      <c r="AR322" s="229" t="s">
        <v>206</v>
      </c>
      <c r="AT322" s="229" t="s">
        <v>201</v>
      </c>
      <c r="AU322" s="229" t="s">
        <v>75</v>
      </c>
      <c r="AY322" s="16" t="s">
        <v>199</v>
      </c>
      <c r="BE322" s="230">
        <f>IF(N322="základní",J322,0)</f>
        <v>0</v>
      </c>
      <c r="BF322" s="230">
        <f>IF(N322="snížená",J322,0)</f>
        <v>0</v>
      </c>
      <c r="BG322" s="230">
        <f>IF(N322="zákl. přenesená",J322,0)</f>
        <v>0</v>
      </c>
      <c r="BH322" s="230">
        <f>IF(N322="sníž. přenesená",J322,0)</f>
        <v>0</v>
      </c>
      <c r="BI322" s="230">
        <f>IF(N322="nulová",J322,0)</f>
        <v>0</v>
      </c>
      <c r="BJ322" s="16" t="s">
        <v>83</v>
      </c>
      <c r="BK322" s="230">
        <f>ROUND(I322*H322,2)</f>
        <v>0</v>
      </c>
      <c r="BL322" s="16" t="s">
        <v>206</v>
      </c>
      <c r="BM322" s="229" t="s">
        <v>2183</v>
      </c>
    </row>
    <row r="323" s="1" customFormat="1">
      <c r="B323" s="37"/>
      <c r="C323" s="38"/>
      <c r="D323" s="231" t="s">
        <v>208</v>
      </c>
      <c r="E323" s="38"/>
      <c r="F323" s="232" t="s">
        <v>2149</v>
      </c>
      <c r="G323" s="38"/>
      <c r="H323" s="38"/>
      <c r="I323" s="144"/>
      <c r="J323" s="38"/>
      <c r="K323" s="38"/>
      <c r="L323" s="42"/>
      <c r="M323" s="233"/>
      <c r="N323" s="82"/>
      <c r="O323" s="82"/>
      <c r="P323" s="82"/>
      <c r="Q323" s="82"/>
      <c r="R323" s="82"/>
      <c r="S323" s="82"/>
      <c r="T323" s="83"/>
      <c r="AT323" s="16" t="s">
        <v>208</v>
      </c>
      <c r="AU323" s="16" t="s">
        <v>75</v>
      </c>
    </row>
    <row r="324" s="1" customFormat="1" ht="16.5" customHeight="1">
      <c r="B324" s="37"/>
      <c r="C324" s="218" t="s">
        <v>2184</v>
      </c>
      <c r="D324" s="218" t="s">
        <v>201</v>
      </c>
      <c r="E324" s="219" t="s">
        <v>2166</v>
      </c>
      <c r="F324" s="220" t="s">
        <v>2167</v>
      </c>
      <c r="G324" s="221" t="s">
        <v>221</v>
      </c>
      <c r="H324" s="222">
        <v>5.0999999999999996</v>
      </c>
      <c r="I324" s="223"/>
      <c r="J324" s="224">
        <f>ROUND(I324*H324,2)</f>
        <v>0</v>
      </c>
      <c r="K324" s="220" t="s">
        <v>205</v>
      </c>
      <c r="L324" s="42"/>
      <c r="M324" s="225" t="s">
        <v>30</v>
      </c>
      <c r="N324" s="226" t="s">
        <v>46</v>
      </c>
      <c r="O324" s="82"/>
      <c r="P324" s="227">
        <f>O324*H324</f>
        <v>0</v>
      </c>
      <c r="Q324" s="227">
        <v>0</v>
      </c>
      <c r="R324" s="227">
        <f>Q324*H324</f>
        <v>0</v>
      </c>
      <c r="S324" s="227">
        <v>0</v>
      </c>
      <c r="T324" s="228">
        <f>S324*H324</f>
        <v>0</v>
      </c>
      <c r="AR324" s="229" t="s">
        <v>206</v>
      </c>
      <c r="AT324" s="229" t="s">
        <v>201</v>
      </c>
      <c r="AU324" s="229" t="s">
        <v>75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2185</v>
      </c>
    </row>
    <row r="325" s="1" customFormat="1">
      <c r="B325" s="37"/>
      <c r="C325" s="38"/>
      <c r="D325" s="231" t="s">
        <v>208</v>
      </c>
      <c r="E325" s="38"/>
      <c r="F325" s="232" t="s">
        <v>2169</v>
      </c>
      <c r="G325" s="38"/>
      <c r="H325" s="38"/>
      <c r="I325" s="144"/>
      <c r="J325" s="38"/>
      <c r="K325" s="38"/>
      <c r="L325" s="42"/>
      <c r="M325" s="233"/>
      <c r="N325" s="82"/>
      <c r="O325" s="82"/>
      <c r="P325" s="82"/>
      <c r="Q325" s="82"/>
      <c r="R325" s="82"/>
      <c r="S325" s="82"/>
      <c r="T325" s="83"/>
      <c r="AT325" s="16" t="s">
        <v>208</v>
      </c>
      <c r="AU325" s="16" t="s">
        <v>75</v>
      </c>
    </row>
    <row r="326" s="1" customFormat="1" ht="16.5" customHeight="1">
      <c r="B326" s="37"/>
      <c r="C326" s="218" t="s">
        <v>2186</v>
      </c>
      <c r="D326" s="218" t="s">
        <v>201</v>
      </c>
      <c r="E326" s="219" t="s">
        <v>2171</v>
      </c>
      <c r="F326" s="220" t="s">
        <v>2172</v>
      </c>
      <c r="G326" s="221" t="s">
        <v>236</v>
      </c>
      <c r="H326" s="222">
        <v>9.5039999999999996</v>
      </c>
      <c r="I326" s="223"/>
      <c r="J326" s="224">
        <f>ROUND(I326*H326,2)</f>
        <v>0</v>
      </c>
      <c r="K326" s="220" t="s">
        <v>205</v>
      </c>
      <c r="L326" s="42"/>
      <c r="M326" s="225" t="s">
        <v>30</v>
      </c>
      <c r="N326" s="226" t="s">
        <v>46</v>
      </c>
      <c r="O326" s="82"/>
      <c r="P326" s="227">
        <f>O326*H326</f>
        <v>0</v>
      </c>
      <c r="Q326" s="227">
        <v>0</v>
      </c>
      <c r="R326" s="227">
        <f>Q326*H326</f>
        <v>0</v>
      </c>
      <c r="S326" s="227">
        <v>0</v>
      </c>
      <c r="T326" s="228">
        <f>S326*H326</f>
        <v>0</v>
      </c>
      <c r="AR326" s="229" t="s">
        <v>206</v>
      </c>
      <c r="AT326" s="229" t="s">
        <v>201</v>
      </c>
      <c r="AU326" s="229" t="s">
        <v>75</v>
      </c>
      <c r="AY326" s="16" t="s">
        <v>199</v>
      </c>
      <c r="BE326" s="230">
        <f>IF(N326="základní",J326,0)</f>
        <v>0</v>
      </c>
      <c r="BF326" s="230">
        <f>IF(N326="snížená",J326,0)</f>
        <v>0</v>
      </c>
      <c r="BG326" s="230">
        <f>IF(N326="zákl. přenesená",J326,0)</f>
        <v>0</v>
      </c>
      <c r="BH326" s="230">
        <f>IF(N326="sníž. přenesená",J326,0)</f>
        <v>0</v>
      </c>
      <c r="BI326" s="230">
        <f>IF(N326="nulová",J326,0)</f>
        <v>0</v>
      </c>
      <c r="BJ326" s="16" t="s">
        <v>83</v>
      </c>
      <c r="BK326" s="230">
        <f>ROUND(I326*H326,2)</f>
        <v>0</v>
      </c>
      <c r="BL326" s="16" t="s">
        <v>206</v>
      </c>
      <c r="BM326" s="229" t="s">
        <v>2187</v>
      </c>
    </row>
    <row r="327" s="1" customFormat="1">
      <c r="B327" s="37"/>
      <c r="C327" s="38"/>
      <c r="D327" s="231" t="s">
        <v>208</v>
      </c>
      <c r="E327" s="38"/>
      <c r="F327" s="232" t="s">
        <v>2174</v>
      </c>
      <c r="G327" s="38"/>
      <c r="H327" s="38"/>
      <c r="I327" s="144"/>
      <c r="J327" s="38"/>
      <c r="K327" s="38"/>
      <c r="L327" s="42"/>
      <c r="M327" s="233"/>
      <c r="N327" s="82"/>
      <c r="O327" s="82"/>
      <c r="P327" s="82"/>
      <c r="Q327" s="82"/>
      <c r="R327" s="82"/>
      <c r="S327" s="82"/>
      <c r="T327" s="83"/>
      <c r="AT327" s="16" t="s">
        <v>208</v>
      </c>
      <c r="AU327" s="16" t="s">
        <v>75</v>
      </c>
    </row>
    <row r="328" s="1" customFormat="1">
      <c r="B328" s="37"/>
      <c r="C328" s="38"/>
      <c r="D328" s="231" t="s">
        <v>210</v>
      </c>
      <c r="E328" s="38"/>
      <c r="F328" s="234" t="s">
        <v>2175</v>
      </c>
      <c r="G328" s="38"/>
      <c r="H328" s="38"/>
      <c r="I328" s="144"/>
      <c r="J328" s="38"/>
      <c r="K328" s="38"/>
      <c r="L328" s="42"/>
      <c r="M328" s="233"/>
      <c r="N328" s="82"/>
      <c r="O328" s="82"/>
      <c r="P328" s="82"/>
      <c r="Q328" s="82"/>
      <c r="R328" s="82"/>
      <c r="S328" s="82"/>
      <c r="T328" s="83"/>
      <c r="AT328" s="16" t="s">
        <v>210</v>
      </c>
      <c r="AU328" s="16" t="s">
        <v>75</v>
      </c>
    </row>
    <row r="329" s="1" customFormat="1" ht="16.5" customHeight="1">
      <c r="B329" s="37"/>
      <c r="C329" s="218" t="s">
        <v>2188</v>
      </c>
      <c r="D329" s="218" t="s">
        <v>201</v>
      </c>
      <c r="E329" s="219" t="s">
        <v>2189</v>
      </c>
      <c r="F329" s="220" t="s">
        <v>2190</v>
      </c>
      <c r="G329" s="221" t="s">
        <v>2191</v>
      </c>
      <c r="H329" s="222">
        <v>1</v>
      </c>
      <c r="I329" s="223"/>
      <c r="J329" s="224">
        <f>ROUND(I329*H329,2)</f>
        <v>0</v>
      </c>
      <c r="K329" s="220" t="s">
        <v>205</v>
      </c>
      <c r="L329" s="42"/>
      <c r="M329" s="225" t="s">
        <v>30</v>
      </c>
      <c r="N329" s="226" t="s">
        <v>46</v>
      </c>
      <c r="O329" s="82"/>
      <c r="P329" s="227">
        <f>O329*H329</f>
        <v>0</v>
      </c>
      <c r="Q329" s="227">
        <v>0</v>
      </c>
      <c r="R329" s="227">
        <f>Q329*H329</f>
        <v>0</v>
      </c>
      <c r="S329" s="227">
        <v>0</v>
      </c>
      <c r="T329" s="228">
        <f>S329*H329</f>
        <v>0</v>
      </c>
      <c r="AR329" s="229" t="s">
        <v>206</v>
      </c>
      <c r="AT329" s="229" t="s">
        <v>201</v>
      </c>
      <c r="AU329" s="229" t="s">
        <v>75</v>
      </c>
      <c r="AY329" s="16" t="s">
        <v>199</v>
      </c>
      <c r="BE329" s="230">
        <f>IF(N329="základní",J329,0)</f>
        <v>0</v>
      </c>
      <c r="BF329" s="230">
        <f>IF(N329="snížená",J329,0)</f>
        <v>0</v>
      </c>
      <c r="BG329" s="230">
        <f>IF(N329="zákl. přenesená",J329,0)</f>
        <v>0</v>
      </c>
      <c r="BH329" s="230">
        <f>IF(N329="sníž. přenesená",J329,0)</f>
        <v>0</v>
      </c>
      <c r="BI329" s="230">
        <f>IF(N329="nulová",J329,0)</f>
        <v>0</v>
      </c>
      <c r="BJ329" s="16" t="s">
        <v>83</v>
      </c>
      <c r="BK329" s="230">
        <f>ROUND(I329*H329,2)</f>
        <v>0</v>
      </c>
      <c r="BL329" s="16" t="s">
        <v>206</v>
      </c>
      <c r="BM329" s="229" t="s">
        <v>2192</v>
      </c>
    </row>
    <row r="330" s="1" customFormat="1">
      <c r="B330" s="37"/>
      <c r="C330" s="38"/>
      <c r="D330" s="231" t="s">
        <v>208</v>
      </c>
      <c r="E330" s="38"/>
      <c r="F330" s="232" t="s">
        <v>2190</v>
      </c>
      <c r="G330" s="38"/>
      <c r="H330" s="38"/>
      <c r="I330" s="144"/>
      <c r="J330" s="38"/>
      <c r="K330" s="38"/>
      <c r="L330" s="42"/>
      <c r="M330" s="233"/>
      <c r="N330" s="82"/>
      <c r="O330" s="82"/>
      <c r="P330" s="82"/>
      <c r="Q330" s="82"/>
      <c r="R330" s="82"/>
      <c r="S330" s="82"/>
      <c r="T330" s="83"/>
      <c r="AT330" s="16" t="s">
        <v>208</v>
      </c>
      <c r="AU330" s="16" t="s">
        <v>75</v>
      </c>
    </row>
    <row r="331" s="1" customFormat="1" ht="16.5" customHeight="1">
      <c r="B331" s="37"/>
      <c r="C331" s="218" t="s">
        <v>2193</v>
      </c>
      <c r="D331" s="218" t="s">
        <v>201</v>
      </c>
      <c r="E331" s="219" t="s">
        <v>2194</v>
      </c>
      <c r="F331" s="220" t="s">
        <v>2195</v>
      </c>
      <c r="G331" s="221" t="s">
        <v>2191</v>
      </c>
      <c r="H331" s="222">
        <v>0.58999999999999997</v>
      </c>
      <c r="I331" s="223"/>
      <c r="J331" s="224">
        <f>ROUND(I331*H331,2)</f>
        <v>0</v>
      </c>
      <c r="K331" s="220" t="s">
        <v>205</v>
      </c>
      <c r="L331" s="42"/>
      <c r="M331" s="225" t="s">
        <v>30</v>
      </c>
      <c r="N331" s="226" t="s">
        <v>46</v>
      </c>
      <c r="O331" s="82"/>
      <c r="P331" s="227">
        <f>O331*H331</f>
        <v>0</v>
      </c>
      <c r="Q331" s="227">
        <v>0</v>
      </c>
      <c r="R331" s="227">
        <f>Q331*H331</f>
        <v>0</v>
      </c>
      <c r="S331" s="227">
        <v>0</v>
      </c>
      <c r="T331" s="228">
        <f>S331*H331</f>
        <v>0</v>
      </c>
      <c r="AR331" s="229" t="s">
        <v>206</v>
      </c>
      <c r="AT331" s="229" t="s">
        <v>201</v>
      </c>
      <c r="AU331" s="229" t="s">
        <v>75</v>
      </c>
      <c r="AY331" s="16" t="s">
        <v>199</v>
      </c>
      <c r="BE331" s="230">
        <f>IF(N331="základní",J331,0)</f>
        <v>0</v>
      </c>
      <c r="BF331" s="230">
        <f>IF(N331="snížená",J331,0)</f>
        <v>0</v>
      </c>
      <c r="BG331" s="230">
        <f>IF(N331="zákl. přenesená",J331,0)</f>
        <v>0</v>
      </c>
      <c r="BH331" s="230">
        <f>IF(N331="sníž. přenesená",J331,0)</f>
        <v>0</v>
      </c>
      <c r="BI331" s="230">
        <f>IF(N331="nulová",J331,0)</f>
        <v>0</v>
      </c>
      <c r="BJ331" s="16" t="s">
        <v>83</v>
      </c>
      <c r="BK331" s="230">
        <f>ROUND(I331*H331,2)</f>
        <v>0</v>
      </c>
      <c r="BL331" s="16" t="s">
        <v>206</v>
      </c>
      <c r="BM331" s="229" t="s">
        <v>2196</v>
      </c>
    </row>
    <row r="332" s="1" customFormat="1">
      <c r="B332" s="37"/>
      <c r="C332" s="38"/>
      <c r="D332" s="231" t="s">
        <v>208</v>
      </c>
      <c r="E332" s="38"/>
      <c r="F332" s="232" t="s">
        <v>2195</v>
      </c>
      <c r="G332" s="38"/>
      <c r="H332" s="38"/>
      <c r="I332" s="144"/>
      <c r="J332" s="38"/>
      <c r="K332" s="38"/>
      <c r="L332" s="42"/>
      <c r="M332" s="233"/>
      <c r="N332" s="82"/>
      <c r="O332" s="82"/>
      <c r="P332" s="82"/>
      <c r="Q332" s="82"/>
      <c r="R332" s="82"/>
      <c r="S332" s="82"/>
      <c r="T332" s="83"/>
      <c r="AT332" s="16" t="s">
        <v>208</v>
      </c>
      <c r="AU332" s="16" t="s">
        <v>75</v>
      </c>
    </row>
    <row r="333" s="1" customFormat="1" ht="16.5" customHeight="1">
      <c r="B333" s="37"/>
      <c r="C333" s="218" t="s">
        <v>2197</v>
      </c>
      <c r="D333" s="218" t="s">
        <v>201</v>
      </c>
      <c r="E333" s="219" t="s">
        <v>2198</v>
      </c>
      <c r="F333" s="220" t="s">
        <v>2199</v>
      </c>
      <c r="G333" s="221" t="s">
        <v>2191</v>
      </c>
      <c r="H333" s="222">
        <v>0.58999999999999997</v>
      </c>
      <c r="I333" s="223"/>
      <c r="J333" s="224">
        <f>ROUND(I333*H333,2)</f>
        <v>0</v>
      </c>
      <c r="K333" s="220" t="s">
        <v>205</v>
      </c>
      <c r="L333" s="42"/>
      <c r="M333" s="225" t="s">
        <v>30</v>
      </c>
      <c r="N333" s="226" t="s">
        <v>46</v>
      </c>
      <c r="O333" s="82"/>
      <c r="P333" s="227">
        <f>O333*H333</f>
        <v>0</v>
      </c>
      <c r="Q333" s="227">
        <v>0</v>
      </c>
      <c r="R333" s="227">
        <f>Q333*H333</f>
        <v>0</v>
      </c>
      <c r="S333" s="227">
        <v>0</v>
      </c>
      <c r="T333" s="228">
        <f>S333*H333</f>
        <v>0</v>
      </c>
      <c r="AR333" s="229" t="s">
        <v>206</v>
      </c>
      <c r="AT333" s="229" t="s">
        <v>201</v>
      </c>
      <c r="AU333" s="229" t="s">
        <v>75</v>
      </c>
      <c r="AY333" s="16" t="s">
        <v>199</v>
      </c>
      <c r="BE333" s="230">
        <f>IF(N333="základní",J333,0)</f>
        <v>0</v>
      </c>
      <c r="BF333" s="230">
        <f>IF(N333="snížená",J333,0)</f>
        <v>0</v>
      </c>
      <c r="BG333" s="230">
        <f>IF(N333="zákl. přenesená",J333,0)</f>
        <v>0</v>
      </c>
      <c r="BH333" s="230">
        <f>IF(N333="sníž. přenesená",J333,0)</f>
        <v>0</v>
      </c>
      <c r="BI333" s="230">
        <f>IF(N333="nulová",J333,0)</f>
        <v>0</v>
      </c>
      <c r="BJ333" s="16" t="s">
        <v>83</v>
      </c>
      <c r="BK333" s="230">
        <f>ROUND(I333*H333,2)</f>
        <v>0</v>
      </c>
      <c r="BL333" s="16" t="s">
        <v>206</v>
      </c>
      <c r="BM333" s="229" t="s">
        <v>2200</v>
      </c>
    </row>
    <row r="334" s="1" customFormat="1">
      <c r="B334" s="37"/>
      <c r="C334" s="38"/>
      <c r="D334" s="231" t="s">
        <v>208</v>
      </c>
      <c r="E334" s="38"/>
      <c r="F334" s="232" t="s">
        <v>2199</v>
      </c>
      <c r="G334" s="38"/>
      <c r="H334" s="38"/>
      <c r="I334" s="144"/>
      <c r="J334" s="38"/>
      <c r="K334" s="38"/>
      <c r="L334" s="42"/>
      <c r="M334" s="233"/>
      <c r="N334" s="82"/>
      <c r="O334" s="82"/>
      <c r="P334" s="82"/>
      <c r="Q334" s="82"/>
      <c r="R334" s="82"/>
      <c r="S334" s="82"/>
      <c r="T334" s="83"/>
      <c r="AT334" s="16" t="s">
        <v>208</v>
      </c>
      <c r="AU334" s="16" t="s">
        <v>75</v>
      </c>
    </row>
    <row r="335" s="1" customFormat="1" ht="16.5" customHeight="1">
      <c r="B335" s="37"/>
      <c r="C335" s="218" t="s">
        <v>2201</v>
      </c>
      <c r="D335" s="218" t="s">
        <v>201</v>
      </c>
      <c r="E335" s="219" t="s">
        <v>2202</v>
      </c>
      <c r="F335" s="220" t="s">
        <v>2203</v>
      </c>
      <c r="G335" s="221" t="s">
        <v>2191</v>
      </c>
      <c r="H335" s="222">
        <v>1</v>
      </c>
      <c r="I335" s="223"/>
      <c r="J335" s="224">
        <f>ROUND(I335*H335,2)</f>
        <v>0</v>
      </c>
      <c r="K335" s="220" t="s">
        <v>205</v>
      </c>
      <c r="L335" s="42"/>
      <c r="M335" s="225" t="s">
        <v>30</v>
      </c>
      <c r="N335" s="226" t="s">
        <v>46</v>
      </c>
      <c r="O335" s="82"/>
      <c r="P335" s="227">
        <f>O335*H335</f>
        <v>0</v>
      </c>
      <c r="Q335" s="227">
        <v>0</v>
      </c>
      <c r="R335" s="227">
        <f>Q335*H335</f>
        <v>0</v>
      </c>
      <c r="S335" s="227">
        <v>0</v>
      </c>
      <c r="T335" s="228">
        <f>S335*H335</f>
        <v>0</v>
      </c>
      <c r="AR335" s="229" t="s">
        <v>206</v>
      </c>
      <c r="AT335" s="229" t="s">
        <v>201</v>
      </c>
      <c r="AU335" s="229" t="s">
        <v>75</v>
      </c>
      <c r="AY335" s="16" t="s">
        <v>199</v>
      </c>
      <c r="BE335" s="230">
        <f>IF(N335="základní",J335,0)</f>
        <v>0</v>
      </c>
      <c r="BF335" s="230">
        <f>IF(N335="snížená",J335,0)</f>
        <v>0</v>
      </c>
      <c r="BG335" s="230">
        <f>IF(N335="zákl. přenesená",J335,0)</f>
        <v>0</v>
      </c>
      <c r="BH335" s="230">
        <f>IF(N335="sníž. přenesená",J335,0)</f>
        <v>0</v>
      </c>
      <c r="BI335" s="230">
        <f>IF(N335="nulová",J335,0)</f>
        <v>0</v>
      </c>
      <c r="BJ335" s="16" t="s">
        <v>83</v>
      </c>
      <c r="BK335" s="230">
        <f>ROUND(I335*H335,2)</f>
        <v>0</v>
      </c>
      <c r="BL335" s="16" t="s">
        <v>206</v>
      </c>
      <c r="BM335" s="229" t="s">
        <v>2204</v>
      </c>
    </row>
    <row r="336" s="1" customFormat="1">
      <c r="B336" s="37"/>
      <c r="C336" s="38"/>
      <c r="D336" s="231" t="s">
        <v>208</v>
      </c>
      <c r="E336" s="38"/>
      <c r="F336" s="232" t="s">
        <v>2203</v>
      </c>
      <c r="G336" s="38"/>
      <c r="H336" s="38"/>
      <c r="I336" s="144"/>
      <c r="J336" s="38"/>
      <c r="K336" s="38"/>
      <c r="L336" s="42"/>
      <c r="M336" s="233"/>
      <c r="N336" s="82"/>
      <c r="O336" s="82"/>
      <c r="P336" s="82"/>
      <c r="Q336" s="82"/>
      <c r="R336" s="82"/>
      <c r="S336" s="82"/>
      <c r="T336" s="83"/>
      <c r="AT336" s="16" t="s">
        <v>208</v>
      </c>
      <c r="AU336" s="16" t="s">
        <v>75</v>
      </c>
    </row>
    <row r="337" s="1" customFormat="1" ht="16.5" customHeight="1">
      <c r="B337" s="37"/>
      <c r="C337" s="218" t="s">
        <v>2205</v>
      </c>
      <c r="D337" s="218" t="s">
        <v>201</v>
      </c>
      <c r="E337" s="219" t="s">
        <v>2206</v>
      </c>
      <c r="F337" s="220" t="s">
        <v>2207</v>
      </c>
      <c r="G337" s="221" t="s">
        <v>2191</v>
      </c>
      <c r="H337" s="222">
        <v>1</v>
      </c>
      <c r="I337" s="223"/>
      <c r="J337" s="224">
        <f>ROUND(I337*H337,2)</f>
        <v>0</v>
      </c>
      <c r="K337" s="220" t="s">
        <v>205</v>
      </c>
      <c r="L337" s="42"/>
      <c r="M337" s="225" t="s">
        <v>30</v>
      </c>
      <c r="N337" s="226" t="s">
        <v>46</v>
      </c>
      <c r="O337" s="82"/>
      <c r="P337" s="227">
        <f>O337*H337</f>
        <v>0</v>
      </c>
      <c r="Q337" s="227">
        <v>0</v>
      </c>
      <c r="R337" s="227">
        <f>Q337*H337</f>
        <v>0</v>
      </c>
      <c r="S337" s="227">
        <v>0</v>
      </c>
      <c r="T337" s="228">
        <f>S337*H337</f>
        <v>0</v>
      </c>
      <c r="AR337" s="229" t="s">
        <v>206</v>
      </c>
      <c r="AT337" s="229" t="s">
        <v>201</v>
      </c>
      <c r="AU337" s="229" t="s">
        <v>75</v>
      </c>
      <c r="AY337" s="16" t="s">
        <v>199</v>
      </c>
      <c r="BE337" s="230">
        <f>IF(N337="základní",J337,0)</f>
        <v>0</v>
      </c>
      <c r="BF337" s="230">
        <f>IF(N337="snížená",J337,0)</f>
        <v>0</v>
      </c>
      <c r="BG337" s="230">
        <f>IF(N337="zákl. přenesená",J337,0)</f>
        <v>0</v>
      </c>
      <c r="BH337" s="230">
        <f>IF(N337="sníž. přenesená",J337,0)</f>
        <v>0</v>
      </c>
      <c r="BI337" s="230">
        <f>IF(N337="nulová",J337,0)</f>
        <v>0</v>
      </c>
      <c r="BJ337" s="16" t="s">
        <v>83</v>
      </c>
      <c r="BK337" s="230">
        <f>ROUND(I337*H337,2)</f>
        <v>0</v>
      </c>
      <c r="BL337" s="16" t="s">
        <v>206</v>
      </c>
      <c r="BM337" s="229" t="s">
        <v>2208</v>
      </c>
    </row>
    <row r="338" s="1" customFormat="1">
      <c r="B338" s="37"/>
      <c r="C338" s="38"/>
      <c r="D338" s="231" t="s">
        <v>208</v>
      </c>
      <c r="E338" s="38"/>
      <c r="F338" s="232" t="s">
        <v>2207</v>
      </c>
      <c r="G338" s="38"/>
      <c r="H338" s="38"/>
      <c r="I338" s="144"/>
      <c r="J338" s="38"/>
      <c r="K338" s="38"/>
      <c r="L338" s="42"/>
      <c r="M338" s="233"/>
      <c r="N338" s="82"/>
      <c r="O338" s="82"/>
      <c r="P338" s="82"/>
      <c r="Q338" s="82"/>
      <c r="R338" s="82"/>
      <c r="S338" s="82"/>
      <c r="T338" s="83"/>
      <c r="AT338" s="16" t="s">
        <v>208</v>
      </c>
      <c r="AU338" s="16" t="s">
        <v>75</v>
      </c>
    </row>
    <row r="339" s="1" customFormat="1" ht="16.5" customHeight="1">
      <c r="B339" s="37"/>
      <c r="C339" s="218" t="s">
        <v>2209</v>
      </c>
      <c r="D339" s="218" t="s">
        <v>201</v>
      </c>
      <c r="E339" s="219" t="s">
        <v>2210</v>
      </c>
      <c r="F339" s="220" t="s">
        <v>2211</v>
      </c>
      <c r="G339" s="221" t="s">
        <v>2191</v>
      </c>
      <c r="H339" s="222">
        <v>1</v>
      </c>
      <c r="I339" s="223"/>
      <c r="J339" s="224">
        <f>ROUND(I339*H339,2)</f>
        <v>0</v>
      </c>
      <c r="K339" s="220" t="s">
        <v>205</v>
      </c>
      <c r="L339" s="42"/>
      <c r="M339" s="225" t="s">
        <v>30</v>
      </c>
      <c r="N339" s="226" t="s">
        <v>46</v>
      </c>
      <c r="O339" s="82"/>
      <c r="P339" s="227">
        <f>O339*H339</f>
        <v>0</v>
      </c>
      <c r="Q339" s="227">
        <v>0</v>
      </c>
      <c r="R339" s="227">
        <f>Q339*H339</f>
        <v>0</v>
      </c>
      <c r="S339" s="227">
        <v>0</v>
      </c>
      <c r="T339" s="228">
        <f>S339*H339</f>
        <v>0</v>
      </c>
      <c r="AR339" s="229" t="s">
        <v>206</v>
      </c>
      <c r="AT339" s="229" t="s">
        <v>201</v>
      </c>
      <c r="AU339" s="229" t="s">
        <v>75</v>
      </c>
      <c r="AY339" s="16" t="s">
        <v>199</v>
      </c>
      <c r="BE339" s="230">
        <f>IF(N339="základní",J339,0)</f>
        <v>0</v>
      </c>
      <c r="BF339" s="230">
        <f>IF(N339="snížená",J339,0)</f>
        <v>0</v>
      </c>
      <c r="BG339" s="230">
        <f>IF(N339="zákl. přenesená",J339,0)</f>
        <v>0</v>
      </c>
      <c r="BH339" s="230">
        <f>IF(N339="sníž. přenesená",J339,0)</f>
        <v>0</v>
      </c>
      <c r="BI339" s="230">
        <f>IF(N339="nulová",J339,0)</f>
        <v>0</v>
      </c>
      <c r="BJ339" s="16" t="s">
        <v>83</v>
      </c>
      <c r="BK339" s="230">
        <f>ROUND(I339*H339,2)</f>
        <v>0</v>
      </c>
      <c r="BL339" s="16" t="s">
        <v>206</v>
      </c>
      <c r="BM339" s="229" t="s">
        <v>2212</v>
      </c>
    </row>
    <row r="340" s="1" customFormat="1">
      <c r="B340" s="37"/>
      <c r="C340" s="38"/>
      <c r="D340" s="231" t="s">
        <v>208</v>
      </c>
      <c r="E340" s="38"/>
      <c r="F340" s="232" t="s">
        <v>2211</v>
      </c>
      <c r="G340" s="38"/>
      <c r="H340" s="38"/>
      <c r="I340" s="144"/>
      <c r="J340" s="38"/>
      <c r="K340" s="38"/>
      <c r="L340" s="42"/>
      <c r="M340" s="233"/>
      <c r="N340" s="82"/>
      <c r="O340" s="82"/>
      <c r="P340" s="82"/>
      <c r="Q340" s="82"/>
      <c r="R340" s="82"/>
      <c r="S340" s="82"/>
      <c r="T340" s="83"/>
      <c r="AT340" s="16" t="s">
        <v>208</v>
      </c>
      <c r="AU340" s="16" t="s">
        <v>75</v>
      </c>
    </row>
    <row r="341" s="1" customFormat="1" ht="16.5" customHeight="1">
      <c r="B341" s="37"/>
      <c r="C341" s="218" t="s">
        <v>2213</v>
      </c>
      <c r="D341" s="218" t="s">
        <v>201</v>
      </c>
      <c r="E341" s="219" t="s">
        <v>2214</v>
      </c>
      <c r="F341" s="220" t="s">
        <v>2215</v>
      </c>
      <c r="G341" s="221" t="s">
        <v>2191</v>
      </c>
      <c r="H341" s="222">
        <v>1</v>
      </c>
      <c r="I341" s="223"/>
      <c r="J341" s="224">
        <f>ROUND(I341*H341,2)</f>
        <v>0</v>
      </c>
      <c r="K341" s="220" t="s">
        <v>205</v>
      </c>
      <c r="L341" s="42"/>
      <c r="M341" s="225" t="s">
        <v>30</v>
      </c>
      <c r="N341" s="226" t="s">
        <v>46</v>
      </c>
      <c r="O341" s="82"/>
      <c r="P341" s="227">
        <f>O341*H341</f>
        <v>0</v>
      </c>
      <c r="Q341" s="227">
        <v>0</v>
      </c>
      <c r="R341" s="227">
        <f>Q341*H341</f>
        <v>0</v>
      </c>
      <c r="S341" s="227">
        <v>0</v>
      </c>
      <c r="T341" s="228">
        <f>S341*H341</f>
        <v>0</v>
      </c>
      <c r="AR341" s="229" t="s">
        <v>206</v>
      </c>
      <c r="AT341" s="229" t="s">
        <v>201</v>
      </c>
      <c r="AU341" s="229" t="s">
        <v>75</v>
      </c>
      <c r="AY341" s="16" t="s">
        <v>199</v>
      </c>
      <c r="BE341" s="230">
        <f>IF(N341="základní",J341,0)</f>
        <v>0</v>
      </c>
      <c r="BF341" s="230">
        <f>IF(N341="snížená",J341,0)</f>
        <v>0</v>
      </c>
      <c r="BG341" s="230">
        <f>IF(N341="zákl. přenesená",J341,0)</f>
        <v>0</v>
      </c>
      <c r="BH341" s="230">
        <f>IF(N341="sníž. přenesená",J341,0)</f>
        <v>0</v>
      </c>
      <c r="BI341" s="230">
        <f>IF(N341="nulová",J341,0)</f>
        <v>0</v>
      </c>
      <c r="BJ341" s="16" t="s">
        <v>83</v>
      </c>
      <c r="BK341" s="230">
        <f>ROUND(I341*H341,2)</f>
        <v>0</v>
      </c>
      <c r="BL341" s="16" t="s">
        <v>206</v>
      </c>
      <c r="BM341" s="229" t="s">
        <v>2216</v>
      </c>
    </row>
    <row r="342" s="1" customFormat="1">
      <c r="B342" s="37"/>
      <c r="C342" s="38"/>
      <c r="D342" s="231" t="s">
        <v>208</v>
      </c>
      <c r="E342" s="38"/>
      <c r="F342" s="232" t="s">
        <v>2215</v>
      </c>
      <c r="G342" s="38"/>
      <c r="H342" s="38"/>
      <c r="I342" s="144"/>
      <c r="J342" s="38"/>
      <c r="K342" s="38"/>
      <c r="L342" s="42"/>
      <c r="M342" s="233"/>
      <c r="N342" s="82"/>
      <c r="O342" s="82"/>
      <c r="P342" s="82"/>
      <c r="Q342" s="82"/>
      <c r="R342" s="82"/>
      <c r="S342" s="82"/>
      <c r="T342" s="83"/>
      <c r="AT342" s="16" t="s">
        <v>208</v>
      </c>
      <c r="AU342" s="16" t="s">
        <v>75</v>
      </c>
    </row>
    <row r="343" s="1" customFormat="1" ht="16.5" customHeight="1">
      <c r="B343" s="37"/>
      <c r="C343" s="263" t="s">
        <v>2217</v>
      </c>
      <c r="D343" s="263" t="s">
        <v>774</v>
      </c>
      <c r="E343" s="264" t="s">
        <v>2218</v>
      </c>
      <c r="F343" s="265" t="s">
        <v>2219</v>
      </c>
      <c r="G343" s="266" t="s">
        <v>277</v>
      </c>
      <c r="H343" s="267">
        <v>2</v>
      </c>
      <c r="I343" s="268"/>
      <c r="J343" s="269">
        <f>ROUND(I343*H343,2)</f>
        <v>0</v>
      </c>
      <c r="K343" s="265" t="s">
        <v>205</v>
      </c>
      <c r="L343" s="270"/>
      <c r="M343" s="271" t="s">
        <v>30</v>
      </c>
      <c r="N343" s="272" t="s">
        <v>46</v>
      </c>
      <c r="O343" s="82"/>
      <c r="P343" s="227">
        <f>O343*H343</f>
        <v>0</v>
      </c>
      <c r="Q343" s="227">
        <v>0.0050000000000000001</v>
      </c>
      <c r="R343" s="227">
        <f>Q343*H343</f>
        <v>0.01</v>
      </c>
      <c r="S343" s="227">
        <v>0</v>
      </c>
      <c r="T343" s="228">
        <f>S343*H343</f>
        <v>0</v>
      </c>
      <c r="AR343" s="229" t="s">
        <v>263</v>
      </c>
      <c r="AT343" s="229" t="s">
        <v>774</v>
      </c>
      <c r="AU343" s="229" t="s">
        <v>75</v>
      </c>
      <c r="AY343" s="16" t="s">
        <v>199</v>
      </c>
      <c r="BE343" s="230">
        <f>IF(N343="základní",J343,0)</f>
        <v>0</v>
      </c>
      <c r="BF343" s="230">
        <f>IF(N343="snížená",J343,0)</f>
        <v>0</v>
      </c>
      <c r="BG343" s="230">
        <f>IF(N343="zákl. přenesená",J343,0)</f>
        <v>0</v>
      </c>
      <c r="BH343" s="230">
        <f>IF(N343="sníž. přenesená",J343,0)</f>
        <v>0</v>
      </c>
      <c r="BI343" s="230">
        <f>IF(N343="nulová",J343,0)</f>
        <v>0</v>
      </c>
      <c r="BJ343" s="16" t="s">
        <v>83</v>
      </c>
      <c r="BK343" s="230">
        <f>ROUND(I343*H343,2)</f>
        <v>0</v>
      </c>
      <c r="BL343" s="16" t="s">
        <v>206</v>
      </c>
      <c r="BM343" s="229" t="s">
        <v>2220</v>
      </c>
    </row>
    <row r="344" s="1" customFormat="1">
      <c r="B344" s="37"/>
      <c r="C344" s="38"/>
      <c r="D344" s="231" t="s">
        <v>208</v>
      </c>
      <c r="E344" s="38"/>
      <c r="F344" s="232" t="s">
        <v>2219</v>
      </c>
      <c r="G344" s="38"/>
      <c r="H344" s="38"/>
      <c r="I344" s="144"/>
      <c r="J344" s="38"/>
      <c r="K344" s="38"/>
      <c r="L344" s="42"/>
      <c r="M344" s="233"/>
      <c r="N344" s="82"/>
      <c r="O344" s="82"/>
      <c r="P344" s="82"/>
      <c r="Q344" s="82"/>
      <c r="R344" s="82"/>
      <c r="S344" s="82"/>
      <c r="T344" s="83"/>
      <c r="AT344" s="16" t="s">
        <v>208</v>
      </c>
      <c r="AU344" s="16" t="s">
        <v>75</v>
      </c>
    </row>
    <row r="345" s="1" customFormat="1" ht="16.5" customHeight="1">
      <c r="B345" s="37"/>
      <c r="C345" s="263" t="s">
        <v>2221</v>
      </c>
      <c r="D345" s="263" t="s">
        <v>774</v>
      </c>
      <c r="E345" s="264" t="s">
        <v>2222</v>
      </c>
      <c r="F345" s="265" t="s">
        <v>2223</v>
      </c>
      <c r="G345" s="266" t="s">
        <v>229</v>
      </c>
      <c r="H345" s="267">
        <v>6</v>
      </c>
      <c r="I345" s="268"/>
      <c r="J345" s="269">
        <f>ROUND(I345*H345,2)</f>
        <v>0</v>
      </c>
      <c r="K345" s="265" t="s">
        <v>205</v>
      </c>
      <c r="L345" s="270"/>
      <c r="M345" s="271" t="s">
        <v>30</v>
      </c>
      <c r="N345" s="272" t="s">
        <v>46</v>
      </c>
      <c r="O345" s="82"/>
      <c r="P345" s="227">
        <f>O345*H345</f>
        <v>0</v>
      </c>
      <c r="Q345" s="227">
        <v>8.0000000000000007E-05</v>
      </c>
      <c r="R345" s="227">
        <f>Q345*H345</f>
        <v>0.00048000000000000007</v>
      </c>
      <c r="S345" s="227">
        <v>0</v>
      </c>
      <c r="T345" s="228">
        <f>S345*H345</f>
        <v>0</v>
      </c>
      <c r="AR345" s="229" t="s">
        <v>263</v>
      </c>
      <c r="AT345" s="229" t="s">
        <v>774</v>
      </c>
      <c r="AU345" s="229" t="s">
        <v>75</v>
      </c>
      <c r="AY345" s="16" t="s">
        <v>199</v>
      </c>
      <c r="BE345" s="230">
        <f>IF(N345="základní",J345,0)</f>
        <v>0</v>
      </c>
      <c r="BF345" s="230">
        <f>IF(N345="snížená",J345,0)</f>
        <v>0</v>
      </c>
      <c r="BG345" s="230">
        <f>IF(N345="zákl. přenesená",J345,0)</f>
        <v>0</v>
      </c>
      <c r="BH345" s="230">
        <f>IF(N345="sníž. přenesená",J345,0)</f>
        <v>0</v>
      </c>
      <c r="BI345" s="230">
        <f>IF(N345="nulová",J345,0)</f>
        <v>0</v>
      </c>
      <c r="BJ345" s="16" t="s">
        <v>83</v>
      </c>
      <c r="BK345" s="230">
        <f>ROUND(I345*H345,2)</f>
        <v>0</v>
      </c>
      <c r="BL345" s="16" t="s">
        <v>206</v>
      </c>
      <c r="BM345" s="229" t="s">
        <v>2224</v>
      </c>
    </row>
    <row r="346" s="1" customFormat="1">
      <c r="B346" s="37"/>
      <c r="C346" s="38"/>
      <c r="D346" s="231" t="s">
        <v>208</v>
      </c>
      <c r="E346" s="38"/>
      <c r="F346" s="232" t="s">
        <v>2223</v>
      </c>
      <c r="G346" s="38"/>
      <c r="H346" s="38"/>
      <c r="I346" s="144"/>
      <c r="J346" s="38"/>
      <c r="K346" s="38"/>
      <c r="L346" s="42"/>
      <c r="M346" s="233"/>
      <c r="N346" s="82"/>
      <c r="O346" s="82"/>
      <c r="P346" s="82"/>
      <c r="Q346" s="82"/>
      <c r="R346" s="82"/>
      <c r="S346" s="82"/>
      <c r="T346" s="83"/>
      <c r="AT346" s="16" t="s">
        <v>208</v>
      </c>
      <c r="AU346" s="16" t="s">
        <v>75</v>
      </c>
    </row>
    <row r="347" s="1" customFormat="1" ht="16.5" customHeight="1">
      <c r="B347" s="37"/>
      <c r="C347" s="263" t="s">
        <v>2225</v>
      </c>
      <c r="D347" s="263" t="s">
        <v>774</v>
      </c>
      <c r="E347" s="264" t="s">
        <v>2226</v>
      </c>
      <c r="F347" s="265" t="s">
        <v>2227</v>
      </c>
      <c r="G347" s="266" t="s">
        <v>2228</v>
      </c>
      <c r="H347" s="267">
        <v>0.059999999999999998</v>
      </c>
      <c r="I347" s="268"/>
      <c r="J347" s="269">
        <f>ROUND(I347*H347,2)</f>
        <v>0</v>
      </c>
      <c r="K347" s="265" t="s">
        <v>30</v>
      </c>
      <c r="L347" s="270"/>
      <c r="M347" s="271" t="s">
        <v>30</v>
      </c>
      <c r="N347" s="272" t="s">
        <v>46</v>
      </c>
      <c r="O347" s="82"/>
      <c r="P347" s="227">
        <f>O347*H347</f>
        <v>0</v>
      </c>
      <c r="Q347" s="227">
        <v>0</v>
      </c>
      <c r="R347" s="227">
        <f>Q347*H347</f>
        <v>0</v>
      </c>
      <c r="S347" s="227">
        <v>0</v>
      </c>
      <c r="T347" s="228">
        <f>S347*H347</f>
        <v>0</v>
      </c>
      <c r="AR347" s="229" t="s">
        <v>263</v>
      </c>
      <c r="AT347" s="229" t="s">
        <v>774</v>
      </c>
      <c r="AU347" s="229" t="s">
        <v>75</v>
      </c>
      <c r="AY347" s="16" t="s">
        <v>199</v>
      </c>
      <c r="BE347" s="230">
        <f>IF(N347="základní",J347,0)</f>
        <v>0</v>
      </c>
      <c r="BF347" s="230">
        <f>IF(N347="snížená",J347,0)</f>
        <v>0</v>
      </c>
      <c r="BG347" s="230">
        <f>IF(N347="zákl. přenesená",J347,0)</f>
        <v>0</v>
      </c>
      <c r="BH347" s="230">
        <f>IF(N347="sníž. přenesená",J347,0)</f>
        <v>0</v>
      </c>
      <c r="BI347" s="230">
        <f>IF(N347="nulová",J347,0)</f>
        <v>0</v>
      </c>
      <c r="BJ347" s="16" t="s">
        <v>83</v>
      </c>
      <c r="BK347" s="230">
        <f>ROUND(I347*H347,2)</f>
        <v>0</v>
      </c>
      <c r="BL347" s="16" t="s">
        <v>206</v>
      </c>
      <c r="BM347" s="229" t="s">
        <v>2229</v>
      </c>
    </row>
    <row r="348" s="1" customFormat="1" ht="16.5" customHeight="1">
      <c r="B348" s="37"/>
      <c r="C348" s="218" t="s">
        <v>2230</v>
      </c>
      <c r="D348" s="218" t="s">
        <v>201</v>
      </c>
      <c r="E348" s="219" t="s">
        <v>2000</v>
      </c>
      <c r="F348" s="220" t="s">
        <v>2001</v>
      </c>
      <c r="G348" s="221" t="s">
        <v>229</v>
      </c>
      <c r="H348" s="222">
        <v>40</v>
      </c>
      <c r="I348" s="223"/>
      <c r="J348" s="224">
        <f>ROUND(I348*H348,2)</f>
        <v>0</v>
      </c>
      <c r="K348" s="220" t="s">
        <v>205</v>
      </c>
      <c r="L348" s="42"/>
      <c r="M348" s="225" t="s">
        <v>30</v>
      </c>
      <c r="N348" s="226" t="s">
        <v>46</v>
      </c>
      <c r="O348" s="82"/>
      <c r="P348" s="227">
        <f>O348*H348</f>
        <v>0</v>
      </c>
      <c r="Q348" s="227">
        <v>0</v>
      </c>
      <c r="R348" s="227">
        <f>Q348*H348</f>
        <v>0</v>
      </c>
      <c r="S348" s="227">
        <v>0</v>
      </c>
      <c r="T348" s="228">
        <f>S348*H348</f>
        <v>0</v>
      </c>
      <c r="AR348" s="229" t="s">
        <v>206</v>
      </c>
      <c r="AT348" s="229" t="s">
        <v>201</v>
      </c>
      <c r="AU348" s="229" t="s">
        <v>75</v>
      </c>
      <c r="AY348" s="16" t="s">
        <v>199</v>
      </c>
      <c r="BE348" s="230">
        <f>IF(N348="základní",J348,0)</f>
        <v>0</v>
      </c>
      <c r="BF348" s="230">
        <f>IF(N348="snížená",J348,0)</f>
        <v>0</v>
      </c>
      <c r="BG348" s="230">
        <f>IF(N348="zákl. přenesená",J348,0)</f>
        <v>0</v>
      </c>
      <c r="BH348" s="230">
        <f>IF(N348="sníž. přenesená",J348,0)</f>
        <v>0</v>
      </c>
      <c r="BI348" s="230">
        <f>IF(N348="nulová",J348,0)</f>
        <v>0</v>
      </c>
      <c r="BJ348" s="16" t="s">
        <v>83</v>
      </c>
      <c r="BK348" s="230">
        <f>ROUND(I348*H348,2)</f>
        <v>0</v>
      </c>
      <c r="BL348" s="16" t="s">
        <v>206</v>
      </c>
      <c r="BM348" s="229" t="s">
        <v>2231</v>
      </c>
    </row>
    <row r="349" s="1" customFormat="1">
      <c r="B349" s="37"/>
      <c r="C349" s="38"/>
      <c r="D349" s="231" t="s">
        <v>208</v>
      </c>
      <c r="E349" s="38"/>
      <c r="F349" s="232" t="s">
        <v>2003</v>
      </c>
      <c r="G349" s="38"/>
      <c r="H349" s="38"/>
      <c r="I349" s="144"/>
      <c r="J349" s="38"/>
      <c r="K349" s="38"/>
      <c r="L349" s="42"/>
      <c r="M349" s="233"/>
      <c r="N349" s="82"/>
      <c r="O349" s="82"/>
      <c r="P349" s="82"/>
      <c r="Q349" s="82"/>
      <c r="R349" s="82"/>
      <c r="S349" s="82"/>
      <c r="T349" s="83"/>
      <c r="AT349" s="16" t="s">
        <v>208</v>
      </c>
      <c r="AU349" s="16" t="s">
        <v>75</v>
      </c>
    </row>
    <row r="350" s="1" customFormat="1" ht="16.5" customHeight="1">
      <c r="B350" s="37"/>
      <c r="C350" s="218" t="s">
        <v>2232</v>
      </c>
      <c r="D350" s="218" t="s">
        <v>201</v>
      </c>
      <c r="E350" s="219" t="s">
        <v>2012</v>
      </c>
      <c r="F350" s="220" t="s">
        <v>2013</v>
      </c>
      <c r="G350" s="221" t="s">
        <v>277</v>
      </c>
      <c r="H350" s="222">
        <v>100</v>
      </c>
      <c r="I350" s="223"/>
      <c r="J350" s="224">
        <f>ROUND(I350*H350,2)</f>
        <v>0</v>
      </c>
      <c r="K350" s="220" t="s">
        <v>205</v>
      </c>
      <c r="L350" s="42"/>
      <c r="M350" s="225" t="s">
        <v>30</v>
      </c>
      <c r="N350" s="226" t="s">
        <v>46</v>
      </c>
      <c r="O350" s="82"/>
      <c r="P350" s="227">
        <f>O350*H350</f>
        <v>0</v>
      </c>
      <c r="Q350" s="227">
        <v>0</v>
      </c>
      <c r="R350" s="227">
        <f>Q350*H350</f>
        <v>0</v>
      </c>
      <c r="S350" s="227">
        <v>0</v>
      </c>
      <c r="T350" s="228">
        <f>S350*H350</f>
        <v>0</v>
      </c>
      <c r="AR350" s="229" t="s">
        <v>206</v>
      </c>
      <c r="AT350" s="229" t="s">
        <v>201</v>
      </c>
      <c r="AU350" s="229" t="s">
        <v>75</v>
      </c>
      <c r="AY350" s="16" t="s">
        <v>199</v>
      </c>
      <c r="BE350" s="230">
        <f>IF(N350="základní",J350,0)</f>
        <v>0</v>
      </c>
      <c r="BF350" s="230">
        <f>IF(N350="snížená",J350,0)</f>
        <v>0</v>
      </c>
      <c r="BG350" s="230">
        <f>IF(N350="zákl. přenesená",J350,0)</f>
        <v>0</v>
      </c>
      <c r="BH350" s="230">
        <f>IF(N350="sníž. přenesená",J350,0)</f>
        <v>0</v>
      </c>
      <c r="BI350" s="230">
        <f>IF(N350="nulová",J350,0)</f>
        <v>0</v>
      </c>
      <c r="BJ350" s="16" t="s">
        <v>83</v>
      </c>
      <c r="BK350" s="230">
        <f>ROUND(I350*H350,2)</f>
        <v>0</v>
      </c>
      <c r="BL350" s="16" t="s">
        <v>206</v>
      </c>
      <c r="BM350" s="229" t="s">
        <v>2233</v>
      </c>
    </row>
    <row r="351" s="1" customFormat="1">
      <c r="B351" s="37"/>
      <c r="C351" s="38"/>
      <c r="D351" s="231" t="s">
        <v>208</v>
      </c>
      <c r="E351" s="38"/>
      <c r="F351" s="232" t="s">
        <v>2015</v>
      </c>
      <c r="G351" s="38"/>
      <c r="H351" s="38"/>
      <c r="I351" s="144"/>
      <c r="J351" s="38"/>
      <c r="K351" s="38"/>
      <c r="L351" s="42"/>
      <c r="M351" s="233"/>
      <c r="N351" s="82"/>
      <c r="O351" s="82"/>
      <c r="P351" s="82"/>
      <c r="Q351" s="82"/>
      <c r="R351" s="82"/>
      <c r="S351" s="82"/>
      <c r="T351" s="83"/>
      <c r="AT351" s="16" t="s">
        <v>208</v>
      </c>
      <c r="AU351" s="16" t="s">
        <v>75</v>
      </c>
    </row>
    <row r="352" s="1" customFormat="1" ht="16.5" customHeight="1">
      <c r="B352" s="37"/>
      <c r="C352" s="218" t="s">
        <v>2234</v>
      </c>
      <c r="D352" s="218" t="s">
        <v>201</v>
      </c>
      <c r="E352" s="219" t="s">
        <v>2016</v>
      </c>
      <c r="F352" s="220" t="s">
        <v>2017</v>
      </c>
      <c r="G352" s="221" t="s">
        <v>277</v>
      </c>
      <c r="H352" s="222">
        <v>80</v>
      </c>
      <c r="I352" s="223"/>
      <c r="J352" s="224">
        <f>ROUND(I352*H352,2)</f>
        <v>0</v>
      </c>
      <c r="K352" s="220" t="s">
        <v>205</v>
      </c>
      <c r="L352" s="42"/>
      <c r="M352" s="225" t="s">
        <v>30</v>
      </c>
      <c r="N352" s="226" t="s">
        <v>46</v>
      </c>
      <c r="O352" s="82"/>
      <c r="P352" s="227">
        <f>O352*H352</f>
        <v>0</v>
      </c>
      <c r="Q352" s="227">
        <v>0</v>
      </c>
      <c r="R352" s="227">
        <f>Q352*H352</f>
        <v>0</v>
      </c>
      <c r="S352" s="227">
        <v>0</v>
      </c>
      <c r="T352" s="228">
        <f>S352*H352</f>
        <v>0</v>
      </c>
      <c r="AR352" s="229" t="s">
        <v>206</v>
      </c>
      <c r="AT352" s="229" t="s">
        <v>201</v>
      </c>
      <c r="AU352" s="229" t="s">
        <v>75</v>
      </c>
      <c r="AY352" s="16" t="s">
        <v>199</v>
      </c>
      <c r="BE352" s="230">
        <f>IF(N352="základní",J352,0)</f>
        <v>0</v>
      </c>
      <c r="BF352" s="230">
        <f>IF(N352="snížená",J352,0)</f>
        <v>0</v>
      </c>
      <c r="BG352" s="230">
        <f>IF(N352="zákl. přenesená",J352,0)</f>
        <v>0</v>
      </c>
      <c r="BH352" s="230">
        <f>IF(N352="sníž. přenesená",J352,0)</f>
        <v>0</v>
      </c>
      <c r="BI352" s="230">
        <f>IF(N352="nulová",J352,0)</f>
        <v>0</v>
      </c>
      <c r="BJ352" s="16" t="s">
        <v>83</v>
      </c>
      <c r="BK352" s="230">
        <f>ROUND(I352*H352,2)</f>
        <v>0</v>
      </c>
      <c r="BL352" s="16" t="s">
        <v>206</v>
      </c>
      <c r="BM352" s="229" t="s">
        <v>2235</v>
      </c>
    </row>
    <row r="353" s="1" customFormat="1">
      <c r="B353" s="37"/>
      <c r="C353" s="38"/>
      <c r="D353" s="231" t="s">
        <v>208</v>
      </c>
      <c r="E353" s="38"/>
      <c r="F353" s="232" t="s">
        <v>2019</v>
      </c>
      <c r="G353" s="38"/>
      <c r="H353" s="38"/>
      <c r="I353" s="144"/>
      <c r="J353" s="38"/>
      <c r="K353" s="38"/>
      <c r="L353" s="42"/>
      <c r="M353" s="233"/>
      <c r="N353" s="82"/>
      <c r="O353" s="82"/>
      <c r="P353" s="82"/>
      <c r="Q353" s="82"/>
      <c r="R353" s="82"/>
      <c r="S353" s="82"/>
      <c r="T353" s="83"/>
      <c r="AT353" s="16" t="s">
        <v>208</v>
      </c>
      <c r="AU353" s="16" t="s">
        <v>75</v>
      </c>
    </row>
    <row r="354" s="1" customFormat="1" ht="16.5" customHeight="1">
      <c r="B354" s="37"/>
      <c r="C354" s="218" t="s">
        <v>2236</v>
      </c>
      <c r="D354" s="218" t="s">
        <v>201</v>
      </c>
      <c r="E354" s="219" t="s">
        <v>2237</v>
      </c>
      <c r="F354" s="220" t="s">
        <v>2238</v>
      </c>
      <c r="G354" s="221" t="s">
        <v>277</v>
      </c>
      <c r="H354" s="222">
        <v>10</v>
      </c>
      <c r="I354" s="223"/>
      <c r="J354" s="224">
        <f>ROUND(I354*H354,2)</f>
        <v>0</v>
      </c>
      <c r="K354" s="220" t="s">
        <v>205</v>
      </c>
      <c r="L354" s="42"/>
      <c r="M354" s="225" t="s">
        <v>30</v>
      </c>
      <c r="N354" s="226" t="s">
        <v>46</v>
      </c>
      <c r="O354" s="82"/>
      <c r="P354" s="227">
        <f>O354*H354</f>
        <v>0</v>
      </c>
      <c r="Q354" s="227">
        <v>0</v>
      </c>
      <c r="R354" s="227">
        <f>Q354*H354</f>
        <v>0</v>
      </c>
      <c r="S354" s="227">
        <v>0</v>
      </c>
      <c r="T354" s="228">
        <f>S354*H354</f>
        <v>0</v>
      </c>
      <c r="AR354" s="229" t="s">
        <v>206</v>
      </c>
      <c r="AT354" s="229" t="s">
        <v>201</v>
      </c>
      <c r="AU354" s="229" t="s">
        <v>75</v>
      </c>
      <c r="AY354" s="16" t="s">
        <v>199</v>
      </c>
      <c r="BE354" s="230">
        <f>IF(N354="základní",J354,0)</f>
        <v>0</v>
      </c>
      <c r="BF354" s="230">
        <f>IF(N354="snížená",J354,0)</f>
        <v>0</v>
      </c>
      <c r="BG354" s="230">
        <f>IF(N354="zákl. přenesená",J354,0)</f>
        <v>0</v>
      </c>
      <c r="BH354" s="230">
        <f>IF(N354="sníž. přenesená",J354,0)</f>
        <v>0</v>
      </c>
      <c r="BI354" s="230">
        <f>IF(N354="nulová",J354,0)</f>
        <v>0</v>
      </c>
      <c r="BJ354" s="16" t="s">
        <v>83</v>
      </c>
      <c r="BK354" s="230">
        <f>ROUND(I354*H354,2)</f>
        <v>0</v>
      </c>
      <c r="BL354" s="16" t="s">
        <v>206</v>
      </c>
      <c r="BM354" s="229" t="s">
        <v>2239</v>
      </c>
    </row>
    <row r="355" s="1" customFormat="1">
      <c r="B355" s="37"/>
      <c r="C355" s="38"/>
      <c r="D355" s="231" t="s">
        <v>208</v>
      </c>
      <c r="E355" s="38"/>
      <c r="F355" s="232" t="s">
        <v>2240</v>
      </c>
      <c r="G355" s="38"/>
      <c r="H355" s="38"/>
      <c r="I355" s="144"/>
      <c r="J355" s="38"/>
      <c r="K355" s="38"/>
      <c r="L355" s="42"/>
      <c r="M355" s="233"/>
      <c r="N355" s="82"/>
      <c r="O355" s="82"/>
      <c r="P355" s="82"/>
      <c r="Q355" s="82"/>
      <c r="R355" s="82"/>
      <c r="S355" s="82"/>
      <c r="T355" s="83"/>
      <c r="AT355" s="16" t="s">
        <v>208</v>
      </c>
      <c r="AU355" s="16" t="s">
        <v>75</v>
      </c>
    </row>
    <row r="356" s="1" customFormat="1" ht="16.5" customHeight="1">
      <c r="B356" s="37"/>
      <c r="C356" s="218" t="s">
        <v>2241</v>
      </c>
      <c r="D356" s="218" t="s">
        <v>201</v>
      </c>
      <c r="E356" s="219" t="s">
        <v>1890</v>
      </c>
      <c r="F356" s="220" t="s">
        <v>1891</v>
      </c>
      <c r="G356" s="221" t="s">
        <v>229</v>
      </c>
      <c r="H356" s="222">
        <v>20</v>
      </c>
      <c r="I356" s="223"/>
      <c r="J356" s="224">
        <f>ROUND(I356*H356,2)</f>
        <v>0</v>
      </c>
      <c r="K356" s="220" t="s">
        <v>205</v>
      </c>
      <c r="L356" s="42"/>
      <c r="M356" s="225" t="s">
        <v>30</v>
      </c>
      <c r="N356" s="226" t="s">
        <v>46</v>
      </c>
      <c r="O356" s="82"/>
      <c r="P356" s="227">
        <f>O356*H356</f>
        <v>0</v>
      </c>
      <c r="Q356" s="227">
        <v>0</v>
      </c>
      <c r="R356" s="227">
        <f>Q356*H356</f>
        <v>0</v>
      </c>
      <c r="S356" s="227">
        <v>0</v>
      </c>
      <c r="T356" s="228">
        <f>S356*H356</f>
        <v>0</v>
      </c>
      <c r="AR356" s="229" t="s">
        <v>206</v>
      </c>
      <c r="AT356" s="229" t="s">
        <v>201</v>
      </c>
      <c r="AU356" s="229" t="s">
        <v>75</v>
      </c>
      <c r="AY356" s="16" t="s">
        <v>199</v>
      </c>
      <c r="BE356" s="230">
        <f>IF(N356="základní",J356,0)</f>
        <v>0</v>
      </c>
      <c r="BF356" s="230">
        <f>IF(N356="snížená",J356,0)</f>
        <v>0</v>
      </c>
      <c r="BG356" s="230">
        <f>IF(N356="zákl. přenesená",J356,0)</f>
        <v>0</v>
      </c>
      <c r="BH356" s="230">
        <f>IF(N356="sníž. přenesená",J356,0)</f>
        <v>0</v>
      </c>
      <c r="BI356" s="230">
        <f>IF(N356="nulová",J356,0)</f>
        <v>0</v>
      </c>
      <c r="BJ356" s="16" t="s">
        <v>83</v>
      </c>
      <c r="BK356" s="230">
        <f>ROUND(I356*H356,2)</f>
        <v>0</v>
      </c>
      <c r="BL356" s="16" t="s">
        <v>206</v>
      </c>
      <c r="BM356" s="229" t="s">
        <v>2242</v>
      </c>
    </row>
    <row r="357" s="1" customFormat="1">
      <c r="B357" s="37"/>
      <c r="C357" s="38"/>
      <c r="D357" s="231" t="s">
        <v>208</v>
      </c>
      <c r="E357" s="38"/>
      <c r="F357" s="232" t="s">
        <v>1893</v>
      </c>
      <c r="G357" s="38"/>
      <c r="H357" s="38"/>
      <c r="I357" s="144"/>
      <c r="J357" s="38"/>
      <c r="K357" s="38"/>
      <c r="L357" s="42"/>
      <c r="M357" s="233"/>
      <c r="N357" s="82"/>
      <c r="O357" s="82"/>
      <c r="P357" s="82"/>
      <c r="Q357" s="82"/>
      <c r="R357" s="82"/>
      <c r="S357" s="82"/>
      <c r="T357" s="83"/>
      <c r="AT357" s="16" t="s">
        <v>208</v>
      </c>
      <c r="AU357" s="16" t="s">
        <v>75</v>
      </c>
    </row>
    <row r="358" s="1" customFormat="1" ht="16.5" customHeight="1">
      <c r="B358" s="37"/>
      <c r="C358" s="218" t="s">
        <v>2243</v>
      </c>
      <c r="D358" s="218" t="s">
        <v>201</v>
      </c>
      <c r="E358" s="219" t="s">
        <v>2035</v>
      </c>
      <c r="F358" s="220" t="s">
        <v>2036</v>
      </c>
      <c r="G358" s="221" t="s">
        <v>277</v>
      </c>
      <c r="H358" s="222">
        <v>10</v>
      </c>
      <c r="I358" s="223"/>
      <c r="J358" s="224">
        <f>ROUND(I358*H358,2)</f>
        <v>0</v>
      </c>
      <c r="K358" s="220" t="s">
        <v>205</v>
      </c>
      <c r="L358" s="42"/>
      <c r="M358" s="225" t="s">
        <v>30</v>
      </c>
      <c r="N358" s="226" t="s">
        <v>46</v>
      </c>
      <c r="O358" s="82"/>
      <c r="P358" s="227">
        <f>O358*H358</f>
        <v>0</v>
      </c>
      <c r="Q358" s="227">
        <v>0</v>
      </c>
      <c r="R358" s="227">
        <f>Q358*H358</f>
        <v>0</v>
      </c>
      <c r="S358" s="227">
        <v>0</v>
      </c>
      <c r="T358" s="228">
        <f>S358*H358</f>
        <v>0</v>
      </c>
      <c r="AR358" s="229" t="s">
        <v>206</v>
      </c>
      <c r="AT358" s="229" t="s">
        <v>201</v>
      </c>
      <c r="AU358" s="229" t="s">
        <v>75</v>
      </c>
      <c r="AY358" s="16" t="s">
        <v>199</v>
      </c>
      <c r="BE358" s="230">
        <f>IF(N358="základní",J358,0)</f>
        <v>0</v>
      </c>
      <c r="BF358" s="230">
        <f>IF(N358="snížená",J358,0)</f>
        <v>0</v>
      </c>
      <c r="BG358" s="230">
        <f>IF(N358="zákl. přenesená",J358,0)</f>
        <v>0</v>
      </c>
      <c r="BH358" s="230">
        <f>IF(N358="sníž. přenesená",J358,0)</f>
        <v>0</v>
      </c>
      <c r="BI358" s="230">
        <f>IF(N358="nulová",J358,0)</f>
        <v>0</v>
      </c>
      <c r="BJ358" s="16" t="s">
        <v>83</v>
      </c>
      <c r="BK358" s="230">
        <f>ROUND(I358*H358,2)</f>
        <v>0</v>
      </c>
      <c r="BL358" s="16" t="s">
        <v>206</v>
      </c>
      <c r="BM358" s="229" t="s">
        <v>2244</v>
      </c>
    </row>
    <row r="359" s="1" customFormat="1">
      <c r="B359" s="37"/>
      <c r="C359" s="38"/>
      <c r="D359" s="231" t="s">
        <v>208</v>
      </c>
      <c r="E359" s="38"/>
      <c r="F359" s="232" t="s">
        <v>2038</v>
      </c>
      <c r="G359" s="38"/>
      <c r="H359" s="38"/>
      <c r="I359" s="144"/>
      <c r="J359" s="38"/>
      <c r="K359" s="38"/>
      <c r="L359" s="42"/>
      <c r="M359" s="233"/>
      <c r="N359" s="82"/>
      <c r="O359" s="82"/>
      <c r="P359" s="82"/>
      <c r="Q359" s="82"/>
      <c r="R359" s="82"/>
      <c r="S359" s="82"/>
      <c r="T359" s="83"/>
      <c r="AT359" s="16" t="s">
        <v>208</v>
      </c>
      <c r="AU359" s="16" t="s">
        <v>75</v>
      </c>
    </row>
    <row r="360" s="1" customFormat="1">
      <c r="B360" s="37"/>
      <c r="C360" s="38"/>
      <c r="D360" s="231" t="s">
        <v>210</v>
      </c>
      <c r="E360" s="38"/>
      <c r="F360" s="234" t="s">
        <v>2039</v>
      </c>
      <c r="G360" s="38"/>
      <c r="H360" s="38"/>
      <c r="I360" s="144"/>
      <c r="J360" s="38"/>
      <c r="K360" s="38"/>
      <c r="L360" s="42"/>
      <c r="M360" s="233"/>
      <c r="N360" s="82"/>
      <c r="O360" s="82"/>
      <c r="P360" s="82"/>
      <c r="Q360" s="82"/>
      <c r="R360" s="82"/>
      <c r="S360" s="82"/>
      <c r="T360" s="83"/>
      <c r="AT360" s="16" t="s">
        <v>210</v>
      </c>
      <c r="AU360" s="16" t="s">
        <v>75</v>
      </c>
    </row>
    <row r="361" s="1" customFormat="1" ht="16.5" customHeight="1">
      <c r="B361" s="37"/>
      <c r="C361" s="218" t="s">
        <v>2245</v>
      </c>
      <c r="D361" s="218" t="s">
        <v>201</v>
      </c>
      <c r="E361" s="219" t="s">
        <v>2040</v>
      </c>
      <c r="F361" s="220" t="s">
        <v>2041</v>
      </c>
      <c r="G361" s="221" t="s">
        <v>221</v>
      </c>
      <c r="H361" s="222">
        <v>8.3200000000000003</v>
      </c>
      <c r="I361" s="223"/>
      <c r="J361" s="224">
        <f>ROUND(I361*H361,2)</f>
        <v>0</v>
      </c>
      <c r="K361" s="220" t="s">
        <v>205</v>
      </c>
      <c r="L361" s="42"/>
      <c r="M361" s="225" t="s">
        <v>30</v>
      </c>
      <c r="N361" s="226" t="s">
        <v>46</v>
      </c>
      <c r="O361" s="82"/>
      <c r="P361" s="227">
        <f>O361*H361</f>
        <v>0</v>
      </c>
      <c r="Q361" s="227">
        <v>2.4532922039999998</v>
      </c>
      <c r="R361" s="227">
        <f>Q361*H361</f>
        <v>20.411391137279999</v>
      </c>
      <c r="S361" s="227">
        <v>0</v>
      </c>
      <c r="T361" s="228">
        <f>S361*H361</f>
        <v>0</v>
      </c>
      <c r="AR361" s="229" t="s">
        <v>206</v>
      </c>
      <c r="AT361" s="229" t="s">
        <v>201</v>
      </c>
      <c r="AU361" s="229" t="s">
        <v>75</v>
      </c>
      <c r="AY361" s="16" t="s">
        <v>199</v>
      </c>
      <c r="BE361" s="230">
        <f>IF(N361="základní",J361,0)</f>
        <v>0</v>
      </c>
      <c r="BF361" s="230">
        <f>IF(N361="snížená",J361,0)</f>
        <v>0</v>
      </c>
      <c r="BG361" s="230">
        <f>IF(N361="zákl. přenesená",J361,0)</f>
        <v>0</v>
      </c>
      <c r="BH361" s="230">
        <f>IF(N361="sníž. přenesená",J361,0)</f>
        <v>0</v>
      </c>
      <c r="BI361" s="230">
        <f>IF(N361="nulová",J361,0)</f>
        <v>0</v>
      </c>
      <c r="BJ361" s="16" t="s">
        <v>83</v>
      </c>
      <c r="BK361" s="230">
        <f>ROUND(I361*H361,2)</f>
        <v>0</v>
      </c>
      <c r="BL361" s="16" t="s">
        <v>206</v>
      </c>
      <c r="BM361" s="229" t="s">
        <v>2246</v>
      </c>
    </row>
    <row r="362" s="1" customFormat="1">
      <c r="B362" s="37"/>
      <c r="C362" s="38"/>
      <c r="D362" s="231" t="s">
        <v>208</v>
      </c>
      <c r="E362" s="38"/>
      <c r="F362" s="232" t="s">
        <v>2043</v>
      </c>
      <c r="G362" s="38"/>
      <c r="H362" s="38"/>
      <c r="I362" s="144"/>
      <c r="J362" s="38"/>
      <c r="K362" s="38"/>
      <c r="L362" s="42"/>
      <c r="M362" s="233"/>
      <c r="N362" s="82"/>
      <c r="O362" s="82"/>
      <c r="P362" s="82"/>
      <c r="Q362" s="82"/>
      <c r="R362" s="82"/>
      <c r="S362" s="82"/>
      <c r="T362" s="83"/>
      <c r="AT362" s="16" t="s">
        <v>208</v>
      </c>
      <c r="AU362" s="16" t="s">
        <v>75</v>
      </c>
    </row>
    <row r="363" s="1" customFormat="1" ht="16.5" customHeight="1">
      <c r="B363" s="37"/>
      <c r="C363" s="218" t="s">
        <v>2247</v>
      </c>
      <c r="D363" s="218" t="s">
        <v>201</v>
      </c>
      <c r="E363" s="219" t="s">
        <v>2044</v>
      </c>
      <c r="F363" s="220" t="s">
        <v>2045</v>
      </c>
      <c r="G363" s="221" t="s">
        <v>204</v>
      </c>
      <c r="H363" s="222">
        <v>41.600000000000001</v>
      </c>
      <c r="I363" s="223"/>
      <c r="J363" s="224">
        <f>ROUND(I363*H363,2)</f>
        <v>0</v>
      </c>
      <c r="K363" s="220" t="s">
        <v>205</v>
      </c>
      <c r="L363" s="42"/>
      <c r="M363" s="225" t="s">
        <v>30</v>
      </c>
      <c r="N363" s="226" t="s">
        <v>46</v>
      </c>
      <c r="O363" s="82"/>
      <c r="P363" s="227">
        <f>O363*H363</f>
        <v>0</v>
      </c>
      <c r="Q363" s="227">
        <v>0.0011567999999999999</v>
      </c>
      <c r="R363" s="227">
        <f>Q363*H363</f>
        <v>0.04812288</v>
      </c>
      <c r="S363" s="227">
        <v>0</v>
      </c>
      <c r="T363" s="228">
        <f>S363*H363</f>
        <v>0</v>
      </c>
      <c r="AR363" s="229" t="s">
        <v>206</v>
      </c>
      <c r="AT363" s="229" t="s">
        <v>201</v>
      </c>
      <c r="AU363" s="229" t="s">
        <v>75</v>
      </c>
      <c r="AY363" s="16" t="s">
        <v>199</v>
      </c>
      <c r="BE363" s="230">
        <f>IF(N363="základní",J363,0)</f>
        <v>0</v>
      </c>
      <c r="BF363" s="230">
        <f>IF(N363="snížená",J363,0)</f>
        <v>0</v>
      </c>
      <c r="BG363" s="230">
        <f>IF(N363="zákl. přenesená",J363,0)</f>
        <v>0</v>
      </c>
      <c r="BH363" s="230">
        <f>IF(N363="sníž. přenesená",J363,0)</f>
        <v>0</v>
      </c>
      <c r="BI363" s="230">
        <f>IF(N363="nulová",J363,0)</f>
        <v>0</v>
      </c>
      <c r="BJ363" s="16" t="s">
        <v>83</v>
      </c>
      <c r="BK363" s="230">
        <f>ROUND(I363*H363,2)</f>
        <v>0</v>
      </c>
      <c r="BL363" s="16" t="s">
        <v>206</v>
      </c>
      <c r="BM363" s="229" t="s">
        <v>2248</v>
      </c>
    </row>
    <row r="364" s="1" customFormat="1">
      <c r="B364" s="37"/>
      <c r="C364" s="38"/>
      <c r="D364" s="231" t="s">
        <v>208</v>
      </c>
      <c r="E364" s="38"/>
      <c r="F364" s="232" t="s">
        <v>2047</v>
      </c>
      <c r="G364" s="38"/>
      <c r="H364" s="38"/>
      <c r="I364" s="144"/>
      <c r="J364" s="38"/>
      <c r="K364" s="38"/>
      <c r="L364" s="42"/>
      <c r="M364" s="233"/>
      <c r="N364" s="82"/>
      <c r="O364" s="82"/>
      <c r="P364" s="82"/>
      <c r="Q364" s="82"/>
      <c r="R364" s="82"/>
      <c r="S364" s="82"/>
      <c r="T364" s="83"/>
      <c r="AT364" s="16" t="s">
        <v>208</v>
      </c>
      <c r="AU364" s="16" t="s">
        <v>75</v>
      </c>
    </row>
    <row r="365" s="1" customFormat="1" ht="16.5" customHeight="1">
      <c r="B365" s="37"/>
      <c r="C365" s="218" t="s">
        <v>2249</v>
      </c>
      <c r="D365" s="218" t="s">
        <v>201</v>
      </c>
      <c r="E365" s="219" t="s">
        <v>2048</v>
      </c>
      <c r="F365" s="220" t="s">
        <v>2049</v>
      </c>
      <c r="G365" s="221" t="s">
        <v>204</v>
      </c>
      <c r="H365" s="222">
        <v>41.600000000000001</v>
      </c>
      <c r="I365" s="223"/>
      <c r="J365" s="224">
        <f>ROUND(I365*H365,2)</f>
        <v>0</v>
      </c>
      <c r="K365" s="220" t="s">
        <v>205</v>
      </c>
      <c r="L365" s="42"/>
      <c r="M365" s="225" t="s">
        <v>30</v>
      </c>
      <c r="N365" s="226" t="s">
        <v>46</v>
      </c>
      <c r="O365" s="82"/>
      <c r="P365" s="227">
        <f>O365*H365</f>
        <v>0</v>
      </c>
      <c r="Q365" s="227">
        <v>0</v>
      </c>
      <c r="R365" s="227">
        <f>Q365*H365</f>
        <v>0</v>
      </c>
      <c r="S365" s="227">
        <v>0</v>
      </c>
      <c r="T365" s="228">
        <f>S365*H365</f>
        <v>0</v>
      </c>
      <c r="AR365" s="229" t="s">
        <v>206</v>
      </c>
      <c r="AT365" s="229" t="s">
        <v>201</v>
      </c>
      <c r="AU365" s="229" t="s">
        <v>75</v>
      </c>
      <c r="AY365" s="16" t="s">
        <v>199</v>
      </c>
      <c r="BE365" s="230">
        <f>IF(N365="základní",J365,0)</f>
        <v>0</v>
      </c>
      <c r="BF365" s="230">
        <f>IF(N365="snížená",J365,0)</f>
        <v>0</v>
      </c>
      <c r="BG365" s="230">
        <f>IF(N365="zákl. přenesená",J365,0)</f>
        <v>0</v>
      </c>
      <c r="BH365" s="230">
        <f>IF(N365="sníž. přenesená",J365,0)</f>
        <v>0</v>
      </c>
      <c r="BI365" s="230">
        <f>IF(N365="nulová",J365,0)</f>
        <v>0</v>
      </c>
      <c r="BJ365" s="16" t="s">
        <v>83</v>
      </c>
      <c r="BK365" s="230">
        <f>ROUND(I365*H365,2)</f>
        <v>0</v>
      </c>
      <c r="BL365" s="16" t="s">
        <v>206</v>
      </c>
      <c r="BM365" s="229" t="s">
        <v>2250</v>
      </c>
    </row>
    <row r="366" s="1" customFormat="1">
      <c r="B366" s="37"/>
      <c r="C366" s="38"/>
      <c r="D366" s="231" t="s">
        <v>208</v>
      </c>
      <c r="E366" s="38"/>
      <c r="F366" s="232" t="s">
        <v>2051</v>
      </c>
      <c r="G366" s="38"/>
      <c r="H366" s="38"/>
      <c r="I366" s="144"/>
      <c r="J366" s="38"/>
      <c r="K366" s="38"/>
      <c r="L366" s="42"/>
      <c r="M366" s="233"/>
      <c r="N366" s="82"/>
      <c r="O366" s="82"/>
      <c r="P366" s="82"/>
      <c r="Q366" s="82"/>
      <c r="R366" s="82"/>
      <c r="S366" s="82"/>
      <c r="T366" s="83"/>
      <c r="AT366" s="16" t="s">
        <v>208</v>
      </c>
      <c r="AU366" s="16" t="s">
        <v>75</v>
      </c>
    </row>
    <row r="367" s="1" customFormat="1" ht="16.5" customHeight="1">
      <c r="B367" s="37"/>
      <c r="C367" s="218" t="s">
        <v>2251</v>
      </c>
      <c r="D367" s="218" t="s">
        <v>201</v>
      </c>
      <c r="E367" s="219" t="s">
        <v>2052</v>
      </c>
      <c r="F367" s="220" t="s">
        <v>2053</v>
      </c>
      <c r="G367" s="221" t="s">
        <v>277</v>
      </c>
      <c r="H367" s="222">
        <v>10</v>
      </c>
      <c r="I367" s="223"/>
      <c r="J367" s="224">
        <f>ROUND(I367*H367,2)</f>
        <v>0</v>
      </c>
      <c r="K367" s="220" t="s">
        <v>205</v>
      </c>
      <c r="L367" s="42"/>
      <c r="M367" s="225" t="s">
        <v>30</v>
      </c>
      <c r="N367" s="226" t="s">
        <v>46</v>
      </c>
      <c r="O367" s="82"/>
      <c r="P367" s="227">
        <f>O367*H367</f>
        <v>0</v>
      </c>
      <c r="Q367" s="227">
        <v>0</v>
      </c>
      <c r="R367" s="227">
        <f>Q367*H367</f>
        <v>0</v>
      </c>
      <c r="S367" s="227">
        <v>0</v>
      </c>
      <c r="T367" s="228">
        <f>S367*H367</f>
        <v>0</v>
      </c>
      <c r="AR367" s="229" t="s">
        <v>206</v>
      </c>
      <c r="AT367" s="229" t="s">
        <v>201</v>
      </c>
      <c r="AU367" s="229" t="s">
        <v>75</v>
      </c>
      <c r="AY367" s="16" t="s">
        <v>199</v>
      </c>
      <c r="BE367" s="230">
        <f>IF(N367="základní",J367,0)</f>
        <v>0</v>
      </c>
      <c r="BF367" s="230">
        <f>IF(N367="snížená",J367,0)</f>
        <v>0</v>
      </c>
      <c r="BG367" s="230">
        <f>IF(N367="zákl. přenesená",J367,0)</f>
        <v>0</v>
      </c>
      <c r="BH367" s="230">
        <f>IF(N367="sníž. přenesená",J367,0)</f>
        <v>0</v>
      </c>
      <c r="BI367" s="230">
        <f>IF(N367="nulová",J367,0)</f>
        <v>0</v>
      </c>
      <c r="BJ367" s="16" t="s">
        <v>83</v>
      </c>
      <c r="BK367" s="230">
        <f>ROUND(I367*H367,2)</f>
        <v>0</v>
      </c>
      <c r="BL367" s="16" t="s">
        <v>206</v>
      </c>
      <c r="BM367" s="229" t="s">
        <v>2252</v>
      </c>
    </row>
    <row r="368" s="1" customFormat="1">
      <c r="B368" s="37"/>
      <c r="C368" s="38"/>
      <c r="D368" s="231" t="s">
        <v>208</v>
      </c>
      <c r="E368" s="38"/>
      <c r="F368" s="232" t="s">
        <v>2055</v>
      </c>
      <c r="G368" s="38"/>
      <c r="H368" s="38"/>
      <c r="I368" s="144"/>
      <c r="J368" s="38"/>
      <c r="K368" s="38"/>
      <c r="L368" s="42"/>
      <c r="M368" s="233"/>
      <c r="N368" s="82"/>
      <c r="O368" s="82"/>
      <c r="P368" s="82"/>
      <c r="Q368" s="82"/>
      <c r="R368" s="82"/>
      <c r="S368" s="82"/>
      <c r="T368" s="83"/>
      <c r="AT368" s="16" t="s">
        <v>208</v>
      </c>
      <c r="AU368" s="16" t="s">
        <v>75</v>
      </c>
    </row>
    <row r="369" s="1" customFormat="1" ht="16.5" customHeight="1">
      <c r="B369" s="37"/>
      <c r="C369" s="218" t="s">
        <v>2253</v>
      </c>
      <c r="D369" s="218" t="s">
        <v>201</v>
      </c>
      <c r="E369" s="219" t="s">
        <v>2056</v>
      </c>
      <c r="F369" s="220" t="s">
        <v>2057</v>
      </c>
      <c r="G369" s="221" t="s">
        <v>277</v>
      </c>
      <c r="H369" s="222">
        <v>10</v>
      </c>
      <c r="I369" s="223"/>
      <c r="J369" s="224">
        <f>ROUND(I369*H369,2)</f>
        <v>0</v>
      </c>
      <c r="K369" s="220" t="s">
        <v>205</v>
      </c>
      <c r="L369" s="42"/>
      <c r="M369" s="225" t="s">
        <v>30</v>
      </c>
      <c r="N369" s="226" t="s">
        <v>46</v>
      </c>
      <c r="O369" s="82"/>
      <c r="P369" s="227">
        <f>O369*H369</f>
        <v>0</v>
      </c>
      <c r="Q369" s="227">
        <v>0</v>
      </c>
      <c r="R369" s="227">
        <f>Q369*H369</f>
        <v>0</v>
      </c>
      <c r="S369" s="227">
        <v>0</v>
      </c>
      <c r="T369" s="228">
        <f>S369*H369</f>
        <v>0</v>
      </c>
      <c r="AR369" s="229" t="s">
        <v>206</v>
      </c>
      <c r="AT369" s="229" t="s">
        <v>201</v>
      </c>
      <c r="AU369" s="229" t="s">
        <v>75</v>
      </c>
      <c r="AY369" s="16" t="s">
        <v>199</v>
      </c>
      <c r="BE369" s="230">
        <f>IF(N369="základní",J369,0)</f>
        <v>0</v>
      </c>
      <c r="BF369" s="230">
        <f>IF(N369="snížená",J369,0)</f>
        <v>0</v>
      </c>
      <c r="BG369" s="230">
        <f>IF(N369="zákl. přenesená",J369,0)</f>
        <v>0</v>
      </c>
      <c r="BH369" s="230">
        <f>IF(N369="sníž. přenesená",J369,0)</f>
        <v>0</v>
      </c>
      <c r="BI369" s="230">
        <f>IF(N369="nulová",J369,0)</f>
        <v>0</v>
      </c>
      <c r="BJ369" s="16" t="s">
        <v>83</v>
      </c>
      <c r="BK369" s="230">
        <f>ROUND(I369*H369,2)</f>
        <v>0</v>
      </c>
      <c r="BL369" s="16" t="s">
        <v>206</v>
      </c>
      <c r="BM369" s="229" t="s">
        <v>2254</v>
      </c>
    </row>
    <row r="370" s="1" customFormat="1">
      <c r="B370" s="37"/>
      <c r="C370" s="38"/>
      <c r="D370" s="231" t="s">
        <v>208</v>
      </c>
      <c r="E370" s="38"/>
      <c r="F370" s="232" t="s">
        <v>2059</v>
      </c>
      <c r="G370" s="38"/>
      <c r="H370" s="38"/>
      <c r="I370" s="144"/>
      <c r="J370" s="38"/>
      <c r="K370" s="38"/>
      <c r="L370" s="42"/>
      <c r="M370" s="233"/>
      <c r="N370" s="82"/>
      <c r="O370" s="82"/>
      <c r="P370" s="82"/>
      <c r="Q370" s="82"/>
      <c r="R370" s="82"/>
      <c r="S370" s="82"/>
      <c r="T370" s="83"/>
      <c r="AT370" s="16" t="s">
        <v>208</v>
      </c>
      <c r="AU370" s="16" t="s">
        <v>75</v>
      </c>
    </row>
    <row r="371" s="1" customFormat="1" ht="16.5" customHeight="1">
      <c r="B371" s="37"/>
      <c r="C371" s="218" t="s">
        <v>2255</v>
      </c>
      <c r="D371" s="218" t="s">
        <v>201</v>
      </c>
      <c r="E371" s="219" t="s">
        <v>2256</v>
      </c>
      <c r="F371" s="220" t="s">
        <v>2257</v>
      </c>
      <c r="G371" s="221" t="s">
        <v>229</v>
      </c>
      <c r="H371" s="222">
        <v>600</v>
      </c>
      <c r="I371" s="223"/>
      <c r="J371" s="224">
        <f>ROUND(I371*H371,2)</f>
        <v>0</v>
      </c>
      <c r="K371" s="220" t="s">
        <v>205</v>
      </c>
      <c r="L371" s="42"/>
      <c r="M371" s="225" t="s">
        <v>30</v>
      </c>
      <c r="N371" s="226" t="s">
        <v>46</v>
      </c>
      <c r="O371" s="82"/>
      <c r="P371" s="227">
        <f>O371*H371</f>
        <v>0</v>
      </c>
      <c r="Q371" s="227">
        <v>0</v>
      </c>
      <c r="R371" s="227">
        <f>Q371*H371</f>
        <v>0</v>
      </c>
      <c r="S371" s="227">
        <v>0</v>
      </c>
      <c r="T371" s="228">
        <f>S371*H371</f>
        <v>0</v>
      </c>
      <c r="AR371" s="229" t="s">
        <v>206</v>
      </c>
      <c r="AT371" s="229" t="s">
        <v>201</v>
      </c>
      <c r="AU371" s="229" t="s">
        <v>75</v>
      </c>
      <c r="AY371" s="16" t="s">
        <v>199</v>
      </c>
      <c r="BE371" s="230">
        <f>IF(N371="základní",J371,0)</f>
        <v>0</v>
      </c>
      <c r="BF371" s="230">
        <f>IF(N371="snížená",J371,0)</f>
        <v>0</v>
      </c>
      <c r="BG371" s="230">
        <f>IF(N371="zákl. přenesená",J371,0)</f>
        <v>0</v>
      </c>
      <c r="BH371" s="230">
        <f>IF(N371="sníž. přenesená",J371,0)</f>
        <v>0</v>
      </c>
      <c r="BI371" s="230">
        <f>IF(N371="nulová",J371,0)</f>
        <v>0</v>
      </c>
      <c r="BJ371" s="16" t="s">
        <v>83</v>
      </c>
      <c r="BK371" s="230">
        <f>ROUND(I371*H371,2)</f>
        <v>0</v>
      </c>
      <c r="BL371" s="16" t="s">
        <v>206</v>
      </c>
      <c r="BM371" s="229" t="s">
        <v>2258</v>
      </c>
    </row>
    <row r="372" s="1" customFormat="1">
      <c r="B372" s="37"/>
      <c r="C372" s="38"/>
      <c r="D372" s="231" t="s">
        <v>208</v>
      </c>
      <c r="E372" s="38"/>
      <c r="F372" s="232" t="s">
        <v>2259</v>
      </c>
      <c r="G372" s="38"/>
      <c r="H372" s="38"/>
      <c r="I372" s="144"/>
      <c r="J372" s="38"/>
      <c r="K372" s="38"/>
      <c r="L372" s="42"/>
      <c r="M372" s="233"/>
      <c r="N372" s="82"/>
      <c r="O372" s="82"/>
      <c r="P372" s="82"/>
      <c r="Q372" s="82"/>
      <c r="R372" s="82"/>
      <c r="S372" s="82"/>
      <c r="T372" s="83"/>
      <c r="AT372" s="16" t="s">
        <v>208</v>
      </c>
      <c r="AU372" s="16" t="s">
        <v>75</v>
      </c>
    </row>
    <row r="373" s="1" customFormat="1">
      <c r="B373" s="37"/>
      <c r="C373" s="38"/>
      <c r="D373" s="231" t="s">
        <v>210</v>
      </c>
      <c r="E373" s="38"/>
      <c r="F373" s="234" t="s">
        <v>2260</v>
      </c>
      <c r="G373" s="38"/>
      <c r="H373" s="38"/>
      <c r="I373" s="144"/>
      <c r="J373" s="38"/>
      <c r="K373" s="38"/>
      <c r="L373" s="42"/>
      <c r="M373" s="233"/>
      <c r="N373" s="82"/>
      <c r="O373" s="82"/>
      <c r="P373" s="82"/>
      <c r="Q373" s="82"/>
      <c r="R373" s="82"/>
      <c r="S373" s="82"/>
      <c r="T373" s="83"/>
      <c r="AT373" s="16" t="s">
        <v>210</v>
      </c>
      <c r="AU373" s="16" t="s">
        <v>75</v>
      </c>
    </row>
    <row r="374" s="1" customFormat="1" ht="16.5" customHeight="1">
      <c r="B374" s="37"/>
      <c r="C374" s="218" t="s">
        <v>2261</v>
      </c>
      <c r="D374" s="218" t="s">
        <v>201</v>
      </c>
      <c r="E374" s="219" t="s">
        <v>2012</v>
      </c>
      <c r="F374" s="220" t="s">
        <v>2013</v>
      </c>
      <c r="G374" s="221" t="s">
        <v>277</v>
      </c>
      <c r="H374" s="222">
        <v>60</v>
      </c>
      <c r="I374" s="223"/>
      <c r="J374" s="224">
        <f>ROUND(I374*H374,2)</f>
        <v>0</v>
      </c>
      <c r="K374" s="220" t="s">
        <v>205</v>
      </c>
      <c r="L374" s="42"/>
      <c r="M374" s="225" t="s">
        <v>30</v>
      </c>
      <c r="N374" s="226" t="s">
        <v>46</v>
      </c>
      <c r="O374" s="82"/>
      <c r="P374" s="227">
        <f>O374*H374</f>
        <v>0</v>
      </c>
      <c r="Q374" s="227">
        <v>0</v>
      </c>
      <c r="R374" s="227">
        <f>Q374*H374</f>
        <v>0</v>
      </c>
      <c r="S374" s="227">
        <v>0</v>
      </c>
      <c r="T374" s="228">
        <f>S374*H374</f>
        <v>0</v>
      </c>
      <c r="AR374" s="229" t="s">
        <v>206</v>
      </c>
      <c r="AT374" s="229" t="s">
        <v>201</v>
      </c>
      <c r="AU374" s="229" t="s">
        <v>75</v>
      </c>
      <c r="AY374" s="16" t="s">
        <v>199</v>
      </c>
      <c r="BE374" s="230">
        <f>IF(N374="základní",J374,0)</f>
        <v>0</v>
      </c>
      <c r="BF374" s="230">
        <f>IF(N374="snížená",J374,0)</f>
        <v>0</v>
      </c>
      <c r="BG374" s="230">
        <f>IF(N374="zákl. přenesená",J374,0)</f>
        <v>0</v>
      </c>
      <c r="BH374" s="230">
        <f>IF(N374="sníž. přenesená",J374,0)</f>
        <v>0</v>
      </c>
      <c r="BI374" s="230">
        <f>IF(N374="nulová",J374,0)</f>
        <v>0</v>
      </c>
      <c r="BJ374" s="16" t="s">
        <v>83</v>
      </c>
      <c r="BK374" s="230">
        <f>ROUND(I374*H374,2)</f>
        <v>0</v>
      </c>
      <c r="BL374" s="16" t="s">
        <v>206</v>
      </c>
      <c r="BM374" s="229" t="s">
        <v>2262</v>
      </c>
    </row>
    <row r="375" s="1" customFormat="1">
      <c r="B375" s="37"/>
      <c r="C375" s="38"/>
      <c r="D375" s="231" t="s">
        <v>208</v>
      </c>
      <c r="E375" s="38"/>
      <c r="F375" s="232" t="s">
        <v>2015</v>
      </c>
      <c r="G375" s="38"/>
      <c r="H375" s="38"/>
      <c r="I375" s="144"/>
      <c r="J375" s="38"/>
      <c r="K375" s="38"/>
      <c r="L375" s="42"/>
      <c r="M375" s="233"/>
      <c r="N375" s="82"/>
      <c r="O375" s="82"/>
      <c r="P375" s="82"/>
      <c r="Q375" s="82"/>
      <c r="R375" s="82"/>
      <c r="S375" s="82"/>
      <c r="T375" s="83"/>
      <c r="AT375" s="16" t="s">
        <v>208</v>
      </c>
      <c r="AU375" s="16" t="s">
        <v>75</v>
      </c>
    </row>
    <row r="376" s="1" customFormat="1" ht="16.5" customHeight="1">
      <c r="B376" s="37"/>
      <c r="C376" s="218" t="s">
        <v>2263</v>
      </c>
      <c r="D376" s="218" t="s">
        <v>201</v>
      </c>
      <c r="E376" s="219" t="s">
        <v>2016</v>
      </c>
      <c r="F376" s="220" t="s">
        <v>2017</v>
      </c>
      <c r="G376" s="221" t="s">
        <v>277</v>
      </c>
      <c r="H376" s="222">
        <v>80</v>
      </c>
      <c r="I376" s="223"/>
      <c r="J376" s="224">
        <f>ROUND(I376*H376,2)</f>
        <v>0</v>
      </c>
      <c r="K376" s="220" t="s">
        <v>205</v>
      </c>
      <c r="L376" s="42"/>
      <c r="M376" s="225" t="s">
        <v>30</v>
      </c>
      <c r="N376" s="226" t="s">
        <v>46</v>
      </c>
      <c r="O376" s="82"/>
      <c r="P376" s="227">
        <f>O376*H376</f>
        <v>0</v>
      </c>
      <c r="Q376" s="227">
        <v>0</v>
      </c>
      <c r="R376" s="227">
        <f>Q376*H376</f>
        <v>0</v>
      </c>
      <c r="S376" s="227">
        <v>0</v>
      </c>
      <c r="T376" s="228">
        <f>S376*H376</f>
        <v>0</v>
      </c>
      <c r="AR376" s="229" t="s">
        <v>206</v>
      </c>
      <c r="AT376" s="229" t="s">
        <v>201</v>
      </c>
      <c r="AU376" s="229" t="s">
        <v>75</v>
      </c>
      <c r="AY376" s="16" t="s">
        <v>199</v>
      </c>
      <c r="BE376" s="230">
        <f>IF(N376="základní",J376,0)</f>
        <v>0</v>
      </c>
      <c r="BF376" s="230">
        <f>IF(N376="snížená",J376,0)</f>
        <v>0</v>
      </c>
      <c r="BG376" s="230">
        <f>IF(N376="zákl. přenesená",J376,0)</f>
        <v>0</v>
      </c>
      <c r="BH376" s="230">
        <f>IF(N376="sníž. přenesená",J376,0)</f>
        <v>0</v>
      </c>
      <c r="BI376" s="230">
        <f>IF(N376="nulová",J376,0)</f>
        <v>0</v>
      </c>
      <c r="BJ376" s="16" t="s">
        <v>83</v>
      </c>
      <c r="BK376" s="230">
        <f>ROUND(I376*H376,2)</f>
        <v>0</v>
      </c>
      <c r="BL376" s="16" t="s">
        <v>206</v>
      </c>
      <c r="BM376" s="229" t="s">
        <v>2264</v>
      </c>
    </row>
    <row r="377" s="1" customFormat="1">
      <c r="B377" s="37"/>
      <c r="C377" s="38"/>
      <c r="D377" s="231" t="s">
        <v>208</v>
      </c>
      <c r="E377" s="38"/>
      <c r="F377" s="232" t="s">
        <v>2019</v>
      </c>
      <c r="G377" s="38"/>
      <c r="H377" s="38"/>
      <c r="I377" s="144"/>
      <c r="J377" s="38"/>
      <c r="K377" s="38"/>
      <c r="L377" s="42"/>
      <c r="M377" s="233"/>
      <c r="N377" s="82"/>
      <c r="O377" s="82"/>
      <c r="P377" s="82"/>
      <c r="Q377" s="82"/>
      <c r="R377" s="82"/>
      <c r="S377" s="82"/>
      <c r="T377" s="83"/>
      <c r="AT377" s="16" t="s">
        <v>208</v>
      </c>
      <c r="AU377" s="16" t="s">
        <v>75</v>
      </c>
    </row>
    <row r="378" s="1" customFormat="1" ht="16.5" customHeight="1">
      <c r="B378" s="37"/>
      <c r="C378" s="218" t="s">
        <v>2265</v>
      </c>
      <c r="D378" s="218" t="s">
        <v>201</v>
      </c>
      <c r="E378" s="219" t="s">
        <v>2141</v>
      </c>
      <c r="F378" s="220" t="s">
        <v>2142</v>
      </c>
      <c r="G378" s="221" t="s">
        <v>277</v>
      </c>
      <c r="H378" s="222">
        <v>10</v>
      </c>
      <c r="I378" s="223"/>
      <c r="J378" s="224">
        <f>ROUND(I378*H378,2)</f>
        <v>0</v>
      </c>
      <c r="K378" s="220" t="s">
        <v>205</v>
      </c>
      <c r="L378" s="42"/>
      <c r="M378" s="225" t="s">
        <v>30</v>
      </c>
      <c r="N378" s="226" t="s">
        <v>46</v>
      </c>
      <c r="O378" s="82"/>
      <c r="P378" s="227">
        <f>O378*H378</f>
        <v>0</v>
      </c>
      <c r="Q378" s="227">
        <v>0</v>
      </c>
      <c r="R378" s="227">
        <f>Q378*H378</f>
        <v>0</v>
      </c>
      <c r="S378" s="227">
        <v>0</v>
      </c>
      <c r="T378" s="228">
        <f>S378*H378</f>
        <v>0</v>
      </c>
      <c r="AR378" s="229" t="s">
        <v>206</v>
      </c>
      <c r="AT378" s="229" t="s">
        <v>201</v>
      </c>
      <c r="AU378" s="229" t="s">
        <v>75</v>
      </c>
      <c r="AY378" s="16" t="s">
        <v>199</v>
      </c>
      <c r="BE378" s="230">
        <f>IF(N378="základní",J378,0)</f>
        <v>0</v>
      </c>
      <c r="BF378" s="230">
        <f>IF(N378="snížená",J378,0)</f>
        <v>0</v>
      </c>
      <c r="BG378" s="230">
        <f>IF(N378="zákl. přenesená",J378,0)</f>
        <v>0</v>
      </c>
      <c r="BH378" s="230">
        <f>IF(N378="sníž. přenesená",J378,0)</f>
        <v>0</v>
      </c>
      <c r="BI378" s="230">
        <f>IF(N378="nulová",J378,0)</f>
        <v>0</v>
      </c>
      <c r="BJ378" s="16" t="s">
        <v>83</v>
      </c>
      <c r="BK378" s="230">
        <f>ROUND(I378*H378,2)</f>
        <v>0</v>
      </c>
      <c r="BL378" s="16" t="s">
        <v>206</v>
      </c>
      <c r="BM378" s="229" t="s">
        <v>2266</v>
      </c>
    </row>
    <row r="379" s="1" customFormat="1">
      <c r="B379" s="37"/>
      <c r="C379" s="38"/>
      <c r="D379" s="231" t="s">
        <v>208</v>
      </c>
      <c r="E379" s="38"/>
      <c r="F379" s="232" t="s">
        <v>2144</v>
      </c>
      <c r="G379" s="38"/>
      <c r="H379" s="38"/>
      <c r="I379" s="144"/>
      <c r="J379" s="38"/>
      <c r="K379" s="38"/>
      <c r="L379" s="42"/>
      <c r="M379" s="233"/>
      <c r="N379" s="82"/>
      <c r="O379" s="82"/>
      <c r="P379" s="82"/>
      <c r="Q379" s="82"/>
      <c r="R379" s="82"/>
      <c r="S379" s="82"/>
      <c r="T379" s="83"/>
      <c r="AT379" s="16" t="s">
        <v>208</v>
      </c>
      <c r="AU379" s="16" t="s">
        <v>75</v>
      </c>
    </row>
    <row r="380" s="1" customFormat="1" ht="16.5" customHeight="1">
      <c r="B380" s="37"/>
      <c r="C380" s="218" t="s">
        <v>2267</v>
      </c>
      <c r="D380" s="218" t="s">
        <v>201</v>
      </c>
      <c r="E380" s="219" t="s">
        <v>2146</v>
      </c>
      <c r="F380" s="220" t="s">
        <v>2147</v>
      </c>
      <c r="G380" s="221" t="s">
        <v>277</v>
      </c>
      <c r="H380" s="222">
        <v>10</v>
      </c>
      <c r="I380" s="223"/>
      <c r="J380" s="224">
        <f>ROUND(I380*H380,2)</f>
        <v>0</v>
      </c>
      <c r="K380" s="220" t="s">
        <v>205</v>
      </c>
      <c r="L380" s="42"/>
      <c r="M380" s="225" t="s">
        <v>30</v>
      </c>
      <c r="N380" s="226" t="s">
        <v>46</v>
      </c>
      <c r="O380" s="82"/>
      <c r="P380" s="227">
        <f>O380*H380</f>
        <v>0</v>
      </c>
      <c r="Q380" s="227">
        <v>0</v>
      </c>
      <c r="R380" s="227">
        <f>Q380*H380</f>
        <v>0</v>
      </c>
      <c r="S380" s="227">
        <v>0</v>
      </c>
      <c r="T380" s="228">
        <f>S380*H380</f>
        <v>0</v>
      </c>
      <c r="AR380" s="229" t="s">
        <v>206</v>
      </c>
      <c r="AT380" s="229" t="s">
        <v>201</v>
      </c>
      <c r="AU380" s="229" t="s">
        <v>75</v>
      </c>
      <c r="AY380" s="16" t="s">
        <v>199</v>
      </c>
      <c r="BE380" s="230">
        <f>IF(N380="základní",J380,0)</f>
        <v>0</v>
      </c>
      <c r="BF380" s="230">
        <f>IF(N380="snížená",J380,0)</f>
        <v>0</v>
      </c>
      <c r="BG380" s="230">
        <f>IF(N380="zákl. přenesená",J380,0)</f>
        <v>0</v>
      </c>
      <c r="BH380" s="230">
        <f>IF(N380="sníž. přenesená",J380,0)</f>
        <v>0</v>
      </c>
      <c r="BI380" s="230">
        <f>IF(N380="nulová",J380,0)</f>
        <v>0</v>
      </c>
      <c r="BJ380" s="16" t="s">
        <v>83</v>
      </c>
      <c r="BK380" s="230">
        <f>ROUND(I380*H380,2)</f>
        <v>0</v>
      </c>
      <c r="BL380" s="16" t="s">
        <v>206</v>
      </c>
      <c r="BM380" s="229" t="s">
        <v>2268</v>
      </c>
    </row>
    <row r="381" s="1" customFormat="1">
      <c r="B381" s="37"/>
      <c r="C381" s="38"/>
      <c r="D381" s="231" t="s">
        <v>208</v>
      </c>
      <c r="E381" s="38"/>
      <c r="F381" s="232" t="s">
        <v>2149</v>
      </c>
      <c r="G381" s="38"/>
      <c r="H381" s="38"/>
      <c r="I381" s="144"/>
      <c r="J381" s="38"/>
      <c r="K381" s="38"/>
      <c r="L381" s="42"/>
      <c r="M381" s="233"/>
      <c r="N381" s="82"/>
      <c r="O381" s="82"/>
      <c r="P381" s="82"/>
      <c r="Q381" s="82"/>
      <c r="R381" s="82"/>
      <c r="S381" s="82"/>
      <c r="T381" s="83"/>
      <c r="AT381" s="16" t="s">
        <v>208</v>
      </c>
      <c r="AU381" s="16" t="s">
        <v>75</v>
      </c>
    </row>
    <row r="382" s="1" customFormat="1" ht="16.5" customHeight="1">
      <c r="B382" s="37"/>
      <c r="C382" s="218" t="s">
        <v>2269</v>
      </c>
      <c r="D382" s="218" t="s">
        <v>201</v>
      </c>
      <c r="E382" s="219" t="s">
        <v>2151</v>
      </c>
      <c r="F382" s="220" t="s">
        <v>2152</v>
      </c>
      <c r="G382" s="221" t="s">
        <v>277</v>
      </c>
      <c r="H382" s="222">
        <v>10</v>
      </c>
      <c r="I382" s="223"/>
      <c r="J382" s="224">
        <f>ROUND(I382*H382,2)</f>
        <v>0</v>
      </c>
      <c r="K382" s="220" t="s">
        <v>205</v>
      </c>
      <c r="L382" s="42"/>
      <c r="M382" s="225" t="s">
        <v>30</v>
      </c>
      <c r="N382" s="226" t="s">
        <v>46</v>
      </c>
      <c r="O382" s="82"/>
      <c r="P382" s="227">
        <f>O382*H382</f>
        <v>0</v>
      </c>
      <c r="Q382" s="227">
        <v>0</v>
      </c>
      <c r="R382" s="227">
        <f>Q382*H382</f>
        <v>0</v>
      </c>
      <c r="S382" s="227">
        <v>0</v>
      </c>
      <c r="T382" s="228">
        <f>S382*H382</f>
        <v>0</v>
      </c>
      <c r="AR382" s="229" t="s">
        <v>206</v>
      </c>
      <c r="AT382" s="229" t="s">
        <v>201</v>
      </c>
      <c r="AU382" s="229" t="s">
        <v>75</v>
      </c>
      <c r="AY382" s="16" t="s">
        <v>199</v>
      </c>
      <c r="BE382" s="230">
        <f>IF(N382="základní",J382,0)</f>
        <v>0</v>
      </c>
      <c r="BF382" s="230">
        <f>IF(N382="snížená",J382,0)</f>
        <v>0</v>
      </c>
      <c r="BG382" s="230">
        <f>IF(N382="zákl. přenesená",J382,0)</f>
        <v>0</v>
      </c>
      <c r="BH382" s="230">
        <f>IF(N382="sníž. přenesená",J382,0)</f>
        <v>0</v>
      </c>
      <c r="BI382" s="230">
        <f>IF(N382="nulová",J382,0)</f>
        <v>0</v>
      </c>
      <c r="BJ382" s="16" t="s">
        <v>83</v>
      </c>
      <c r="BK382" s="230">
        <f>ROUND(I382*H382,2)</f>
        <v>0</v>
      </c>
      <c r="BL382" s="16" t="s">
        <v>206</v>
      </c>
      <c r="BM382" s="229" t="s">
        <v>2270</v>
      </c>
    </row>
    <row r="383" s="1" customFormat="1">
      <c r="B383" s="37"/>
      <c r="C383" s="38"/>
      <c r="D383" s="231" t="s">
        <v>208</v>
      </c>
      <c r="E383" s="38"/>
      <c r="F383" s="232" t="s">
        <v>2154</v>
      </c>
      <c r="G383" s="38"/>
      <c r="H383" s="38"/>
      <c r="I383" s="144"/>
      <c r="J383" s="38"/>
      <c r="K383" s="38"/>
      <c r="L383" s="42"/>
      <c r="M383" s="233"/>
      <c r="N383" s="82"/>
      <c r="O383" s="82"/>
      <c r="P383" s="82"/>
      <c r="Q383" s="82"/>
      <c r="R383" s="82"/>
      <c r="S383" s="82"/>
      <c r="T383" s="83"/>
      <c r="AT383" s="16" t="s">
        <v>208</v>
      </c>
      <c r="AU383" s="16" t="s">
        <v>75</v>
      </c>
    </row>
    <row r="384" s="1" customFormat="1" ht="16.5" customHeight="1">
      <c r="B384" s="37"/>
      <c r="C384" s="218" t="s">
        <v>2271</v>
      </c>
      <c r="D384" s="218" t="s">
        <v>201</v>
      </c>
      <c r="E384" s="219" t="s">
        <v>2156</v>
      </c>
      <c r="F384" s="220" t="s">
        <v>2157</v>
      </c>
      <c r="G384" s="221" t="s">
        <v>277</v>
      </c>
      <c r="H384" s="222">
        <v>10</v>
      </c>
      <c r="I384" s="223"/>
      <c r="J384" s="224">
        <f>ROUND(I384*H384,2)</f>
        <v>0</v>
      </c>
      <c r="K384" s="220" t="s">
        <v>205</v>
      </c>
      <c r="L384" s="42"/>
      <c r="M384" s="225" t="s">
        <v>30</v>
      </c>
      <c r="N384" s="226" t="s">
        <v>46</v>
      </c>
      <c r="O384" s="82"/>
      <c r="P384" s="227">
        <f>O384*H384</f>
        <v>0</v>
      </c>
      <c r="Q384" s="227">
        <v>0</v>
      </c>
      <c r="R384" s="227">
        <f>Q384*H384</f>
        <v>0</v>
      </c>
      <c r="S384" s="227">
        <v>0</v>
      </c>
      <c r="T384" s="228">
        <f>S384*H384</f>
        <v>0</v>
      </c>
      <c r="AR384" s="229" t="s">
        <v>206</v>
      </c>
      <c r="AT384" s="229" t="s">
        <v>201</v>
      </c>
      <c r="AU384" s="229" t="s">
        <v>75</v>
      </c>
      <c r="AY384" s="16" t="s">
        <v>199</v>
      </c>
      <c r="BE384" s="230">
        <f>IF(N384="základní",J384,0)</f>
        <v>0</v>
      </c>
      <c r="BF384" s="230">
        <f>IF(N384="snížená",J384,0)</f>
        <v>0</v>
      </c>
      <c r="BG384" s="230">
        <f>IF(N384="zákl. přenesená",J384,0)</f>
        <v>0</v>
      </c>
      <c r="BH384" s="230">
        <f>IF(N384="sníž. přenesená",J384,0)</f>
        <v>0</v>
      </c>
      <c r="BI384" s="230">
        <f>IF(N384="nulová",J384,0)</f>
        <v>0</v>
      </c>
      <c r="BJ384" s="16" t="s">
        <v>83</v>
      </c>
      <c r="BK384" s="230">
        <f>ROUND(I384*H384,2)</f>
        <v>0</v>
      </c>
      <c r="BL384" s="16" t="s">
        <v>206</v>
      </c>
      <c r="BM384" s="229" t="s">
        <v>2272</v>
      </c>
    </row>
    <row r="385" s="1" customFormat="1">
      <c r="B385" s="37"/>
      <c r="C385" s="38"/>
      <c r="D385" s="231" t="s">
        <v>208</v>
      </c>
      <c r="E385" s="38"/>
      <c r="F385" s="232" t="s">
        <v>2159</v>
      </c>
      <c r="G385" s="38"/>
      <c r="H385" s="38"/>
      <c r="I385" s="144"/>
      <c r="J385" s="38"/>
      <c r="K385" s="38"/>
      <c r="L385" s="42"/>
      <c r="M385" s="233"/>
      <c r="N385" s="82"/>
      <c r="O385" s="82"/>
      <c r="P385" s="82"/>
      <c r="Q385" s="82"/>
      <c r="R385" s="82"/>
      <c r="S385" s="82"/>
      <c r="T385" s="83"/>
      <c r="AT385" s="16" t="s">
        <v>208</v>
      </c>
      <c r="AU385" s="16" t="s">
        <v>75</v>
      </c>
    </row>
    <row r="386" s="1" customFormat="1">
      <c r="B386" s="37"/>
      <c r="C386" s="38"/>
      <c r="D386" s="231" t="s">
        <v>210</v>
      </c>
      <c r="E386" s="38"/>
      <c r="F386" s="234" t="s">
        <v>2039</v>
      </c>
      <c r="G386" s="38"/>
      <c r="H386" s="38"/>
      <c r="I386" s="144"/>
      <c r="J386" s="38"/>
      <c r="K386" s="38"/>
      <c r="L386" s="42"/>
      <c r="M386" s="233"/>
      <c r="N386" s="82"/>
      <c r="O386" s="82"/>
      <c r="P386" s="82"/>
      <c r="Q386" s="82"/>
      <c r="R386" s="82"/>
      <c r="S386" s="82"/>
      <c r="T386" s="83"/>
      <c r="AT386" s="16" t="s">
        <v>210</v>
      </c>
      <c r="AU386" s="16" t="s">
        <v>75</v>
      </c>
    </row>
    <row r="387" s="1" customFormat="1" ht="16.5" customHeight="1">
      <c r="B387" s="37"/>
      <c r="C387" s="218" t="s">
        <v>2273</v>
      </c>
      <c r="D387" s="218" t="s">
        <v>201</v>
      </c>
      <c r="E387" s="219" t="s">
        <v>2161</v>
      </c>
      <c r="F387" s="220" t="s">
        <v>2162</v>
      </c>
      <c r="G387" s="221" t="s">
        <v>221</v>
      </c>
      <c r="H387" s="222">
        <v>7.5199999999999996</v>
      </c>
      <c r="I387" s="223"/>
      <c r="J387" s="224">
        <f>ROUND(I387*H387,2)</f>
        <v>0</v>
      </c>
      <c r="K387" s="220" t="s">
        <v>205</v>
      </c>
      <c r="L387" s="42"/>
      <c r="M387" s="225" t="s">
        <v>30</v>
      </c>
      <c r="N387" s="226" t="s">
        <v>46</v>
      </c>
      <c r="O387" s="82"/>
      <c r="P387" s="227">
        <f>O387*H387</f>
        <v>0</v>
      </c>
      <c r="Q387" s="227">
        <v>0</v>
      </c>
      <c r="R387" s="227">
        <f>Q387*H387</f>
        <v>0</v>
      </c>
      <c r="S387" s="227">
        <v>0</v>
      </c>
      <c r="T387" s="228">
        <f>S387*H387</f>
        <v>0</v>
      </c>
      <c r="AR387" s="229" t="s">
        <v>206</v>
      </c>
      <c r="AT387" s="229" t="s">
        <v>201</v>
      </c>
      <c r="AU387" s="229" t="s">
        <v>75</v>
      </c>
      <c r="AY387" s="16" t="s">
        <v>199</v>
      </c>
      <c r="BE387" s="230">
        <f>IF(N387="základní",J387,0)</f>
        <v>0</v>
      </c>
      <c r="BF387" s="230">
        <f>IF(N387="snížená",J387,0)</f>
        <v>0</v>
      </c>
      <c r="BG387" s="230">
        <f>IF(N387="zákl. přenesená",J387,0)</f>
        <v>0</v>
      </c>
      <c r="BH387" s="230">
        <f>IF(N387="sníž. přenesená",J387,0)</f>
        <v>0</v>
      </c>
      <c r="BI387" s="230">
        <f>IF(N387="nulová",J387,0)</f>
        <v>0</v>
      </c>
      <c r="BJ387" s="16" t="s">
        <v>83</v>
      </c>
      <c r="BK387" s="230">
        <f>ROUND(I387*H387,2)</f>
        <v>0</v>
      </c>
      <c r="BL387" s="16" t="s">
        <v>206</v>
      </c>
      <c r="BM387" s="229" t="s">
        <v>2274</v>
      </c>
    </row>
    <row r="388" s="1" customFormat="1">
      <c r="B388" s="37"/>
      <c r="C388" s="38"/>
      <c r="D388" s="231" t="s">
        <v>208</v>
      </c>
      <c r="E388" s="38"/>
      <c r="F388" s="232" t="s">
        <v>2164</v>
      </c>
      <c r="G388" s="38"/>
      <c r="H388" s="38"/>
      <c r="I388" s="144"/>
      <c r="J388" s="38"/>
      <c r="K388" s="38"/>
      <c r="L388" s="42"/>
      <c r="M388" s="233"/>
      <c r="N388" s="82"/>
      <c r="O388" s="82"/>
      <c r="P388" s="82"/>
      <c r="Q388" s="82"/>
      <c r="R388" s="82"/>
      <c r="S388" s="82"/>
      <c r="T388" s="83"/>
      <c r="AT388" s="16" t="s">
        <v>208</v>
      </c>
      <c r="AU388" s="16" t="s">
        <v>75</v>
      </c>
    </row>
    <row r="389" s="1" customFormat="1" ht="16.5" customHeight="1">
      <c r="B389" s="37"/>
      <c r="C389" s="218" t="s">
        <v>2275</v>
      </c>
      <c r="D389" s="218" t="s">
        <v>201</v>
      </c>
      <c r="E389" s="219" t="s">
        <v>2166</v>
      </c>
      <c r="F389" s="220" t="s">
        <v>2167</v>
      </c>
      <c r="G389" s="221" t="s">
        <v>221</v>
      </c>
      <c r="H389" s="222">
        <v>8.5</v>
      </c>
      <c r="I389" s="223"/>
      <c r="J389" s="224">
        <f>ROUND(I389*H389,2)</f>
        <v>0</v>
      </c>
      <c r="K389" s="220" t="s">
        <v>205</v>
      </c>
      <c r="L389" s="42"/>
      <c r="M389" s="225" t="s">
        <v>30</v>
      </c>
      <c r="N389" s="226" t="s">
        <v>46</v>
      </c>
      <c r="O389" s="82"/>
      <c r="P389" s="227">
        <f>O389*H389</f>
        <v>0</v>
      </c>
      <c r="Q389" s="227">
        <v>0</v>
      </c>
      <c r="R389" s="227">
        <f>Q389*H389</f>
        <v>0</v>
      </c>
      <c r="S389" s="227">
        <v>0</v>
      </c>
      <c r="T389" s="228">
        <f>S389*H389</f>
        <v>0</v>
      </c>
      <c r="AR389" s="229" t="s">
        <v>206</v>
      </c>
      <c r="AT389" s="229" t="s">
        <v>201</v>
      </c>
      <c r="AU389" s="229" t="s">
        <v>75</v>
      </c>
      <c r="AY389" s="16" t="s">
        <v>199</v>
      </c>
      <c r="BE389" s="230">
        <f>IF(N389="základní",J389,0)</f>
        <v>0</v>
      </c>
      <c r="BF389" s="230">
        <f>IF(N389="snížená",J389,0)</f>
        <v>0</v>
      </c>
      <c r="BG389" s="230">
        <f>IF(N389="zákl. přenesená",J389,0)</f>
        <v>0</v>
      </c>
      <c r="BH389" s="230">
        <f>IF(N389="sníž. přenesená",J389,0)</f>
        <v>0</v>
      </c>
      <c r="BI389" s="230">
        <f>IF(N389="nulová",J389,0)</f>
        <v>0</v>
      </c>
      <c r="BJ389" s="16" t="s">
        <v>83</v>
      </c>
      <c r="BK389" s="230">
        <f>ROUND(I389*H389,2)</f>
        <v>0</v>
      </c>
      <c r="BL389" s="16" t="s">
        <v>206</v>
      </c>
      <c r="BM389" s="229" t="s">
        <v>2276</v>
      </c>
    </row>
    <row r="390" s="1" customFormat="1">
      <c r="B390" s="37"/>
      <c r="C390" s="38"/>
      <c r="D390" s="231" t="s">
        <v>208</v>
      </c>
      <c r="E390" s="38"/>
      <c r="F390" s="232" t="s">
        <v>2169</v>
      </c>
      <c r="G390" s="38"/>
      <c r="H390" s="38"/>
      <c r="I390" s="144"/>
      <c r="J390" s="38"/>
      <c r="K390" s="38"/>
      <c r="L390" s="42"/>
      <c r="M390" s="233"/>
      <c r="N390" s="82"/>
      <c r="O390" s="82"/>
      <c r="P390" s="82"/>
      <c r="Q390" s="82"/>
      <c r="R390" s="82"/>
      <c r="S390" s="82"/>
      <c r="T390" s="83"/>
      <c r="AT390" s="16" t="s">
        <v>208</v>
      </c>
      <c r="AU390" s="16" t="s">
        <v>75</v>
      </c>
    </row>
    <row r="391" s="1" customFormat="1" ht="16.5" customHeight="1">
      <c r="B391" s="37"/>
      <c r="C391" s="218" t="s">
        <v>2277</v>
      </c>
      <c r="D391" s="218" t="s">
        <v>201</v>
      </c>
      <c r="E391" s="219" t="s">
        <v>2171</v>
      </c>
      <c r="F391" s="220" t="s">
        <v>2172</v>
      </c>
      <c r="G391" s="221" t="s">
        <v>236</v>
      </c>
      <c r="H391" s="222">
        <v>15.84</v>
      </c>
      <c r="I391" s="223"/>
      <c r="J391" s="224">
        <f>ROUND(I391*H391,2)</f>
        <v>0</v>
      </c>
      <c r="K391" s="220" t="s">
        <v>205</v>
      </c>
      <c r="L391" s="42"/>
      <c r="M391" s="225" t="s">
        <v>30</v>
      </c>
      <c r="N391" s="226" t="s">
        <v>46</v>
      </c>
      <c r="O391" s="82"/>
      <c r="P391" s="227">
        <f>O391*H391</f>
        <v>0</v>
      </c>
      <c r="Q391" s="227">
        <v>0</v>
      </c>
      <c r="R391" s="227">
        <f>Q391*H391</f>
        <v>0</v>
      </c>
      <c r="S391" s="227">
        <v>0</v>
      </c>
      <c r="T391" s="228">
        <f>S391*H391</f>
        <v>0</v>
      </c>
      <c r="AR391" s="229" t="s">
        <v>206</v>
      </c>
      <c r="AT391" s="229" t="s">
        <v>201</v>
      </c>
      <c r="AU391" s="229" t="s">
        <v>75</v>
      </c>
      <c r="AY391" s="16" t="s">
        <v>199</v>
      </c>
      <c r="BE391" s="230">
        <f>IF(N391="základní",J391,0)</f>
        <v>0</v>
      </c>
      <c r="BF391" s="230">
        <f>IF(N391="snížená",J391,0)</f>
        <v>0</v>
      </c>
      <c r="BG391" s="230">
        <f>IF(N391="zákl. přenesená",J391,0)</f>
        <v>0</v>
      </c>
      <c r="BH391" s="230">
        <f>IF(N391="sníž. přenesená",J391,0)</f>
        <v>0</v>
      </c>
      <c r="BI391" s="230">
        <f>IF(N391="nulová",J391,0)</f>
        <v>0</v>
      </c>
      <c r="BJ391" s="16" t="s">
        <v>83</v>
      </c>
      <c r="BK391" s="230">
        <f>ROUND(I391*H391,2)</f>
        <v>0</v>
      </c>
      <c r="BL391" s="16" t="s">
        <v>206</v>
      </c>
      <c r="BM391" s="229" t="s">
        <v>2278</v>
      </c>
    </row>
    <row r="392" s="1" customFormat="1">
      <c r="B392" s="37"/>
      <c r="C392" s="38"/>
      <c r="D392" s="231" t="s">
        <v>208</v>
      </c>
      <c r="E392" s="38"/>
      <c r="F392" s="232" t="s">
        <v>2174</v>
      </c>
      <c r="G392" s="38"/>
      <c r="H392" s="38"/>
      <c r="I392" s="144"/>
      <c r="J392" s="38"/>
      <c r="K392" s="38"/>
      <c r="L392" s="42"/>
      <c r="M392" s="233"/>
      <c r="N392" s="82"/>
      <c r="O392" s="82"/>
      <c r="P392" s="82"/>
      <c r="Q392" s="82"/>
      <c r="R392" s="82"/>
      <c r="S392" s="82"/>
      <c r="T392" s="83"/>
      <c r="AT392" s="16" t="s">
        <v>208</v>
      </c>
      <c r="AU392" s="16" t="s">
        <v>75</v>
      </c>
    </row>
    <row r="393" s="1" customFormat="1">
      <c r="B393" s="37"/>
      <c r="C393" s="38"/>
      <c r="D393" s="231" t="s">
        <v>210</v>
      </c>
      <c r="E393" s="38"/>
      <c r="F393" s="234" t="s">
        <v>2175</v>
      </c>
      <c r="G393" s="38"/>
      <c r="H393" s="38"/>
      <c r="I393" s="144"/>
      <c r="J393" s="38"/>
      <c r="K393" s="38"/>
      <c r="L393" s="42"/>
      <c r="M393" s="233"/>
      <c r="N393" s="82"/>
      <c r="O393" s="82"/>
      <c r="P393" s="82"/>
      <c r="Q393" s="82"/>
      <c r="R393" s="82"/>
      <c r="S393" s="82"/>
      <c r="T393" s="83"/>
      <c r="AT393" s="16" t="s">
        <v>210</v>
      </c>
      <c r="AU393" s="16" t="s">
        <v>75</v>
      </c>
    </row>
    <row r="394" s="1" customFormat="1" ht="16.5" customHeight="1">
      <c r="B394" s="37"/>
      <c r="C394" s="218" t="s">
        <v>2279</v>
      </c>
      <c r="D394" s="218" t="s">
        <v>201</v>
      </c>
      <c r="E394" s="219" t="s">
        <v>2280</v>
      </c>
      <c r="F394" s="220" t="s">
        <v>2281</v>
      </c>
      <c r="G394" s="221" t="s">
        <v>277</v>
      </c>
      <c r="H394" s="222">
        <v>10</v>
      </c>
      <c r="I394" s="223"/>
      <c r="J394" s="224">
        <f>ROUND(I394*H394,2)</f>
        <v>0</v>
      </c>
      <c r="K394" s="220" t="s">
        <v>205</v>
      </c>
      <c r="L394" s="42"/>
      <c r="M394" s="225" t="s">
        <v>30</v>
      </c>
      <c r="N394" s="226" t="s">
        <v>46</v>
      </c>
      <c r="O394" s="82"/>
      <c r="P394" s="227">
        <f>O394*H394</f>
        <v>0</v>
      </c>
      <c r="Q394" s="227">
        <v>0</v>
      </c>
      <c r="R394" s="227">
        <f>Q394*H394</f>
        <v>0</v>
      </c>
      <c r="S394" s="227">
        <v>0</v>
      </c>
      <c r="T394" s="228">
        <f>S394*H394</f>
        <v>0</v>
      </c>
      <c r="AR394" s="229" t="s">
        <v>206</v>
      </c>
      <c r="AT394" s="229" t="s">
        <v>201</v>
      </c>
      <c r="AU394" s="229" t="s">
        <v>75</v>
      </c>
      <c r="AY394" s="16" t="s">
        <v>199</v>
      </c>
      <c r="BE394" s="230">
        <f>IF(N394="základní",J394,0)</f>
        <v>0</v>
      </c>
      <c r="BF394" s="230">
        <f>IF(N394="snížená",J394,0)</f>
        <v>0</v>
      </c>
      <c r="BG394" s="230">
        <f>IF(N394="zákl. přenesená",J394,0)</f>
        <v>0</v>
      </c>
      <c r="BH394" s="230">
        <f>IF(N394="sníž. přenesená",J394,0)</f>
        <v>0</v>
      </c>
      <c r="BI394" s="230">
        <f>IF(N394="nulová",J394,0)</f>
        <v>0</v>
      </c>
      <c r="BJ394" s="16" t="s">
        <v>83</v>
      </c>
      <c r="BK394" s="230">
        <f>ROUND(I394*H394,2)</f>
        <v>0</v>
      </c>
      <c r="BL394" s="16" t="s">
        <v>206</v>
      </c>
      <c r="BM394" s="229" t="s">
        <v>2282</v>
      </c>
    </row>
    <row r="395" s="1" customFormat="1">
      <c r="B395" s="37"/>
      <c r="C395" s="38"/>
      <c r="D395" s="231" t="s">
        <v>208</v>
      </c>
      <c r="E395" s="38"/>
      <c r="F395" s="232" t="s">
        <v>2283</v>
      </c>
      <c r="G395" s="38"/>
      <c r="H395" s="38"/>
      <c r="I395" s="144"/>
      <c r="J395" s="38"/>
      <c r="K395" s="38"/>
      <c r="L395" s="42"/>
      <c r="M395" s="233"/>
      <c r="N395" s="82"/>
      <c r="O395" s="82"/>
      <c r="P395" s="82"/>
      <c r="Q395" s="82"/>
      <c r="R395" s="82"/>
      <c r="S395" s="82"/>
      <c r="T395" s="83"/>
      <c r="AT395" s="16" t="s">
        <v>208</v>
      </c>
      <c r="AU395" s="16" t="s">
        <v>75</v>
      </c>
    </row>
    <row r="396" s="1" customFormat="1">
      <c r="B396" s="37"/>
      <c r="C396" s="38"/>
      <c r="D396" s="231" t="s">
        <v>210</v>
      </c>
      <c r="E396" s="38"/>
      <c r="F396" s="234" t="s">
        <v>2260</v>
      </c>
      <c r="G396" s="38"/>
      <c r="H396" s="38"/>
      <c r="I396" s="144"/>
      <c r="J396" s="38"/>
      <c r="K396" s="38"/>
      <c r="L396" s="42"/>
      <c r="M396" s="260"/>
      <c r="N396" s="261"/>
      <c r="O396" s="261"/>
      <c r="P396" s="261"/>
      <c r="Q396" s="261"/>
      <c r="R396" s="261"/>
      <c r="S396" s="261"/>
      <c r="T396" s="262"/>
      <c r="AT396" s="16" t="s">
        <v>210</v>
      </c>
      <c r="AU396" s="16" t="s">
        <v>75</v>
      </c>
    </row>
    <row r="397" s="1" customFormat="1" ht="6.96" customHeight="1">
      <c r="B397" s="57"/>
      <c r="C397" s="58"/>
      <c r="D397" s="58"/>
      <c r="E397" s="58"/>
      <c r="F397" s="58"/>
      <c r="G397" s="58"/>
      <c r="H397" s="58"/>
      <c r="I397" s="169"/>
      <c r="J397" s="58"/>
      <c r="K397" s="58"/>
      <c r="L397" s="42"/>
    </row>
  </sheetData>
  <sheetProtection sheet="1" autoFilter="0" formatColumns="0" formatRows="0" objects="1" scenarios="1" spinCount="100000" saltValue="4OCRITg97OhyrHSrYvBJtZ+SAwGuB2DZpRwSUKVIgB+Z+rN7D2WuufL0cVP+L9Sf/GHE+0BV77U2pMmhw0TN2w==" hashValue="OzO0f6PK1sH5x1bwyD2c9vYG1/9Ya4oXXYGk+R/yc+RLTq3WxWGDLt08LZ7RtLKVZ6rgK00STpQp+rLz8HA3Hg==" algorithmName="SHA-512" password="CC35"/>
  <autoFilter ref="C78:K396"/>
  <mergeCells count="9">
    <mergeCell ref="E7:H7"/>
    <mergeCell ref="E9:H9"/>
    <mergeCell ref="E18:H18"/>
    <mergeCell ref="E27:H27"/>
    <mergeCell ref="E48:H48"/>
    <mergeCell ref="E50:H50"/>
    <mergeCell ref="E69:H69"/>
    <mergeCell ref="E71:H7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152</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2284</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34</v>
      </c>
      <c r="L20" s="42"/>
    </row>
    <row r="21" s="1" customFormat="1" ht="18" customHeight="1">
      <c r="B21" s="42"/>
      <c r="E21" s="131" t="s">
        <v>35</v>
      </c>
      <c r="I21" s="146" t="s">
        <v>29</v>
      </c>
      <c r="J21" s="131" t="s">
        <v>30</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2285</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ROUND(J81,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ROUND((SUM(BE81:BE179)),  2)</f>
        <v>0</v>
      </c>
      <c r="I33" s="158">
        <v>0.20999999999999999</v>
      </c>
      <c r="J33" s="157">
        <f>ROUND(((SUM(BE81:BE179))*I33),  2)</f>
        <v>0</v>
      </c>
      <c r="L33" s="42"/>
    </row>
    <row r="34" s="1" customFormat="1" ht="14.4" customHeight="1">
      <c r="B34" s="42"/>
      <c r="E34" s="142" t="s">
        <v>47</v>
      </c>
      <c r="F34" s="157">
        <f>ROUND((SUM(BF81:BF179)),  2)</f>
        <v>0</v>
      </c>
      <c r="I34" s="158">
        <v>0.14999999999999999</v>
      </c>
      <c r="J34" s="157">
        <f>ROUND(((SUM(BF81:BF179))*I34),  2)</f>
        <v>0</v>
      </c>
      <c r="L34" s="42"/>
    </row>
    <row r="35" hidden="1" s="1" customFormat="1" ht="14.4" customHeight="1">
      <c r="B35" s="42"/>
      <c r="E35" s="142" t="s">
        <v>48</v>
      </c>
      <c r="F35" s="157">
        <f>ROUND((SUM(BG81:BG179)),  2)</f>
        <v>0</v>
      </c>
      <c r="I35" s="158">
        <v>0.20999999999999999</v>
      </c>
      <c r="J35" s="157">
        <f>0</f>
        <v>0</v>
      </c>
      <c r="L35" s="42"/>
    </row>
    <row r="36" hidden="1" s="1" customFormat="1" ht="14.4" customHeight="1">
      <c r="B36" s="42"/>
      <c r="E36" s="142" t="s">
        <v>49</v>
      </c>
      <c r="F36" s="157">
        <f>ROUND((SUM(BH81:BH179)),  2)</f>
        <v>0</v>
      </c>
      <c r="I36" s="158">
        <v>0.14999999999999999</v>
      </c>
      <c r="J36" s="157">
        <f>0</f>
        <v>0</v>
      </c>
      <c r="L36" s="42"/>
    </row>
    <row r="37" hidden="1" s="1" customFormat="1" ht="14.4" customHeight="1">
      <c r="B37" s="42"/>
      <c r="E37" s="142" t="s">
        <v>50</v>
      </c>
      <c r="F37" s="157">
        <f>ROUND((SUM(BI81:BI179)),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05 - Konečné terénní a sadové úpravy - STAVBA I (Město Cheb)</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43.05" customHeight="1">
      <c r="B54" s="37"/>
      <c r="C54" s="31" t="s">
        <v>25</v>
      </c>
      <c r="D54" s="38"/>
      <c r="E54" s="38"/>
      <c r="F54" s="26" t="str">
        <f>E15</f>
        <v>Město Cheb</v>
      </c>
      <c r="G54" s="38"/>
      <c r="H54" s="38"/>
      <c r="I54" s="146" t="s">
        <v>33</v>
      </c>
      <c r="J54" s="35" t="str">
        <f>E21</f>
        <v>DSVA, s.r.o. - Ing. Petr Král, Jozef Turza</v>
      </c>
      <c r="K54" s="38"/>
      <c r="L54" s="42"/>
    </row>
    <row r="55" s="1" customFormat="1" ht="27.9" customHeight="1">
      <c r="B55" s="37"/>
      <c r="C55" s="31" t="s">
        <v>31</v>
      </c>
      <c r="D55" s="38"/>
      <c r="E55" s="38"/>
      <c r="F55" s="26" t="str">
        <f>IF(E18="","",E18)</f>
        <v>Vyplň údaj</v>
      </c>
      <c r="G55" s="38"/>
      <c r="H55" s="38"/>
      <c r="I55" s="146" t="s">
        <v>37</v>
      </c>
      <c r="J55" s="35" t="str">
        <f>E24</f>
        <v>DSVA, s.r.o. - Jozef Turza</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J81</f>
        <v>0</v>
      </c>
      <c r="K59" s="38"/>
      <c r="L59" s="42"/>
      <c r="AU59" s="16" t="s">
        <v>177</v>
      </c>
    </row>
    <row r="60" s="8" customFormat="1" ht="24.96" customHeight="1">
      <c r="B60" s="179"/>
      <c r="C60" s="180"/>
      <c r="D60" s="181" t="s">
        <v>178</v>
      </c>
      <c r="E60" s="182"/>
      <c r="F60" s="182"/>
      <c r="G60" s="182"/>
      <c r="H60" s="182"/>
      <c r="I60" s="183"/>
      <c r="J60" s="184">
        <f>J82</f>
        <v>0</v>
      </c>
      <c r="K60" s="180"/>
      <c r="L60" s="185"/>
    </row>
    <row r="61" s="9" customFormat="1" ht="19.92" customHeight="1">
      <c r="B61" s="186"/>
      <c r="C61" s="123"/>
      <c r="D61" s="187" t="s">
        <v>179</v>
      </c>
      <c r="E61" s="188"/>
      <c r="F61" s="188"/>
      <c r="G61" s="188"/>
      <c r="H61" s="188"/>
      <c r="I61" s="189"/>
      <c r="J61" s="190">
        <f>J83</f>
        <v>0</v>
      </c>
      <c r="K61" s="123"/>
      <c r="L61" s="191"/>
    </row>
    <row r="62" s="1" customFormat="1" ht="21.84" customHeight="1">
      <c r="B62" s="37"/>
      <c r="C62" s="38"/>
      <c r="D62" s="38"/>
      <c r="E62" s="38"/>
      <c r="F62" s="38"/>
      <c r="G62" s="38"/>
      <c r="H62" s="38"/>
      <c r="I62" s="144"/>
      <c r="J62" s="38"/>
      <c r="K62" s="38"/>
      <c r="L62" s="42"/>
    </row>
    <row r="63" s="1" customFormat="1" ht="6.96" customHeight="1">
      <c r="B63" s="57"/>
      <c r="C63" s="58"/>
      <c r="D63" s="58"/>
      <c r="E63" s="58"/>
      <c r="F63" s="58"/>
      <c r="G63" s="58"/>
      <c r="H63" s="58"/>
      <c r="I63" s="169"/>
      <c r="J63" s="58"/>
      <c r="K63" s="58"/>
      <c r="L63" s="42"/>
    </row>
    <row r="67" s="1" customFormat="1" ht="6.96" customHeight="1">
      <c r="B67" s="59"/>
      <c r="C67" s="60"/>
      <c r="D67" s="60"/>
      <c r="E67" s="60"/>
      <c r="F67" s="60"/>
      <c r="G67" s="60"/>
      <c r="H67" s="60"/>
      <c r="I67" s="172"/>
      <c r="J67" s="60"/>
      <c r="K67" s="60"/>
      <c r="L67" s="42"/>
    </row>
    <row r="68" s="1" customFormat="1" ht="24.96" customHeight="1">
      <c r="B68" s="37"/>
      <c r="C68" s="22" t="s">
        <v>184</v>
      </c>
      <c r="D68" s="38"/>
      <c r="E68" s="38"/>
      <c r="F68" s="38"/>
      <c r="G68" s="38"/>
      <c r="H68" s="38"/>
      <c r="I68" s="144"/>
      <c r="J68" s="38"/>
      <c r="K68" s="38"/>
      <c r="L68" s="42"/>
    </row>
    <row r="69" s="1" customFormat="1" ht="6.96" customHeight="1">
      <c r="B69" s="37"/>
      <c r="C69" s="38"/>
      <c r="D69" s="38"/>
      <c r="E69" s="38"/>
      <c r="F69" s="38"/>
      <c r="G69" s="38"/>
      <c r="H69" s="38"/>
      <c r="I69" s="144"/>
      <c r="J69" s="38"/>
      <c r="K69" s="38"/>
      <c r="L69" s="42"/>
    </row>
    <row r="70" s="1" customFormat="1" ht="12" customHeight="1">
      <c r="B70" s="37"/>
      <c r="C70" s="31" t="s">
        <v>16</v>
      </c>
      <c r="D70" s="38"/>
      <c r="E70" s="38"/>
      <c r="F70" s="38"/>
      <c r="G70" s="38"/>
      <c r="H70" s="38"/>
      <c r="I70" s="144"/>
      <c r="J70" s="38"/>
      <c r="K70" s="38"/>
      <c r="L70" s="42"/>
    </row>
    <row r="71" s="1" customFormat="1" ht="16.5" customHeight="1">
      <c r="B71" s="37"/>
      <c r="C71" s="38"/>
      <c r="D71" s="38"/>
      <c r="E71" s="173" t="str">
        <f>E7</f>
        <v>Úprava komunikace Cheb-Háje, ul. Zemědělská - STAVBA I</v>
      </c>
      <c r="F71" s="31"/>
      <c r="G71" s="31"/>
      <c r="H71" s="31"/>
      <c r="I71" s="144"/>
      <c r="J71" s="38"/>
      <c r="K71" s="38"/>
      <c r="L71" s="42"/>
    </row>
    <row r="72" s="1" customFormat="1" ht="12" customHeight="1">
      <c r="B72" s="37"/>
      <c r="C72" s="31" t="s">
        <v>172</v>
      </c>
      <c r="D72" s="38"/>
      <c r="E72" s="38"/>
      <c r="F72" s="38"/>
      <c r="G72" s="38"/>
      <c r="H72" s="38"/>
      <c r="I72" s="144"/>
      <c r="J72" s="38"/>
      <c r="K72" s="38"/>
      <c r="L72" s="42"/>
    </row>
    <row r="73" s="1" customFormat="1" ht="16.5" customHeight="1">
      <c r="B73" s="37"/>
      <c r="C73" s="38"/>
      <c r="D73" s="38"/>
      <c r="E73" s="67" t="str">
        <f>E9</f>
        <v>SO 05 - Konečné terénní a sadové úpravy - STAVBA I (Město Cheb)</v>
      </c>
      <c r="F73" s="38"/>
      <c r="G73" s="38"/>
      <c r="H73" s="38"/>
      <c r="I73" s="144"/>
      <c r="J73" s="38"/>
      <c r="K73" s="38"/>
      <c r="L73" s="42"/>
    </row>
    <row r="74" s="1" customFormat="1" ht="6.96" customHeight="1">
      <c r="B74" s="37"/>
      <c r="C74" s="38"/>
      <c r="D74" s="38"/>
      <c r="E74" s="38"/>
      <c r="F74" s="38"/>
      <c r="G74" s="38"/>
      <c r="H74" s="38"/>
      <c r="I74" s="144"/>
      <c r="J74" s="38"/>
      <c r="K74" s="38"/>
      <c r="L74" s="42"/>
    </row>
    <row r="75" s="1" customFormat="1" ht="12" customHeight="1">
      <c r="B75" s="37"/>
      <c r="C75" s="31" t="s">
        <v>21</v>
      </c>
      <c r="D75" s="38"/>
      <c r="E75" s="38"/>
      <c r="F75" s="26" t="str">
        <f>F12</f>
        <v>Cheb-Háje</v>
      </c>
      <c r="G75" s="38"/>
      <c r="H75" s="38"/>
      <c r="I75" s="146" t="s">
        <v>23</v>
      </c>
      <c r="J75" s="70" t="str">
        <f>IF(J12="","",J12)</f>
        <v>21. 8. 2018</v>
      </c>
      <c r="K75" s="38"/>
      <c r="L75" s="42"/>
    </row>
    <row r="76" s="1" customFormat="1" ht="6.96" customHeight="1">
      <c r="B76" s="37"/>
      <c r="C76" s="38"/>
      <c r="D76" s="38"/>
      <c r="E76" s="38"/>
      <c r="F76" s="38"/>
      <c r="G76" s="38"/>
      <c r="H76" s="38"/>
      <c r="I76" s="144"/>
      <c r="J76" s="38"/>
      <c r="K76" s="38"/>
      <c r="L76" s="42"/>
    </row>
    <row r="77" s="1" customFormat="1" ht="43.05" customHeight="1">
      <c r="B77" s="37"/>
      <c r="C77" s="31" t="s">
        <v>25</v>
      </c>
      <c r="D77" s="38"/>
      <c r="E77" s="38"/>
      <c r="F77" s="26" t="str">
        <f>E15</f>
        <v>Město Cheb</v>
      </c>
      <c r="G77" s="38"/>
      <c r="H77" s="38"/>
      <c r="I77" s="146" t="s">
        <v>33</v>
      </c>
      <c r="J77" s="35" t="str">
        <f>E21</f>
        <v>DSVA, s.r.o. - Ing. Petr Král, Jozef Turza</v>
      </c>
      <c r="K77" s="38"/>
      <c r="L77" s="42"/>
    </row>
    <row r="78" s="1" customFormat="1" ht="27.9" customHeight="1">
      <c r="B78" s="37"/>
      <c r="C78" s="31" t="s">
        <v>31</v>
      </c>
      <c r="D78" s="38"/>
      <c r="E78" s="38"/>
      <c r="F78" s="26" t="str">
        <f>IF(E18="","",E18)</f>
        <v>Vyplň údaj</v>
      </c>
      <c r="G78" s="38"/>
      <c r="H78" s="38"/>
      <c r="I78" s="146" t="s">
        <v>37</v>
      </c>
      <c r="J78" s="35" t="str">
        <f>E24</f>
        <v>DSVA, s.r.o. - Jozef Turza</v>
      </c>
      <c r="K78" s="38"/>
      <c r="L78" s="42"/>
    </row>
    <row r="79" s="1" customFormat="1" ht="10.32" customHeight="1">
      <c r="B79" s="37"/>
      <c r="C79" s="38"/>
      <c r="D79" s="38"/>
      <c r="E79" s="38"/>
      <c r="F79" s="38"/>
      <c r="G79" s="38"/>
      <c r="H79" s="38"/>
      <c r="I79" s="144"/>
      <c r="J79" s="38"/>
      <c r="K79" s="38"/>
      <c r="L79" s="42"/>
    </row>
    <row r="80" s="10" customFormat="1" ht="29.28" customHeight="1">
      <c r="B80" s="192"/>
      <c r="C80" s="193" t="s">
        <v>185</v>
      </c>
      <c r="D80" s="194" t="s">
        <v>60</v>
      </c>
      <c r="E80" s="194" t="s">
        <v>56</v>
      </c>
      <c r="F80" s="194" t="s">
        <v>57</v>
      </c>
      <c r="G80" s="194" t="s">
        <v>186</v>
      </c>
      <c r="H80" s="194" t="s">
        <v>187</v>
      </c>
      <c r="I80" s="195" t="s">
        <v>188</v>
      </c>
      <c r="J80" s="194" t="s">
        <v>176</v>
      </c>
      <c r="K80" s="196" t="s">
        <v>189</v>
      </c>
      <c r="L80" s="197"/>
      <c r="M80" s="90" t="s">
        <v>30</v>
      </c>
      <c r="N80" s="91" t="s">
        <v>45</v>
      </c>
      <c r="O80" s="91" t="s">
        <v>190</v>
      </c>
      <c r="P80" s="91" t="s">
        <v>191</v>
      </c>
      <c r="Q80" s="91" t="s">
        <v>192</v>
      </c>
      <c r="R80" s="91" t="s">
        <v>193</v>
      </c>
      <c r="S80" s="91" t="s">
        <v>194</v>
      </c>
      <c r="T80" s="92" t="s">
        <v>195</v>
      </c>
    </row>
    <row r="81" s="1" customFormat="1" ht="22.8" customHeight="1">
      <c r="B81" s="37"/>
      <c r="C81" s="97" t="s">
        <v>196</v>
      </c>
      <c r="D81" s="38"/>
      <c r="E81" s="38"/>
      <c r="F81" s="38"/>
      <c r="G81" s="38"/>
      <c r="H81" s="38"/>
      <c r="I81" s="144"/>
      <c r="J81" s="198">
        <f>BK81</f>
        <v>0</v>
      </c>
      <c r="K81" s="38"/>
      <c r="L81" s="42"/>
      <c r="M81" s="93"/>
      <c r="N81" s="94"/>
      <c r="O81" s="94"/>
      <c r="P81" s="199">
        <f>P82</f>
        <v>0</v>
      </c>
      <c r="Q81" s="94"/>
      <c r="R81" s="199">
        <f>R82</f>
        <v>1.3816675999999999</v>
      </c>
      <c r="S81" s="94"/>
      <c r="T81" s="200">
        <f>T82</f>
        <v>0</v>
      </c>
      <c r="AT81" s="16" t="s">
        <v>74</v>
      </c>
      <c r="AU81" s="16" t="s">
        <v>177</v>
      </c>
      <c r="BK81" s="201">
        <f>BK82</f>
        <v>0</v>
      </c>
    </row>
    <row r="82" s="11" customFormat="1" ht="25.92" customHeight="1">
      <c r="B82" s="202"/>
      <c r="C82" s="203"/>
      <c r="D82" s="204" t="s">
        <v>74</v>
      </c>
      <c r="E82" s="205" t="s">
        <v>197</v>
      </c>
      <c r="F82" s="205" t="s">
        <v>198</v>
      </c>
      <c r="G82" s="203"/>
      <c r="H82" s="203"/>
      <c r="I82" s="206"/>
      <c r="J82" s="207">
        <f>BK82</f>
        <v>0</v>
      </c>
      <c r="K82" s="203"/>
      <c r="L82" s="208"/>
      <c r="M82" s="209"/>
      <c r="N82" s="210"/>
      <c r="O82" s="210"/>
      <c r="P82" s="211">
        <f>P83</f>
        <v>0</v>
      </c>
      <c r="Q82" s="210"/>
      <c r="R82" s="211">
        <f>R83</f>
        <v>1.3816675999999999</v>
      </c>
      <c r="S82" s="210"/>
      <c r="T82" s="212">
        <f>T83</f>
        <v>0</v>
      </c>
      <c r="AR82" s="213" t="s">
        <v>83</v>
      </c>
      <c r="AT82" s="214" t="s">
        <v>74</v>
      </c>
      <c r="AU82" s="214" t="s">
        <v>75</v>
      </c>
      <c r="AY82" s="213" t="s">
        <v>199</v>
      </c>
      <c r="BK82" s="215">
        <f>BK83</f>
        <v>0</v>
      </c>
    </row>
    <row r="83" s="11" customFormat="1" ht="22.8" customHeight="1">
      <c r="B83" s="202"/>
      <c r="C83" s="203"/>
      <c r="D83" s="204" t="s">
        <v>74</v>
      </c>
      <c r="E83" s="216" t="s">
        <v>83</v>
      </c>
      <c r="F83" s="216" t="s">
        <v>200</v>
      </c>
      <c r="G83" s="203"/>
      <c r="H83" s="203"/>
      <c r="I83" s="206"/>
      <c r="J83" s="217">
        <f>BK83</f>
        <v>0</v>
      </c>
      <c r="K83" s="203"/>
      <c r="L83" s="208"/>
      <c r="M83" s="209"/>
      <c r="N83" s="210"/>
      <c r="O83" s="210"/>
      <c r="P83" s="211">
        <f>SUM(P84:P179)</f>
        <v>0</v>
      </c>
      <c r="Q83" s="210"/>
      <c r="R83" s="211">
        <f>SUM(R84:R179)</f>
        <v>1.3816675999999999</v>
      </c>
      <c r="S83" s="210"/>
      <c r="T83" s="212">
        <f>SUM(T84:T179)</f>
        <v>0</v>
      </c>
      <c r="AR83" s="213" t="s">
        <v>83</v>
      </c>
      <c r="AT83" s="214" t="s">
        <v>74</v>
      </c>
      <c r="AU83" s="214" t="s">
        <v>83</v>
      </c>
      <c r="AY83" s="213" t="s">
        <v>199</v>
      </c>
      <c r="BK83" s="215">
        <f>SUM(BK84:BK179)</f>
        <v>0</v>
      </c>
    </row>
    <row r="84" s="1" customFormat="1" ht="16.5" customHeight="1">
      <c r="B84" s="37"/>
      <c r="C84" s="218" t="s">
        <v>83</v>
      </c>
      <c r="D84" s="218" t="s">
        <v>201</v>
      </c>
      <c r="E84" s="219" t="s">
        <v>414</v>
      </c>
      <c r="F84" s="220" t="s">
        <v>415</v>
      </c>
      <c r="G84" s="221" t="s">
        <v>221</v>
      </c>
      <c r="H84" s="222">
        <v>157.80000000000001</v>
      </c>
      <c r="I84" s="223"/>
      <c r="J84" s="224">
        <f>ROUND(I84*H84,2)</f>
        <v>0</v>
      </c>
      <c r="K84" s="220" t="s">
        <v>205</v>
      </c>
      <c r="L84" s="42"/>
      <c r="M84" s="225" t="s">
        <v>30</v>
      </c>
      <c r="N84" s="226" t="s">
        <v>46</v>
      </c>
      <c r="O84" s="82"/>
      <c r="P84" s="227">
        <f>O84*H84</f>
        <v>0</v>
      </c>
      <c r="Q84" s="227">
        <v>0</v>
      </c>
      <c r="R84" s="227">
        <f>Q84*H84</f>
        <v>0</v>
      </c>
      <c r="S84" s="227">
        <v>0</v>
      </c>
      <c r="T84" s="228">
        <f>S84*H84</f>
        <v>0</v>
      </c>
      <c r="AR84" s="229" t="s">
        <v>206</v>
      </c>
      <c r="AT84" s="229" t="s">
        <v>201</v>
      </c>
      <c r="AU84" s="229" t="s">
        <v>85</v>
      </c>
      <c r="AY84" s="16" t="s">
        <v>199</v>
      </c>
      <c r="BE84" s="230">
        <f>IF(N84="základní",J84,0)</f>
        <v>0</v>
      </c>
      <c r="BF84" s="230">
        <f>IF(N84="snížená",J84,0)</f>
        <v>0</v>
      </c>
      <c r="BG84" s="230">
        <f>IF(N84="zákl. přenesená",J84,0)</f>
        <v>0</v>
      </c>
      <c r="BH84" s="230">
        <f>IF(N84="sníž. přenesená",J84,0)</f>
        <v>0</v>
      </c>
      <c r="BI84" s="230">
        <f>IF(N84="nulová",J84,0)</f>
        <v>0</v>
      </c>
      <c r="BJ84" s="16" t="s">
        <v>83</v>
      </c>
      <c r="BK84" s="230">
        <f>ROUND(I84*H84,2)</f>
        <v>0</v>
      </c>
      <c r="BL84" s="16" t="s">
        <v>206</v>
      </c>
      <c r="BM84" s="229" t="s">
        <v>2286</v>
      </c>
    </row>
    <row r="85" s="1" customFormat="1">
      <c r="B85" s="37"/>
      <c r="C85" s="38"/>
      <c r="D85" s="231" t="s">
        <v>208</v>
      </c>
      <c r="E85" s="38"/>
      <c r="F85" s="232" t="s">
        <v>417</v>
      </c>
      <c r="G85" s="38"/>
      <c r="H85" s="38"/>
      <c r="I85" s="144"/>
      <c r="J85" s="38"/>
      <c r="K85" s="38"/>
      <c r="L85" s="42"/>
      <c r="M85" s="233"/>
      <c r="N85" s="82"/>
      <c r="O85" s="82"/>
      <c r="P85" s="82"/>
      <c r="Q85" s="82"/>
      <c r="R85" s="82"/>
      <c r="S85" s="82"/>
      <c r="T85" s="83"/>
      <c r="AT85" s="16" t="s">
        <v>208</v>
      </c>
      <c r="AU85" s="16" t="s">
        <v>85</v>
      </c>
    </row>
    <row r="86" s="1" customFormat="1">
      <c r="B86" s="37"/>
      <c r="C86" s="38"/>
      <c r="D86" s="231" t="s">
        <v>210</v>
      </c>
      <c r="E86" s="38"/>
      <c r="F86" s="234" t="s">
        <v>418</v>
      </c>
      <c r="G86" s="38"/>
      <c r="H86" s="38"/>
      <c r="I86" s="144"/>
      <c r="J86" s="38"/>
      <c r="K86" s="38"/>
      <c r="L86" s="42"/>
      <c r="M86" s="233"/>
      <c r="N86" s="82"/>
      <c r="O86" s="82"/>
      <c r="P86" s="82"/>
      <c r="Q86" s="82"/>
      <c r="R86" s="82"/>
      <c r="S86" s="82"/>
      <c r="T86" s="83"/>
      <c r="AT86" s="16" t="s">
        <v>210</v>
      </c>
      <c r="AU86" s="16" t="s">
        <v>85</v>
      </c>
    </row>
    <row r="87" s="12" customFormat="1">
      <c r="B87" s="235"/>
      <c r="C87" s="236"/>
      <c r="D87" s="231" t="s">
        <v>214</v>
      </c>
      <c r="E87" s="237" t="s">
        <v>30</v>
      </c>
      <c r="F87" s="238" t="s">
        <v>2287</v>
      </c>
      <c r="G87" s="236"/>
      <c r="H87" s="239">
        <v>157.80000000000001</v>
      </c>
      <c r="I87" s="240"/>
      <c r="J87" s="236"/>
      <c r="K87" s="236"/>
      <c r="L87" s="241"/>
      <c r="M87" s="242"/>
      <c r="N87" s="243"/>
      <c r="O87" s="243"/>
      <c r="P87" s="243"/>
      <c r="Q87" s="243"/>
      <c r="R87" s="243"/>
      <c r="S87" s="243"/>
      <c r="T87" s="244"/>
      <c r="AT87" s="245" t="s">
        <v>214</v>
      </c>
      <c r="AU87" s="245" t="s">
        <v>85</v>
      </c>
      <c r="AV87" s="12" t="s">
        <v>85</v>
      </c>
      <c r="AW87" s="12" t="s">
        <v>36</v>
      </c>
      <c r="AX87" s="12" t="s">
        <v>75</v>
      </c>
      <c r="AY87" s="245" t="s">
        <v>199</v>
      </c>
    </row>
    <row r="88" s="13" customFormat="1">
      <c r="B88" s="246"/>
      <c r="C88" s="247"/>
      <c r="D88" s="231" t="s">
        <v>214</v>
      </c>
      <c r="E88" s="248" t="s">
        <v>30</v>
      </c>
      <c r="F88" s="249" t="s">
        <v>216</v>
      </c>
      <c r="G88" s="247"/>
      <c r="H88" s="250">
        <v>157.80000000000001</v>
      </c>
      <c r="I88" s="251"/>
      <c r="J88" s="247"/>
      <c r="K88" s="247"/>
      <c r="L88" s="252"/>
      <c r="M88" s="253"/>
      <c r="N88" s="254"/>
      <c r="O88" s="254"/>
      <c r="P88" s="254"/>
      <c r="Q88" s="254"/>
      <c r="R88" s="254"/>
      <c r="S88" s="254"/>
      <c r="T88" s="255"/>
      <c r="AT88" s="256" t="s">
        <v>214</v>
      </c>
      <c r="AU88" s="256" t="s">
        <v>85</v>
      </c>
      <c r="AV88" s="13" t="s">
        <v>206</v>
      </c>
      <c r="AW88" s="13" t="s">
        <v>36</v>
      </c>
      <c r="AX88" s="13" t="s">
        <v>83</v>
      </c>
      <c r="AY88" s="256" t="s">
        <v>199</v>
      </c>
    </row>
    <row r="89" s="1" customFormat="1" ht="16.5" customHeight="1">
      <c r="B89" s="37"/>
      <c r="C89" s="218" t="s">
        <v>85</v>
      </c>
      <c r="D89" s="218" t="s">
        <v>201</v>
      </c>
      <c r="E89" s="219" t="s">
        <v>2288</v>
      </c>
      <c r="F89" s="220" t="s">
        <v>2289</v>
      </c>
      <c r="G89" s="221" t="s">
        <v>204</v>
      </c>
      <c r="H89" s="222">
        <v>250</v>
      </c>
      <c r="I89" s="223"/>
      <c r="J89" s="224">
        <f>ROUND(I89*H89,2)</f>
        <v>0</v>
      </c>
      <c r="K89" s="220" t="s">
        <v>205</v>
      </c>
      <c r="L89" s="42"/>
      <c r="M89" s="225" t="s">
        <v>30</v>
      </c>
      <c r="N89" s="226" t="s">
        <v>46</v>
      </c>
      <c r="O89" s="82"/>
      <c r="P89" s="227">
        <f>O89*H89</f>
        <v>0</v>
      </c>
      <c r="Q89" s="227">
        <v>0</v>
      </c>
      <c r="R89" s="227">
        <f>Q89*H89</f>
        <v>0</v>
      </c>
      <c r="S89" s="227">
        <v>0</v>
      </c>
      <c r="T89" s="228">
        <f>S89*H89</f>
        <v>0</v>
      </c>
      <c r="AR89" s="229" t="s">
        <v>206</v>
      </c>
      <c r="AT89" s="229" t="s">
        <v>201</v>
      </c>
      <c r="AU89" s="229" t="s">
        <v>85</v>
      </c>
      <c r="AY89" s="16" t="s">
        <v>199</v>
      </c>
      <c r="BE89" s="230">
        <f>IF(N89="základní",J89,0)</f>
        <v>0</v>
      </c>
      <c r="BF89" s="230">
        <f>IF(N89="snížená",J89,0)</f>
        <v>0</v>
      </c>
      <c r="BG89" s="230">
        <f>IF(N89="zákl. přenesená",J89,0)</f>
        <v>0</v>
      </c>
      <c r="BH89" s="230">
        <f>IF(N89="sníž. přenesená",J89,0)</f>
        <v>0</v>
      </c>
      <c r="BI89" s="230">
        <f>IF(N89="nulová",J89,0)</f>
        <v>0</v>
      </c>
      <c r="BJ89" s="16" t="s">
        <v>83</v>
      </c>
      <c r="BK89" s="230">
        <f>ROUND(I89*H89,2)</f>
        <v>0</v>
      </c>
      <c r="BL89" s="16" t="s">
        <v>206</v>
      </c>
      <c r="BM89" s="229" t="s">
        <v>2290</v>
      </c>
    </row>
    <row r="90" s="1" customFormat="1">
      <c r="B90" s="37"/>
      <c r="C90" s="38"/>
      <c r="D90" s="231" t="s">
        <v>208</v>
      </c>
      <c r="E90" s="38"/>
      <c r="F90" s="232" t="s">
        <v>2291</v>
      </c>
      <c r="G90" s="38"/>
      <c r="H90" s="38"/>
      <c r="I90" s="144"/>
      <c r="J90" s="38"/>
      <c r="K90" s="38"/>
      <c r="L90" s="42"/>
      <c r="M90" s="233"/>
      <c r="N90" s="82"/>
      <c r="O90" s="82"/>
      <c r="P90" s="82"/>
      <c r="Q90" s="82"/>
      <c r="R90" s="82"/>
      <c r="S90" s="82"/>
      <c r="T90" s="83"/>
      <c r="AT90" s="16" t="s">
        <v>208</v>
      </c>
      <c r="AU90" s="16" t="s">
        <v>85</v>
      </c>
    </row>
    <row r="91" s="1" customFormat="1">
      <c r="B91" s="37"/>
      <c r="C91" s="38"/>
      <c r="D91" s="231" t="s">
        <v>210</v>
      </c>
      <c r="E91" s="38"/>
      <c r="F91" s="234" t="s">
        <v>2292</v>
      </c>
      <c r="G91" s="38"/>
      <c r="H91" s="38"/>
      <c r="I91" s="144"/>
      <c r="J91" s="38"/>
      <c r="K91" s="38"/>
      <c r="L91" s="42"/>
      <c r="M91" s="233"/>
      <c r="N91" s="82"/>
      <c r="O91" s="82"/>
      <c r="P91" s="82"/>
      <c r="Q91" s="82"/>
      <c r="R91" s="82"/>
      <c r="S91" s="82"/>
      <c r="T91" s="83"/>
      <c r="AT91" s="16" t="s">
        <v>210</v>
      </c>
      <c r="AU91" s="16" t="s">
        <v>85</v>
      </c>
    </row>
    <row r="92" s="12" customFormat="1">
      <c r="B92" s="235"/>
      <c r="C92" s="236"/>
      <c r="D92" s="231" t="s">
        <v>214</v>
      </c>
      <c r="E92" s="237" t="s">
        <v>30</v>
      </c>
      <c r="F92" s="238" t="s">
        <v>2293</v>
      </c>
      <c r="G92" s="236"/>
      <c r="H92" s="239">
        <v>250</v>
      </c>
      <c r="I92" s="240"/>
      <c r="J92" s="236"/>
      <c r="K92" s="236"/>
      <c r="L92" s="241"/>
      <c r="M92" s="242"/>
      <c r="N92" s="243"/>
      <c r="O92" s="243"/>
      <c r="P92" s="243"/>
      <c r="Q92" s="243"/>
      <c r="R92" s="243"/>
      <c r="S92" s="243"/>
      <c r="T92" s="244"/>
      <c r="AT92" s="245" t="s">
        <v>214</v>
      </c>
      <c r="AU92" s="245" t="s">
        <v>85</v>
      </c>
      <c r="AV92" s="12" t="s">
        <v>85</v>
      </c>
      <c r="AW92" s="12" t="s">
        <v>36</v>
      </c>
      <c r="AX92" s="12" t="s">
        <v>75</v>
      </c>
      <c r="AY92" s="245" t="s">
        <v>199</v>
      </c>
    </row>
    <row r="93" s="13" customFormat="1">
      <c r="B93" s="246"/>
      <c r="C93" s="247"/>
      <c r="D93" s="231" t="s">
        <v>214</v>
      </c>
      <c r="E93" s="248" t="s">
        <v>30</v>
      </c>
      <c r="F93" s="249" t="s">
        <v>216</v>
      </c>
      <c r="G93" s="247"/>
      <c r="H93" s="250">
        <v>250</v>
      </c>
      <c r="I93" s="251"/>
      <c r="J93" s="247"/>
      <c r="K93" s="247"/>
      <c r="L93" s="252"/>
      <c r="M93" s="253"/>
      <c r="N93" s="254"/>
      <c r="O93" s="254"/>
      <c r="P93" s="254"/>
      <c r="Q93" s="254"/>
      <c r="R93" s="254"/>
      <c r="S93" s="254"/>
      <c r="T93" s="255"/>
      <c r="AT93" s="256" t="s">
        <v>214</v>
      </c>
      <c r="AU93" s="256" t="s">
        <v>85</v>
      </c>
      <c r="AV93" s="13" t="s">
        <v>206</v>
      </c>
      <c r="AW93" s="13" t="s">
        <v>36</v>
      </c>
      <c r="AX93" s="13" t="s">
        <v>83</v>
      </c>
      <c r="AY93" s="256" t="s">
        <v>199</v>
      </c>
    </row>
    <row r="94" s="1" customFormat="1" ht="16.5" customHeight="1">
      <c r="B94" s="37"/>
      <c r="C94" s="218" t="s">
        <v>217</v>
      </c>
      <c r="D94" s="218" t="s">
        <v>201</v>
      </c>
      <c r="E94" s="219" t="s">
        <v>2294</v>
      </c>
      <c r="F94" s="220" t="s">
        <v>2295</v>
      </c>
      <c r="G94" s="221" t="s">
        <v>204</v>
      </c>
      <c r="H94" s="222">
        <v>802</v>
      </c>
      <c r="I94" s="223"/>
      <c r="J94" s="224">
        <f>ROUND(I94*H94,2)</f>
        <v>0</v>
      </c>
      <c r="K94" s="220" t="s">
        <v>205</v>
      </c>
      <c r="L94" s="42"/>
      <c r="M94" s="225" t="s">
        <v>30</v>
      </c>
      <c r="N94" s="226" t="s">
        <v>46</v>
      </c>
      <c r="O94" s="82"/>
      <c r="P94" s="227">
        <f>O94*H94</f>
        <v>0</v>
      </c>
      <c r="Q94" s="227">
        <v>0</v>
      </c>
      <c r="R94" s="227">
        <f>Q94*H94</f>
        <v>0</v>
      </c>
      <c r="S94" s="227">
        <v>0</v>
      </c>
      <c r="T94" s="228">
        <f>S94*H94</f>
        <v>0</v>
      </c>
      <c r="AR94" s="229" t="s">
        <v>206</v>
      </c>
      <c r="AT94" s="229" t="s">
        <v>201</v>
      </c>
      <c r="AU94" s="229" t="s">
        <v>85</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206</v>
      </c>
      <c r="BM94" s="229" t="s">
        <v>2296</v>
      </c>
    </row>
    <row r="95" s="1" customFormat="1">
      <c r="B95" s="37"/>
      <c r="C95" s="38"/>
      <c r="D95" s="231" t="s">
        <v>208</v>
      </c>
      <c r="E95" s="38"/>
      <c r="F95" s="232" t="s">
        <v>2297</v>
      </c>
      <c r="G95" s="38"/>
      <c r="H95" s="38"/>
      <c r="I95" s="144"/>
      <c r="J95" s="38"/>
      <c r="K95" s="38"/>
      <c r="L95" s="42"/>
      <c r="M95" s="233"/>
      <c r="N95" s="82"/>
      <c r="O95" s="82"/>
      <c r="P95" s="82"/>
      <c r="Q95" s="82"/>
      <c r="R95" s="82"/>
      <c r="S95" s="82"/>
      <c r="T95" s="83"/>
      <c r="AT95" s="16" t="s">
        <v>208</v>
      </c>
      <c r="AU95" s="16" t="s">
        <v>85</v>
      </c>
    </row>
    <row r="96" s="1" customFormat="1">
      <c r="B96" s="37"/>
      <c r="C96" s="38"/>
      <c r="D96" s="231" t="s">
        <v>210</v>
      </c>
      <c r="E96" s="38"/>
      <c r="F96" s="234" t="s">
        <v>600</v>
      </c>
      <c r="G96" s="38"/>
      <c r="H96" s="38"/>
      <c r="I96" s="144"/>
      <c r="J96" s="38"/>
      <c r="K96" s="38"/>
      <c r="L96" s="42"/>
      <c r="M96" s="233"/>
      <c r="N96" s="82"/>
      <c r="O96" s="82"/>
      <c r="P96" s="82"/>
      <c r="Q96" s="82"/>
      <c r="R96" s="82"/>
      <c r="S96" s="82"/>
      <c r="T96" s="83"/>
      <c r="AT96" s="16" t="s">
        <v>210</v>
      </c>
      <c r="AU96" s="16" t="s">
        <v>85</v>
      </c>
    </row>
    <row r="97" s="12" customFormat="1">
      <c r="B97" s="235"/>
      <c r="C97" s="236"/>
      <c r="D97" s="231" t="s">
        <v>214</v>
      </c>
      <c r="E97" s="237" t="s">
        <v>30</v>
      </c>
      <c r="F97" s="238" t="s">
        <v>2298</v>
      </c>
      <c r="G97" s="236"/>
      <c r="H97" s="239">
        <v>802</v>
      </c>
      <c r="I97" s="240"/>
      <c r="J97" s="236"/>
      <c r="K97" s="236"/>
      <c r="L97" s="241"/>
      <c r="M97" s="242"/>
      <c r="N97" s="243"/>
      <c r="O97" s="243"/>
      <c r="P97" s="243"/>
      <c r="Q97" s="243"/>
      <c r="R97" s="243"/>
      <c r="S97" s="243"/>
      <c r="T97" s="244"/>
      <c r="AT97" s="245" t="s">
        <v>214</v>
      </c>
      <c r="AU97" s="245" t="s">
        <v>85</v>
      </c>
      <c r="AV97" s="12" t="s">
        <v>85</v>
      </c>
      <c r="AW97" s="12" t="s">
        <v>36</v>
      </c>
      <c r="AX97" s="12" t="s">
        <v>75</v>
      </c>
      <c r="AY97" s="245" t="s">
        <v>199</v>
      </c>
    </row>
    <row r="98" s="13" customFormat="1">
      <c r="B98" s="246"/>
      <c r="C98" s="247"/>
      <c r="D98" s="231" t="s">
        <v>214</v>
      </c>
      <c r="E98" s="248" t="s">
        <v>30</v>
      </c>
      <c r="F98" s="249" t="s">
        <v>216</v>
      </c>
      <c r="G98" s="247"/>
      <c r="H98" s="250">
        <v>802</v>
      </c>
      <c r="I98" s="251"/>
      <c r="J98" s="247"/>
      <c r="K98" s="247"/>
      <c r="L98" s="252"/>
      <c r="M98" s="253"/>
      <c r="N98" s="254"/>
      <c r="O98" s="254"/>
      <c r="P98" s="254"/>
      <c r="Q98" s="254"/>
      <c r="R98" s="254"/>
      <c r="S98" s="254"/>
      <c r="T98" s="255"/>
      <c r="AT98" s="256" t="s">
        <v>214</v>
      </c>
      <c r="AU98" s="256" t="s">
        <v>85</v>
      </c>
      <c r="AV98" s="13" t="s">
        <v>206</v>
      </c>
      <c r="AW98" s="13" t="s">
        <v>36</v>
      </c>
      <c r="AX98" s="13" t="s">
        <v>83</v>
      </c>
      <c r="AY98" s="256" t="s">
        <v>199</v>
      </c>
    </row>
    <row r="99" s="1" customFormat="1" ht="16.5" customHeight="1">
      <c r="B99" s="37"/>
      <c r="C99" s="218" t="s">
        <v>206</v>
      </c>
      <c r="D99" s="218" t="s">
        <v>201</v>
      </c>
      <c r="E99" s="219" t="s">
        <v>2299</v>
      </c>
      <c r="F99" s="220" t="s">
        <v>2300</v>
      </c>
      <c r="G99" s="221" t="s">
        <v>204</v>
      </c>
      <c r="H99" s="222">
        <v>250</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2301</v>
      </c>
    </row>
    <row r="100" s="1" customFormat="1">
      <c r="B100" s="37"/>
      <c r="C100" s="38"/>
      <c r="D100" s="231" t="s">
        <v>208</v>
      </c>
      <c r="E100" s="38"/>
      <c r="F100" s="232" t="s">
        <v>2302</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1580</v>
      </c>
      <c r="G101" s="38"/>
      <c r="H101" s="38"/>
      <c r="I101" s="144"/>
      <c r="J101" s="38"/>
      <c r="K101" s="38"/>
      <c r="L101" s="42"/>
      <c r="M101" s="233"/>
      <c r="N101" s="82"/>
      <c r="O101" s="82"/>
      <c r="P101" s="82"/>
      <c r="Q101" s="82"/>
      <c r="R101" s="82"/>
      <c r="S101" s="82"/>
      <c r="T101" s="83"/>
      <c r="AT101" s="16" t="s">
        <v>210</v>
      </c>
      <c r="AU101" s="16" t="s">
        <v>85</v>
      </c>
    </row>
    <row r="102" s="12" customFormat="1">
      <c r="B102" s="235"/>
      <c r="C102" s="236"/>
      <c r="D102" s="231" t="s">
        <v>214</v>
      </c>
      <c r="E102" s="237" t="s">
        <v>30</v>
      </c>
      <c r="F102" s="238" t="s">
        <v>2293</v>
      </c>
      <c r="G102" s="236"/>
      <c r="H102" s="239">
        <v>250</v>
      </c>
      <c r="I102" s="240"/>
      <c r="J102" s="236"/>
      <c r="K102" s="236"/>
      <c r="L102" s="241"/>
      <c r="M102" s="242"/>
      <c r="N102" s="243"/>
      <c r="O102" s="243"/>
      <c r="P102" s="243"/>
      <c r="Q102" s="243"/>
      <c r="R102" s="243"/>
      <c r="S102" s="243"/>
      <c r="T102" s="244"/>
      <c r="AT102" s="245" t="s">
        <v>214</v>
      </c>
      <c r="AU102" s="245" t="s">
        <v>85</v>
      </c>
      <c r="AV102" s="12" t="s">
        <v>85</v>
      </c>
      <c r="AW102" s="12" t="s">
        <v>36</v>
      </c>
      <c r="AX102" s="12" t="s">
        <v>75</v>
      </c>
      <c r="AY102" s="245" t="s">
        <v>199</v>
      </c>
    </row>
    <row r="103" s="13" customFormat="1">
      <c r="B103" s="246"/>
      <c r="C103" s="247"/>
      <c r="D103" s="231" t="s">
        <v>214</v>
      </c>
      <c r="E103" s="248" t="s">
        <v>30</v>
      </c>
      <c r="F103" s="249" t="s">
        <v>216</v>
      </c>
      <c r="G103" s="247"/>
      <c r="H103" s="250">
        <v>250</v>
      </c>
      <c r="I103" s="251"/>
      <c r="J103" s="247"/>
      <c r="K103" s="247"/>
      <c r="L103" s="252"/>
      <c r="M103" s="253"/>
      <c r="N103" s="254"/>
      <c r="O103" s="254"/>
      <c r="P103" s="254"/>
      <c r="Q103" s="254"/>
      <c r="R103" s="254"/>
      <c r="S103" s="254"/>
      <c r="T103" s="255"/>
      <c r="AT103" s="256" t="s">
        <v>214</v>
      </c>
      <c r="AU103" s="256" t="s">
        <v>85</v>
      </c>
      <c r="AV103" s="13" t="s">
        <v>206</v>
      </c>
      <c r="AW103" s="13" t="s">
        <v>36</v>
      </c>
      <c r="AX103" s="13" t="s">
        <v>83</v>
      </c>
      <c r="AY103" s="256" t="s">
        <v>199</v>
      </c>
    </row>
    <row r="104" s="1" customFormat="1" ht="16.5" customHeight="1">
      <c r="B104" s="37"/>
      <c r="C104" s="218" t="s">
        <v>242</v>
      </c>
      <c r="D104" s="218" t="s">
        <v>201</v>
      </c>
      <c r="E104" s="219" t="s">
        <v>1576</v>
      </c>
      <c r="F104" s="220" t="s">
        <v>1577</v>
      </c>
      <c r="G104" s="221" t="s">
        <v>204</v>
      </c>
      <c r="H104" s="222">
        <v>653</v>
      </c>
      <c r="I104" s="223"/>
      <c r="J104" s="224">
        <f>ROUND(I104*H104,2)</f>
        <v>0</v>
      </c>
      <c r="K104" s="220" t="s">
        <v>205</v>
      </c>
      <c r="L104" s="42"/>
      <c r="M104" s="225" t="s">
        <v>30</v>
      </c>
      <c r="N104" s="226" t="s">
        <v>46</v>
      </c>
      <c r="O104" s="82"/>
      <c r="P104" s="227">
        <f>O104*H104</f>
        <v>0</v>
      </c>
      <c r="Q104" s="227">
        <v>0</v>
      </c>
      <c r="R104" s="227">
        <f>Q104*H104</f>
        <v>0</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2303</v>
      </c>
    </row>
    <row r="105" s="1" customFormat="1">
      <c r="B105" s="37"/>
      <c r="C105" s="38"/>
      <c r="D105" s="231" t="s">
        <v>208</v>
      </c>
      <c r="E105" s="38"/>
      <c r="F105" s="232" t="s">
        <v>1579</v>
      </c>
      <c r="G105" s="38"/>
      <c r="H105" s="38"/>
      <c r="I105" s="144"/>
      <c r="J105" s="38"/>
      <c r="K105" s="38"/>
      <c r="L105" s="42"/>
      <c r="M105" s="233"/>
      <c r="N105" s="82"/>
      <c r="O105" s="82"/>
      <c r="P105" s="82"/>
      <c r="Q105" s="82"/>
      <c r="R105" s="82"/>
      <c r="S105" s="82"/>
      <c r="T105" s="83"/>
      <c r="AT105" s="16" t="s">
        <v>208</v>
      </c>
      <c r="AU105" s="16" t="s">
        <v>85</v>
      </c>
    </row>
    <row r="106" s="1" customFormat="1">
      <c r="B106" s="37"/>
      <c r="C106" s="38"/>
      <c r="D106" s="231" t="s">
        <v>210</v>
      </c>
      <c r="E106" s="38"/>
      <c r="F106" s="234" t="s">
        <v>1580</v>
      </c>
      <c r="G106" s="38"/>
      <c r="H106" s="38"/>
      <c r="I106" s="144"/>
      <c r="J106" s="38"/>
      <c r="K106" s="38"/>
      <c r="L106" s="42"/>
      <c r="M106" s="233"/>
      <c r="N106" s="82"/>
      <c r="O106" s="82"/>
      <c r="P106" s="82"/>
      <c r="Q106" s="82"/>
      <c r="R106" s="82"/>
      <c r="S106" s="82"/>
      <c r="T106" s="83"/>
      <c r="AT106" s="16" t="s">
        <v>210</v>
      </c>
      <c r="AU106" s="16" t="s">
        <v>85</v>
      </c>
    </row>
    <row r="107" s="12" customFormat="1">
      <c r="B107" s="235"/>
      <c r="C107" s="236"/>
      <c r="D107" s="231" t="s">
        <v>214</v>
      </c>
      <c r="E107" s="237" t="s">
        <v>30</v>
      </c>
      <c r="F107" s="238" t="s">
        <v>2304</v>
      </c>
      <c r="G107" s="236"/>
      <c r="H107" s="239">
        <v>653</v>
      </c>
      <c r="I107" s="240"/>
      <c r="J107" s="236"/>
      <c r="K107" s="236"/>
      <c r="L107" s="241"/>
      <c r="M107" s="242"/>
      <c r="N107" s="243"/>
      <c r="O107" s="243"/>
      <c r="P107" s="243"/>
      <c r="Q107" s="243"/>
      <c r="R107" s="243"/>
      <c r="S107" s="243"/>
      <c r="T107" s="244"/>
      <c r="AT107" s="245" t="s">
        <v>214</v>
      </c>
      <c r="AU107" s="245" t="s">
        <v>85</v>
      </c>
      <c r="AV107" s="12" t="s">
        <v>85</v>
      </c>
      <c r="AW107" s="12" t="s">
        <v>36</v>
      </c>
      <c r="AX107" s="12" t="s">
        <v>75</v>
      </c>
      <c r="AY107" s="245" t="s">
        <v>199</v>
      </c>
    </row>
    <row r="108" s="13" customFormat="1">
      <c r="B108" s="246"/>
      <c r="C108" s="247"/>
      <c r="D108" s="231" t="s">
        <v>214</v>
      </c>
      <c r="E108" s="248" t="s">
        <v>30</v>
      </c>
      <c r="F108" s="249" t="s">
        <v>216</v>
      </c>
      <c r="G108" s="247"/>
      <c r="H108" s="250">
        <v>653</v>
      </c>
      <c r="I108" s="251"/>
      <c r="J108" s="247"/>
      <c r="K108" s="247"/>
      <c r="L108" s="252"/>
      <c r="M108" s="253"/>
      <c r="N108" s="254"/>
      <c r="O108" s="254"/>
      <c r="P108" s="254"/>
      <c r="Q108" s="254"/>
      <c r="R108" s="254"/>
      <c r="S108" s="254"/>
      <c r="T108" s="255"/>
      <c r="AT108" s="256" t="s">
        <v>214</v>
      </c>
      <c r="AU108" s="256" t="s">
        <v>85</v>
      </c>
      <c r="AV108" s="13" t="s">
        <v>206</v>
      </c>
      <c r="AW108" s="13" t="s">
        <v>36</v>
      </c>
      <c r="AX108" s="13" t="s">
        <v>83</v>
      </c>
      <c r="AY108" s="256" t="s">
        <v>199</v>
      </c>
    </row>
    <row r="109" s="1" customFormat="1" ht="16.5" customHeight="1">
      <c r="B109" s="37"/>
      <c r="C109" s="218" t="s">
        <v>247</v>
      </c>
      <c r="D109" s="218" t="s">
        <v>201</v>
      </c>
      <c r="E109" s="219" t="s">
        <v>2305</v>
      </c>
      <c r="F109" s="220" t="s">
        <v>2306</v>
      </c>
      <c r="G109" s="221" t="s">
        <v>204</v>
      </c>
      <c r="H109" s="222">
        <v>149</v>
      </c>
      <c r="I109" s="223"/>
      <c r="J109" s="224">
        <f>ROUND(I109*H109,2)</f>
        <v>0</v>
      </c>
      <c r="K109" s="220" t="s">
        <v>205</v>
      </c>
      <c r="L109" s="42"/>
      <c r="M109" s="225" t="s">
        <v>30</v>
      </c>
      <c r="N109" s="226" t="s">
        <v>46</v>
      </c>
      <c r="O109" s="82"/>
      <c r="P109" s="227">
        <f>O109*H109</f>
        <v>0</v>
      </c>
      <c r="Q109" s="227">
        <v>8.2999999999999998E-05</v>
      </c>
      <c r="R109" s="227">
        <f>Q109*H109</f>
        <v>0.012367</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2307</v>
      </c>
    </row>
    <row r="110" s="1" customFormat="1">
      <c r="B110" s="37"/>
      <c r="C110" s="38"/>
      <c r="D110" s="231" t="s">
        <v>208</v>
      </c>
      <c r="E110" s="38"/>
      <c r="F110" s="232" t="s">
        <v>2308</v>
      </c>
      <c r="G110" s="38"/>
      <c r="H110" s="38"/>
      <c r="I110" s="144"/>
      <c r="J110" s="38"/>
      <c r="K110" s="38"/>
      <c r="L110" s="42"/>
      <c r="M110" s="233"/>
      <c r="N110" s="82"/>
      <c r="O110" s="82"/>
      <c r="P110" s="82"/>
      <c r="Q110" s="82"/>
      <c r="R110" s="82"/>
      <c r="S110" s="82"/>
      <c r="T110" s="83"/>
      <c r="AT110" s="16" t="s">
        <v>208</v>
      </c>
      <c r="AU110" s="16" t="s">
        <v>85</v>
      </c>
    </row>
    <row r="111" s="1" customFormat="1">
      <c r="B111" s="37"/>
      <c r="C111" s="38"/>
      <c r="D111" s="231" t="s">
        <v>210</v>
      </c>
      <c r="E111" s="38"/>
      <c r="F111" s="234" t="s">
        <v>1580</v>
      </c>
      <c r="G111" s="38"/>
      <c r="H111" s="38"/>
      <c r="I111" s="144"/>
      <c r="J111" s="38"/>
      <c r="K111" s="38"/>
      <c r="L111" s="42"/>
      <c r="M111" s="233"/>
      <c r="N111" s="82"/>
      <c r="O111" s="82"/>
      <c r="P111" s="82"/>
      <c r="Q111" s="82"/>
      <c r="R111" s="82"/>
      <c r="S111" s="82"/>
      <c r="T111" s="83"/>
      <c r="AT111" s="16" t="s">
        <v>210</v>
      </c>
      <c r="AU111" s="16" t="s">
        <v>85</v>
      </c>
    </row>
    <row r="112" s="12" customFormat="1">
      <c r="B112" s="235"/>
      <c r="C112" s="236"/>
      <c r="D112" s="231" t="s">
        <v>214</v>
      </c>
      <c r="E112" s="237" t="s">
        <v>30</v>
      </c>
      <c r="F112" s="238" t="s">
        <v>2309</v>
      </c>
      <c r="G112" s="236"/>
      <c r="H112" s="239">
        <v>149</v>
      </c>
      <c r="I112" s="240"/>
      <c r="J112" s="236"/>
      <c r="K112" s="236"/>
      <c r="L112" s="241"/>
      <c r="M112" s="242"/>
      <c r="N112" s="243"/>
      <c r="O112" s="243"/>
      <c r="P112" s="243"/>
      <c r="Q112" s="243"/>
      <c r="R112" s="243"/>
      <c r="S112" s="243"/>
      <c r="T112" s="244"/>
      <c r="AT112" s="245" t="s">
        <v>214</v>
      </c>
      <c r="AU112" s="245" t="s">
        <v>85</v>
      </c>
      <c r="AV112" s="12" t="s">
        <v>85</v>
      </c>
      <c r="AW112" s="12" t="s">
        <v>36</v>
      </c>
      <c r="AX112" s="12" t="s">
        <v>75</v>
      </c>
      <c r="AY112" s="245" t="s">
        <v>199</v>
      </c>
    </row>
    <row r="113" s="13" customFormat="1">
      <c r="B113" s="246"/>
      <c r="C113" s="247"/>
      <c r="D113" s="231" t="s">
        <v>214</v>
      </c>
      <c r="E113" s="248" t="s">
        <v>30</v>
      </c>
      <c r="F113" s="249" t="s">
        <v>216</v>
      </c>
      <c r="G113" s="247"/>
      <c r="H113" s="250">
        <v>149</v>
      </c>
      <c r="I113" s="251"/>
      <c r="J113" s="247"/>
      <c r="K113" s="247"/>
      <c r="L113" s="252"/>
      <c r="M113" s="253"/>
      <c r="N113" s="254"/>
      <c r="O113" s="254"/>
      <c r="P113" s="254"/>
      <c r="Q113" s="254"/>
      <c r="R113" s="254"/>
      <c r="S113" s="254"/>
      <c r="T113" s="255"/>
      <c r="AT113" s="256" t="s">
        <v>214</v>
      </c>
      <c r="AU113" s="256" t="s">
        <v>85</v>
      </c>
      <c r="AV113" s="13" t="s">
        <v>206</v>
      </c>
      <c r="AW113" s="13" t="s">
        <v>36</v>
      </c>
      <c r="AX113" s="13" t="s">
        <v>83</v>
      </c>
      <c r="AY113" s="256" t="s">
        <v>199</v>
      </c>
    </row>
    <row r="114" s="1" customFormat="1" ht="16.5" customHeight="1">
      <c r="B114" s="37"/>
      <c r="C114" s="218" t="s">
        <v>254</v>
      </c>
      <c r="D114" s="218" t="s">
        <v>201</v>
      </c>
      <c r="E114" s="219" t="s">
        <v>2310</v>
      </c>
      <c r="F114" s="220" t="s">
        <v>2311</v>
      </c>
      <c r="G114" s="221" t="s">
        <v>204</v>
      </c>
      <c r="H114" s="222">
        <v>802</v>
      </c>
      <c r="I114" s="223"/>
      <c r="J114" s="224">
        <f>ROUND(I114*H114,2)</f>
        <v>0</v>
      </c>
      <c r="K114" s="220" t="s">
        <v>205</v>
      </c>
      <c r="L114" s="42"/>
      <c r="M114" s="225" t="s">
        <v>30</v>
      </c>
      <c r="N114" s="226" t="s">
        <v>46</v>
      </c>
      <c r="O114" s="82"/>
      <c r="P114" s="227">
        <f>O114*H114</f>
        <v>0</v>
      </c>
      <c r="Q114" s="227">
        <v>2.9999999999999999E-07</v>
      </c>
      <c r="R114" s="227">
        <f>Q114*H114</f>
        <v>0.00024059999999999999</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2312</v>
      </c>
    </row>
    <row r="115" s="1" customFormat="1">
      <c r="B115" s="37"/>
      <c r="C115" s="38"/>
      <c r="D115" s="231" t="s">
        <v>208</v>
      </c>
      <c r="E115" s="38"/>
      <c r="F115" s="232" t="s">
        <v>2313</v>
      </c>
      <c r="G115" s="38"/>
      <c r="H115" s="38"/>
      <c r="I115" s="144"/>
      <c r="J115" s="38"/>
      <c r="K115" s="38"/>
      <c r="L115" s="42"/>
      <c r="M115" s="233"/>
      <c r="N115" s="82"/>
      <c r="O115" s="82"/>
      <c r="P115" s="82"/>
      <c r="Q115" s="82"/>
      <c r="R115" s="82"/>
      <c r="S115" s="82"/>
      <c r="T115" s="83"/>
      <c r="AT115" s="16" t="s">
        <v>208</v>
      </c>
      <c r="AU115" s="16" t="s">
        <v>85</v>
      </c>
    </row>
    <row r="116" s="1" customFormat="1">
      <c r="B116" s="37"/>
      <c r="C116" s="38"/>
      <c r="D116" s="231" t="s">
        <v>210</v>
      </c>
      <c r="E116" s="38"/>
      <c r="F116" s="234" t="s">
        <v>2314</v>
      </c>
      <c r="G116" s="38"/>
      <c r="H116" s="38"/>
      <c r="I116" s="144"/>
      <c r="J116" s="38"/>
      <c r="K116" s="38"/>
      <c r="L116" s="42"/>
      <c r="M116" s="233"/>
      <c r="N116" s="82"/>
      <c r="O116" s="82"/>
      <c r="P116" s="82"/>
      <c r="Q116" s="82"/>
      <c r="R116" s="82"/>
      <c r="S116" s="82"/>
      <c r="T116" s="83"/>
      <c r="AT116" s="16" t="s">
        <v>210</v>
      </c>
      <c r="AU116" s="16" t="s">
        <v>85</v>
      </c>
    </row>
    <row r="117" s="12" customFormat="1">
      <c r="B117" s="235"/>
      <c r="C117" s="236"/>
      <c r="D117" s="231" t="s">
        <v>214</v>
      </c>
      <c r="E117" s="237" t="s">
        <v>30</v>
      </c>
      <c r="F117" s="238" t="s">
        <v>2315</v>
      </c>
      <c r="G117" s="236"/>
      <c r="H117" s="239">
        <v>802</v>
      </c>
      <c r="I117" s="240"/>
      <c r="J117" s="236"/>
      <c r="K117" s="236"/>
      <c r="L117" s="241"/>
      <c r="M117" s="242"/>
      <c r="N117" s="243"/>
      <c r="O117" s="243"/>
      <c r="P117" s="243"/>
      <c r="Q117" s="243"/>
      <c r="R117" s="243"/>
      <c r="S117" s="243"/>
      <c r="T117" s="244"/>
      <c r="AT117" s="245" t="s">
        <v>214</v>
      </c>
      <c r="AU117" s="245" t="s">
        <v>85</v>
      </c>
      <c r="AV117" s="12" t="s">
        <v>85</v>
      </c>
      <c r="AW117" s="12" t="s">
        <v>36</v>
      </c>
      <c r="AX117" s="12" t="s">
        <v>83</v>
      </c>
      <c r="AY117" s="245" t="s">
        <v>199</v>
      </c>
    </row>
    <row r="118" s="1" customFormat="1" ht="16.5" customHeight="1">
      <c r="B118" s="37"/>
      <c r="C118" s="218" t="s">
        <v>263</v>
      </c>
      <c r="D118" s="218" t="s">
        <v>201</v>
      </c>
      <c r="E118" s="219" t="s">
        <v>2316</v>
      </c>
      <c r="F118" s="220" t="s">
        <v>2317</v>
      </c>
      <c r="G118" s="221" t="s">
        <v>204</v>
      </c>
      <c r="H118" s="222">
        <v>250</v>
      </c>
      <c r="I118" s="223"/>
      <c r="J118" s="224">
        <f>ROUND(I118*H118,2)</f>
        <v>0</v>
      </c>
      <c r="K118" s="220" t="s">
        <v>205</v>
      </c>
      <c r="L118" s="42"/>
      <c r="M118" s="225" t="s">
        <v>30</v>
      </c>
      <c r="N118" s="226" t="s">
        <v>46</v>
      </c>
      <c r="O118" s="82"/>
      <c r="P118" s="227">
        <f>O118*H118</f>
        <v>0</v>
      </c>
      <c r="Q118" s="227">
        <v>2.9999999999999999E-07</v>
      </c>
      <c r="R118" s="227">
        <f>Q118*H118</f>
        <v>7.4999999999999993E-05</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2318</v>
      </c>
    </row>
    <row r="119" s="1" customFormat="1">
      <c r="B119" s="37"/>
      <c r="C119" s="38"/>
      <c r="D119" s="231" t="s">
        <v>208</v>
      </c>
      <c r="E119" s="38"/>
      <c r="F119" s="232" t="s">
        <v>2319</v>
      </c>
      <c r="G119" s="38"/>
      <c r="H119" s="38"/>
      <c r="I119" s="144"/>
      <c r="J119" s="38"/>
      <c r="K119" s="38"/>
      <c r="L119" s="42"/>
      <c r="M119" s="233"/>
      <c r="N119" s="82"/>
      <c r="O119" s="82"/>
      <c r="P119" s="82"/>
      <c r="Q119" s="82"/>
      <c r="R119" s="82"/>
      <c r="S119" s="82"/>
      <c r="T119" s="83"/>
      <c r="AT119" s="16" t="s">
        <v>208</v>
      </c>
      <c r="AU119" s="16" t="s">
        <v>85</v>
      </c>
    </row>
    <row r="120" s="1" customFormat="1">
      <c r="B120" s="37"/>
      <c r="C120" s="38"/>
      <c r="D120" s="231" t="s">
        <v>210</v>
      </c>
      <c r="E120" s="38"/>
      <c r="F120" s="234" t="s">
        <v>2314</v>
      </c>
      <c r="G120" s="38"/>
      <c r="H120" s="38"/>
      <c r="I120" s="144"/>
      <c r="J120" s="38"/>
      <c r="K120" s="38"/>
      <c r="L120" s="42"/>
      <c r="M120" s="233"/>
      <c r="N120" s="82"/>
      <c r="O120" s="82"/>
      <c r="P120" s="82"/>
      <c r="Q120" s="82"/>
      <c r="R120" s="82"/>
      <c r="S120" s="82"/>
      <c r="T120" s="83"/>
      <c r="AT120" s="16" t="s">
        <v>210</v>
      </c>
      <c r="AU120" s="16" t="s">
        <v>85</v>
      </c>
    </row>
    <row r="121" s="12" customFormat="1">
      <c r="B121" s="235"/>
      <c r="C121" s="236"/>
      <c r="D121" s="231" t="s">
        <v>214</v>
      </c>
      <c r="E121" s="237" t="s">
        <v>30</v>
      </c>
      <c r="F121" s="238" t="s">
        <v>2320</v>
      </c>
      <c r="G121" s="236"/>
      <c r="H121" s="239">
        <v>250</v>
      </c>
      <c r="I121" s="240"/>
      <c r="J121" s="236"/>
      <c r="K121" s="236"/>
      <c r="L121" s="241"/>
      <c r="M121" s="242"/>
      <c r="N121" s="243"/>
      <c r="O121" s="243"/>
      <c r="P121" s="243"/>
      <c r="Q121" s="243"/>
      <c r="R121" s="243"/>
      <c r="S121" s="243"/>
      <c r="T121" s="244"/>
      <c r="AT121" s="245" t="s">
        <v>214</v>
      </c>
      <c r="AU121" s="245" t="s">
        <v>85</v>
      </c>
      <c r="AV121" s="12" t="s">
        <v>85</v>
      </c>
      <c r="AW121" s="12" t="s">
        <v>36</v>
      </c>
      <c r="AX121" s="12" t="s">
        <v>83</v>
      </c>
      <c r="AY121" s="245" t="s">
        <v>199</v>
      </c>
    </row>
    <row r="122" s="1" customFormat="1" ht="16.5" customHeight="1">
      <c r="B122" s="37"/>
      <c r="C122" s="218" t="s">
        <v>225</v>
      </c>
      <c r="D122" s="218" t="s">
        <v>201</v>
      </c>
      <c r="E122" s="219" t="s">
        <v>2321</v>
      </c>
      <c r="F122" s="220" t="s">
        <v>2322</v>
      </c>
      <c r="G122" s="221" t="s">
        <v>236</v>
      </c>
      <c r="H122" s="222">
        <v>0.024</v>
      </c>
      <c r="I122" s="223"/>
      <c r="J122" s="224">
        <f>ROUND(I122*H122,2)</f>
        <v>0</v>
      </c>
      <c r="K122" s="220" t="s">
        <v>205</v>
      </c>
      <c r="L122" s="42"/>
      <c r="M122" s="225" t="s">
        <v>30</v>
      </c>
      <c r="N122" s="226" t="s">
        <v>46</v>
      </c>
      <c r="O122" s="82"/>
      <c r="P122" s="227">
        <f>O122*H122</f>
        <v>0</v>
      </c>
      <c r="Q122" s="227">
        <v>0</v>
      </c>
      <c r="R122" s="227">
        <f>Q122*H122</f>
        <v>0</v>
      </c>
      <c r="S122" s="227">
        <v>0</v>
      </c>
      <c r="T122" s="228">
        <f>S122*H122</f>
        <v>0</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2323</v>
      </c>
    </row>
    <row r="123" s="1" customFormat="1">
      <c r="B123" s="37"/>
      <c r="C123" s="38"/>
      <c r="D123" s="231" t="s">
        <v>208</v>
      </c>
      <c r="E123" s="38"/>
      <c r="F123" s="232" t="s">
        <v>2324</v>
      </c>
      <c r="G123" s="38"/>
      <c r="H123" s="38"/>
      <c r="I123" s="144"/>
      <c r="J123" s="38"/>
      <c r="K123" s="38"/>
      <c r="L123" s="42"/>
      <c r="M123" s="233"/>
      <c r="N123" s="82"/>
      <c r="O123" s="82"/>
      <c r="P123" s="82"/>
      <c r="Q123" s="82"/>
      <c r="R123" s="82"/>
      <c r="S123" s="82"/>
      <c r="T123" s="83"/>
      <c r="AT123" s="16" t="s">
        <v>208</v>
      </c>
      <c r="AU123" s="16" t="s">
        <v>85</v>
      </c>
    </row>
    <row r="124" s="1" customFormat="1">
      <c r="B124" s="37"/>
      <c r="C124" s="38"/>
      <c r="D124" s="231" t="s">
        <v>210</v>
      </c>
      <c r="E124" s="38"/>
      <c r="F124" s="234" t="s">
        <v>2325</v>
      </c>
      <c r="G124" s="38"/>
      <c r="H124" s="38"/>
      <c r="I124" s="144"/>
      <c r="J124" s="38"/>
      <c r="K124" s="38"/>
      <c r="L124" s="42"/>
      <c r="M124" s="233"/>
      <c r="N124" s="82"/>
      <c r="O124" s="82"/>
      <c r="P124" s="82"/>
      <c r="Q124" s="82"/>
      <c r="R124" s="82"/>
      <c r="S124" s="82"/>
      <c r="T124" s="83"/>
      <c r="AT124" s="16" t="s">
        <v>210</v>
      </c>
      <c r="AU124" s="16" t="s">
        <v>85</v>
      </c>
    </row>
    <row r="125" s="1" customFormat="1" ht="16.5" customHeight="1">
      <c r="B125" s="37"/>
      <c r="C125" s="218" t="s">
        <v>124</v>
      </c>
      <c r="D125" s="218" t="s">
        <v>201</v>
      </c>
      <c r="E125" s="219" t="s">
        <v>2326</v>
      </c>
      <c r="F125" s="220" t="s">
        <v>2327</v>
      </c>
      <c r="G125" s="221" t="s">
        <v>236</v>
      </c>
      <c r="H125" s="222">
        <v>0.0080000000000000002</v>
      </c>
      <c r="I125" s="223"/>
      <c r="J125" s="224">
        <f>ROUND(I125*H125,2)</f>
        <v>0</v>
      </c>
      <c r="K125" s="220" t="s">
        <v>205</v>
      </c>
      <c r="L125" s="42"/>
      <c r="M125" s="225" t="s">
        <v>30</v>
      </c>
      <c r="N125" s="226" t="s">
        <v>46</v>
      </c>
      <c r="O125" s="82"/>
      <c r="P125" s="227">
        <f>O125*H125</f>
        <v>0</v>
      </c>
      <c r="Q125" s="227">
        <v>0</v>
      </c>
      <c r="R125" s="227">
        <f>Q125*H125</f>
        <v>0</v>
      </c>
      <c r="S125" s="227">
        <v>0</v>
      </c>
      <c r="T125" s="228">
        <f>S125*H125</f>
        <v>0</v>
      </c>
      <c r="AR125" s="229" t="s">
        <v>206</v>
      </c>
      <c r="AT125" s="229" t="s">
        <v>201</v>
      </c>
      <c r="AU125" s="229" t="s">
        <v>85</v>
      </c>
      <c r="AY125" s="16" t="s">
        <v>199</v>
      </c>
      <c r="BE125" s="230">
        <f>IF(N125="základní",J125,0)</f>
        <v>0</v>
      </c>
      <c r="BF125" s="230">
        <f>IF(N125="snížená",J125,0)</f>
        <v>0</v>
      </c>
      <c r="BG125" s="230">
        <f>IF(N125="zákl. přenesená",J125,0)</f>
        <v>0</v>
      </c>
      <c r="BH125" s="230">
        <f>IF(N125="sníž. přenesená",J125,0)</f>
        <v>0</v>
      </c>
      <c r="BI125" s="230">
        <f>IF(N125="nulová",J125,0)</f>
        <v>0</v>
      </c>
      <c r="BJ125" s="16" t="s">
        <v>83</v>
      </c>
      <c r="BK125" s="230">
        <f>ROUND(I125*H125,2)</f>
        <v>0</v>
      </c>
      <c r="BL125" s="16" t="s">
        <v>206</v>
      </c>
      <c r="BM125" s="229" t="s">
        <v>2328</v>
      </c>
    </row>
    <row r="126" s="1" customFormat="1">
      <c r="B126" s="37"/>
      <c r="C126" s="38"/>
      <c r="D126" s="231" t="s">
        <v>208</v>
      </c>
      <c r="E126" s="38"/>
      <c r="F126" s="232" t="s">
        <v>2329</v>
      </c>
      <c r="G126" s="38"/>
      <c r="H126" s="38"/>
      <c r="I126" s="144"/>
      <c r="J126" s="38"/>
      <c r="K126" s="38"/>
      <c r="L126" s="42"/>
      <c r="M126" s="233"/>
      <c r="N126" s="82"/>
      <c r="O126" s="82"/>
      <c r="P126" s="82"/>
      <c r="Q126" s="82"/>
      <c r="R126" s="82"/>
      <c r="S126" s="82"/>
      <c r="T126" s="83"/>
      <c r="AT126" s="16" t="s">
        <v>208</v>
      </c>
      <c r="AU126" s="16" t="s">
        <v>85</v>
      </c>
    </row>
    <row r="127" s="1" customFormat="1">
      <c r="B127" s="37"/>
      <c r="C127" s="38"/>
      <c r="D127" s="231" t="s">
        <v>210</v>
      </c>
      <c r="E127" s="38"/>
      <c r="F127" s="234" t="s">
        <v>2325</v>
      </c>
      <c r="G127" s="38"/>
      <c r="H127" s="38"/>
      <c r="I127" s="144"/>
      <c r="J127" s="38"/>
      <c r="K127" s="38"/>
      <c r="L127" s="42"/>
      <c r="M127" s="233"/>
      <c r="N127" s="82"/>
      <c r="O127" s="82"/>
      <c r="P127" s="82"/>
      <c r="Q127" s="82"/>
      <c r="R127" s="82"/>
      <c r="S127" s="82"/>
      <c r="T127" s="83"/>
      <c r="AT127" s="16" t="s">
        <v>210</v>
      </c>
      <c r="AU127" s="16" t="s">
        <v>85</v>
      </c>
    </row>
    <row r="128" s="1" customFormat="1" ht="16.5" customHeight="1">
      <c r="B128" s="37"/>
      <c r="C128" s="218" t="s">
        <v>127</v>
      </c>
      <c r="D128" s="218" t="s">
        <v>201</v>
      </c>
      <c r="E128" s="219" t="s">
        <v>2330</v>
      </c>
      <c r="F128" s="220" t="s">
        <v>2331</v>
      </c>
      <c r="G128" s="221" t="s">
        <v>277</v>
      </c>
      <c r="H128" s="222">
        <v>21</v>
      </c>
      <c r="I128" s="223"/>
      <c r="J128" s="224">
        <f>ROUND(I128*H128,2)</f>
        <v>0</v>
      </c>
      <c r="K128" s="220" t="s">
        <v>205</v>
      </c>
      <c r="L128" s="42"/>
      <c r="M128" s="225" t="s">
        <v>30</v>
      </c>
      <c r="N128" s="226" t="s">
        <v>46</v>
      </c>
      <c r="O128" s="82"/>
      <c r="P128" s="227">
        <f>O128*H128</f>
        <v>0</v>
      </c>
      <c r="Q128" s="227">
        <v>0</v>
      </c>
      <c r="R128" s="227">
        <f>Q128*H128</f>
        <v>0</v>
      </c>
      <c r="S128" s="227">
        <v>0</v>
      </c>
      <c r="T128" s="228">
        <f>S128*H128</f>
        <v>0</v>
      </c>
      <c r="AR128" s="229" t="s">
        <v>206</v>
      </c>
      <c r="AT128" s="229" t="s">
        <v>201</v>
      </c>
      <c r="AU128" s="229" t="s">
        <v>85</v>
      </c>
      <c r="AY128" s="16" t="s">
        <v>199</v>
      </c>
      <c r="BE128" s="230">
        <f>IF(N128="základní",J128,0)</f>
        <v>0</v>
      </c>
      <c r="BF128" s="230">
        <f>IF(N128="snížená",J128,0)</f>
        <v>0</v>
      </c>
      <c r="BG128" s="230">
        <f>IF(N128="zákl. přenesená",J128,0)</f>
        <v>0</v>
      </c>
      <c r="BH128" s="230">
        <f>IF(N128="sníž. přenesená",J128,0)</f>
        <v>0</v>
      </c>
      <c r="BI128" s="230">
        <f>IF(N128="nulová",J128,0)</f>
        <v>0</v>
      </c>
      <c r="BJ128" s="16" t="s">
        <v>83</v>
      </c>
      <c r="BK128" s="230">
        <f>ROUND(I128*H128,2)</f>
        <v>0</v>
      </c>
      <c r="BL128" s="16" t="s">
        <v>206</v>
      </c>
      <c r="BM128" s="229" t="s">
        <v>2332</v>
      </c>
    </row>
    <row r="129" s="1" customFormat="1">
      <c r="B129" s="37"/>
      <c r="C129" s="38"/>
      <c r="D129" s="231" t="s">
        <v>208</v>
      </c>
      <c r="E129" s="38"/>
      <c r="F129" s="232" t="s">
        <v>2333</v>
      </c>
      <c r="G129" s="38"/>
      <c r="H129" s="38"/>
      <c r="I129" s="144"/>
      <c r="J129" s="38"/>
      <c r="K129" s="38"/>
      <c r="L129" s="42"/>
      <c r="M129" s="233"/>
      <c r="N129" s="82"/>
      <c r="O129" s="82"/>
      <c r="P129" s="82"/>
      <c r="Q129" s="82"/>
      <c r="R129" s="82"/>
      <c r="S129" s="82"/>
      <c r="T129" s="83"/>
      <c r="AT129" s="16" t="s">
        <v>208</v>
      </c>
      <c r="AU129" s="16" t="s">
        <v>85</v>
      </c>
    </row>
    <row r="130" s="1" customFormat="1">
      <c r="B130" s="37"/>
      <c r="C130" s="38"/>
      <c r="D130" s="231" t="s">
        <v>210</v>
      </c>
      <c r="E130" s="38"/>
      <c r="F130" s="234" t="s">
        <v>2334</v>
      </c>
      <c r="G130" s="38"/>
      <c r="H130" s="38"/>
      <c r="I130" s="144"/>
      <c r="J130" s="38"/>
      <c r="K130" s="38"/>
      <c r="L130" s="42"/>
      <c r="M130" s="233"/>
      <c r="N130" s="82"/>
      <c r="O130" s="82"/>
      <c r="P130" s="82"/>
      <c r="Q130" s="82"/>
      <c r="R130" s="82"/>
      <c r="S130" s="82"/>
      <c r="T130" s="83"/>
      <c r="AT130" s="16" t="s">
        <v>210</v>
      </c>
      <c r="AU130" s="16" t="s">
        <v>85</v>
      </c>
    </row>
    <row r="131" s="12" customFormat="1">
      <c r="B131" s="235"/>
      <c r="C131" s="236"/>
      <c r="D131" s="231" t="s">
        <v>214</v>
      </c>
      <c r="E131" s="237" t="s">
        <v>30</v>
      </c>
      <c r="F131" s="238" t="s">
        <v>2335</v>
      </c>
      <c r="G131" s="236"/>
      <c r="H131" s="239">
        <v>21</v>
      </c>
      <c r="I131" s="240"/>
      <c r="J131" s="236"/>
      <c r="K131" s="236"/>
      <c r="L131" s="241"/>
      <c r="M131" s="242"/>
      <c r="N131" s="243"/>
      <c r="O131" s="243"/>
      <c r="P131" s="243"/>
      <c r="Q131" s="243"/>
      <c r="R131" s="243"/>
      <c r="S131" s="243"/>
      <c r="T131" s="244"/>
      <c r="AT131" s="245" t="s">
        <v>214</v>
      </c>
      <c r="AU131" s="245" t="s">
        <v>85</v>
      </c>
      <c r="AV131" s="12" t="s">
        <v>85</v>
      </c>
      <c r="AW131" s="12" t="s">
        <v>36</v>
      </c>
      <c r="AX131" s="12" t="s">
        <v>75</v>
      </c>
      <c r="AY131" s="245" t="s">
        <v>199</v>
      </c>
    </row>
    <row r="132" s="13" customFormat="1">
      <c r="B132" s="246"/>
      <c r="C132" s="247"/>
      <c r="D132" s="231" t="s">
        <v>214</v>
      </c>
      <c r="E132" s="248" t="s">
        <v>30</v>
      </c>
      <c r="F132" s="249" t="s">
        <v>216</v>
      </c>
      <c r="G132" s="247"/>
      <c r="H132" s="250">
        <v>21</v>
      </c>
      <c r="I132" s="251"/>
      <c r="J132" s="247"/>
      <c r="K132" s="247"/>
      <c r="L132" s="252"/>
      <c r="M132" s="253"/>
      <c r="N132" s="254"/>
      <c r="O132" s="254"/>
      <c r="P132" s="254"/>
      <c r="Q132" s="254"/>
      <c r="R132" s="254"/>
      <c r="S132" s="254"/>
      <c r="T132" s="255"/>
      <c r="AT132" s="256" t="s">
        <v>214</v>
      </c>
      <c r="AU132" s="256" t="s">
        <v>85</v>
      </c>
      <c r="AV132" s="13" t="s">
        <v>206</v>
      </c>
      <c r="AW132" s="13" t="s">
        <v>36</v>
      </c>
      <c r="AX132" s="13" t="s">
        <v>83</v>
      </c>
      <c r="AY132" s="256" t="s">
        <v>199</v>
      </c>
    </row>
    <row r="133" s="1" customFormat="1" ht="16.5" customHeight="1">
      <c r="B133" s="37"/>
      <c r="C133" s="218" t="s">
        <v>130</v>
      </c>
      <c r="D133" s="218" t="s">
        <v>201</v>
      </c>
      <c r="E133" s="219" t="s">
        <v>2336</v>
      </c>
      <c r="F133" s="220" t="s">
        <v>2337</v>
      </c>
      <c r="G133" s="221" t="s">
        <v>277</v>
      </c>
      <c r="H133" s="222">
        <v>40</v>
      </c>
      <c r="I133" s="223"/>
      <c r="J133" s="224">
        <f>ROUND(I133*H133,2)</f>
        <v>0</v>
      </c>
      <c r="K133" s="220" t="s">
        <v>205</v>
      </c>
      <c r="L133" s="42"/>
      <c r="M133" s="225" t="s">
        <v>30</v>
      </c>
      <c r="N133" s="226" t="s">
        <v>46</v>
      </c>
      <c r="O133" s="82"/>
      <c r="P133" s="227">
        <f>O133*H133</f>
        <v>0</v>
      </c>
      <c r="Q133" s="227">
        <v>0</v>
      </c>
      <c r="R133" s="227">
        <f>Q133*H133</f>
        <v>0</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2338</v>
      </c>
    </row>
    <row r="134" s="1" customFormat="1">
      <c r="B134" s="37"/>
      <c r="C134" s="38"/>
      <c r="D134" s="231" t="s">
        <v>208</v>
      </c>
      <c r="E134" s="38"/>
      <c r="F134" s="232" t="s">
        <v>2339</v>
      </c>
      <c r="G134" s="38"/>
      <c r="H134" s="38"/>
      <c r="I134" s="144"/>
      <c r="J134" s="38"/>
      <c r="K134" s="38"/>
      <c r="L134" s="42"/>
      <c r="M134" s="233"/>
      <c r="N134" s="82"/>
      <c r="O134" s="82"/>
      <c r="P134" s="82"/>
      <c r="Q134" s="82"/>
      <c r="R134" s="82"/>
      <c r="S134" s="82"/>
      <c r="T134" s="83"/>
      <c r="AT134" s="16" t="s">
        <v>208</v>
      </c>
      <c r="AU134" s="16" t="s">
        <v>85</v>
      </c>
    </row>
    <row r="135" s="1" customFormat="1">
      <c r="B135" s="37"/>
      <c r="C135" s="38"/>
      <c r="D135" s="231" t="s">
        <v>210</v>
      </c>
      <c r="E135" s="38"/>
      <c r="F135" s="234" t="s">
        <v>2334</v>
      </c>
      <c r="G135" s="38"/>
      <c r="H135" s="38"/>
      <c r="I135" s="144"/>
      <c r="J135" s="38"/>
      <c r="K135" s="38"/>
      <c r="L135" s="42"/>
      <c r="M135" s="233"/>
      <c r="N135" s="82"/>
      <c r="O135" s="82"/>
      <c r="P135" s="82"/>
      <c r="Q135" s="82"/>
      <c r="R135" s="82"/>
      <c r="S135" s="82"/>
      <c r="T135" s="83"/>
      <c r="AT135" s="16" t="s">
        <v>210</v>
      </c>
      <c r="AU135" s="16" t="s">
        <v>85</v>
      </c>
    </row>
    <row r="136" s="12" customFormat="1">
      <c r="B136" s="235"/>
      <c r="C136" s="236"/>
      <c r="D136" s="231" t="s">
        <v>214</v>
      </c>
      <c r="E136" s="237" t="s">
        <v>30</v>
      </c>
      <c r="F136" s="238" t="s">
        <v>2340</v>
      </c>
      <c r="G136" s="236"/>
      <c r="H136" s="239">
        <v>40</v>
      </c>
      <c r="I136" s="240"/>
      <c r="J136" s="236"/>
      <c r="K136" s="236"/>
      <c r="L136" s="241"/>
      <c r="M136" s="242"/>
      <c r="N136" s="243"/>
      <c r="O136" s="243"/>
      <c r="P136" s="243"/>
      <c r="Q136" s="243"/>
      <c r="R136" s="243"/>
      <c r="S136" s="243"/>
      <c r="T136" s="244"/>
      <c r="AT136" s="245" t="s">
        <v>214</v>
      </c>
      <c r="AU136" s="245" t="s">
        <v>85</v>
      </c>
      <c r="AV136" s="12" t="s">
        <v>85</v>
      </c>
      <c r="AW136" s="12" t="s">
        <v>36</v>
      </c>
      <c r="AX136" s="12" t="s">
        <v>75</v>
      </c>
      <c r="AY136" s="245" t="s">
        <v>199</v>
      </c>
    </row>
    <row r="137" s="13" customFormat="1">
      <c r="B137" s="246"/>
      <c r="C137" s="247"/>
      <c r="D137" s="231" t="s">
        <v>214</v>
      </c>
      <c r="E137" s="248" t="s">
        <v>30</v>
      </c>
      <c r="F137" s="249" t="s">
        <v>216</v>
      </c>
      <c r="G137" s="247"/>
      <c r="H137" s="250">
        <v>40</v>
      </c>
      <c r="I137" s="251"/>
      <c r="J137" s="247"/>
      <c r="K137" s="247"/>
      <c r="L137" s="252"/>
      <c r="M137" s="253"/>
      <c r="N137" s="254"/>
      <c r="O137" s="254"/>
      <c r="P137" s="254"/>
      <c r="Q137" s="254"/>
      <c r="R137" s="254"/>
      <c r="S137" s="254"/>
      <c r="T137" s="255"/>
      <c r="AT137" s="256" t="s">
        <v>214</v>
      </c>
      <c r="AU137" s="256" t="s">
        <v>85</v>
      </c>
      <c r="AV137" s="13" t="s">
        <v>206</v>
      </c>
      <c r="AW137" s="13" t="s">
        <v>36</v>
      </c>
      <c r="AX137" s="13" t="s">
        <v>83</v>
      </c>
      <c r="AY137" s="256" t="s">
        <v>199</v>
      </c>
    </row>
    <row r="138" s="1" customFormat="1" ht="16.5" customHeight="1">
      <c r="B138" s="37"/>
      <c r="C138" s="218" t="s">
        <v>133</v>
      </c>
      <c r="D138" s="218" t="s">
        <v>201</v>
      </c>
      <c r="E138" s="219" t="s">
        <v>2341</v>
      </c>
      <c r="F138" s="220" t="s">
        <v>2342</v>
      </c>
      <c r="G138" s="221" t="s">
        <v>277</v>
      </c>
      <c r="H138" s="222">
        <v>61</v>
      </c>
      <c r="I138" s="223"/>
      <c r="J138" s="224">
        <f>ROUND(I138*H138,2)</f>
        <v>0</v>
      </c>
      <c r="K138" s="220" t="s">
        <v>205</v>
      </c>
      <c r="L138" s="42"/>
      <c r="M138" s="225" t="s">
        <v>30</v>
      </c>
      <c r="N138" s="226" t="s">
        <v>46</v>
      </c>
      <c r="O138" s="82"/>
      <c r="P138" s="227">
        <f>O138*H138</f>
        <v>0</v>
      </c>
      <c r="Q138" s="227">
        <v>0</v>
      </c>
      <c r="R138" s="227">
        <f>Q138*H138</f>
        <v>0</v>
      </c>
      <c r="S138" s="227">
        <v>0</v>
      </c>
      <c r="T138" s="228">
        <f>S138*H138</f>
        <v>0</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2343</v>
      </c>
    </row>
    <row r="139" s="1" customFormat="1">
      <c r="B139" s="37"/>
      <c r="C139" s="38"/>
      <c r="D139" s="231" t="s">
        <v>208</v>
      </c>
      <c r="E139" s="38"/>
      <c r="F139" s="232" t="s">
        <v>2344</v>
      </c>
      <c r="G139" s="38"/>
      <c r="H139" s="38"/>
      <c r="I139" s="144"/>
      <c r="J139" s="38"/>
      <c r="K139" s="38"/>
      <c r="L139" s="42"/>
      <c r="M139" s="233"/>
      <c r="N139" s="82"/>
      <c r="O139" s="82"/>
      <c r="P139" s="82"/>
      <c r="Q139" s="82"/>
      <c r="R139" s="82"/>
      <c r="S139" s="82"/>
      <c r="T139" s="83"/>
      <c r="AT139" s="16" t="s">
        <v>208</v>
      </c>
      <c r="AU139" s="16" t="s">
        <v>85</v>
      </c>
    </row>
    <row r="140" s="1" customFormat="1">
      <c r="B140" s="37"/>
      <c r="C140" s="38"/>
      <c r="D140" s="231" t="s">
        <v>210</v>
      </c>
      <c r="E140" s="38"/>
      <c r="F140" s="234" t="s">
        <v>2345</v>
      </c>
      <c r="G140" s="38"/>
      <c r="H140" s="38"/>
      <c r="I140" s="144"/>
      <c r="J140" s="38"/>
      <c r="K140" s="38"/>
      <c r="L140" s="42"/>
      <c r="M140" s="233"/>
      <c r="N140" s="82"/>
      <c r="O140" s="82"/>
      <c r="P140" s="82"/>
      <c r="Q140" s="82"/>
      <c r="R140" s="82"/>
      <c r="S140" s="82"/>
      <c r="T140" s="83"/>
      <c r="AT140" s="16" t="s">
        <v>210</v>
      </c>
      <c r="AU140" s="16" t="s">
        <v>85</v>
      </c>
    </row>
    <row r="141" s="12" customFormat="1">
      <c r="B141" s="235"/>
      <c r="C141" s="236"/>
      <c r="D141" s="231" t="s">
        <v>214</v>
      </c>
      <c r="E141" s="237" t="s">
        <v>30</v>
      </c>
      <c r="F141" s="238" t="s">
        <v>2346</v>
      </c>
      <c r="G141" s="236"/>
      <c r="H141" s="239">
        <v>61</v>
      </c>
      <c r="I141" s="240"/>
      <c r="J141" s="236"/>
      <c r="K141" s="236"/>
      <c r="L141" s="241"/>
      <c r="M141" s="242"/>
      <c r="N141" s="243"/>
      <c r="O141" s="243"/>
      <c r="P141" s="243"/>
      <c r="Q141" s="243"/>
      <c r="R141" s="243"/>
      <c r="S141" s="243"/>
      <c r="T141" s="244"/>
      <c r="AT141" s="245" t="s">
        <v>214</v>
      </c>
      <c r="AU141" s="245" t="s">
        <v>85</v>
      </c>
      <c r="AV141" s="12" t="s">
        <v>85</v>
      </c>
      <c r="AW141" s="12" t="s">
        <v>36</v>
      </c>
      <c r="AX141" s="12" t="s">
        <v>75</v>
      </c>
      <c r="AY141" s="245" t="s">
        <v>199</v>
      </c>
    </row>
    <row r="142" s="13" customFormat="1">
      <c r="B142" s="246"/>
      <c r="C142" s="247"/>
      <c r="D142" s="231" t="s">
        <v>214</v>
      </c>
      <c r="E142" s="248" t="s">
        <v>30</v>
      </c>
      <c r="F142" s="249" t="s">
        <v>216</v>
      </c>
      <c r="G142" s="247"/>
      <c r="H142" s="250">
        <v>61</v>
      </c>
      <c r="I142" s="251"/>
      <c r="J142" s="247"/>
      <c r="K142" s="247"/>
      <c r="L142" s="252"/>
      <c r="M142" s="253"/>
      <c r="N142" s="254"/>
      <c r="O142" s="254"/>
      <c r="P142" s="254"/>
      <c r="Q142" s="254"/>
      <c r="R142" s="254"/>
      <c r="S142" s="254"/>
      <c r="T142" s="255"/>
      <c r="AT142" s="256" t="s">
        <v>214</v>
      </c>
      <c r="AU142" s="256" t="s">
        <v>85</v>
      </c>
      <c r="AV142" s="13" t="s">
        <v>206</v>
      </c>
      <c r="AW142" s="13" t="s">
        <v>36</v>
      </c>
      <c r="AX142" s="13" t="s">
        <v>83</v>
      </c>
      <c r="AY142" s="256" t="s">
        <v>199</v>
      </c>
    </row>
    <row r="143" s="1" customFormat="1" ht="16.5" customHeight="1">
      <c r="B143" s="37"/>
      <c r="C143" s="218" t="s">
        <v>136</v>
      </c>
      <c r="D143" s="218" t="s">
        <v>201</v>
      </c>
      <c r="E143" s="219" t="s">
        <v>2347</v>
      </c>
      <c r="F143" s="220" t="s">
        <v>2348</v>
      </c>
      <c r="G143" s="221" t="s">
        <v>277</v>
      </c>
      <c r="H143" s="222">
        <v>61</v>
      </c>
      <c r="I143" s="223"/>
      <c r="J143" s="224">
        <f>ROUND(I143*H143,2)</f>
        <v>0</v>
      </c>
      <c r="K143" s="220" t="s">
        <v>30</v>
      </c>
      <c r="L143" s="42"/>
      <c r="M143" s="225" t="s">
        <v>30</v>
      </c>
      <c r="N143" s="226" t="s">
        <v>46</v>
      </c>
      <c r="O143" s="82"/>
      <c r="P143" s="227">
        <f>O143*H143</f>
        <v>0</v>
      </c>
      <c r="Q143" s="227">
        <v>0</v>
      </c>
      <c r="R143" s="227">
        <f>Q143*H143</f>
        <v>0</v>
      </c>
      <c r="S143" s="227">
        <v>0</v>
      </c>
      <c r="T143" s="228">
        <f>S143*H143</f>
        <v>0</v>
      </c>
      <c r="AR143" s="229" t="s">
        <v>206</v>
      </c>
      <c r="AT143" s="229" t="s">
        <v>201</v>
      </c>
      <c r="AU143" s="229" t="s">
        <v>85</v>
      </c>
      <c r="AY143" s="16" t="s">
        <v>199</v>
      </c>
      <c r="BE143" s="230">
        <f>IF(N143="základní",J143,0)</f>
        <v>0</v>
      </c>
      <c r="BF143" s="230">
        <f>IF(N143="snížená",J143,0)</f>
        <v>0</v>
      </c>
      <c r="BG143" s="230">
        <f>IF(N143="zákl. přenesená",J143,0)</f>
        <v>0</v>
      </c>
      <c r="BH143" s="230">
        <f>IF(N143="sníž. přenesená",J143,0)</f>
        <v>0</v>
      </c>
      <c r="BI143" s="230">
        <f>IF(N143="nulová",J143,0)</f>
        <v>0</v>
      </c>
      <c r="BJ143" s="16" t="s">
        <v>83</v>
      </c>
      <c r="BK143" s="230">
        <f>ROUND(I143*H143,2)</f>
        <v>0</v>
      </c>
      <c r="BL143" s="16" t="s">
        <v>206</v>
      </c>
      <c r="BM143" s="229" t="s">
        <v>2349</v>
      </c>
    </row>
    <row r="144" s="1" customFormat="1">
      <c r="B144" s="37"/>
      <c r="C144" s="38"/>
      <c r="D144" s="231" t="s">
        <v>208</v>
      </c>
      <c r="E144" s="38"/>
      <c r="F144" s="232" t="s">
        <v>2348</v>
      </c>
      <c r="G144" s="38"/>
      <c r="H144" s="38"/>
      <c r="I144" s="144"/>
      <c r="J144" s="38"/>
      <c r="K144" s="38"/>
      <c r="L144" s="42"/>
      <c r="M144" s="233"/>
      <c r="N144" s="82"/>
      <c r="O144" s="82"/>
      <c r="P144" s="82"/>
      <c r="Q144" s="82"/>
      <c r="R144" s="82"/>
      <c r="S144" s="82"/>
      <c r="T144" s="83"/>
      <c r="AT144" s="16" t="s">
        <v>208</v>
      </c>
      <c r="AU144" s="16" t="s">
        <v>85</v>
      </c>
    </row>
    <row r="145" s="12" customFormat="1">
      <c r="B145" s="235"/>
      <c r="C145" s="236"/>
      <c r="D145" s="231" t="s">
        <v>214</v>
      </c>
      <c r="E145" s="237" t="s">
        <v>30</v>
      </c>
      <c r="F145" s="238" t="s">
        <v>2346</v>
      </c>
      <c r="G145" s="236"/>
      <c r="H145" s="239">
        <v>61</v>
      </c>
      <c r="I145" s="240"/>
      <c r="J145" s="236"/>
      <c r="K145" s="236"/>
      <c r="L145" s="241"/>
      <c r="M145" s="242"/>
      <c r="N145" s="243"/>
      <c r="O145" s="243"/>
      <c r="P145" s="243"/>
      <c r="Q145" s="243"/>
      <c r="R145" s="243"/>
      <c r="S145" s="243"/>
      <c r="T145" s="244"/>
      <c r="AT145" s="245" t="s">
        <v>214</v>
      </c>
      <c r="AU145" s="245" t="s">
        <v>85</v>
      </c>
      <c r="AV145" s="12" t="s">
        <v>85</v>
      </c>
      <c r="AW145" s="12" t="s">
        <v>36</v>
      </c>
      <c r="AX145" s="12" t="s">
        <v>75</v>
      </c>
      <c r="AY145" s="245" t="s">
        <v>199</v>
      </c>
    </row>
    <row r="146" s="13" customFormat="1">
      <c r="B146" s="246"/>
      <c r="C146" s="247"/>
      <c r="D146" s="231" t="s">
        <v>214</v>
      </c>
      <c r="E146" s="248" t="s">
        <v>30</v>
      </c>
      <c r="F146" s="249" t="s">
        <v>216</v>
      </c>
      <c r="G146" s="247"/>
      <c r="H146" s="250">
        <v>61</v>
      </c>
      <c r="I146" s="251"/>
      <c r="J146" s="247"/>
      <c r="K146" s="247"/>
      <c r="L146" s="252"/>
      <c r="M146" s="253"/>
      <c r="N146" s="254"/>
      <c r="O146" s="254"/>
      <c r="P146" s="254"/>
      <c r="Q146" s="254"/>
      <c r="R146" s="254"/>
      <c r="S146" s="254"/>
      <c r="T146" s="255"/>
      <c r="AT146" s="256" t="s">
        <v>214</v>
      </c>
      <c r="AU146" s="256" t="s">
        <v>85</v>
      </c>
      <c r="AV146" s="13" t="s">
        <v>206</v>
      </c>
      <c r="AW146" s="13" t="s">
        <v>36</v>
      </c>
      <c r="AX146" s="13" t="s">
        <v>83</v>
      </c>
      <c r="AY146" s="256" t="s">
        <v>199</v>
      </c>
    </row>
    <row r="147" s="1" customFormat="1" ht="16.5" customHeight="1">
      <c r="B147" s="37"/>
      <c r="C147" s="263" t="s">
        <v>8</v>
      </c>
      <c r="D147" s="263" t="s">
        <v>774</v>
      </c>
      <c r="E147" s="264" t="s">
        <v>2350</v>
      </c>
      <c r="F147" s="265" t="s">
        <v>2351</v>
      </c>
      <c r="G147" s="266" t="s">
        <v>204</v>
      </c>
      <c r="H147" s="267">
        <v>149</v>
      </c>
      <c r="I147" s="268"/>
      <c r="J147" s="269">
        <f>ROUND(I147*H147,2)</f>
        <v>0</v>
      </c>
      <c r="K147" s="265" t="s">
        <v>30</v>
      </c>
      <c r="L147" s="270"/>
      <c r="M147" s="271" t="s">
        <v>30</v>
      </c>
      <c r="N147" s="272" t="s">
        <v>46</v>
      </c>
      <c r="O147" s="82"/>
      <c r="P147" s="227">
        <f>O147*H147</f>
        <v>0</v>
      </c>
      <c r="Q147" s="227">
        <v>0</v>
      </c>
      <c r="R147" s="227">
        <f>Q147*H147</f>
        <v>0</v>
      </c>
      <c r="S147" s="227">
        <v>0</v>
      </c>
      <c r="T147" s="228">
        <f>S147*H147</f>
        <v>0</v>
      </c>
      <c r="AR147" s="229" t="s">
        <v>263</v>
      </c>
      <c r="AT147" s="229" t="s">
        <v>774</v>
      </c>
      <c r="AU147" s="229" t="s">
        <v>85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2352</v>
      </c>
    </row>
    <row r="148" s="1" customFormat="1">
      <c r="B148" s="37"/>
      <c r="C148" s="38"/>
      <c r="D148" s="231" t="s">
        <v>208</v>
      </c>
      <c r="E148" s="38"/>
      <c r="F148" s="232" t="s">
        <v>2351</v>
      </c>
      <c r="G148" s="38"/>
      <c r="H148" s="38"/>
      <c r="I148" s="144"/>
      <c r="J148" s="38"/>
      <c r="K148" s="38"/>
      <c r="L148" s="42"/>
      <c r="M148" s="233"/>
      <c r="N148" s="82"/>
      <c r="O148" s="82"/>
      <c r="P148" s="82"/>
      <c r="Q148" s="82"/>
      <c r="R148" s="82"/>
      <c r="S148" s="82"/>
      <c r="T148" s="83"/>
      <c r="AT148" s="16" t="s">
        <v>208</v>
      </c>
      <c r="AU148" s="16" t="s">
        <v>85</v>
      </c>
    </row>
    <row r="149" s="12" customFormat="1">
      <c r="B149" s="235"/>
      <c r="C149" s="236"/>
      <c r="D149" s="231" t="s">
        <v>214</v>
      </c>
      <c r="E149" s="237" t="s">
        <v>30</v>
      </c>
      <c r="F149" s="238" t="s">
        <v>2309</v>
      </c>
      <c r="G149" s="236"/>
      <c r="H149" s="239">
        <v>149</v>
      </c>
      <c r="I149" s="240"/>
      <c r="J149" s="236"/>
      <c r="K149" s="236"/>
      <c r="L149" s="241"/>
      <c r="M149" s="242"/>
      <c r="N149" s="243"/>
      <c r="O149" s="243"/>
      <c r="P149" s="243"/>
      <c r="Q149" s="243"/>
      <c r="R149" s="243"/>
      <c r="S149" s="243"/>
      <c r="T149" s="244"/>
      <c r="AT149" s="245" t="s">
        <v>214</v>
      </c>
      <c r="AU149" s="245" t="s">
        <v>85</v>
      </c>
      <c r="AV149" s="12" t="s">
        <v>85</v>
      </c>
      <c r="AW149" s="12" t="s">
        <v>36</v>
      </c>
      <c r="AX149" s="12" t="s">
        <v>75</v>
      </c>
      <c r="AY149" s="245" t="s">
        <v>199</v>
      </c>
    </row>
    <row r="150" s="13" customFormat="1">
      <c r="B150" s="246"/>
      <c r="C150" s="247"/>
      <c r="D150" s="231" t="s">
        <v>214</v>
      </c>
      <c r="E150" s="248" t="s">
        <v>30</v>
      </c>
      <c r="F150" s="249" t="s">
        <v>216</v>
      </c>
      <c r="G150" s="247"/>
      <c r="H150" s="250">
        <v>149</v>
      </c>
      <c r="I150" s="251"/>
      <c r="J150" s="247"/>
      <c r="K150" s="247"/>
      <c r="L150" s="252"/>
      <c r="M150" s="253"/>
      <c r="N150" s="254"/>
      <c r="O150" s="254"/>
      <c r="P150" s="254"/>
      <c r="Q150" s="254"/>
      <c r="R150" s="254"/>
      <c r="S150" s="254"/>
      <c r="T150" s="255"/>
      <c r="AT150" s="256" t="s">
        <v>214</v>
      </c>
      <c r="AU150" s="256" t="s">
        <v>85</v>
      </c>
      <c r="AV150" s="13" t="s">
        <v>206</v>
      </c>
      <c r="AW150" s="13" t="s">
        <v>36</v>
      </c>
      <c r="AX150" s="13" t="s">
        <v>83</v>
      </c>
      <c r="AY150" s="256" t="s">
        <v>199</v>
      </c>
    </row>
    <row r="151" s="1" customFormat="1" ht="16.5" customHeight="1">
      <c r="B151" s="37"/>
      <c r="C151" s="263" t="s">
        <v>336</v>
      </c>
      <c r="D151" s="263" t="s">
        <v>774</v>
      </c>
      <c r="E151" s="264" t="s">
        <v>1581</v>
      </c>
      <c r="F151" s="265" t="s">
        <v>1582</v>
      </c>
      <c r="G151" s="266" t="s">
        <v>1583</v>
      </c>
      <c r="H151" s="267">
        <v>27.09</v>
      </c>
      <c r="I151" s="268"/>
      <c r="J151" s="269">
        <f>ROUND(I151*H151,2)</f>
        <v>0</v>
      </c>
      <c r="K151" s="265" t="s">
        <v>205</v>
      </c>
      <c r="L151" s="270"/>
      <c r="M151" s="271" t="s">
        <v>30</v>
      </c>
      <c r="N151" s="272" t="s">
        <v>46</v>
      </c>
      <c r="O151" s="82"/>
      <c r="P151" s="227">
        <f>O151*H151</f>
        <v>0</v>
      </c>
      <c r="Q151" s="227">
        <v>0.001</v>
      </c>
      <c r="R151" s="227">
        <f>Q151*H151</f>
        <v>0.027089999999999999</v>
      </c>
      <c r="S151" s="227">
        <v>0</v>
      </c>
      <c r="T151" s="228">
        <f>S151*H151</f>
        <v>0</v>
      </c>
      <c r="AR151" s="229" t="s">
        <v>263</v>
      </c>
      <c r="AT151" s="229" t="s">
        <v>774</v>
      </c>
      <c r="AU151" s="229" t="s">
        <v>85</v>
      </c>
      <c r="AY151" s="16" t="s">
        <v>199</v>
      </c>
      <c r="BE151" s="230">
        <f>IF(N151="základní",J151,0)</f>
        <v>0</v>
      </c>
      <c r="BF151" s="230">
        <f>IF(N151="snížená",J151,0)</f>
        <v>0</v>
      </c>
      <c r="BG151" s="230">
        <f>IF(N151="zákl. přenesená",J151,0)</f>
        <v>0</v>
      </c>
      <c r="BH151" s="230">
        <f>IF(N151="sníž. přenesená",J151,0)</f>
        <v>0</v>
      </c>
      <c r="BI151" s="230">
        <f>IF(N151="nulová",J151,0)</f>
        <v>0</v>
      </c>
      <c r="BJ151" s="16" t="s">
        <v>83</v>
      </c>
      <c r="BK151" s="230">
        <f>ROUND(I151*H151,2)</f>
        <v>0</v>
      </c>
      <c r="BL151" s="16" t="s">
        <v>206</v>
      </c>
      <c r="BM151" s="229" t="s">
        <v>2353</v>
      </c>
    </row>
    <row r="152" s="1" customFormat="1">
      <c r="B152" s="37"/>
      <c r="C152" s="38"/>
      <c r="D152" s="231" t="s">
        <v>208</v>
      </c>
      <c r="E152" s="38"/>
      <c r="F152" s="232" t="s">
        <v>1582</v>
      </c>
      <c r="G152" s="38"/>
      <c r="H152" s="38"/>
      <c r="I152" s="144"/>
      <c r="J152" s="38"/>
      <c r="K152" s="38"/>
      <c r="L152" s="42"/>
      <c r="M152" s="233"/>
      <c r="N152" s="82"/>
      <c r="O152" s="82"/>
      <c r="P152" s="82"/>
      <c r="Q152" s="82"/>
      <c r="R152" s="82"/>
      <c r="S152" s="82"/>
      <c r="T152" s="83"/>
      <c r="AT152" s="16" t="s">
        <v>208</v>
      </c>
      <c r="AU152" s="16" t="s">
        <v>85</v>
      </c>
    </row>
    <row r="153" s="1" customFormat="1" ht="16.5" customHeight="1">
      <c r="B153" s="37"/>
      <c r="C153" s="263" t="s">
        <v>342</v>
      </c>
      <c r="D153" s="263" t="s">
        <v>774</v>
      </c>
      <c r="E153" s="264" t="s">
        <v>2354</v>
      </c>
      <c r="F153" s="265" t="s">
        <v>2355</v>
      </c>
      <c r="G153" s="266" t="s">
        <v>1583</v>
      </c>
      <c r="H153" s="267">
        <v>9.4149999999999991</v>
      </c>
      <c r="I153" s="268"/>
      <c r="J153" s="269">
        <f>ROUND(I153*H153,2)</f>
        <v>0</v>
      </c>
      <c r="K153" s="265" t="s">
        <v>30</v>
      </c>
      <c r="L153" s="270"/>
      <c r="M153" s="271" t="s">
        <v>30</v>
      </c>
      <c r="N153" s="272" t="s">
        <v>46</v>
      </c>
      <c r="O153" s="82"/>
      <c r="P153" s="227">
        <f>O153*H153</f>
        <v>0</v>
      </c>
      <c r="Q153" s="227">
        <v>0.001</v>
      </c>
      <c r="R153" s="227">
        <f>Q153*H153</f>
        <v>0.0094149999999999998</v>
      </c>
      <c r="S153" s="227">
        <v>0</v>
      </c>
      <c r="T153" s="228">
        <f>S153*H153</f>
        <v>0</v>
      </c>
      <c r="AR153" s="229" t="s">
        <v>263</v>
      </c>
      <c r="AT153" s="229" t="s">
        <v>774</v>
      </c>
      <c r="AU153" s="229" t="s">
        <v>85</v>
      </c>
      <c r="AY153" s="16" t="s">
        <v>199</v>
      </c>
      <c r="BE153" s="230">
        <f>IF(N153="základní",J153,0)</f>
        <v>0</v>
      </c>
      <c r="BF153" s="230">
        <f>IF(N153="snížená",J153,0)</f>
        <v>0</v>
      </c>
      <c r="BG153" s="230">
        <f>IF(N153="zákl. přenesená",J153,0)</f>
        <v>0</v>
      </c>
      <c r="BH153" s="230">
        <f>IF(N153="sníž. přenesená",J153,0)</f>
        <v>0</v>
      </c>
      <c r="BI153" s="230">
        <f>IF(N153="nulová",J153,0)</f>
        <v>0</v>
      </c>
      <c r="BJ153" s="16" t="s">
        <v>83</v>
      </c>
      <c r="BK153" s="230">
        <f>ROUND(I153*H153,2)</f>
        <v>0</v>
      </c>
      <c r="BL153" s="16" t="s">
        <v>206</v>
      </c>
      <c r="BM153" s="229" t="s">
        <v>2356</v>
      </c>
    </row>
    <row r="154" s="1" customFormat="1">
      <c r="B154" s="37"/>
      <c r="C154" s="38"/>
      <c r="D154" s="231" t="s">
        <v>208</v>
      </c>
      <c r="E154" s="38"/>
      <c r="F154" s="232" t="s">
        <v>2355</v>
      </c>
      <c r="G154" s="38"/>
      <c r="H154" s="38"/>
      <c r="I154" s="144"/>
      <c r="J154" s="38"/>
      <c r="K154" s="38"/>
      <c r="L154" s="42"/>
      <c r="M154" s="233"/>
      <c r="N154" s="82"/>
      <c r="O154" s="82"/>
      <c r="P154" s="82"/>
      <c r="Q154" s="82"/>
      <c r="R154" s="82"/>
      <c r="S154" s="82"/>
      <c r="T154" s="83"/>
      <c r="AT154" s="16" t="s">
        <v>208</v>
      </c>
      <c r="AU154" s="16" t="s">
        <v>85</v>
      </c>
    </row>
    <row r="155" s="1" customFormat="1">
      <c r="B155" s="37"/>
      <c r="C155" s="38"/>
      <c r="D155" s="231" t="s">
        <v>212</v>
      </c>
      <c r="E155" s="38"/>
      <c r="F155" s="234" t="s">
        <v>2357</v>
      </c>
      <c r="G155" s="38"/>
      <c r="H155" s="38"/>
      <c r="I155" s="144"/>
      <c r="J155" s="38"/>
      <c r="K155" s="38"/>
      <c r="L155" s="42"/>
      <c r="M155" s="233"/>
      <c r="N155" s="82"/>
      <c r="O155" s="82"/>
      <c r="P155" s="82"/>
      <c r="Q155" s="82"/>
      <c r="R155" s="82"/>
      <c r="S155" s="82"/>
      <c r="T155" s="83"/>
      <c r="AT155" s="16" t="s">
        <v>212</v>
      </c>
      <c r="AU155" s="16" t="s">
        <v>85</v>
      </c>
    </row>
    <row r="156" s="1" customFormat="1" ht="16.5" customHeight="1">
      <c r="B156" s="37"/>
      <c r="C156" s="263" t="s">
        <v>349</v>
      </c>
      <c r="D156" s="263" t="s">
        <v>774</v>
      </c>
      <c r="E156" s="264" t="s">
        <v>2358</v>
      </c>
      <c r="F156" s="265" t="s">
        <v>2359</v>
      </c>
      <c r="G156" s="266" t="s">
        <v>277</v>
      </c>
      <c r="H156" s="267">
        <v>40</v>
      </c>
      <c r="I156" s="268"/>
      <c r="J156" s="269">
        <f>ROUND(I156*H156,2)</f>
        <v>0</v>
      </c>
      <c r="K156" s="265" t="s">
        <v>30</v>
      </c>
      <c r="L156" s="270"/>
      <c r="M156" s="271" t="s">
        <v>30</v>
      </c>
      <c r="N156" s="272" t="s">
        <v>46</v>
      </c>
      <c r="O156" s="82"/>
      <c r="P156" s="227">
        <f>O156*H156</f>
        <v>0</v>
      </c>
      <c r="Q156" s="227">
        <v>0.017999999999999999</v>
      </c>
      <c r="R156" s="227">
        <f>Q156*H156</f>
        <v>0.71999999999999997</v>
      </c>
      <c r="S156" s="227">
        <v>0</v>
      </c>
      <c r="T156" s="228">
        <f>S156*H156</f>
        <v>0</v>
      </c>
      <c r="AR156" s="229" t="s">
        <v>263</v>
      </c>
      <c r="AT156" s="229" t="s">
        <v>774</v>
      </c>
      <c r="AU156" s="229" t="s">
        <v>85</v>
      </c>
      <c r="AY156" s="16" t="s">
        <v>199</v>
      </c>
      <c r="BE156" s="230">
        <f>IF(N156="základní",J156,0)</f>
        <v>0</v>
      </c>
      <c r="BF156" s="230">
        <f>IF(N156="snížená",J156,0)</f>
        <v>0</v>
      </c>
      <c r="BG156" s="230">
        <f>IF(N156="zákl. přenesená",J156,0)</f>
        <v>0</v>
      </c>
      <c r="BH156" s="230">
        <f>IF(N156="sníž. přenesená",J156,0)</f>
        <v>0</v>
      </c>
      <c r="BI156" s="230">
        <f>IF(N156="nulová",J156,0)</f>
        <v>0</v>
      </c>
      <c r="BJ156" s="16" t="s">
        <v>83</v>
      </c>
      <c r="BK156" s="230">
        <f>ROUND(I156*H156,2)</f>
        <v>0</v>
      </c>
      <c r="BL156" s="16" t="s">
        <v>206</v>
      </c>
      <c r="BM156" s="229" t="s">
        <v>2360</v>
      </c>
    </row>
    <row r="157" s="1" customFormat="1">
      <c r="B157" s="37"/>
      <c r="C157" s="38"/>
      <c r="D157" s="231" t="s">
        <v>208</v>
      </c>
      <c r="E157" s="38"/>
      <c r="F157" s="232" t="s">
        <v>2359</v>
      </c>
      <c r="G157" s="38"/>
      <c r="H157" s="38"/>
      <c r="I157" s="144"/>
      <c r="J157" s="38"/>
      <c r="K157" s="38"/>
      <c r="L157" s="42"/>
      <c r="M157" s="233"/>
      <c r="N157" s="82"/>
      <c r="O157" s="82"/>
      <c r="P157" s="82"/>
      <c r="Q157" s="82"/>
      <c r="R157" s="82"/>
      <c r="S157" s="82"/>
      <c r="T157" s="83"/>
      <c r="AT157" s="16" t="s">
        <v>208</v>
      </c>
      <c r="AU157" s="16" t="s">
        <v>85</v>
      </c>
    </row>
    <row r="158" s="12" customFormat="1">
      <c r="B158" s="235"/>
      <c r="C158" s="236"/>
      <c r="D158" s="231" t="s">
        <v>214</v>
      </c>
      <c r="E158" s="237" t="s">
        <v>30</v>
      </c>
      <c r="F158" s="238" t="s">
        <v>481</v>
      </c>
      <c r="G158" s="236"/>
      <c r="H158" s="239">
        <v>40</v>
      </c>
      <c r="I158" s="240"/>
      <c r="J158" s="236"/>
      <c r="K158" s="236"/>
      <c r="L158" s="241"/>
      <c r="M158" s="242"/>
      <c r="N158" s="243"/>
      <c r="O158" s="243"/>
      <c r="P158" s="243"/>
      <c r="Q158" s="243"/>
      <c r="R158" s="243"/>
      <c r="S158" s="243"/>
      <c r="T158" s="244"/>
      <c r="AT158" s="245" t="s">
        <v>214</v>
      </c>
      <c r="AU158" s="245" t="s">
        <v>85</v>
      </c>
      <c r="AV158" s="12" t="s">
        <v>85</v>
      </c>
      <c r="AW158" s="12" t="s">
        <v>36</v>
      </c>
      <c r="AX158" s="12" t="s">
        <v>83</v>
      </c>
      <c r="AY158" s="245" t="s">
        <v>199</v>
      </c>
    </row>
    <row r="159" s="1" customFormat="1" ht="16.5" customHeight="1">
      <c r="B159" s="37"/>
      <c r="C159" s="263" t="s">
        <v>355</v>
      </c>
      <c r="D159" s="263" t="s">
        <v>774</v>
      </c>
      <c r="E159" s="264" t="s">
        <v>2361</v>
      </c>
      <c r="F159" s="265" t="s">
        <v>2362</v>
      </c>
      <c r="G159" s="266" t="s">
        <v>277</v>
      </c>
      <c r="H159" s="267">
        <v>21</v>
      </c>
      <c r="I159" s="268"/>
      <c r="J159" s="269">
        <f>ROUND(I159*H159,2)</f>
        <v>0</v>
      </c>
      <c r="K159" s="265" t="s">
        <v>30</v>
      </c>
      <c r="L159" s="270"/>
      <c r="M159" s="271" t="s">
        <v>30</v>
      </c>
      <c r="N159" s="272" t="s">
        <v>46</v>
      </c>
      <c r="O159" s="82"/>
      <c r="P159" s="227">
        <f>O159*H159</f>
        <v>0</v>
      </c>
      <c r="Q159" s="227">
        <v>0</v>
      </c>
      <c r="R159" s="227">
        <f>Q159*H159</f>
        <v>0</v>
      </c>
      <c r="S159" s="227">
        <v>0</v>
      </c>
      <c r="T159" s="228">
        <f>S159*H159</f>
        <v>0</v>
      </c>
      <c r="AR159" s="229" t="s">
        <v>263</v>
      </c>
      <c r="AT159" s="229" t="s">
        <v>774</v>
      </c>
      <c r="AU159" s="229" t="s">
        <v>85</v>
      </c>
      <c r="AY159" s="16" t="s">
        <v>199</v>
      </c>
      <c r="BE159" s="230">
        <f>IF(N159="základní",J159,0)</f>
        <v>0</v>
      </c>
      <c r="BF159" s="230">
        <f>IF(N159="snížená",J159,0)</f>
        <v>0</v>
      </c>
      <c r="BG159" s="230">
        <f>IF(N159="zákl. přenesená",J159,0)</f>
        <v>0</v>
      </c>
      <c r="BH159" s="230">
        <f>IF(N159="sníž. přenesená",J159,0)</f>
        <v>0</v>
      </c>
      <c r="BI159" s="230">
        <f>IF(N159="nulová",J159,0)</f>
        <v>0</v>
      </c>
      <c r="BJ159" s="16" t="s">
        <v>83</v>
      </c>
      <c r="BK159" s="230">
        <f>ROUND(I159*H159,2)</f>
        <v>0</v>
      </c>
      <c r="BL159" s="16" t="s">
        <v>206</v>
      </c>
      <c r="BM159" s="229" t="s">
        <v>2363</v>
      </c>
    </row>
    <row r="160" s="1" customFormat="1">
      <c r="B160" s="37"/>
      <c r="C160" s="38"/>
      <c r="D160" s="231" t="s">
        <v>208</v>
      </c>
      <c r="E160" s="38"/>
      <c r="F160" s="232" t="s">
        <v>2362</v>
      </c>
      <c r="G160" s="38"/>
      <c r="H160" s="38"/>
      <c r="I160" s="144"/>
      <c r="J160" s="38"/>
      <c r="K160" s="38"/>
      <c r="L160" s="42"/>
      <c r="M160" s="233"/>
      <c r="N160" s="82"/>
      <c r="O160" s="82"/>
      <c r="P160" s="82"/>
      <c r="Q160" s="82"/>
      <c r="R160" s="82"/>
      <c r="S160" s="82"/>
      <c r="T160" s="83"/>
      <c r="AT160" s="16" t="s">
        <v>208</v>
      </c>
      <c r="AU160" s="16" t="s">
        <v>85</v>
      </c>
    </row>
    <row r="161" s="12" customFormat="1">
      <c r="B161" s="235"/>
      <c r="C161" s="236"/>
      <c r="D161" s="231" t="s">
        <v>214</v>
      </c>
      <c r="E161" s="237" t="s">
        <v>30</v>
      </c>
      <c r="F161" s="238" t="s">
        <v>7</v>
      </c>
      <c r="G161" s="236"/>
      <c r="H161" s="239">
        <v>21</v>
      </c>
      <c r="I161" s="240"/>
      <c r="J161" s="236"/>
      <c r="K161" s="236"/>
      <c r="L161" s="241"/>
      <c r="M161" s="242"/>
      <c r="N161" s="243"/>
      <c r="O161" s="243"/>
      <c r="P161" s="243"/>
      <c r="Q161" s="243"/>
      <c r="R161" s="243"/>
      <c r="S161" s="243"/>
      <c r="T161" s="244"/>
      <c r="AT161" s="245" t="s">
        <v>214</v>
      </c>
      <c r="AU161" s="245" t="s">
        <v>85</v>
      </c>
      <c r="AV161" s="12" t="s">
        <v>85</v>
      </c>
      <c r="AW161" s="12" t="s">
        <v>36</v>
      </c>
      <c r="AX161" s="12" t="s">
        <v>83</v>
      </c>
      <c r="AY161" s="245" t="s">
        <v>199</v>
      </c>
    </row>
    <row r="162" s="1" customFormat="1" ht="16.5" customHeight="1">
      <c r="B162" s="37"/>
      <c r="C162" s="263" t="s">
        <v>369</v>
      </c>
      <c r="D162" s="263" t="s">
        <v>774</v>
      </c>
      <c r="E162" s="264" t="s">
        <v>2364</v>
      </c>
      <c r="F162" s="265" t="s">
        <v>2365</v>
      </c>
      <c r="G162" s="266" t="s">
        <v>221</v>
      </c>
      <c r="H162" s="267">
        <v>2.7839999999999998</v>
      </c>
      <c r="I162" s="268"/>
      <c r="J162" s="269">
        <f>ROUND(I162*H162,2)</f>
        <v>0</v>
      </c>
      <c r="K162" s="265" t="s">
        <v>205</v>
      </c>
      <c r="L162" s="270"/>
      <c r="M162" s="271" t="s">
        <v>30</v>
      </c>
      <c r="N162" s="272" t="s">
        <v>46</v>
      </c>
      <c r="O162" s="82"/>
      <c r="P162" s="227">
        <f>O162*H162</f>
        <v>0</v>
      </c>
      <c r="Q162" s="227">
        <v>0.22</v>
      </c>
      <c r="R162" s="227">
        <f>Q162*H162</f>
        <v>0.61247999999999991</v>
      </c>
      <c r="S162" s="227">
        <v>0</v>
      </c>
      <c r="T162" s="228">
        <f>S162*H162</f>
        <v>0</v>
      </c>
      <c r="AR162" s="229" t="s">
        <v>263</v>
      </c>
      <c r="AT162" s="229" t="s">
        <v>774</v>
      </c>
      <c r="AU162" s="229" t="s">
        <v>85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2366</v>
      </c>
    </row>
    <row r="163" s="1" customFormat="1">
      <c r="B163" s="37"/>
      <c r="C163" s="38"/>
      <c r="D163" s="231" t="s">
        <v>208</v>
      </c>
      <c r="E163" s="38"/>
      <c r="F163" s="232" t="s">
        <v>2365</v>
      </c>
      <c r="G163" s="38"/>
      <c r="H163" s="38"/>
      <c r="I163" s="144"/>
      <c r="J163" s="38"/>
      <c r="K163" s="38"/>
      <c r="L163" s="42"/>
      <c r="M163" s="233"/>
      <c r="N163" s="82"/>
      <c r="O163" s="82"/>
      <c r="P163" s="82"/>
      <c r="Q163" s="82"/>
      <c r="R163" s="82"/>
      <c r="S163" s="82"/>
      <c r="T163" s="83"/>
      <c r="AT163" s="16" t="s">
        <v>208</v>
      </c>
      <c r="AU163" s="16" t="s">
        <v>85</v>
      </c>
    </row>
    <row r="164" s="12" customFormat="1">
      <c r="B164" s="235"/>
      <c r="C164" s="236"/>
      <c r="D164" s="231" t="s">
        <v>214</v>
      </c>
      <c r="E164" s="237" t="s">
        <v>30</v>
      </c>
      <c r="F164" s="238" t="s">
        <v>2367</v>
      </c>
      <c r="G164" s="236"/>
      <c r="H164" s="239">
        <v>2.5</v>
      </c>
      <c r="I164" s="240"/>
      <c r="J164" s="236"/>
      <c r="K164" s="236"/>
      <c r="L164" s="241"/>
      <c r="M164" s="242"/>
      <c r="N164" s="243"/>
      <c r="O164" s="243"/>
      <c r="P164" s="243"/>
      <c r="Q164" s="243"/>
      <c r="R164" s="243"/>
      <c r="S164" s="243"/>
      <c r="T164" s="244"/>
      <c r="AT164" s="245" t="s">
        <v>214</v>
      </c>
      <c r="AU164" s="245" t="s">
        <v>85</v>
      </c>
      <c r="AV164" s="12" t="s">
        <v>85</v>
      </c>
      <c r="AW164" s="12" t="s">
        <v>36</v>
      </c>
      <c r="AX164" s="12" t="s">
        <v>75</v>
      </c>
      <c r="AY164" s="245" t="s">
        <v>199</v>
      </c>
    </row>
    <row r="165" s="12" customFormat="1">
      <c r="B165" s="235"/>
      <c r="C165" s="236"/>
      <c r="D165" s="231" t="s">
        <v>214</v>
      </c>
      <c r="E165" s="237" t="s">
        <v>30</v>
      </c>
      <c r="F165" s="238" t="s">
        <v>2368</v>
      </c>
      <c r="G165" s="236"/>
      <c r="H165" s="239">
        <v>0.28399999999999997</v>
      </c>
      <c r="I165" s="240"/>
      <c r="J165" s="236"/>
      <c r="K165" s="236"/>
      <c r="L165" s="241"/>
      <c r="M165" s="242"/>
      <c r="N165" s="243"/>
      <c r="O165" s="243"/>
      <c r="P165" s="243"/>
      <c r="Q165" s="243"/>
      <c r="R165" s="243"/>
      <c r="S165" s="243"/>
      <c r="T165" s="244"/>
      <c r="AT165" s="245" t="s">
        <v>214</v>
      </c>
      <c r="AU165" s="245" t="s">
        <v>85</v>
      </c>
      <c r="AV165" s="12" t="s">
        <v>85</v>
      </c>
      <c r="AW165" s="12" t="s">
        <v>36</v>
      </c>
      <c r="AX165" s="12" t="s">
        <v>75</v>
      </c>
      <c r="AY165" s="245" t="s">
        <v>199</v>
      </c>
    </row>
    <row r="166" s="13" customFormat="1">
      <c r="B166" s="246"/>
      <c r="C166" s="247"/>
      <c r="D166" s="231" t="s">
        <v>214</v>
      </c>
      <c r="E166" s="248" t="s">
        <v>30</v>
      </c>
      <c r="F166" s="249" t="s">
        <v>216</v>
      </c>
      <c r="G166" s="247"/>
      <c r="H166" s="250">
        <v>2.7839999999999998</v>
      </c>
      <c r="I166" s="251"/>
      <c r="J166" s="247"/>
      <c r="K166" s="247"/>
      <c r="L166" s="252"/>
      <c r="M166" s="253"/>
      <c r="N166" s="254"/>
      <c r="O166" s="254"/>
      <c r="P166" s="254"/>
      <c r="Q166" s="254"/>
      <c r="R166" s="254"/>
      <c r="S166" s="254"/>
      <c r="T166" s="255"/>
      <c r="AT166" s="256" t="s">
        <v>214</v>
      </c>
      <c r="AU166" s="256" t="s">
        <v>85</v>
      </c>
      <c r="AV166" s="13" t="s">
        <v>206</v>
      </c>
      <c r="AW166" s="13" t="s">
        <v>36</v>
      </c>
      <c r="AX166" s="13" t="s">
        <v>83</v>
      </c>
      <c r="AY166" s="256" t="s">
        <v>199</v>
      </c>
    </row>
    <row r="167" s="1" customFormat="1" ht="16.5" customHeight="1">
      <c r="B167" s="37"/>
      <c r="C167" s="218" t="s">
        <v>7</v>
      </c>
      <c r="D167" s="218" t="s">
        <v>201</v>
      </c>
      <c r="E167" s="219" t="s">
        <v>2369</v>
      </c>
      <c r="F167" s="220" t="s">
        <v>2370</v>
      </c>
      <c r="G167" s="221" t="s">
        <v>221</v>
      </c>
      <c r="H167" s="222">
        <v>3.427</v>
      </c>
      <c r="I167" s="223"/>
      <c r="J167" s="224">
        <f>ROUND(I167*H167,2)</f>
        <v>0</v>
      </c>
      <c r="K167" s="220" t="s">
        <v>205</v>
      </c>
      <c r="L167" s="42"/>
      <c r="M167" s="225" t="s">
        <v>30</v>
      </c>
      <c r="N167" s="226" t="s">
        <v>46</v>
      </c>
      <c r="O167" s="82"/>
      <c r="P167" s="227">
        <f>O167*H167</f>
        <v>0</v>
      </c>
      <c r="Q167" s="227">
        <v>0</v>
      </c>
      <c r="R167" s="227">
        <f>Q167*H167</f>
        <v>0</v>
      </c>
      <c r="S167" s="227">
        <v>0</v>
      </c>
      <c r="T167" s="228">
        <f>S167*H167</f>
        <v>0</v>
      </c>
      <c r="AR167" s="229" t="s">
        <v>206</v>
      </c>
      <c r="AT167" s="229" t="s">
        <v>201</v>
      </c>
      <c r="AU167" s="229" t="s">
        <v>85</v>
      </c>
      <c r="AY167" s="16" t="s">
        <v>199</v>
      </c>
      <c r="BE167" s="230">
        <f>IF(N167="základní",J167,0)</f>
        <v>0</v>
      </c>
      <c r="BF167" s="230">
        <f>IF(N167="snížená",J167,0)</f>
        <v>0</v>
      </c>
      <c r="BG167" s="230">
        <f>IF(N167="zákl. přenesená",J167,0)</f>
        <v>0</v>
      </c>
      <c r="BH167" s="230">
        <f>IF(N167="sníž. přenesená",J167,0)</f>
        <v>0</v>
      </c>
      <c r="BI167" s="230">
        <f>IF(N167="nulová",J167,0)</f>
        <v>0</v>
      </c>
      <c r="BJ167" s="16" t="s">
        <v>83</v>
      </c>
      <c r="BK167" s="230">
        <f>ROUND(I167*H167,2)</f>
        <v>0</v>
      </c>
      <c r="BL167" s="16" t="s">
        <v>206</v>
      </c>
      <c r="BM167" s="229" t="s">
        <v>2371</v>
      </c>
    </row>
    <row r="168" s="1" customFormat="1">
      <c r="B168" s="37"/>
      <c r="C168" s="38"/>
      <c r="D168" s="231" t="s">
        <v>208</v>
      </c>
      <c r="E168" s="38"/>
      <c r="F168" s="232" t="s">
        <v>2372</v>
      </c>
      <c r="G168" s="38"/>
      <c r="H168" s="38"/>
      <c r="I168" s="144"/>
      <c r="J168" s="38"/>
      <c r="K168" s="38"/>
      <c r="L168" s="42"/>
      <c r="M168" s="233"/>
      <c r="N168" s="82"/>
      <c r="O168" s="82"/>
      <c r="P168" s="82"/>
      <c r="Q168" s="82"/>
      <c r="R168" s="82"/>
      <c r="S168" s="82"/>
      <c r="T168" s="83"/>
      <c r="AT168" s="16" t="s">
        <v>208</v>
      </c>
      <c r="AU168" s="16" t="s">
        <v>85</v>
      </c>
    </row>
    <row r="169" s="12" customFormat="1">
      <c r="B169" s="235"/>
      <c r="C169" s="236"/>
      <c r="D169" s="231" t="s">
        <v>214</v>
      </c>
      <c r="E169" s="237" t="s">
        <v>30</v>
      </c>
      <c r="F169" s="238" t="s">
        <v>2373</v>
      </c>
      <c r="G169" s="236"/>
      <c r="H169" s="239">
        <v>0.14899999999999999</v>
      </c>
      <c r="I169" s="240"/>
      <c r="J169" s="236"/>
      <c r="K169" s="236"/>
      <c r="L169" s="241"/>
      <c r="M169" s="242"/>
      <c r="N169" s="243"/>
      <c r="O169" s="243"/>
      <c r="P169" s="243"/>
      <c r="Q169" s="243"/>
      <c r="R169" s="243"/>
      <c r="S169" s="243"/>
      <c r="T169" s="244"/>
      <c r="AT169" s="245" t="s">
        <v>214</v>
      </c>
      <c r="AU169" s="245" t="s">
        <v>85</v>
      </c>
      <c r="AV169" s="12" t="s">
        <v>85</v>
      </c>
      <c r="AW169" s="12" t="s">
        <v>36</v>
      </c>
      <c r="AX169" s="12" t="s">
        <v>75</v>
      </c>
      <c r="AY169" s="245" t="s">
        <v>199</v>
      </c>
    </row>
    <row r="170" s="12" customFormat="1">
      <c r="B170" s="235"/>
      <c r="C170" s="236"/>
      <c r="D170" s="231" t="s">
        <v>214</v>
      </c>
      <c r="E170" s="237" t="s">
        <v>30</v>
      </c>
      <c r="F170" s="238" t="s">
        <v>2374</v>
      </c>
      <c r="G170" s="236"/>
      <c r="H170" s="239">
        <v>3.1560000000000001</v>
      </c>
      <c r="I170" s="240"/>
      <c r="J170" s="236"/>
      <c r="K170" s="236"/>
      <c r="L170" s="241"/>
      <c r="M170" s="242"/>
      <c r="N170" s="243"/>
      <c r="O170" s="243"/>
      <c r="P170" s="243"/>
      <c r="Q170" s="243"/>
      <c r="R170" s="243"/>
      <c r="S170" s="243"/>
      <c r="T170" s="244"/>
      <c r="AT170" s="245" t="s">
        <v>214</v>
      </c>
      <c r="AU170" s="245" t="s">
        <v>85</v>
      </c>
      <c r="AV170" s="12" t="s">
        <v>85</v>
      </c>
      <c r="AW170" s="12" t="s">
        <v>36</v>
      </c>
      <c r="AX170" s="12" t="s">
        <v>75</v>
      </c>
      <c r="AY170" s="245" t="s">
        <v>199</v>
      </c>
    </row>
    <row r="171" s="12" customFormat="1">
      <c r="B171" s="235"/>
      <c r="C171" s="236"/>
      <c r="D171" s="231" t="s">
        <v>214</v>
      </c>
      <c r="E171" s="237" t="s">
        <v>30</v>
      </c>
      <c r="F171" s="238" t="s">
        <v>2375</v>
      </c>
      <c r="G171" s="236"/>
      <c r="H171" s="239">
        <v>0.122</v>
      </c>
      <c r="I171" s="240"/>
      <c r="J171" s="236"/>
      <c r="K171" s="236"/>
      <c r="L171" s="241"/>
      <c r="M171" s="242"/>
      <c r="N171" s="243"/>
      <c r="O171" s="243"/>
      <c r="P171" s="243"/>
      <c r="Q171" s="243"/>
      <c r="R171" s="243"/>
      <c r="S171" s="243"/>
      <c r="T171" s="244"/>
      <c r="AT171" s="245" t="s">
        <v>214</v>
      </c>
      <c r="AU171" s="245" t="s">
        <v>85</v>
      </c>
      <c r="AV171" s="12" t="s">
        <v>85</v>
      </c>
      <c r="AW171" s="12" t="s">
        <v>36</v>
      </c>
      <c r="AX171" s="12" t="s">
        <v>75</v>
      </c>
      <c r="AY171" s="245" t="s">
        <v>199</v>
      </c>
    </row>
    <row r="172" s="13" customFormat="1">
      <c r="B172" s="246"/>
      <c r="C172" s="247"/>
      <c r="D172" s="231" t="s">
        <v>214</v>
      </c>
      <c r="E172" s="248" t="s">
        <v>30</v>
      </c>
      <c r="F172" s="249" t="s">
        <v>216</v>
      </c>
      <c r="G172" s="247"/>
      <c r="H172" s="250">
        <v>3.427</v>
      </c>
      <c r="I172" s="251"/>
      <c r="J172" s="247"/>
      <c r="K172" s="247"/>
      <c r="L172" s="252"/>
      <c r="M172" s="253"/>
      <c r="N172" s="254"/>
      <c r="O172" s="254"/>
      <c r="P172" s="254"/>
      <c r="Q172" s="254"/>
      <c r="R172" s="254"/>
      <c r="S172" s="254"/>
      <c r="T172" s="255"/>
      <c r="AT172" s="256" t="s">
        <v>214</v>
      </c>
      <c r="AU172" s="256" t="s">
        <v>85</v>
      </c>
      <c r="AV172" s="13" t="s">
        <v>206</v>
      </c>
      <c r="AW172" s="13" t="s">
        <v>36</v>
      </c>
      <c r="AX172" s="13" t="s">
        <v>83</v>
      </c>
      <c r="AY172" s="256" t="s">
        <v>199</v>
      </c>
    </row>
    <row r="173" s="1" customFormat="1" ht="16.5" customHeight="1">
      <c r="B173" s="37"/>
      <c r="C173" s="218" t="s">
        <v>381</v>
      </c>
      <c r="D173" s="218" t="s">
        <v>201</v>
      </c>
      <c r="E173" s="219" t="s">
        <v>2376</v>
      </c>
      <c r="F173" s="220" t="s">
        <v>2377</v>
      </c>
      <c r="G173" s="221" t="s">
        <v>221</v>
      </c>
      <c r="H173" s="222">
        <v>3.427</v>
      </c>
      <c r="I173" s="223"/>
      <c r="J173" s="224">
        <f>ROUND(I173*H173,2)</f>
        <v>0</v>
      </c>
      <c r="K173" s="220" t="s">
        <v>205</v>
      </c>
      <c r="L173" s="42"/>
      <c r="M173" s="225" t="s">
        <v>30</v>
      </c>
      <c r="N173" s="226" t="s">
        <v>46</v>
      </c>
      <c r="O173" s="82"/>
      <c r="P173" s="227">
        <f>O173*H173</f>
        <v>0</v>
      </c>
      <c r="Q173" s="227">
        <v>0</v>
      </c>
      <c r="R173" s="227">
        <f>Q173*H173</f>
        <v>0</v>
      </c>
      <c r="S173" s="227">
        <v>0</v>
      </c>
      <c r="T173" s="228">
        <f>S173*H173</f>
        <v>0</v>
      </c>
      <c r="AR173" s="229" t="s">
        <v>206</v>
      </c>
      <c r="AT173" s="229" t="s">
        <v>201</v>
      </c>
      <c r="AU173" s="229" t="s">
        <v>85</v>
      </c>
      <c r="AY173" s="16" t="s">
        <v>199</v>
      </c>
      <c r="BE173" s="230">
        <f>IF(N173="základní",J173,0)</f>
        <v>0</v>
      </c>
      <c r="BF173" s="230">
        <f>IF(N173="snížená",J173,0)</f>
        <v>0</v>
      </c>
      <c r="BG173" s="230">
        <f>IF(N173="zákl. přenesená",J173,0)</f>
        <v>0</v>
      </c>
      <c r="BH173" s="230">
        <f>IF(N173="sníž. přenesená",J173,0)</f>
        <v>0</v>
      </c>
      <c r="BI173" s="230">
        <f>IF(N173="nulová",J173,0)</f>
        <v>0</v>
      </c>
      <c r="BJ173" s="16" t="s">
        <v>83</v>
      </c>
      <c r="BK173" s="230">
        <f>ROUND(I173*H173,2)</f>
        <v>0</v>
      </c>
      <c r="BL173" s="16" t="s">
        <v>206</v>
      </c>
      <c r="BM173" s="229" t="s">
        <v>2378</v>
      </c>
    </row>
    <row r="174" s="1" customFormat="1">
      <c r="B174" s="37"/>
      <c r="C174" s="38"/>
      <c r="D174" s="231" t="s">
        <v>208</v>
      </c>
      <c r="E174" s="38"/>
      <c r="F174" s="232" t="s">
        <v>2379</v>
      </c>
      <c r="G174" s="38"/>
      <c r="H174" s="38"/>
      <c r="I174" s="144"/>
      <c r="J174" s="38"/>
      <c r="K174" s="38"/>
      <c r="L174" s="42"/>
      <c r="M174" s="233"/>
      <c r="N174" s="82"/>
      <c r="O174" s="82"/>
      <c r="P174" s="82"/>
      <c r="Q174" s="82"/>
      <c r="R174" s="82"/>
      <c r="S174" s="82"/>
      <c r="T174" s="83"/>
      <c r="AT174" s="16" t="s">
        <v>208</v>
      </c>
      <c r="AU174" s="16" t="s">
        <v>85</v>
      </c>
    </row>
    <row r="175" s="1" customFormat="1">
      <c r="B175" s="37"/>
      <c r="C175" s="38"/>
      <c r="D175" s="231" t="s">
        <v>210</v>
      </c>
      <c r="E175" s="38"/>
      <c r="F175" s="234" t="s">
        <v>2380</v>
      </c>
      <c r="G175" s="38"/>
      <c r="H175" s="38"/>
      <c r="I175" s="144"/>
      <c r="J175" s="38"/>
      <c r="K175" s="38"/>
      <c r="L175" s="42"/>
      <c r="M175" s="233"/>
      <c r="N175" s="82"/>
      <c r="O175" s="82"/>
      <c r="P175" s="82"/>
      <c r="Q175" s="82"/>
      <c r="R175" s="82"/>
      <c r="S175" s="82"/>
      <c r="T175" s="83"/>
      <c r="AT175" s="16" t="s">
        <v>210</v>
      </c>
      <c r="AU175" s="16" t="s">
        <v>85</v>
      </c>
    </row>
    <row r="176" s="12" customFormat="1">
      <c r="B176" s="235"/>
      <c r="C176" s="236"/>
      <c r="D176" s="231" t="s">
        <v>214</v>
      </c>
      <c r="E176" s="237" t="s">
        <v>30</v>
      </c>
      <c r="F176" s="238" t="s">
        <v>2373</v>
      </c>
      <c r="G176" s="236"/>
      <c r="H176" s="239">
        <v>0.14899999999999999</v>
      </c>
      <c r="I176" s="240"/>
      <c r="J176" s="236"/>
      <c r="K176" s="236"/>
      <c r="L176" s="241"/>
      <c r="M176" s="242"/>
      <c r="N176" s="243"/>
      <c r="O176" s="243"/>
      <c r="P176" s="243"/>
      <c r="Q176" s="243"/>
      <c r="R176" s="243"/>
      <c r="S176" s="243"/>
      <c r="T176" s="244"/>
      <c r="AT176" s="245" t="s">
        <v>214</v>
      </c>
      <c r="AU176" s="245" t="s">
        <v>85</v>
      </c>
      <c r="AV176" s="12" t="s">
        <v>85</v>
      </c>
      <c r="AW176" s="12" t="s">
        <v>36</v>
      </c>
      <c r="AX176" s="12" t="s">
        <v>75</v>
      </c>
      <c r="AY176" s="245" t="s">
        <v>199</v>
      </c>
    </row>
    <row r="177" s="12" customFormat="1">
      <c r="B177" s="235"/>
      <c r="C177" s="236"/>
      <c r="D177" s="231" t="s">
        <v>214</v>
      </c>
      <c r="E177" s="237" t="s">
        <v>30</v>
      </c>
      <c r="F177" s="238" t="s">
        <v>2374</v>
      </c>
      <c r="G177" s="236"/>
      <c r="H177" s="239">
        <v>3.1560000000000001</v>
      </c>
      <c r="I177" s="240"/>
      <c r="J177" s="236"/>
      <c r="K177" s="236"/>
      <c r="L177" s="241"/>
      <c r="M177" s="242"/>
      <c r="N177" s="243"/>
      <c r="O177" s="243"/>
      <c r="P177" s="243"/>
      <c r="Q177" s="243"/>
      <c r="R177" s="243"/>
      <c r="S177" s="243"/>
      <c r="T177" s="244"/>
      <c r="AT177" s="245" t="s">
        <v>214</v>
      </c>
      <c r="AU177" s="245" t="s">
        <v>85</v>
      </c>
      <c r="AV177" s="12" t="s">
        <v>85</v>
      </c>
      <c r="AW177" s="12" t="s">
        <v>36</v>
      </c>
      <c r="AX177" s="12" t="s">
        <v>75</v>
      </c>
      <c r="AY177" s="245" t="s">
        <v>199</v>
      </c>
    </row>
    <row r="178" s="12" customFormat="1">
      <c r="B178" s="235"/>
      <c r="C178" s="236"/>
      <c r="D178" s="231" t="s">
        <v>214</v>
      </c>
      <c r="E178" s="237" t="s">
        <v>30</v>
      </c>
      <c r="F178" s="238" t="s">
        <v>2375</v>
      </c>
      <c r="G178" s="236"/>
      <c r="H178" s="239">
        <v>0.122</v>
      </c>
      <c r="I178" s="240"/>
      <c r="J178" s="236"/>
      <c r="K178" s="236"/>
      <c r="L178" s="241"/>
      <c r="M178" s="242"/>
      <c r="N178" s="243"/>
      <c r="O178" s="243"/>
      <c r="P178" s="243"/>
      <c r="Q178" s="243"/>
      <c r="R178" s="243"/>
      <c r="S178" s="243"/>
      <c r="T178" s="244"/>
      <c r="AT178" s="245" t="s">
        <v>214</v>
      </c>
      <c r="AU178" s="245" t="s">
        <v>85</v>
      </c>
      <c r="AV178" s="12" t="s">
        <v>85</v>
      </c>
      <c r="AW178" s="12" t="s">
        <v>36</v>
      </c>
      <c r="AX178" s="12" t="s">
        <v>75</v>
      </c>
      <c r="AY178" s="245" t="s">
        <v>199</v>
      </c>
    </row>
    <row r="179" s="13" customFormat="1">
      <c r="B179" s="246"/>
      <c r="C179" s="247"/>
      <c r="D179" s="231" t="s">
        <v>214</v>
      </c>
      <c r="E179" s="248" t="s">
        <v>30</v>
      </c>
      <c r="F179" s="249" t="s">
        <v>216</v>
      </c>
      <c r="G179" s="247"/>
      <c r="H179" s="250">
        <v>3.427</v>
      </c>
      <c r="I179" s="251"/>
      <c r="J179" s="247"/>
      <c r="K179" s="247"/>
      <c r="L179" s="252"/>
      <c r="M179" s="257"/>
      <c r="N179" s="258"/>
      <c r="O179" s="258"/>
      <c r="P179" s="258"/>
      <c r="Q179" s="258"/>
      <c r="R179" s="258"/>
      <c r="S179" s="258"/>
      <c r="T179" s="259"/>
      <c r="AT179" s="256" t="s">
        <v>214</v>
      </c>
      <c r="AU179" s="256" t="s">
        <v>85</v>
      </c>
      <c r="AV179" s="13" t="s">
        <v>206</v>
      </c>
      <c r="AW179" s="13" t="s">
        <v>36</v>
      </c>
      <c r="AX179" s="13" t="s">
        <v>83</v>
      </c>
      <c r="AY179" s="256" t="s">
        <v>199</v>
      </c>
    </row>
    <row r="180" s="1" customFormat="1" ht="6.96" customHeight="1">
      <c r="B180" s="57"/>
      <c r="C180" s="58"/>
      <c r="D180" s="58"/>
      <c r="E180" s="58"/>
      <c r="F180" s="58"/>
      <c r="G180" s="58"/>
      <c r="H180" s="58"/>
      <c r="I180" s="169"/>
      <c r="J180" s="58"/>
      <c r="K180" s="58"/>
      <c r="L180" s="42"/>
    </row>
  </sheetData>
  <sheetProtection sheet="1" autoFilter="0" formatColumns="0" formatRows="0" objects="1" scenarios="1" spinCount="100000" saltValue="bYRK+yLHXoEaUqN29WiZ53z5jDwfGKR0y72WKKWAMYwVCv/4HSbIONh2QMknYW9MevrUbgHFwnxhzk7tzHX1Ew==" hashValue="Qh0G2n6aXyENF8Hcc82QehgHRVuOkNBpG76P4VZTSpHpsxo00NVhKN7u4UEXjsXCKIw/YO9hw6pUPt2a9pnJ7g==" algorithmName="SHA-512" password="CC35"/>
  <autoFilter ref="C80:K179"/>
  <mergeCells count="9">
    <mergeCell ref="E7:H7"/>
    <mergeCell ref="E9:H9"/>
    <mergeCell ref="E18:H18"/>
    <mergeCell ref="E27:H27"/>
    <mergeCell ref="E48:H48"/>
    <mergeCell ref="E50:H50"/>
    <mergeCell ref="E71:H71"/>
    <mergeCell ref="E73:H73"/>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155</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2381</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2382</v>
      </c>
      <c r="L20" s="42"/>
    </row>
    <row r="21" s="1" customFormat="1" ht="18" customHeight="1">
      <c r="B21" s="42"/>
      <c r="E21" s="131" t="s">
        <v>2383</v>
      </c>
      <c r="I21" s="146" t="s">
        <v>29</v>
      </c>
      <c r="J21" s="131" t="s">
        <v>30</v>
      </c>
      <c r="L21" s="42"/>
    </row>
    <row r="22" s="1" customFormat="1" ht="6.96" customHeight="1">
      <c r="B22" s="42"/>
      <c r="I22" s="144"/>
      <c r="L22" s="42"/>
    </row>
    <row r="23" s="1" customFormat="1" ht="12" customHeight="1">
      <c r="B23" s="42"/>
      <c r="D23" s="142" t="s">
        <v>37</v>
      </c>
      <c r="I23" s="146" t="s">
        <v>26</v>
      </c>
      <c r="J23" s="131" t="s">
        <v>2382</v>
      </c>
      <c r="L23" s="42"/>
    </row>
    <row r="24" s="1" customFormat="1" ht="18" customHeight="1">
      <c r="B24" s="42"/>
      <c r="E24" s="131" t="s">
        <v>2383</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ROUND(J88,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ROUND((SUM(BE88:BE238)),  2)</f>
        <v>0</v>
      </c>
      <c r="I33" s="158">
        <v>0.20999999999999999</v>
      </c>
      <c r="J33" s="157">
        <f>ROUND(((SUM(BE88:BE238))*I33),  2)</f>
        <v>0</v>
      </c>
      <c r="L33" s="42"/>
    </row>
    <row r="34" s="1" customFormat="1" ht="14.4" customHeight="1">
      <c r="B34" s="42"/>
      <c r="E34" s="142" t="s">
        <v>47</v>
      </c>
      <c r="F34" s="157">
        <f>ROUND((SUM(BF88:BF238)),  2)</f>
        <v>0</v>
      </c>
      <c r="I34" s="158">
        <v>0.14999999999999999</v>
      </c>
      <c r="J34" s="157">
        <f>ROUND(((SUM(BF88:BF238))*I34),  2)</f>
        <v>0</v>
      </c>
      <c r="L34" s="42"/>
    </row>
    <row r="35" hidden="1" s="1" customFormat="1" ht="14.4" customHeight="1">
      <c r="B35" s="42"/>
      <c r="E35" s="142" t="s">
        <v>48</v>
      </c>
      <c r="F35" s="157">
        <f>ROUND((SUM(BG88:BG238)),  2)</f>
        <v>0</v>
      </c>
      <c r="I35" s="158">
        <v>0.20999999999999999</v>
      </c>
      <c r="J35" s="157">
        <f>0</f>
        <v>0</v>
      </c>
      <c r="L35" s="42"/>
    </row>
    <row r="36" hidden="1" s="1" customFormat="1" ht="14.4" customHeight="1">
      <c r="B36" s="42"/>
      <c r="E36" s="142" t="s">
        <v>49</v>
      </c>
      <c r="F36" s="157">
        <f>ROUND((SUM(BH88:BH238)),  2)</f>
        <v>0</v>
      </c>
      <c r="I36" s="158">
        <v>0.14999999999999999</v>
      </c>
      <c r="J36" s="157">
        <f>0</f>
        <v>0</v>
      </c>
      <c r="L36" s="42"/>
    </row>
    <row r="37" hidden="1" s="1" customFormat="1" ht="14.4" customHeight="1">
      <c r="B37" s="42"/>
      <c r="E37" s="142" t="s">
        <v>50</v>
      </c>
      <c r="F37" s="157">
        <f>ROUND((SUM(BI88:BI238)),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06 - Propustek pod silnicí III/2143 (KSÚS KK) - STAVBA I</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43.05" customHeight="1">
      <c r="B54" s="37"/>
      <c r="C54" s="31" t="s">
        <v>25</v>
      </c>
      <c r="D54" s="38"/>
      <c r="E54" s="38"/>
      <c r="F54" s="26" t="str">
        <f>E15</f>
        <v>Město Cheb</v>
      </c>
      <c r="G54" s="38"/>
      <c r="H54" s="38"/>
      <c r="I54" s="146" t="s">
        <v>33</v>
      </c>
      <c r="J54" s="35" t="str">
        <f>E21</f>
        <v>PROGEOCONT, s.r.o. - Ing. Ladislav Terš</v>
      </c>
      <c r="K54" s="38"/>
      <c r="L54" s="42"/>
    </row>
    <row r="55" s="1" customFormat="1" ht="43.05" customHeight="1">
      <c r="B55" s="37"/>
      <c r="C55" s="31" t="s">
        <v>31</v>
      </c>
      <c r="D55" s="38"/>
      <c r="E55" s="38"/>
      <c r="F55" s="26" t="str">
        <f>IF(E18="","",E18)</f>
        <v>Vyplň údaj</v>
      </c>
      <c r="G55" s="38"/>
      <c r="H55" s="38"/>
      <c r="I55" s="146" t="s">
        <v>37</v>
      </c>
      <c r="J55" s="35" t="str">
        <f>E24</f>
        <v>PROGEOCONT, s.r.o. - Ing. Ladislav Terš</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J88</f>
        <v>0</v>
      </c>
      <c r="K59" s="38"/>
      <c r="L59" s="42"/>
      <c r="AU59" s="16" t="s">
        <v>177</v>
      </c>
    </row>
    <row r="60" s="8" customFormat="1" ht="24.96" customHeight="1">
      <c r="B60" s="179"/>
      <c r="C60" s="180"/>
      <c r="D60" s="181" t="s">
        <v>178</v>
      </c>
      <c r="E60" s="182"/>
      <c r="F60" s="182"/>
      <c r="G60" s="182"/>
      <c r="H60" s="182"/>
      <c r="I60" s="183"/>
      <c r="J60" s="184">
        <f>J89</f>
        <v>0</v>
      </c>
      <c r="K60" s="180"/>
      <c r="L60" s="185"/>
    </row>
    <row r="61" s="9" customFormat="1" ht="19.92" customHeight="1">
      <c r="B61" s="186"/>
      <c r="C61" s="123"/>
      <c r="D61" s="187" t="s">
        <v>179</v>
      </c>
      <c r="E61" s="188"/>
      <c r="F61" s="188"/>
      <c r="G61" s="188"/>
      <c r="H61" s="188"/>
      <c r="I61" s="189"/>
      <c r="J61" s="190">
        <f>J90</f>
        <v>0</v>
      </c>
      <c r="K61" s="123"/>
      <c r="L61" s="191"/>
    </row>
    <row r="62" s="9" customFormat="1" ht="19.92" customHeight="1">
      <c r="B62" s="186"/>
      <c r="C62" s="123"/>
      <c r="D62" s="187" t="s">
        <v>754</v>
      </c>
      <c r="E62" s="188"/>
      <c r="F62" s="188"/>
      <c r="G62" s="188"/>
      <c r="H62" s="188"/>
      <c r="I62" s="189"/>
      <c r="J62" s="190">
        <f>J129</f>
        <v>0</v>
      </c>
      <c r="K62" s="123"/>
      <c r="L62" s="191"/>
    </row>
    <row r="63" s="9" customFormat="1" ht="19.92" customHeight="1">
      <c r="B63" s="186"/>
      <c r="C63" s="123"/>
      <c r="D63" s="187" t="s">
        <v>180</v>
      </c>
      <c r="E63" s="188"/>
      <c r="F63" s="188"/>
      <c r="G63" s="188"/>
      <c r="H63" s="188"/>
      <c r="I63" s="189"/>
      <c r="J63" s="190">
        <f>J156</f>
        <v>0</v>
      </c>
      <c r="K63" s="123"/>
      <c r="L63" s="191"/>
    </row>
    <row r="64" s="9" customFormat="1" ht="19.92" customHeight="1">
      <c r="B64" s="186"/>
      <c r="C64" s="123"/>
      <c r="D64" s="187" t="s">
        <v>731</v>
      </c>
      <c r="E64" s="188"/>
      <c r="F64" s="188"/>
      <c r="G64" s="188"/>
      <c r="H64" s="188"/>
      <c r="I64" s="189"/>
      <c r="J64" s="190">
        <f>J169</f>
        <v>0</v>
      </c>
      <c r="K64" s="123"/>
      <c r="L64" s="191"/>
    </row>
    <row r="65" s="9" customFormat="1" ht="19.92" customHeight="1">
      <c r="B65" s="186"/>
      <c r="C65" s="123"/>
      <c r="D65" s="187" t="s">
        <v>1497</v>
      </c>
      <c r="E65" s="188"/>
      <c r="F65" s="188"/>
      <c r="G65" s="188"/>
      <c r="H65" s="188"/>
      <c r="I65" s="189"/>
      <c r="J65" s="190">
        <f>J178</f>
        <v>0</v>
      </c>
      <c r="K65" s="123"/>
      <c r="L65" s="191"/>
    </row>
    <row r="66" s="9" customFormat="1" ht="19.92" customHeight="1">
      <c r="B66" s="186"/>
      <c r="C66" s="123"/>
      <c r="D66" s="187" t="s">
        <v>755</v>
      </c>
      <c r="E66" s="188"/>
      <c r="F66" s="188"/>
      <c r="G66" s="188"/>
      <c r="H66" s="188"/>
      <c r="I66" s="189"/>
      <c r="J66" s="190">
        <f>J181</f>
        <v>0</v>
      </c>
      <c r="K66" s="123"/>
      <c r="L66" s="191"/>
    </row>
    <row r="67" s="9" customFormat="1" ht="19.92" customHeight="1">
      <c r="B67" s="186"/>
      <c r="C67" s="123"/>
      <c r="D67" s="187" t="s">
        <v>181</v>
      </c>
      <c r="E67" s="188"/>
      <c r="F67" s="188"/>
      <c r="G67" s="188"/>
      <c r="H67" s="188"/>
      <c r="I67" s="189"/>
      <c r="J67" s="190">
        <f>J195</f>
        <v>0</v>
      </c>
      <c r="K67" s="123"/>
      <c r="L67" s="191"/>
    </row>
    <row r="68" s="9" customFormat="1" ht="19.92" customHeight="1">
      <c r="B68" s="186"/>
      <c r="C68" s="123"/>
      <c r="D68" s="187" t="s">
        <v>183</v>
      </c>
      <c r="E68" s="188"/>
      <c r="F68" s="188"/>
      <c r="G68" s="188"/>
      <c r="H68" s="188"/>
      <c r="I68" s="189"/>
      <c r="J68" s="190">
        <f>J226</f>
        <v>0</v>
      </c>
      <c r="K68" s="123"/>
      <c r="L68" s="191"/>
    </row>
    <row r="69" s="1" customFormat="1" ht="21.84" customHeight="1">
      <c r="B69" s="37"/>
      <c r="C69" s="38"/>
      <c r="D69" s="38"/>
      <c r="E69" s="38"/>
      <c r="F69" s="38"/>
      <c r="G69" s="38"/>
      <c r="H69" s="38"/>
      <c r="I69" s="144"/>
      <c r="J69" s="38"/>
      <c r="K69" s="38"/>
      <c r="L69" s="42"/>
    </row>
    <row r="70" s="1" customFormat="1" ht="6.96" customHeight="1">
      <c r="B70" s="57"/>
      <c r="C70" s="58"/>
      <c r="D70" s="58"/>
      <c r="E70" s="58"/>
      <c r="F70" s="58"/>
      <c r="G70" s="58"/>
      <c r="H70" s="58"/>
      <c r="I70" s="169"/>
      <c r="J70" s="58"/>
      <c r="K70" s="58"/>
      <c r="L70" s="42"/>
    </row>
    <row r="74" s="1" customFormat="1" ht="6.96" customHeight="1">
      <c r="B74" s="59"/>
      <c r="C74" s="60"/>
      <c r="D74" s="60"/>
      <c r="E74" s="60"/>
      <c r="F74" s="60"/>
      <c r="G74" s="60"/>
      <c r="H74" s="60"/>
      <c r="I74" s="172"/>
      <c r="J74" s="60"/>
      <c r="K74" s="60"/>
      <c r="L74" s="42"/>
    </row>
    <row r="75" s="1" customFormat="1" ht="24.96" customHeight="1">
      <c r="B75" s="37"/>
      <c r="C75" s="22" t="s">
        <v>184</v>
      </c>
      <c r="D75" s="38"/>
      <c r="E75" s="38"/>
      <c r="F75" s="38"/>
      <c r="G75" s="38"/>
      <c r="H75" s="38"/>
      <c r="I75" s="144"/>
      <c r="J75" s="38"/>
      <c r="K75" s="38"/>
      <c r="L75" s="42"/>
    </row>
    <row r="76" s="1" customFormat="1" ht="6.96" customHeight="1">
      <c r="B76" s="37"/>
      <c r="C76" s="38"/>
      <c r="D76" s="38"/>
      <c r="E76" s="38"/>
      <c r="F76" s="38"/>
      <c r="G76" s="38"/>
      <c r="H76" s="38"/>
      <c r="I76" s="144"/>
      <c r="J76" s="38"/>
      <c r="K76" s="38"/>
      <c r="L76" s="42"/>
    </row>
    <row r="77" s="1" customFormat="1" ht="12" customHeight="1">
      <c r="B77" s="37"/>
      <c r="C77" s="31" t="s">
        <v>16</v>
      </c>
      <c r="D77" s="38"/>
      <c r="E77" s="38"/>
      <c r="F77" s="38"/>
      <c r="G77" s="38"/>
      <c r="H77" s="38"/>
      <c r="I77" s="144"/>
      <c r="J77" s="38"/>
      <c r="K77" s="38"/>
      <c r="L77" s="42"/>
    </row>
    <row r="78" s="1" customFormat="1" ht="16.5" customHeight="1">
      <c r="B78" s="37"/>
      <c r="C78" s="38"/>
      <c r="D78" s="38"/>
      <c r="E78" s="173" t="str">
        <f>E7</f>
        <v>Úprava komunikace Cheb-Háje, ul. Zemědělská - STAVBA I</v>
      </c>
      <c r="F78" s="31"/>
      <c r="G78" s="31"/>
      <c r="H78" s="31"/>
      <c r="I78" s="144"/>
      <c r="J78" s="38"/>
      <c r="K78" s="38"/>
      <c r="L78" s="42"/>
    </row>
    <row r="79" s="1" customFormat="1" ht="12" customHeight="1">
      <c r="B79" s="37"/>
      <c r="C79" s="31" t="s">
        <v>172</v>
      </c>
      <c r="D79" s="38"/>
      <c r="E79" s="38"/>
      <c r="F79" s="38"/>
      <c r="G79" s="38"/>
      <c r="H79" s="38"/>
      <c r="I79" s="144"/>
      <c r="J79" s="38"/>
      <c r="K79" s="38"/>
      <c r="L79" s="42"/>
    </row>
    <row r="80" s="1" customFormat="1" ht="16.5" customHeight="1">
      <c r="B80" s="37"/>
      <c r="C80" s="38"/>
      <c r="D80" s="38"/>
      <c r="E80" s="67" t="str">
        <f>E9</f>
        <v>SO 06 - Propustek pod silnicí III/2143 (KSÚS KK) - STAVBA I</v>
      </c>
      <c r="F80" s="38"/>
      <c r="G80" s="38"/>
      <c r="H80" s="38"/>
      <c r="I80" s="144"/>
      <c r="J80" s="38"/>
      <c r="K80" s="38"/>
      <c r="L80" s="42"/>
    </row>
    <row r="81" s="1" customFormat="1" ht="6.96" customHeight="1">
      <c r="B81" s="37"/>
      <c r="C81" s="38"/>
      <c r="D81" s="38"/>
      <c r="E81" s="38"/>
      <c r="F81" s="38"/>
      <c r="G81" s="38"/>
      <c r="H81" s="38"/>
      <c r="I81" s="144"/>
      <c r="J81" s="38"/>
      <c r="K81" s="38"/>
      <c r="L81" s="42"/>
    </row>
    <row r="82" s="1" customFormat="1" ht="12" customHeight="1">
      <c r="B82" s="37"/>
      <c r="C82" s="31" t="s">
        <v>21</v>
      </c>
      <c r="D82" s="38"/>
      <c r="E82" s="38"/>
      <c r="F82" s="26" t="str">
        <f>F12</f>
        <v>Cheb-Háje</v>
      </c>
      <c r="G82" s="38"/>
      <c r="H82" s="38"/>
      <c r="I82" s="146" t="s">
        <v>23</v>
      </c>
      <c r="J82" s="70" t="str">
        <f>IF(J12="","",J12)</f>
        <v>21. 8. 2018</v>
      </c>
      <c r="K82" s="38"/>
      <c r="L82" s="42"/>
    </row>
    <row r="83" s="1" customFormat="1" ht="6.96" customHeight="1">
      <c r="B83" s="37"/>
      <c r="C83" s="38"/>
      <c r="D83" s="38"/>
      <c r="E83" s="38"/>
      <c r="F83" s="38"/>
      <c r="G83" s="38"/>
      <c r="H83" s="38"/>
      <c r="I83" s="144"/>
      <c r="J83" s="38"/>
      <c r="K83" s="38"/>
      <c r="L83" s="42"/>
    </row>
    <row r="84" s="1" customFormat="1" ht="43.05" customHeight="1">
      <c r="B84" s="37"/>
      <c r="C84" s="31" t="s">
        <v>25</v>
      </c>
      <c r="D84" s="38"/>
      <c r="E84" s="38"/>
      <c r="F84" s="26" t="str">
        <f>E15</f>
        <v>Město Cheb</v>
      </c>
      <c r="G84" s="38"/>
      <c r="H84" s="38"/>
      <c r="I84" s="146" t="s">
        <v>33</v>
      </c>
      <c r="J84" s="35" t="str">
        <f>E21</f>
        <v>PROGEOCONT, s.r.o. - Ing. Ladislav Terš</v>
      </c>
      <c r="K84" s="38"/>
      <c r="L84" s="42"/>
    </row>
    <row r="85" s="1" customFormat="1" ht="43.05" customHeight="1">
      <c r="B85" s="37"/>
      <c r="C85" s="31" t="s">
        <v>31</v>
      </c>
      <c r="D85" s="38"/>
      <c r="E85" s="38"/>
      <c r="F85" s="26" t="str">
        <f>IF(E18="","",E18)</f>
        <v>Vyplň údaj</v>
      </c>
      <c r="G85" s="38"/>
      <c r="H85" s="38"/>
      <c r="I85" s="146" t="s">
        <v>37</v>
      </c>
      <c r="J85" s="35" t="str">
        <f>E24</f>
        <v>PROGEOCONT, s.r.o. - Ing. Ladislav Terš</v>
      </c>
      <c r="K85" s="38"/>
      <c r="L85" s="42"/>
    </row>
    <row r="86" s="1" customFormat="1" ht="10.32" customHeight="1">
      <c r="B86" s="37"/>
      <c r="C86" s="38"/>
      <c r="D86" s="38"/>
      <c r="E86" s="38"/>
      <c r="F86" s="38"/>
      <c r="G86" s="38"/>
      <c r="H86" s="38"/>
      <c r="I86" s="144"/>
      <c r="J86" s="38"/>
      <c r="K86" s="38"/>
      <c r="L86" s="42"/>
    </row>
    <row r="87" s="10" customFormat="1" ht="29.28"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1" customFormat="1" ht="22.8" customHeight="1">
      <c r="B88" s="37"/>
      <c r="C88" s="97" t="s">
        <v>196</v>
      </c>
      <c r="D88" s="38"/>
      <c r="E88" s="38"/>
      <c r="F88" s="38"/>
      <c r="G88" s="38"/>
      <c r="H88" s="38"/>
      <c r="I88" s="144"/>
      <c r="J88" s="198">
        <f>BK88</f>
        <v>0</v>
      </c>
      <c r="K88" s="38"/>
      <c r="L88" s="42"/>
      <c r="M88" s="93"/>
      <c r="N88" s="94"/>
      <c r="O88" s="94"/>
      <c r="P88" s="199">
        <f>P89</f>
        <v>0</v>
      </c>
      <c r="Q88" s="94"/>
      <c r="R88" s="199">
        <f>R89</f>
        <v>201.43254214941601</v>
      </c>
      <c r="S88" s="94"/>
      <c r="T88" s="200">
        <f>T89</f>
        <v>0</v>
      </c>
      <c r="AT88" s="16" t="s">
        <v>74</v>
      </c>
      <c r="AU88" s="16" t="s">
        <v>177</v>
      </c>
      <c r="BK88" s="201">
        <f>BK89</f>
        <v>0</v>
      </c>
    </row>
    <row r="89" s="11" customFormat="1" ht="25.92" customHeight="1">
      <c r="B89" s="202"/>
      <c r="C89" s="203"/>
      <c r="D89" s="204" t="s">
        <v>74</v>
      </c>
      <c r="E89" s="205" t="s">
        <v>197</v>
      </c>
      <c r="F89" s="205" t="s">
        <v>198</v>
      </c>
      <c r="G89" s="203"/>
      <c r="H89" s="203"/>
      <c r="I89" s="206"/>
      <c r="J89" s="207">
        <f>BK89</f>
        <v>0</v>
      </c>
      <c r="K89" s="203"/>
      <c r="L89" s="208"/>
      <c r="M89" s="209"/>
      <c r="N89" s="210"/>
      <c r="O89" s="210"/>
      <c r="P89" s="211">
        <f>P90+P129+P156+P169+P178+P181+P195+P226</f>
        <v>0</v>
      </c>
      <c r="Q89" s="210"/>
      <c r="R89" s="211">
        <f>R90+R129+R156+R169+R178+R181+R195+R226</f>
        <v>201.43254214941601</v>
      </c>
      <c r="S89" s="210"/>
      <c r="T89" s="212">
        <f>T90+T129+T156+T169+T178+T181+T195+T226</f>
        <v>0</v>
      </c>
      <c r="AR89" s="213" t="s">
        <v>83</v>
      </c>
      <c r="AT89" s="214" t="s">
        <v>74</v>
      </c>
      <c r="AU89" s="214" t="s">
        <v>75</v>
      </c>
      <c r="AY89" s="213" t="s">
        <v>199</v>
      </c>
      <c r="BK89" s="215">
        <f>BK90+BK129+BK156+BK169+BK178+BK181+BK195+BK226</f>
        <v>0</v>
      </c>
    </row>
    <row r="90" s="11" customFormat="1" ht="22.8" customHeight="1">
      <c r="B90" s="202"/>
      <c r="C90" s="203"/>
      <c r="D90" s="204" t="s">
        <v>74</v>
      </c>
      <c r="E90" s="216" t="s">
        <v>83</v>
      </c>
      <c r="F90" s="216" t="s">
        <v>200</v>
      </c>
      <c r="G90" s="203"/>
      <c r="H90" s="203"/>
      <c r="I90" s="206"/>
      <c r="J90" s="217">
        <f>BK90</f>
        <v>0</v>
      </c>
      <c r="K90" s="203"/>
      <c r="L90" s="208"/>
      <c r="M90" s="209"/>
      <c r="N90" s="210"/>
      <c r="O90" s="210"/>
      <c r="P90" s="211">
        <f>SUM(P91:P128)</f>
        <v>0</v>
      </c>
      <c r="Q90" s="210"/>
      <c r="R90" s="211">
        <f>SUM(R91:R128)</f>
        <v>26.13681592</v>
      </c>
      <c r="S90" s="210"/>
      <c r="T90" s="212">
        <f>SUM(T91:T128)</f>
        <v>0</v>
      </c>
      <c r="AR90" s="213" t="s">
        <v>83</v>
      </c>
      <c r="AT90" s="214" t="s">
        <v>74</v>
      </c>
      <c r="AU90" s="214" t="s">
        <v>83</v>
      </c>
      <c r="AY90" s="213" t="s">
        <v>199</v>
      </c>
      <c r="BK90" s="215">
        <f>SUM(BK91:BK128)</f>
        <v>0</v>
      </c>
    </row>
    <row r="91" s="1" customFormat="1" ht="16.5" customHeight="1">
      <c r="B91" s="37"/>
      <c r="C91" s="218" t="s">
        <v>83</v>
      </c>
      <c r="D91" s="218" t="s">
        <v>201</v>
      </c>
      <c r="E91" s="219" t="s">
        <v>2384</v>
      </c>
      <c r="F91" s="220" t="s">
        <v>2385</v>
      </c>
      <c r="G91" s="221" t="s">
        <v>229</v>
      </c>
      <c r="H91" s="222">
        <v>20</v>
      </c>
      <c r="I91" s="223"/>
      <c r="J91" s="224">
        <f>ROUND(I91*H91,2)</f>
        <v>0</v>
      </c>
      <c r="K91" s="220" t="s">
        <v>205</v>
      </c>
      <c r="L91" s="42"/>
      <c r="M91" s="225" t="s">
        <v>30</v>
      </c>
      <c r="N91" s="226" t="s">
        <v>46</v>
      </c>
      <c r="O91" s="82"/>
      <c r="P91" s="227">
        <f>O91*H91</f>
        <v>0</v>
      </c>
      <c r="Q91" s="227">
        <v>0.015590796000000001</v>
      </c>
      <c r="R91" s="227">
        <f>Q91*H91</f>
        <v>0.31181592000000002</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2386</v>
      </c>
    </row>
    <row r="92" s="1" customFormat="1">
      <c r="B92" s="37"/>
      <c r="C92" s="38"/>
      <c r="D92" s="231" t="s">
        <v>208</v>
      </c>
      <c r="E92" s="38"/>
      <c r="F92" s="232" t="s">
        <v>2387</v>
      </c>
      <c r="G92" s="38"/>
      <c r="H92" s="38"/>
      <c r="I92" s="144"/>
      <c r="J92" s="38"/>
      <c r="K92" s="38"/>
      <c r="L92" s="42"/>
      <c r="M92" s="233"/>
      <c r="N92" s="82"/>
      <c r="O92" s="82"/>
      <c r="P92" s="82"/>
      <c r="Q92" s="82"/>
      <c r="R92" s="82"/>
      <c r="S92" s="82"/>
      <c r="T92" s="83"/>
      <c r="AT92" s="16" t="s">
        <v>208</v>
      </c>
      <c r="AU92" s="16" t="s">
        <v>85</v>
      </c>
    </row>
    <row r="93" s="1" customFormat="1">
      <c r="B93" s="37"/>
      <c r="C93" s="38"/>
      <c r="D93" s="231" t="s">
        <v>210</v>
      </c>
      <c r="E93" s="38"/>
      <c r="F93" s="234" t="s">
        <v>2388</v>
      </c>
      <c r="G93" s="38"/>
      <c r="H93" s="38"/>
      <c r="I93" s="144"/>
      <c r="J93" s="38"/>
      <c r="K93" s="38"/>
      <c r="L93" s="42"/>
      <c r="M93" s="233"/>
      <c r="N93" s="82"/>
      <c r="O93" s="82"/>
      <c r="P93" s="82"/>
      <c r="Q93" s="82"/>
      <c r="R93" s="82"/>
      <c r="S93" s="82"/>
      <c r="T93" s="83"/>
      <c r="AT93" s="16" t="s">
        <v>210</v>
      </c>
      <c r="AU93" s="16" t="s">
        <v>85</v>
      </c>
    </row>
    <row r="94" s="1" customFormat="1">
      <c r="B94" s="37"/>
      <c r="C94" s="38"/>
      <c r="D94" s="231" t="s">
        <v>212</v>
      </c>
      <c r="E94" s="38"/>
      <c r="F94" s="234" t="s">
        <v>2389</v>
      </c>
      <c r="G94" s="38"/>
      <c r="H94" s="38"/>
      <c r="I94" s="144"/>
      <c r="J94" s="38"/>
      <c r="K94" s="38"/>
      <c r="L94" s="42"/>
      <c r="M94" s="233"/>
      <c r="N94" s="82"/>
      <c r="O94" s="82"/>
      <c r="P94" s="82"/>
      <c r="Q94" s="82"/>
      <c r="R94" s="82"/>
      <c r="S94" s="82"/>
      <c r="T94" s="83"/>
      <c r="AT94" s="16" t="s">
        <v>212</v>
      </c>
      <c r="AU94" s="16" t="s">
        <v>85</v>
      </c>
    </row>
    <row r="95" s="1" customFormat="1" ht="16.5" customHeight="1">
      <c r="B95" s="37"/>
      <c r="C95" s="263" t="s">
        <v>85</v>
      </c>
      <c r="D95" s="263" t="s">
        <v>774</v>
      </c>
      <c r="E95" s="264" t="s">
        <v>2390</v>
      </c>
      <c r="F95" s="265" t="s">
        <v>2391</v>
      </c>
      <c r="G95" s="266" t="s">
        <v>229</v>
      </c>
      <c r="H95" s="267">
        <v>10</v>
      </c>
      <c r="I95" s="268"/>
      <c r="J95" s="269">
        <f>ROUND(I95*H95,2)</f>
        <v>0</v>
      </c>
      <c r="K95" s="265" t="s">
        <v>205</v>
      </c>
      <c r="L95" s="270"/>
      <c r="M95" s="271" t="s">
        <v>30</v>
      </c>
      <c r="N95" s="272" t="s">
        <v>46</v>
      </c>
      <c r="O95" s="82"/>
      <c r="P95" s="227">
        <f>O95*H95</f>
        <v>0</v>
      </c>
      <c r="Q95" s="227">
        <v>0.070499999999999993</v>
      </c>
      <c r="R95" s="227">
        <f>Q95*H95</f>
        <v>0.70499999999999996</v>
      </c>
      <c r="S95" s="227">
        <v>0</v>
      </c>
      <c r="T95" s="228">
        <f>S95*H95</f>
        <v>0</v>
      </c>
      <c r="AR95" s="229" t="s">
        <v>263</v>
      </c>
      <c r="AT95" s="229" t="s">
        <v>774</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2392</v>
      </c>
    </row>
    <row r="96" s="1" customFormat="1">
      <c r="B96" s="37"/>
      <c r="C96" s="38"/>
      <c r="D96" s="231" t="s">
        <v>208</v>
      </c>
      <c r="E96" s="38"/>
      <c r="F96" s="232" t="s">
        <v>2391</v>
      </c>
      <c r="G96" s="38"/>
      <c r="H96" s="38"/>
      <c r="I96" s="144"/>
      <c r="J96" s="38"/>
      <c r="K96" s="38"/>
      <c r="L96" s="42"/>
      <c r="M96" s="233"/>
      <c r="N96" s="82"/>
      <c r="O96" s="82"/>
      <c r="P96" s="82"/>
      <c r="Q96" s="82"/>
      <c r="R96" s="82"/>
      <c r="S96" s="82"/>
      <c r="T96" s="83"/>
      <c r="AT96" s="16" t="s">
        <v>208</v>
      </c>
      <c r="AU96" s="16" t="s">
        <v>85</v>
      </c>
    </row>
    <row r="97" s="1" customFormat="1">
      <c r="B97" s="37"/>
      <c r="C97" s="38"/>
      <c r="D97" s="231" t="s">
        <v>212</v>
      </c>
      <c r="E97" s="38"/>
      <c r="F97" s="234" t="s">
        <v>2393</v>
      </c>
      <c r="G97" s="38"/>
      <c r="H97" s="38"/>
      <c r="I97" s="144"/>
      <c r="J97" s="38"/>
      <c r="K97" s="38"/>
      <c r="L97" s="42"/>
      <c r="M97" s="233"/>
      <c r="N97" s="82"/>
      <c r="O97" s="82"/>
      <c r="P97" s="82"/>
      <c r="Q97" s="82"/>
      <c r="R97" s="82"/>
      <c r="S97" s="82"/>
      <c r="T97" s="83"/>
      <c r="AT97" s="16" t="s">
        <v>212</v>
      </c>
      <c r="AU97" s="16" t="s">
        <v>85</v>
      </c>
    </row>
    <row r="98" s="1" customFormat="1" ht="16.5" customHeight="1">
      <c r="B98" s="37"/>
      <c r="C98" s="218" t="s">
        <v>217</v>
      </c>
      <c r="D98" s="218" t="s">
        <v>201</v>
      </c>
      <c r="E98" s="219" t="s">
        <v>2394</v>
      </c>
      <c r="F98" s="220" t="s">
        <v>2395</v>
      </c>
      <c r="G98" s="221" t="s">
        <v>221</v>
      </c>
      <c r="H98" s="222">
        <v>62</v>
      </c>
      <c r="I98" s="223"/>
      <c r="J98" s="224">
        <f>ROUND(I98*H98,2)</f>
        <v>0</v>
      </c>
      <c r="K98" s="220" t="s">
        <v>205</v>
      </c>
      <c r="L98" s="42"/>
      <c r="M98" s="225" t="s">
        <v>30</v>
      </c>
      <c r="N98" s="226" t="s">
        <v>46</v>
      </c>
      <c r="O98" s="82"/>
      <c r="P98" s="227">
        <f>O98*H98</f>
        <v>0</v>
      </c>
      <c r="Q98" s="227">
        <v>0</v>
      </c>
      <c r="R98" s="227">
        <f>Q98*H98</f>
        <v>0</v>
      </c>
      <c r="S98" s="227">
        <v>0</v>
      </c>
      <c r="T98" s="228">
        <f>S98*H98</f>
        <v>0</v>
      </c>
      <c r="AR98" s="229" t="s">
        <v>206</v>
      </c>
      <c r="AT98" s="229" t="s">
        <v>201</v>
      </c>
      <c r="AU98" s="229" t="s">
        <v>85</v>
      </c>
      <c r="AY98" s="16" t="s">
        <v>199</v>
      </c>
      <c r="BE98" s="230">
        <f>IF(N98="základní",J98,0)</f>
        <v>0</v>
      </c>
      <c r="BF98" s="230">
        <f>IF(N98="snížená",J98,0)</f>
        <v>0</v>
      </c>
      <c r="BG98" s="230">
        <f>IF(N98="zákl. přenesená",J98,0)</f>
        <v>0</v>
      </c>
      <c r="BH98" s="230">
        <f>IF(N98="sníž. přenesená",J98,0)</f>
        <v>0</v>
      </c>
      <c r="BI98" s="230">
        <f>IF(N98="nulová",J98,0)</f>
        <v>0</v>
      </c>
      <c r="BJ98" s="16" t="s">
        <v>83</v>
      </c>
      <c r="BK98" s="230">
        <f>ROUND(I98*H98,2)</f>
        <v>0</v>
      </c>
      <c r="BL98" s="16" t="s">
        <v>206</v>
      </c>
      <c r="BM98" s="229" t="s">
        <v>2396</v>
      </c>
    </row>
    <row r="99" s="1" customFormat="1">
      <c r="B99" s="37"/>
      <c r="C99" s="38"/>
      <c r="D99" s="231" t="s">
        <v>208</v>
      </c>
      <c r="E99" s="38"/>
      <c r="F99" s="232" t="s">
        <v>2397</v>
      </c>
      <c r="G99" s="38"/>
      <c r="H99" s="38"/>
      <c r="I99" s="144"/>
      <c r="J99" s="38"/>
      <c r="K99" s="38"/>
      <c r="L99" s="42"/>
      <c r="M99" s="233"/>
      <c r="N99" s="82"/>
      <c r="O99" s="82"/>
      <c r="P99" s="82"/>
      <c r="Q99" s="82"/>
      <c r="R99" s="82"/>
      <c r="S99" s="82"/>
      <c r="T99" s="83"/>
      <c r="AT99" s="16" t="s">
        <v>208</v>
      </c>
      <c r="AU99" s="16" t="s">
        <v>85</v>
      </c>
    </row>
    <row r="100" s="1" customFormat="1">
      <c r="B100" s="37"/>
      <c r="C100" s="38"/>
      <c r="D100" s="231" t="s">
        <v>210</v>
      </c>
      <c r="E100" s="38"/>
      <c r="F100" s="234" t="s">
        <v>2398</v>
      </c>
      <c r="G100" s="38"/>
      <c r="H100" s="38"/>
      <c r="I100" s="144"/>
      <c r="J100" s="38"/>
      <c r="K100" s="38"/>
      <c r="L100" s="42"/>
      <c r="M100" s="233"/>
      <c r="N100" s="82"/>
      <c r="O100" s="82"/>
      <c r="P100" s="82"/>
      <c r="Q100" s="82"/>
      <c r="R100" s="82"/>
      <c r="S100" s="82"/>
      <c r="T100" s="83"/>
      <c r="AT100" s="16" t="s">
        <v>210</v>
      </c>
      <c r="AU100" s="16" t="s">
        <v>85</v>
      </c>
    </row>
    <row r="101" s="12" customFormat="1">
      <c r="B101" s="235"/>
      <c r="C101" s="236"/>
      <c r="D101" s="231" t="s">
        <v>214</v>
      </c>
      <c r="E101" s="237" t="s">
        <v>30</v>
      </c>
      <c r="F101" s="238" t="s">
        <v>2399</v>
      </c>
      <c r="G101" s="236"/>
      <c r="H101" s="239">
        <v>32</v>
      </c>
      <c r="I101" s="240"/>
      <c r="J101" s="236"/>
      <c r="K101" s="236"/>
      <c r="L101" s="241"/>
      <c r="M101" s="242"/>
      <c r="N101" s="243"/>
      <c r="O101" s="243"/>
      <c r="P101" s="243"/>
      <c r="Q101" s="243"/>
      <c r="R101" s="243"/>
      <c r="S101" s="243"/>
      <c r="T101" s="244"/>
      <c r="AT101" s="245" t="s">
        <v>214</v>
      </c>
      <c r="AU101" s="245" t="s">
        <v>85</v>
      </c>
      <c r="AV101" s="12" t="s">
        <v>85</v>
      </c>
      <c r="AW101" s="12" t="s">
        <v>36</v>
      </c>
      <c r="AX101" s="12" t="s">
        <v>75</v>
      </c>
      <c r="AY101" s="245" t="s">
        <v>199</v>
      </c>
    </row>
    <row r="102" s="12" customFormat="1">
      <c r="B102" s="235"/>
      <c r="C102" s="236"/>
      <c r="D102" s="231" t="s">
        <v>214</v>
      </c>
      <c r="E102" s="237" t="s">
        <v>30</v>
      </c>
      <c r="F102" s="238" t="s">
        <v>2400</v>
      </c>
      <c r="G102" s="236"/>
      <c r="H102" s="239">
        <v>17</v>
      </c>
      <c r="I102" s="240"/>
      <c r="J102" s="236"/>
      <c r="K102" s="236"/>
      <c r="L102" s="241"/>
      <c r="M102" s="242"/>
      <c r="N102" s="243"/>
      <c r="O102" s="243"/>
      <c r="P102" s="243"/>
      <c r="Q102" s="243"/>
      <c r="R102" s="243"/>
      <c r="S102" s="243"/>
      <c r="T102" s="244"/>
      <c r="AT102" s="245" t="s">
        <v>214</v>
      </c>
      <c r="AU102" s="245" t="s">
        <v>85</v>
      </c>
      <c r="AV102" s="12" t="s">
        <v>85</v>
      </c>
      <c r="AW102" s="12" t="s">
        <v>36</v>
      </c>
      <c r="AX102" s="12" t="s">
        <v>75</v>
      </c>
      <c r="AY102" s="245" t="s">
        <v>199</v>
      </c>
    </row>
    <row r="103" s="12" customFormat="1">
      <c r="B103" s="235"/>
      <c r="C103" s="236"/>
      <c r="D103" s="231" t="s">
        <v>214</v>
      </c>
      <c r="E103" s="237" t="s">
        <v>30</v>
      </c>
      <c r="F103" s="238" t="s">
        <v>2401</v>
      </c>
      <c r="G103" s="236"/>
      <c r="H103" s="239">
        <v>13</v>
      </c>
      <c r="I103" s="240"/>
      <c r="J103" s="236"/>
      <c r="K103" s="236"/>
      <c r="L103" s="241"/>
      <c r="M103" s="242"/>
      <c r="N103" s="243"/>
      <c r="O103" s="243"/>
      <c r="P103" s="243"/>
      <c r="Q103" s="243"/>
      <c r="R103" s="243"/>
      <c r="S103" s="243"/>
      <c r="T103" s="244"/>
      <c r="AT103" s="245" t="s">
        <v>214</v>
      </c>
      <c r="AU103" s="245" t="s">
        <v>85</v>
      </c>
      <c r="AV103" s="12" t="s">
        <v>85</v>
      </c>
      <c r="AW103" s="12" t="s">
        <v>36</v>
      </c>
      <c r="AX103" s="12" t="s">
        <v>75</v>
      </c>
      <c r="AY103" s="245" t="s">
        <v>199</v>
      </c>
    </row>
    <row r="104" s="13" customFormat="1">
      <c r="B104" s="246"/>
      <c r="C104" s="247"/>
      <c r="D104" s="231" t="s">
        <v>214</v>
      </c>
      <c r="E104" s="248" t="s">
        <v>30</v>
      </c>
      <c r="F104" s="249" t="s">
        <v>216</v>
      </c>
      <c r="G104" s="247"/>
      <c r="H104" s="250">
        <v>62</v>
      </c>
      <c r="I104" s="251"/>
      <c r="J104" s="247"/>
      <c r="K104" s="247"/>
      <c r="L104" s="252"/>
      <c r="M104" s="253"/>
      <c r="N104" s="254"/>
      <c r="O104" s="254"/>
      <c r="P104" s="254"/>
      <c r="Q104" s="254"/>
      <c r="R104" s="254"/>
      <c r="S104" s="254"/>
      <c r="T104" s="255"/>
      <c r="AT104" s="256" t="s">
        <v>214</v>
      </c>
      <c r="AU104" s="256" t="s">
        <v>85</v>
      </c>
      <c r="AV104" s="13" t="s">
        <v>206</v>
      </c>
      <c r="AW104" s="13" t="s">
        <v>36</v>
      </c>
      <c r="AX104" s="13" t="s">
        <v>83</v>
      </c>
      <c r="AY104" s="256" t="s">
        <v>199</v>
      </c>
    </row>
    <row r="105" s="1" customFormat="1" ht="16.5" customHeight="1">
      <c r="B105" s="37"/>
      <c r="C105" s="218" t="s">
        <v>206</v>
      </c>
      <c r="D105" s="218" t="s">
        <v>201</v>
      </c>
      <c r="E105" s="219" t="s">
        <v>2402</v>
      </c>
      <c r="F105" s="220" t="s">
        <v>2403</v>
      </c>
      <c r="G105" s="221" t="s">
        <v>221</v>
      </c>
      <c r="H105" s="222">
        <v>62</v>
      </c>
      <c r="I105" s="223"/>
      <c r="J105" s="224">
        <f>ROUND(I105*H105,2)</f>
        <v>0</v>
      </c>
      <c r="K105" s="220" t="s">
        <v>205</v>
      </c>
      <c r="L105" s="42"/>
      <c r="M105" s="225" t="s">
        <v>30</v>
      </c>
      <c r="N105" s="226" t="s">
        <v>46</v>
      </c>
      <c r="O105" s="82"/>
      <c r="P105" s="227">
        <f>O105*H105</f>
        <v>0</v>
      </c>
      <c r="Q105" s="227">
        <v>0</v>
      </c>
      <c r="R105" s="227">
        <f>Q105*H105</f>
        <v>0</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2404</v>
      </c>
    </row>
    <row r="106" s="1" customFormat="1">
      <c r="B106" s="37"/>
      <c r="C106" s="38"/>
      <c r="D106" s="231" t="s">
        <v>208</v>
      </c>
      <c r="E106" s="38"/>
      <c r="F106" s="232" t="s">
        <v>2405</v>
      </c>
      <c r="G106" s="38"/>
      <c r="H106" s="38"/>
      <c r="I106" s="144"/>
      <c r="J106" s="38"/>
      <c r="K106" s="38"/>
      <c r="L106" s="42"/>
      <c r="M106" s="233"/>
      <c r="N106" s="82"/>
      <c r="O106" s="82"/>
      <c r="P106" s="82"/>
      <c r="Q106" s="82"/>
      <c r="R106" s="82"/>
      <c r="S106" s="82"/>
      <c r="T106" s="83"/>
      <c r="AT106" s="16" t="s">
        <v>208</v>
      </c>
      <c r="AU106" s="16" t="s">
        <v>85</v>
      </c>
    </row>
    <row r="107" s="1" customFormat="1">
      <c r="B107" s="37"/>
      <c r="C107" s="38"/>
      <c r="D107" s="231" t="s">
        <v>210</v>
      </c>
      <c r="E107" s="38"/>
      <c r="F107" s="234" t="s">
        <v>2398</v>
      </c>
      <c r="G107" s="38"/>
      <c r="H107" s="38"/>
      <c r="I107" s="144"/>
      <c r="J107" s="38"/>
      <c r="K107" s="38"/>
      <c r="L107" s="42"/>
      <c r="M107" s="233"/>
      <c r="N107" s="82"/>
      <c r="O107" s="82"/>
      <c r="P107" s="82"/>
      <c r="Q107" s="82"/>
      <c r="R107" s="82"/>
      <c r="S107" s="82"/>
      <c r="T107" s="83"/>
      <c r="AT107" s="16" t="s">
        <v>210</v>
      </c>
      <c r="AU107" s="16" t="s">
        <v>85</v>
      </c>
    </row>
    <row r="108" s="1" customFormat="1" ht="16.5" customHeight="1">
      <c r="B108" s="37"/>
      <c r="C108" s="218" t="s">
        <v>242</v>
      </c>
      <c r="D108" s="218" t="s">
        <v>201</v>
      </c>
      <c r="E108" s="219" t="s">
        <v>568</v>
      </c>
      <c r="F108" s="220" t="s">
        <v>569</v>
      </c>
      <c r="G108" s="221" t="s">
        <v>221</v>
      </c>
      <c r="H108" s="222">
        <v>62</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2406</v>
      </c>
    </row>
    <row r="109" s="1" customFormat="1">
      <c r="B109" s="37"/>
      <c r="C109" s="38"/>
      <c r="D109" s="231" t="s">
        <v>208</v>
      </c>
      <c r="E109" s="38"/>
      <c r="F109" s="232" t="s">
        <v>571</v>
      </c>
      <c r="G109" s="38"/>
      <c r="H109" s="38"/>
      <c r="I109" s="144"/>
      <c r="J109" s="38"/>
      <c r="K109" s="38"/>
      <c r="L109" s="42"/>
      <c r="M109" s="233"/>
      <c r="N109" s="82"/>
      <c r="O109" s="82"/>
      <c r="P109" s="82"/>
      <c r="Q109" s="82"/>
      <c r="R109" s="82"/>
      <c r="S109" s="82"/>
      <c r="T109" s="83"/>
      <c r="AT109" s="16" t="s">
        <v>208</v>
      </c>
      <c r="AU109" s="16" t="s">
        <v>85</v>
      </c>
    </row>
    <row r="110" s="1" customFormat="1">
      <c r="B110" s="37"/>
      <c r="C110" s="38"/>
      <c r="D110" s="231" t="s">
        <v>210</v>
      </c>
      <c r="E110" s="38"/>
      <c r="F110" s="234" t="s">
        <v>418</v>
      </c>
      <c r="G110" s="38"/>
      <c r="H110" s="38"/>
      <c r="I110" s="144"/>
      <c r="J110" s="38"/>
      <c r="K110" s="38"/>
      <c r="L110" s="42"/>
      <c r="M110" s="233"/>
      <c r="N110" s="82"/>
      <c r="O110" s="82"/>
      <c r="P110" s="82"/>
      <c r="Q110" s="82"/>
      <c r="R110" s="82"/>
      <c r="S110" s="82"/>
      <c r="T110" s="83"/>
      <c r="AT110" s="16" t="s">
        <v>210</v>
      </c>
      <c r="AU110" s="16" t="s">
        <v>85</v>
      </c>
    </row>
    <row r="111" s="1" customFormat="1" ht="16.5" customHeight="1">
      <c r="B111" s="37"/>
      <c r="C111" s="218" t="s">
        <v>247</v>
      </c>
      <c r="D111" s="218" t="s">
        <v>201</v>
      </c>
      <c r="E111" s="219" t="s">
        <v>590</v>
      </c>
      <c r="F111" s="220" t="s">
        <v>591</v>
      </c>
      <c r="G111" s="221" t="s">
        <v>236</v>
      </c>
      <c r="H111" s="222">
        <v>117.8</v>
      </c>
      <c r="I111" s="223"/>
      <c r="J111" s="224">
        <f>ROUND(I111*H111,2)</f>
        <v>0</v>
      </c>
      <c r="K111" s="220" t="s">
        <v>205</v>
      </c>
      <c r="L111" s="42"/>
      <c r="M111" s="225" t="s">
        <v>30</v>
      </c>
      <c r="N111" s="226" t="s">
        <v>46</v>
      </c>
      <c r="O111" s="82"/>
      <c r="P111" s="227">
        <f>O111*H111</f>
        <v>0</v>
      </c>
      <c r="Q111" s="227">
        <v>0</v>
      </c>
      <c r="R111" s="227">
        <f>Q111*H111</f>
        <v>0</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2407</v>
      </c>
    </row>
    <row r="112" s="1" customFormat="1">
      <c r="B112" s="37"/>
      <c r="C112" s="38"/>
      <c r="D112" s="231" t="s">
        <v>208</v>
      </c>
      <c r="E112" s="38"/>
      <c r="F112" s="232" t="s">
        <v>593</v>
      </c>
      <c r="G112" s="38"/>
      <c r="H112" s="38"/>
      <c r="I112" s="144"/>
      <c r="J112" s="38"/>
      <c r="K112" s="38"/>
      <c r="L112" s="42"/>
      <c r="M112" s="233"/>
      <c r="N112" s="82"/>
      <c r="O112" s="82"/>
      <c r="P112" s="82"/>
      <c r="Q112" s="82"/>
      <c r="R112" s="82"/>
      <c r="S112" s="82"/>
      <c r="T112" s="83"/>
      <c r="AT112" s="16" t="s">
        <v>208</v>
      </c>
      <c r="AU112" s="16" t="s">
        <v>85</v>
      </c>
    </row>
    <row r="113" s="1" customFormat="1">
      <c r="B113" s="37"/>
      <c r="C113" s="38"/>
      <c r="D113" s="231" t="s">
        <v>210</v>
      </c>
      <c r="E113" s="38"/>
      <c r="F113" s="234" t="s">
        <v>594</v>
      </c>
      <c r="G113" s="38"/>
      <c r="H113" s="38"/>
      <c r="I113" s="144"/>
      <c r="J113" s="38"/>
      <c r="K113" s="38"/>
      <c r="L113" s="42"/>
      <c r="M113" s="233"/>
      <c r="N113" s="82"/>
      <c r="O113" s="82"/>
      <c r="P113" s="82"/>
      <c r="Q113" s="82"/>
      <c r="R113" s="82"/>
      <c r="S113" s="82"/>
      <c r="T113" s="83"/>
      <c r="AT113" s="16" t="s">
        <v>210</v>
      </c>
      <c r="AU113" s="16" t="s">
        <v>85</v>
      </c>
    </row>
    <row r="114" s="12" customFormat="1">
      <c r="B114" s="235"/>
      <c r="C114" s="236"/>
      <c r="D114" s="231" t="s">
        <v>214</v>
      </c>
      <c r="E114" s="237" t="s">
        <v>30</v>
      </c>
      <c r="F114" s="238" t="s">
        <v>2408</v>
      </c>
      <c r="G114" s="236"/>
      <c r="H114" s="239">
        <v>117.8</v>
      </c>
      <c r="I114" s="240"/>
      <c r="J114" s="236"/>
      <c r="K114" s="236"/>
      <c r="L114" s="241"/>
      <c r="M114" s="242"/>
      <c r="N114" s="243"/>
      <c r="O114" s="243"/>
      <c r="P114" s="243"/>
      <c r="Q114" s="243"/>
      <c r="R114" s="243"/>
      <c r="S114" s="243"/>
      <c r="T114" s="244"/>
      <c r="AT114" s="245" t="s">
        <v>214</v>
      </c>
      <c r="AU114" s="245" t="s">
        <v>85</v>
      </c>
      <c r="AV114" s="12" t="s">
        <v>85</v>
      </c>
      <c r="AW114" s="12" t="s">
        <v>36</v>
      </c>
      <c r="AX114" s="12" t="s">
        <v>75</v>
      </c>
      <c r="AY114" s="245" t="s">
        <v>199</v>
      </c>
    </row>
    <row r="115" s="13" customFormat="1">
      <c r="B115" s="246"/>
      <c r="C115" s="247"/>
      <c r="D115" s="231" t="s">
        <v>214</v>
      </c>
      <c r="E115" s="248" t="s">
        <v>30</v>
      </c>
      <c r="F115" s="249" t="s">
        <v>216</v>
      </c>
      <c r="G115" s="247"/>
      <c r="H115" s="250">
        <v>117.8</v>
      </c>
      <c r="I115" s="251"/>
      <c r="J115" s="247"/>
      <c r="K115" s="247"/>
      <c r="L115" s="252"/>
      <c r="M115" s="253"/>
      <c r="N115" s="254"/>
      <c r="O115" s="254"/>
      <c r="P115" s="254"/>
      <c r="Q115" s="254"/>
      <c r="R115" s="254"/>
      <c r="S115" s="254"/>
      <c r="T115" s="255"/>
      <c r="AT115" s="256" t="s">
        <v>214</v>
      </c>
      <c r="AU115" s="256" t="s">
        <v>85</v>
      </c>
      <c r="AV115" s="13" t="s">
        <v>206</v>
      </c>
      <c r="AW115" s="13" t="s">
        <v>36</v>
      </c>
      <c r="AX115" s="13" t="s">
        <v>83</v>
      </c>
      <c r="AY115" s="256" t="s">
        <v>199</v>
      </c>
    </row>
    <row r="116" s="1" customFormat="1" ht="16.5" customHeight="1">
      <c r="B116" s="37"/>
      <c r="C116" s="218" t="s">
        <v>254</v>
      </c>
      <c r="D116" s="218" t="s">
        <v>201</v>
      </c>
      <c r="E116" s="219" t="s">
        <v>2409</v>
      </c>
      <c r="F116" s="220" t="s">
        <v>2410</v>
      </c>
      <c r="G116" s="221" t="s">
        <v>221</v>
      </c>
      <c r="H116" s="222">
        <v>12.560000000000001</v>
      </c>
      <c r="I116" s="223"/>
      <c r="J116" s="224">
        <f>ROUND(I116*H116,2)</f>
        <v>0</v>
      </c>
      <c r="K116" s="220" t="s">
        <v>205</v>
      </c>
      <c r="L116" s="42"/>
      <c r="M116" s="225" t="s">
        <v>30</v>
      </c>
      <c r="N116" s="226" t="s">
        <v>46</v>
      </c>
      <c r="O116" s="82"/>
      <c r="P116" s="227">
        <f>O116*H116</f>
        <v>0</v>
      </c>
      <c r="Q116" s="227">
        <v>0</v>
      </c>
      <c r="R116" s="227">
        <f>Q116*H116</f>
        <v>0</v>
      </c>
      <c r="S116" s="227">
        <v>0</v>
      </c>
      <c r="T116" s="228">
        <f>S116*H116</f>
        <v>0</v>
      </c>
      <c r="AR116" s="229" t="s">
        <v>206</v>
      </c>
      <c r="AT116" s="229" t="s">
        <v>201</v>
      </c>
      <c r="AU116" s="229" t="s">
        <v>85</v>
      </c>
      <c r="AY116" s="16" t="s">
        <v>199</v>
      </c>
      <c r="BE116" s="230">
        <f>IF(N116="základní",J116,0)</f>
        <v>0</v>
      </c>
      <c r="BF116" s="230">
        <f>IF(N116="snížená",J116,0)</f>
        <v>0</v>
      </c>
      <c r="BG116" s="230">
        <f>IF(N116="zákl. přenesená",J116,0)</f>
        <v>0</v>
      </c>
      <c r="BH116" s="230">
        <f>IF(N116="sníž. přenesená",J116,0)</f>
        <v>0</v>
      </c>
      <c r="BI116" s="230">
        <f>IF(N116="nulová",J116,0)</f>
        <v>0</v>
      </c>
      <c r="BJ116" s="16" t="s">
        <v>83</v>
      </c>
      <c r="BK116" s="230">
        <f>ROUND(I116*H116,2)</f>
        <v>0</v>
      </c>
      <c r="BL116" s="16" t="s">
        <v>206</v>
      </c>
      <c r="BM116" s="229" t="s">
        <v>2411</v>
      </c>
    </row>
    <row r="117" s="1" customFormat="1">
      <c r="B117" s="37"/>
      <c r="C117" s="38"/>
      <c r="D117" s="231" t="s">
        <v>208</v>
      </c>
      <c r="E117" s="38"/>
      <c r="F117" s="232" t="s">
        <v>2412</v>
      </c>
      <c r="G117" s="38"/>
      <c r="H117" s="38"/>
      <c r="I117" s="144"/>
      <c r="J117" s="38"/>
      <c r="K117" s="38"/>
      <c r="L117" s="42"/>
      <c r="M117" s="233"/>
      <c r="N117" s="82"/>
      <c r="O117" s="82"/>
      <c r="P117" s="82"/>
      <c r="Q117" s="82"/>
      <c r="R117" s="82"/>
      <c r="S117" s="82"/>
      <c r="T117" s="83"/>
      <c r="AT117" s="16" t="s">
        <v>208</v>
      </c>
      <c r="AU117" s="16" t="s">
        <v>85</v>
      </c>
    </row>
    <row r="118" s="1" customFormat="1">
      <c r="B118" s="37"/>
      <c r="C118" s="38"/>
      <c r="D118" s="231" t="s">
        <v>210</v>
      </c>
      <c r="E118" s="38"/>
      <c r="F118" s="234" t="s">
        <v>2413</v>
      </c>
      <c r="G118" s="38"/>
      <c r="H118" s="38"/>
      <c r="I118" s="144"/>
      <c r="J118" s="38"/>
      <c r="K118" s="38"/>
      <c r="L118" s="42"/>
      <c r="M118" s="233"/>
      <c r="N118" s="82"/>
      <c r="O118" s="82"/>
      <c r="P118" s="82"/>
      <c r="Q118" s="82"/>
      <c r="R118" s="82"/>
      <c r="S118" s="82"/>
      <c r="T118" s="83"/>
      <c r="AT118" s="16" t="s">
        <v>210</v>
      </c>
      <c r="AU118" s="16" t="s">
        <v>85</v>
      </c>
    </row>
    <row r="119" s="12" customFormat="1">
      <c r="B119" s="235"/>
      <c r="C119" s="236"/>
      <c r="D119" s="231" t="s">
        <v>214</v>
      </c>
      <c r="E119" s="237" t="s">
        <v>30</v>
      </c>
      <c r="F119" s="238" t="s">
        <v>2414</v>
      </c>
      <c r="G119" s="236"/>
      <c r="H119" s="239">
        <v>12.560000000000001</v>
      </c>
      <c r="I119" s="240"/>
      <c r="J119" s="236"/>
      <c r="K119" s="236"/>
      <c r="L119" s="241"/>
      <c r="M119" s="242"/>
      <c r="N119" s="243"/>
      <c r="O119" s="243"/>
      <c r="P119" s="243"/>
      <c r="Q119" s="243"/>
      <c r="R119" s="243"/>
      <c r="S119" s="243"/>
      <c r="T119" s="244"/>
      <c r="AT119" s="245" t="s">
        <v>214</v>
      </c>
      <c r="AU119" s="245" t="s">
        <v>85</v>
      </c>
      <c r="AV119" s="12" t="s">
        <v>85</v>
      </c>
      <c r="AW119" s="12" t="s">
        <v>36</v>
      </c>
      <c r="AX119" s="12" t="s">
        <v>75</v>
      </c>
      <c r="AY119" s="245" t="s">
        <v>199</v>
      </c>
    </row>
    <row r="120" s="13" customFormat="1">
      <c r="B120" s="246"/>
      <c r="C120" s="247"/>
      <c r="D120" s="231" t="s">
        <v>214</v>
      </c>
      <c r="E120" s="248" t="s">
        <v>30</v>
      </c>
      <c r="F120" s="249" t="s">
        <v>216</v>
      </c>
      <c r="G120" s="247"/>
      <c r="H120" s="250">
        <v>12.560000000000001</v>
      </c>
      <c r="I120" s="251"/>
      <c r="J120" s="247"/>
      <c r="K120" s="247"/>
      <c r="L120" s="252"/>
      <c r="M120" s="253"/>
      <c r="N120" s="254"/>
      <c r="O120" s="254"/>
      <c r="P120" s="254"/>
      <c r="Q120" s="254"/>
      <c r="R120" s="254"/>
      <c r="S120" s="254"/>
      <c r="T120" s="255"/>
      <c r="AT120" s="256" t="s">
        <v>214</v>
      </c>
      <c r="AU120" s="256" t="s">
        <v>85</v>
      </c>
      <c r="AV120" s="13" t="s">
        <v>206</v>
      </c>
      <c r="AW120" s="13" t="s">
        <v>36</v>
      </c>
      <c r="AX120" s="13" t="s">
        <v>83</v>
      </c>
      <c r="AY120" s="256" t="s">
        <v>199</v>
      </c>
    </row>
    <row r="121" s="1" customFormat="1" ht="16.5" customHeight="1">
      <c r="B121" s="37"/>
      <c r="C121" s="263" t="s">
        <v>263</v>
      </c>
      <c r="D121" s="263" t="s">
        <v>774</v>
      </c>
      <c r="E121" s="264" t="s">
        <v>2415</v>
      </c>
      <c r="F121" s="265" t="s">
        <v>2416</v>
      </c>
      <c r="G121" s="266" t="s">
        <v>236</v>
      </c>
      <c r="H121" s="267">
        <v>25.120000000000001</v>
      </c>
      <c r="I121" s="268"/>
      <c r="J121" s="269">
        <f>ROUND(I121*H121,2)</f>
        <v>0</v>
      </c>
      <c r="K121" s="265" t="s">
        <v>205</v>
      </c>
      <c r="L121" s="270"/>
      <c r="M121" s="271" t="s">
        <v>30</v>
      </c>
      <c r="N121" s="272" t="s">
        <v>46</v>
      </c>
      <c r="O121" s="82"/>
      <c r="P121" s="227">
        <f>O121*H121</f>
        <v>0</v>
      </c>
      <c r="Q121" s="227">
        <v>1</v>
      </c>
      <c r="R121" s="227">
        <f>Q121*H121</f>
        <v>25.120000000000001</v>
      </c>
      <c r="S121" s="227">
        <v>0</v>
      </c>
      <c r="T121" s="228">
        <f>S121*H121</f>
        <v>0</v>
      </c>
      <c r="AR121" s="229" t="s">
        <v>263</v>
      </c>
      <c r="AT121" s="229" t="s">
        <v>774</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2417</v>
      </c>
    </row>
    <row r="122" s="1" customFormat="1">
      <c r="B122" s="37"/>
      <c r="C122" s="38"/>
      <c r="D122" s="231" t="s">
        <v>208</v>
      </c>
      <c r="E122" s="38"/>
      <c r="F122" s="232" t="s">
        <v>2416</v>
      </c>
      <c r="G122" s="38"/>
      <c r="H122" s="38"/>
      <c r="I122" s="144"/>
      <c r="J122" s="38"/>
      <c r="K122" s="38"/>
      <c r="L122" s="42"/>
      <c r="M122" s="233"/>
      <c r="N122" s="82"/>
      <c r="O122" s="82"/>
      <c r="P122" s="82"/>
      <c r="Q122" s="82"/>
      <c r="R122" s="82"/>
      <c r="S122" s="82"/>
      <c r="T122" s="83"/>
      <c r="AT122" s="16" t="s">
        <v>208</v>
      </c>
      <c r="AU122" s="16" t="s">
        <v>85</v>
      </c>
    </row>
    <row r="123" s="1" customFormat="1" ht="16.5" customHeight="1">
      <c r="B123" s="37"/>
      <c r="C123" s="218" t="s">
        <v>225</v>
      </c>
      <c r="D123" s="218" t="s">
        <v>201</v>
      </c>
      <c r="E123" s="219" t="s">
        <v>2418</v>
      </c>
      <c r="F123" s="220" t="s">
        <v>2419</v>
      </c>
      <c r="G123" s="221" t="s">
        <v>221</v>
      </c>
      <c r="H123" s="222">
        <v>12.560000000000001</v>
      </c>
      <c r="I123" s="223"/>
      <c r="J123" s="224">
        <f>ROUND(I123*H123,2)</f>
        <v>0</v>
      </c>
      <c r="K123" s="220" t="s">
        <v>205</v>
      </c>
      <c r="L123" s="42"/>
      <c r="M123" s="225" t="s">
        <v>30</v>
      </c>
      <c r="N123" s="226" t="s">
        <v>46</v>
      </c>
      <c r="O123" s="82"/>
      <c r="P123" s="227">
        <f>O123*H123</f>
        <v>0</v>
      </c>
      <c r="Q123" s="227">
        <v>0</v>
      </c>
      <c r="R123" s="227">
        <f>Q123*H123</f>
        <v>0</v>
      </c>
      <c r="S123" s="227">
        <v>0</v>
      </c>
      <c r="T123" s="228">
        <f>S123*H123</f>
        <v>0</v>
      </c>
      <c r="AR123" s="229" t="s">
        <v>206</v>
      </c>
      <c r="AT123" s="229" t="s">
        <v>201</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2420</v>
      </c>
    </row>
    <row r="124" s="1" customFormat="1">
      <c r="B124" s="37"/>
      <c r="C124" s="38"/>
      <c r="D124" s="231" t="s">
        <v>208</v>
      </c>
      <c r="E124" s="38"/>
      <c r="F124" s="232" t="s">
        <v>2421</v>
      </c>
      <c r="G124" s="38"/>
      <c r="H124" s="38"/>
      <c r="I124" s="144"/>
      <c r="J124" s="38"/>
      <c r="K124" s="38"/>
      <c r="L124" s="42"/>
      <c r="M124" s="233"/>
      <c r="N124" s="82"/>
      <c r="O124" s="82"/>
      <c r="P124" s="82"/>
      <c r="Q124" s="82"/>
      <c r="R124" s="82"/>
      <c r="S124" s="82"/>
      <c r="T124" s="83"/>
      <c r="AT124" s="16" t="s">
        <v>208</v>
      </c>
      <c r="AU124" s="16" t="s">
        <v>85</v>
      </c>
    </row>
    <row r="125" s="1" customFormat="1">
      <c r="B125" s="37"/>
      <c r="C125" s="38"/>
      <c r="D125" s="231" t="s">
        <v>210</v>
      </c>
      <c r="E125" s="38"/>
      <c r="F125" s="234" t="s">
        <v>2413</v>
      </c>
      <c r="G125" s="38"/>
      <c r="H125" s="38"/>
      <c r="I125" s="144"/>
      <c r="J125" s="38"/>
      <c r="K125" s="38"/>
      <c r="L125" s="42"/>
      <c r="M125" s="233"/>
      <c r="N125" s="82"/>
      <c r="O125" s="82"/>
      <c r="P125" s="82"/>
      <c r="Q125" s="82"/>
      <c r="R125" s="82"/>
      <c r="S125" s="82"/>
      <c r="T125" s="83"/>
      <c r="AT125" s="16" t="s">
        <v>210</v>
      </c>
      <c r="AU125" s="16" t="s">
        <v>85</v>
      </c>
    </row>
    <row r="126" s="1" customFormat="1" ht="16.5" customHeight="1">
      <c r="B126" s="37"/>
      <c r="C126" s="218" t="s">
        <v>124</v>
      </c>
      <c r="D126" s="218" t="s">
        <v>201</v>
      </c>
      <c r="E126" s="219" t="s">
        <v>1392</v>
      </c>
      <c r="F126" s="220" t="s">
        <v>1393</v>
      </c>
      <c r="G126" s="221" t="s">
        <v>204</v>
      </c>
      <c r="H126" s="222">
        <v>60</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2422</v>
      </c>
    </row>
    <row r="127" s="1" customFormat="1">
      <c r="B127" s="37"/>
      <c r="C127" s="38"/>
      <c r="D127" s="231" t="s">
        <v>208</v>
      </c>
      <c r="E127" s="38"/>
      <c r="F127" s="232" t="s">
        <v>1395</v>
      </c>
      <c r="G127" s="38"/>
      <c r="H127" s="38"/>
      <c r="I127" s="144"/>
      <c r="J127" s="38"/>
      <c r="K127" s="38"/>
      <c r="L127" s="42"/>
      <c r="M127" s="233"/>
      <c r="N127" s="82"/>
      <c r="O127" s="82"/>
      <c r="P127" s="82"/>
      <c r="Q127" s="82"/>
      <c r="R127" s="82"/>
      <c r="S127" s="82"/>
      <c r="T127" s="83"/>
      <c r="AT127" s="16" t="s">
        <v>208</v>
      </c>
      <c r="AU127" s="16" t="s">
        <v>85</v>
      </c>
    </row>
    <row r="128" s="1" customFormat="1">
      <c r="B128" s="37"/>
      <c r="C128" s="38"/>
      <c r="D128" s="231" t="s">
        <v>210</v>
      </c>
      <c r="E128" s="38"/>
      <c r="F128" s="234" t="s">
        <v>1396</v>
      </c>
      <c r="G128" s="38"/>
      <c r="H128" s="38"/>
      <c r="I128" s="144"/>
      <c r="J128" s="38"/>
      <c r="K128" s="38"/>
      <c r="L128" s="42"/>
      <c r="M128" s="233"/>
      <c r="N128" s="82"/>
      <c r="O128" s="82"/>
      <c r="P128" s="82"/>
      <c r="Q128" s="82"/>
      <c r="R128" s="82"/>
      <c r="S128" s="82"/>
      <c r="T128" s="83"/>
      <c r="AT128" s="16" t="s">
        <v>210</v>
      </c>
      <c r="AU128" s="16" t="s">
        <v>85</v>
      </c>
    </row>
    <row r="129" s="11" customFormat="1" ht="22.8" customHeight="1">
      <c r="B129" s="202"/>
      <c r="C129" s="203"/>
      <c r="D129" s="204" t="s">
        <v>74</v>
      </c>
      <c r="E129" s="216" t="s">
        <v>85</v>
      </c>
      <c r="F129" s="216" t="s">
        <v>763</v>
      </c>
      <c r="G129" s="203"/>
      <c r="H129" s="203"/>
      <c r="I129" s="206"/>
      <c r="J129" s="217">
        <f>BK129</f>
        <v>0</v>
      </c>
      <c r="K129" s="203"/>
      <c r="L129" s="208"/>
      <c r="M129" s="209"/>
      <c r="N129" s="210"/>
      <c r="O129" s="210"/>
      <c r="P129" s="211">
        <f>SUM(P130:P155)</f>
        <v>0</v>
      </c>
      <c r="Q129" s="210"/>
      <c r="R129" s="211">
        <f>SUM(R130:R155)</f>
        <v>138.21207960861599</v>
      </c>
      <c r="S129" s="210"/>
      <c r="T129" s="212">
        <f>SUM(T130:T155)</f>
        <v>0</v>
      </c>
      <c r="AR129" s="213" t="s">
        <v>83</v>
      </c>
      <c r="AT129" s="214" t="s">
        <v>74</v>
      </c>
      <c r="AU129" s="214" t="s">
        <v>83</v>
      </c>
      <c r="AY129" s="213" t="s">
        <v>199</v>
      </c>
      <c r="BK129" s="215">
        <f>SUM(BK130:BK155)</f>
        <v>0</v>
      </c>
    </row>
    <row r="130" s="1" customFormat="1" ht="16.5" customHeight="1">
      <c r="B130" s="37"/>
      <c r="C130" s="218" t="s">
        <v>127</v>
      </c>
      <c r="D130" s="218" t="s">
        <v>201</v>
      </c>
      <c r="E130" s="219" t="s">
        <v>2423</v>
      </c>
      <c r="F130" s="220" t="s">
        <v>2424</v>
      </c>
      <c r="G130" s="221" t="s">
        <v>221</v>
      </c>
      <c r="H130" s="222">
        <v>7.1779999999999999</v>
      </c>
      <c r="I130" s="223"/>
      <c r="J130" s="224">
        <f>ROUND(I130*H130,2)</f>
        <v>0</v>
      </c>
      <c r="K130" s="220" t="s">
        <v>205</v>
      </c>
      <c r="L130" s="42"/>
      <c r="M130" s="225" t="s">
        <v>30</v>
      </c>
      <c r="N130" s="226" t="s">
        <v>46</v>
      </c>
      <c r="O130" s="82"/>
      <c r="P130" s="227">
        <f>O130*H130</f>
        <v>0</v>
      </c>
      <c r="Q130" s="227">
        <v>2.4532922039999998</v>
      </c>
      <c r="R130" s="227">
        <f>Q130*H130</f>
        <v>17.609731440312</v>
      </c>
      <c r="S130" s="227">
        <v>0</v>
      </c>
      <c r="T130" s="228">
        <f>S130*H130</f>
        <v>0</v>
      </c>
      <c r="AR130" s="229" t="s">
        <v>206</v>
      </c>
      <c r="AT130" s="229" t="s">
        <v>201</v>
      </c>
      <c r="AU130" s="229" t="s">
        <v>85</v>
      </c>
      <c r="AY130" s="16" t="s">
        <v>199</v>
      </c>
      <c r="BE130" s="230">
        <f>IF(N130="základní",J130,0)</f>
        <v>0</v>
      </c>
      <c r="BF130" s="230">
        <f>IF(N130="snížená",J130,0)</f>
        <v>0</v>
      </c>
      <c r="BG130" s="230">
        <f>IF(N130="zákl. přenesená",J130,0)</f>
        <v>0</v>
      </c>
      <c r="BH130" s="230">
        <f>IF(N130="sníž. přenesená",J130,0)</f>
        <v>0</v>
      </c>
      <c r="BI130" s="230">
        <f>IF(N130="nulová",J130,0)</f>
        <v>0</v>
      </c>
      <c r="BJ130" s="16" t="s">
        <v>83</v>
      </c>
      <c r="BK130" s="230">
        <f>ROUND(I130*H130,2)</f>
        <v>0</v>
      </c>
      <c r="BL130" s="16" t="s">
        <v>206</v>
      </c>
      <c r="BM130" s="229" t="s">
        <v>2425</v>
      </c>
    </row>
    <row r="131" s="1" customFormat="1">
      <c r="B131" s="37"/>
      <c r="C131" s="38"/>
      <c r="D131" s="231" t="s">
        <v>208</v>
      </c>
      <c r="E131" s="38"/>
      <c r="F131" s="232" t="s">
        <v>2426</v>
      </c>
      <c r="G131" s="38"/>
      <c r="H131" s="38"/>
      <c r="I131" s="144"/>
      <c r="J131" s="38"/>
      <c r="K131" s="38"/>
      <c r="L131" s="42"/>
      <c r="M131" s="233"/>
      <c r="N131" s="82"/>
      <c r="O131" s="82"/>
      <c r="P131" s="82"/>
      <c r="Q131" s="82"/>
      <c r="R131" s="82"/>
      <c r="S131" s="82"/>
      <c r="T131" s="83"/>
      <c r="AT131" s="16" t="s">
        <v>208</v>
      </c>
      <c r="AU131" s="16" t="s">
        <v>85</v>
      </c>
    </row>
    <row r="132" s="1" customFormat="1">
      <c r="B132" s="37"/>
      <c r="C132" s="38"/>
      <c r="D132" s="231" t="s">
        <v>210</v>
      </c>
      <c r="E132" s="38"/>
      <c r="F132" s="234" t="s">
        <v>2427</v>
      </c>
      <c r="G132" s="38"/>
      <c r="H132" s="38"/>
      <c r="I132" s="144"/>
      <c r="J132" s="38"/>
      <c r="K132" s="38"/>
      <c r="L132" s="42"/>
      <c r="M132" s="233"/>
      <c r="N132" s="82"/>
      <c r="O132" s="82"/>
      <c r="P132" s="82"/>
      <c r="Q132" s="82"/>
      <c r="R132" s="82"/>
      <c r="S132" s="82"/>
      <c r="T132" s="83"/>
      <c r="AT132" s="16" t="s">
        <v>210</v>
      </c>
      <c r="AU132" s="16" t="s">
        <v>85</v>
      </c>
    </row>
    <row r="133" s="12" customFormat="1">
      <c r="B133" s="235"/>
      <c r="C133" s="236"/>
      <c r="D133" s="231" t="s">
        <v>214</v>
      </c>
      <c r="E133" s="237" t="s">
        <v>30</v>
      </c>
      <c r="F133" s="238" t="s">
        <v>2428</v>
      </c>
      <c r="G133" s="236"/>
      <c r="H133" s="239">
        <v>7.1779999999999999</v>
      </c>
      <c r="I133" s="240"/>
      <c r="J133" s="236"/>
      <c r="K133" s="236"/>
      <c r="L133" s="241"/>
      <c r="M133" s="242"/>
      <c r="N133" s="243"/>
      <c r="O133" s="243"/>
      <c r="P133" s="243"/>
      <c r="Q133" s="243"/>
      <c r="R133" s="243"/>
      <c r="S133" s="243"/>
      <c r="T133" s="244"/>
      <c r="AT133" s="245" t="s">
        <v>214</v>
      </c>
      <c r="AU133" s="245" t="s">
        <v>85</v>
      </c>
      <c r="AV133" s="12" t="s">
        <v>85</v>
      </c>
      <c r="AW133" s="12" t="s">
        <v>36</v>
      </c>
      <c r="AX133" s="12" t="s">
        <v>75</v>
      </c>
      <c r="AY133" s="245" t="s">
        <v>199</v>
      </c>
    </row>
    <row r="134" s="13" customFormat="1">
      <c r="B134" s="246"/>
      <c r="C134" s="247"/>
      <c r="D134" s="231" t="s">
        <v>214</v>
      </c>
      <c r="E134" s="248" t="s">
        <v>30</v>
      </c>
      <c r="F134" s="249" t="s">
        <v>216</v>
      </c>
      <c r="G134" s="247"/>
      <c r="H134" s="250">
        <v>7.1779999999999999</v>
      </c>
      <c r="I134" s="251"/>
      <c r="J134" s="247"/>
      <c r="K134" s="247"/>
      <c r="L134" s="252"/>
      <c r="M134" s="253"/>
      <c r="N134" s="254"/>
      <c r="O134" s="254"/>
      <c r="P134" s="254"/>
      <c r="Q134" s="254"/>
      <c r="R134" s="254"/>
      <c r="S134" s="254"/>
      <c r="T134" s="255"/>
      <c r="AT134" s="256" t="s">
        <v>214</v>
      </c>
      <c r="AU134" s="256" t="s">
        <v>85</v>
      </c>
      <c r="AV134" s="13" t="s">
        <v>206</v>
      </c>
      <c r="AW134" s="13" t="s">
        <v>36</v>
      </c>
      <c r="AX134" s="13" t="s">
        <v>83</v>
      </c>
      <c r="AY134" s="256" t="s">
        <v>199</v>
      </c>
    </row>
    <row r="135" s="1" customFormat="1" ht="16.5" customHeight="1">
      <c r="B135" s="37"/>
      <c r="C135" s="218" t="s">
        <v>130</v>
      </c>
      <c r="D135" s="218" t="s">
        <v>201</v>
      </c>
      <c r="E135" s="219" t="s">
        <v>2429</v>
      </c>
      <c r="F135" s="220" t="s">
        <v>2430</v>
      </c>
      <c r="G135" s="221" t="s">
        <v>221</v>
      </c>
      <c r="H135" s="222">
        <v>4.0499999999999998</v>
      </c>
      <c r="I135" s="223"/>
      <c r="J135" s="224">
        <f>ROUND(I135*H135,2)</f>
        <v>0</v>
      </c>
      <c r="K135" s="220" t="s">
        <v>30</v>
      </c>
      <c r="L135" s="42"/>
      <c r="M135" s="225" t="s">
        <v>30</v>
      </c>
      <c r="N135" s="226" t="s">
        <v>46</v>
      </c>
      <c r="O135" s="82"/>
      <c r="P135" s="227">
        <f>O135*H135</f>
        <v>0</v>
      </c>
      <c r="Q135" s="227">
        <v>2.45329</v>
      </c>
      <c r="R135" s="227">
        <f>Q135*H135</f>
        <v>9.9358244999999989</v>
      </c>
      <c r="S135" s="227">
        <v>0</v>
      </c>
      <c r="T135" s="228">
        <f>S135*H135</f>
        <v>0</v>
      </c>
      <c r="AR135" s="229" t="s">
        <v>206</v>
      </c>
      <c r="AT135" s="229" t="s">
        <v>201</v>
      </c>
      <c r="AU135" s="229" t="s">
        <v>85</v>
      </c>
      <c r="AY135" s="16" t="s">
        <v>199</v>
      </c>
      <c r="BE135" s="230">
        <f>IF(N135="základní",J135,0)</f>
        <v>0</v>
      </c>
      <c r="BF135" s="230">
        <f>IF(N135="snížená",J135,0)</f>
        <v>0</v>
      </c>
      <c r="BG135" s="230">
        <f>IF(N135="zákl. přenesená",J135,0)</f>
        <v>0</v>
      </c>
      <c r="BH135" s="230">
        <f>IF(N135="sníž. přenesená",J135,0)</f>
        <v>0</v>
      </c>
      <c r="BI135" s="230">
        <f>IF(N135="nulová",J135,0)</f>
        <v>0</v>
      </c>
      <c r="BJ135" s="16" t="s">
        <v>83</v>
      </c>
      <c r="BK135" s="230">
        <f>ROUND(I135*H135,2)</f>
        <v>0</v>
      </c>
      <c r="BL135" s="16" t="s">
        <v>206</v>
      </c>
      <c r="BM135" s="229" t="s">
        <v>2431</v>
      </c>
    </row>
    <row r="136" s="12" customFormat="1">
      <c r="B136" s="235"/>
      <c r="C136" s="236"/>
      <c r="D136" s="231" t="s">
        <v>214</v>
      </c>
      <c r="E136" s="237" t="s">
        <v>30</v>
      </c>
      <c r="F136" s="238" t="s">
        <v>2432</v>
      </c>
      <c r="G136" s="236"/>
      <c r="H136" s="239">
        <v>4.0499999999999998</v>
      </c>
      <c r="I136" s="240"/>
      <c r="J136" s="236"/>
      <c r="K136" s="236"/>
      <c r="L136" s="241"/>
      <c r="M136" s="242"/>
      <c r="N136" s="243"/>
      <c r="O136" s="243"/>
      <c r="P136" s="243"/>
      <c r="Q136" s="243"/>
      <c r="R136" s="243"/>
      <c r="S136" s="243"/>
      <c r="T136" s="244"/>
      <c r="AT136" s="245" t="s">
        <v>214</v>
      </c>
      <c r="AU136" s="245" t="s">
        <v>85</v>
      </c>
      <c r="AV136" s="12" t="s">
        <v>85</v>
      </c>
      <c r="AW136" s="12" t="s">
        <v>36</v>
      </c>
      <c r="AX136" s="12" t="s">
        <v>75</v>
      </c>
      <c r="AY136" s="245" t="s">
        <v>199</v>
      </c>
    </row>
    <row r="137" s="13" customFormat="1">
      <c r="B137" s="246"/>
      <c r="C137" s="247"/>
      <c r="D137" s="231" t="s">
        <v>214</v>
      </c>
      <c r="E137" s="248" t="s">
        <v>30</v>
      </c>
      <c r="F137" s="249" t="s">
        <v>216</v>
      </c>
      <c r="G137" s="247"/>
      <c r="H137" s="250">
        <v>4.0499999999999998</v>
      </c>
      <c r="I137" s="251"/>
      <c r="J137" s="247"/>
      <c r="K137" s="247"/>
      <c r="L137" s="252"/>
      <c r="M137" s="253"/>
      <c r="N137" s="254"/>
      <c r="O137" s="254"/>
      <c r="P137" s="254"/>
      <c r="Q137" s="254"/>
      <c r="R137" s="254"/>
      <c r="S137" s="254"/>
      <c r="T137" s="255"/>
      <c r="AT137" s="256" t="s">
        <v>214</v>
      </c>
      <c r="AU137" s="256" t="s">
        <v>85</v>
      </c>
      <c r="AV137" s="13" t="s">
        <v>206</v>
      </c>
      <c r="AW137" s="13" t="s">
        <v>36</v>
      </c>
      <c r="AX137" s="13" t="s">
        <v>83</v>
      </c>
      <c r="AY137" s="256" t="s">
        <v>199</v>
      </c>
    </row>
    <row r="138" s="1" customFormat="1" ht="16.5" customHeight="1">
      <c r="B138" s="37"/>
      <c r="C138" s="218" t="s">
        <v>133</v>
      </c>
      <c r="D138" s="218" t="s">
        <v>201</v>
      </c>
      <c r="E138" s="219" t="s">
        <v>2433</v>
      </c>
      <c r="F138" s="220" t="s">
        <v>2434</v>
      </c>
      <c r="G138" s="221" t="s">
        <v>221</v>
      </c>
      <c r="H138" s="222">
        <v>12.675000000000001</v>
      </c>
      <c r="I138" s="223"/>
      <c r="J138" s="224">
        <f>ROUND(I138*H138,2)</f>
        <v>0</v>
      </c>
      <c r="K138" s="220" t="s">
        <v>205</v>
      </c>
      <c r="L138" s="42"/>
      <c r="M138" s="225" t="s">
        <v>30</v>
      </c>
      <c r="N138" s="226" t="s">
        <v>46</v>
      </c>
      <c r="O138" s="82"/>
      <c r="P138" s="227">
        <f>O138*H138</f>
        <v>0</v>
      </c>
      <c r="Q138" s="227">
        <v>2.4532922039999998</v>
      </c>
      <c r="R138" s="227">
        <f>Q138*H138</f>
        <v>31.095478685699998</v>
      </c>
      <c r="S138" s="227">
        <v>0</v>
      </c>
      <c r="T138" s="228">
        <f>S138*H138</f>
        <v>0</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2435</v>
      </c>
    </row>
    <row r="139" s="1" customFormat="1">
      <c r="B139" s="37"/>
      <c r="C139" s="38"/>
      <c r="D139" s="231" t="s">
        <v>208</v>
      </c>
      <c r="E139" s="38"/>
      <c r="F139" s="232" t="s">
        <v>2436</v>
      </c>
      <c r="G139" s="38"/>
      <c r="H139" s="38"/>
      <c r="I139" s="144"/>
      <c r="J139" s="38"/>
      <c r="K139" s="38"/>
      <c r="L139" s="42"/>
      <c r="M139" s="233"/>
      <c r="N139" s="82"/>
      <c r="O139" s="82"/>
      <c r="P139" s="82"/>
      <c r="Q139" s="82"/>
      <c r="R139" s="82"/>
      <c r="S139" s="82"/>
      <c r="T139" s="83"/>
      <c r="AT139" s="16" t="s">
        <v>208</v>
      </c>
      <c r="AU139" s="16" t="s">
        <v>85</v>
      </c>
    </row>
    <row r="140" s="1" customFormat="1">
      <c r="B140" s="37"/>
      <c r="C140" s="38"/>
      <c r="D140" s="231" t="s">
        <v>210</v>
      </c>
      <c r="E140" s="38"/>
      <c r="F140" s="234" t="s">
        <v>2437</v>
      </c>
      <c r="G140" s="38"/>
      <c r="H140" s="38"/>
      <c r="I140" s="144"/>
      <c r="J140" s="38"/>
      <c r="K140" s="38"/>
      <c r="L140" s="42"/>
      <c r="M140" s="233"/>
      <c r="N140" s="82"/>
      <c r="O140" s="82"/>
      <c r="P140" s="82"/>
      <c r="Q140" s="82"/>
      <c r="R140" s="82"/>
      <c r="S140" s="82"/>
      <c r="T140" s="83"/>
      <c r="AT140" s="16" t="s">
        <v>210</v>
      </c>
      <c r="AU140" s="16" t="s">
        <v>85</v>
      </c>
    </row>
    <row r="141" s="12" customFormat="1">
      <c r="B141" s="235"/>
      <c r="C141" s="236"/>
      <c r="D141" s="231" t="s">
        <v>214</v>
      </c>
      <c r="E141" s="237" t="s">
        <v>30</v>
      </c>
      <c r="F141" s="238" t="s">
        <v>2438</v>
      </c>
      <c r="G141" s="236"/>
      <c r="H141" s="239">
        <v>12.675000000000001</v>
      </c>
      <c r="I141" s="240"/>
      <c r="J141" s="236"/>
      <c r="K141" s="236"/>
      <c r="L141" s="241"/>
      <c r="M141" s="242"/>
      <c r="N141" s="243"/>
      <c r="O141" s="243"/>
      <c r="P141" s="243"/>
      <c r="Q141" s="243"/>
      <c r="R141" s="243"/>
      <c r="S141" s="243"/>
      <c r="T141" s="244"/>
      <c r="AT141" s="245" t="s">
        <v>214</v>
      </c>
      <c r="AU141" s="245" t="s">
        <v>85</v>
      </c>
      <c r="AV141" s="12" t="s">
        <v>85</v>
      </c>
      <c r="AW141" s="12" t="s">
        <v>36</v>
      </c>
      <c r="AX141" s="12" t="s">
        <v>75</v>
      </c>
      <c r="AY141" s="245" t="s">
        <v>199</v>
      </c>
    </row>
    <row r="142" s="13" customFormat="1">
      <c r="B142" s="246"/>
      <c r="C142" s="247"/>
      <c r="D142" s="231" t="s">
        <v>214</v>
      </c>
      <c r="E142" s="248" t="s">
        <v>30</v>
      </c>
      <c r="F142" s="249" t="s">
        <v>216</v>
      </c>
      <c r="G142" s="247"/>
      <c r="H142" s="250">
        <v>12.675000000000001</v>
      </c>
      <c r="I142" s="251"/>
      <c r="J142" s="247"/>
      <c r="K142" s="247"/>
      <c r="L142" s="252"/>
      <c r="M142" s="253"/>
      <c r="N142" s="254"/>
      <c r="O142" s="254"/>
      <c r="P142" s="254"/>
      <c r="Q142" s="254"/>
      <c r="R142" s="254"/>
      <c r="S142" s="254"/>
      <c r="T142" s="255"/>
      <c r="AT142" s="256" t="s">
        <v>214</v>
      </c>
      <c r="AU142" s="256" t="s">
        <v>85</v>
      </c>
      <c r="AV142" s="13" t="s">
        <v>206</v>
      </c>
      <c r="AW142" s="13" t="s">
        <v>36</v>
      </c>
      <c r="AX142" s="13" t="s">
        <v>83</v>
      </c>
      <c r="AY142" s="256" t="s">
        <v>199</v>
      </c>
    </row>
    <row r="143" s="1" customFormat="1" ht="24" customHeight="1">
      <c r="B143" s="37"/>
      <c r="C143" s="218" t="s">
        <v>136</v>
      </c>
      <c r="D143" s="218" t="s">
        <v>201</v>
      </c>
      <c r="E143" s="219" t="s">
        <v>2439</v>
      </c>
      <c r="F143" s="220" t="s">
        <v>2440</v>
      </c>
      <c r="G143" s="221" t="s">
        <v>221</v>
      </c>
      <c r="H143" s="222">
        <v>23.550000000000001</v>
      </c>
      <c r="I143" s="223"/>
      <c r="J143" s="224">
        <f>ROUND(I143*H143,2)</f>
        <v>0</v>
      </c>
      <c r="K143" s="220" t="s">
        <v>30</v>
      </c>
      <c r="L143" s="42"/>
      <c r="M143" s="225" t="s">
        <v>30</v>
      </c>
      <c r="N143" s="226" t="s">
        <v>46</v>
      </c>
      <c r="O143" s="82"/>
      <c r="P143" s="227">
        <f>O143*H143</f>
        <v>0</v>
      </c>
      <c r="Q143" s="227">
        <v>2.45329</v>
      </c>
      <c r="R143" s="227">
        <f>Q143*H143</f>
        <v>57.774979500000001</v>
      </c>
      <c r="S143" s="227">
        <v>0</v>
      </c>
      <c r="T143" s="228">
        <f>S143*H143</f>
        <v>0</v>
      </c>
      <c r="AR143" s="229" t="s">
        <v>206</v>
      </c>
      <c r="AT143" s="229" t="s">
        <v>201</v>
      </c>
      <c r="AU143" s="229" t="s">
        <v>85</v>
      </c>
      <c r="AY143" s="16" t="s">
        <v>199</v>
      </c>
      <c r="BE143" s="230">
        <f>IF(N143="základní",J143,0)</f>
        <v>0</v>
      </c>
      <c r="BF143" s="230">
        <f>IF(N143="snížená",J143,0)</f>
        <v>0</v>
      </c>
      <c r="BG143" s="230">
        <f>IF(N143="zákl. přenesená",J143,0)</f>
        <v>0</v>
      </c>
      <c r="BH143" s="230">
        <f>IF(N143="sníž. přenesená",J143,0)</f>
        <v>0</v>
      </c>
      <c r="BI143" s="230">
        <f>IF(N143="nulová",J143,0)</f>
        <v>0</v>
      </c>
      <c r="BJ143" s="16" t="s">
        <v>83</v>
      </c>
      <c r="BK143" s="230">
        <f>ROUND(I143*H143,2)</f>
        <v>0</v>
      </c>
      <c r="BL143" s="16" t="s">
        <v>206</v>
      </c>
      <c r="BM143" s="229" t="s">
        <v>2441</v>
      </c>
    </row>
    <row r="144" s="12" customFormat="1">
      <c r="B144" s="235"/>
      <c r="C144" s="236"/>
      <c r="D144" s="231" t="s">
        <v>214</v>
      </c>
      <c r="E144" s="237" t="s">
        <v>30</v>
      </c>
      <c r="F144" s="238" t="s">
        <v>2442</v>
      </c>
      <c r="G144" s="236"/>
      <c r="H144" s="239">
        <v>23.550000000000001</v>
      </c>
      <c r="I144" s="240"/>
      <c r="J144" s="236"/>
      <c r="K144" s="236"/>
      <c r="L144" s="241"/>
      <c r="M144" s="242"/>
      <c r="N144" s="243"/>
      <c r="O144" s="243"/>
      <c r="P144" s="243"/>
      <c r="Q144" s="243"/>
      <c r="R144" s="243"/>
      <c r="S144" s="243"/>
      <c r="T144" s="244"/>
      <c r="AT144" s="245" t="s">
        <v>214</v>
      </c>
      <c r="AU144" s="245" t="s">
        <v>85</v>
      </c>
      <c r="AV144" s="12" t="s">
        <v>85</v>
      </c>
      <c r="AW144" s="12" t="s">
        <v>36</v>
      </c>
      <c r="AX144" s="12" t="s">
        <v>75</v>
      </c>
      <c r="AY144" s="245" t="s">
        <v>199</v>
      </c>
    </row>
    <row r="145" s="13" customFormat="1">
      <c r="B145" s="246"/>
      <c r="C145" s="247"/>
      <c r="D145" s="231" t="s">
        <v>214</v>
      </c>
      <c r="E145" s="248" t="s">
        <v>30</v>
      </c>
      <c r="F145" s="249" t="s">
        <v>216</v>
      </c>
      <c r="G145" s="247"/>
      <c r="H145" s="250">
        <v>23.550000000000001</v>
      </c>
      <c r="I145" s="251"/>
      <c r="J145" s="247"/>
      <c r="K145" s="247"/>
      <c r="L145" s="252"/>
      <c r="M145" s="253"/>
      <c r="N145" s="254"/>
      <c r="O145" s="254"/>
      <c r="P145" s="254"/>
      <c r="Q145" s="254"/>
      <c r="R145" s="254"/>
      <c r="S145" s="254"/>
      <c r="T145" s="255"/>
      <c r="AT145" s="256" t="s">
        <v>214</v>
      </c>
      <c r="AU145" s="256" t="s">
        <v>85</v>
      </c>
      <c r="AV145" s="13" t="s">
        <v>206</v>
      </c>
      <c r="AW145" s="13" t="s">
        <v>36</v>
      </c>
      <c r="AX145" s="13" t="s">
        <v>83</v>
      </c>
      <c r="AY145" s="256" t="s">
        <v>199</v>
      </c>
    </row>
    <row r="146" s="1" customFormat="1" ht="16.5" customHeight="1">
      <c r="B146" s="37"/>
      <c r="C146" s="218" t="s">
        <v>8</v>
      </c>
      <c r="D146" s="218" t="s">
        <v>201</v>
      </c>
      <c r="E146" s="219" t="s">
        <v>2443</v>
      </c>
      <c r="F146" s="220" t="s">
        <v>2444</v>
      </c>
      <c r="G146" s="221" t="s">
        <v>221</v>
      </c>
      <c r="H146" s="222">
        <v>4.5010000000000003</v>
      </c>
      <c r="I146" s="223"/>
      <c r="J146" s="224">
        <f>ROUND(I146*H146,2)</f>
        <v>0</v>
      </c>
      <c r="K146" s="220" t="s">
        <v>205</v>
      </c>
      <c r="L146" s="42"/>
      <c r="M146" s="225" t="s">
        <v>30</v>
      </c>
      <c r="N146" s="226" t="s">
        <v>46</v>
      </c>
      <c r="O146" s="82"/>
      <c r="P146" s="227">
        <f>O146*H146</f>
        <v>0</v>
      </c>
      <c r="Q146" s="227">
        <v>2.4532922039999998</v>
      </c>
      <c r="R146" s="227">
        <f>Q146*H146</f>
        <v>11.042268210204</v>
      </c>
      <c r="S146" s="227">
        <v>0</v>
      </c>
      <c r="T146" s="228">
        <f>S146*H146</f>
        <v>0</v>
      </c>
      <c r="AR146" s="229" t="s">
        <v>206</v>
      </c>
      <c r="AT146" s="229" t="s">
        <v>201</v>
      </c>
      <c r="AU146" s="229" t="s">
        <v>85</v>
      </c>
      <c r="AY146" s="16" t="s">
        <v>199</v>
      </c>
      <c r="BE146" s="230">
        <f>IF(N146="základní",J146,0)</f>
        <v>0</v>
      </c>
      <c r="BF146" s="230">
        <f>IF(N146="snížená",J146,0)</f>
        <v>0</v>
      </c>
      <c r="BG146" s="230">
        <f>IF(N146="zákl. přenesená",J146,0)</f>
        <v>0</v>
      </c>
      <c r="BH146" s="230">
        <f>IF(N146="sníž. přenesená",J146,0)</f>
        <v>0</v>
      </c>
      <c r="BI146" s="230">
        <f>IF(N146="nulová",J146,0)</f>
        <v>0</v>
      </c>
      <c r="BJ146" s="16" t="s">
        <v>83</v>
      </c>
      <c r="BK146" s="230">
        <f>ROUND(I146*H146,2)</f>
        <v>0</v>
      </c>
      <c r="BL146" s="16" t="s">
        <v>206</v>
      </c>
      <c r="BM146" s="229" t="s">
        <v>2445</v>
      </c>
    </row>
    <row r="147" s="1" customFormat="1">
      <c r="B147" s="37"/>
      <c r="C147" s="38"/>
      <c r="D147" s="231" t="s">
        <v>208</v>
      </c>
      <c r="E147" s="38"/>
      <c r="F147" s="232" t="s">
        <v>2446</v>
      </c>
      <c r="G147" s="38"/>
      <c r="H147" s="38"/>
      <c r="I147" s="144"/>
      <c r="J147" s="38"/>
      <c r="K147" s="38"/>
      <c r="L147" s="42"/>
      <c r="M147" s="233"/>
      <c r="N147" s="82"/>
      <c r="O147" s="82"/>
      <c r="P147" s="82"/>
      <c r="Q147" s="82"/>
      <c r="R147" s="82"/>
      <c r="S147" s="82"/>
      <c r="T147" s="83"/>
      <c r="AT147" s="16" t="s">
        <v>208</v>
      </c>
      <c r="AU147" s="16" t="s">
        <v>85</v>
      </c>
    </row>
    <row r="148" s="1" customFormat="1">
      <c r="B148" s="37"/>
      <c r="C148" s="38"/>
      <c r="D148" s="231" t="s">
        <v>210</v>
      </c>
      <c r="E148" s="38"/>
      <c r="F148" s="234" t="s">
        <v>2437</v>
      </c>
      <c r="G148" s="38"/>
      <c r="H148" s="38"/>
      <c r="I148" s="144"/>
      <c r="J148" s="38"/>
      <c r="K148" s="38"/>
      <c r="L148" s="42"/>
      <c r="M148" s="233"/>
      <c r="N148" s="82"/>
      <c r="O148" s="82"/>
      <c r="P148" s="82"/>
      <c r="Q148" s="82"/>
      <c r="R148" s="82"/>
      <c r="S148" s="82"/>
      <c r="T148" s="83"/>
      <c r="AT148" s="16" t="s">
        <v>210</v>
      </c>
      <c r="AU148" s="16" t="s">
        <v>85</v>
      </c>
    </row>
    <row r="149" s="12" customFormat="1">
      <c r="B149" s="235"/>
      <c r="C149" s="236"/>
      <c r="D149" s="231" t="s">
        <v>214</v>
      </c>
      <c r="E149" s="237" t="s">
        <v>30</v>
      </c>
      <c r="F149" s="238" t="s">
        <v>2447</v>
      </c>
      <c r="G149" s="236"/>
      <c r="H149" s="239">
        <v>4.5010000000000003</v>
      </c>
      <c r="I149" s="240"/>
      <c r="J149" s="236"/>
      <c r="K149" s="236"/>
      <c r="L149" s="241"/>
      <c r="M149" s="242"/>
      <c r="N149" s="243"/>
      <c r="O149" s="243"/>
      <c r="P149" s="243"/>
      <c r="Q149" s="243"/>
      <c r="R149" s="243"/>
      <c r="S149" s="243"/>
      <c r="T149" s="244"/>
      <c r="AT149" s="245" t="s">
        <v>214</v>
      </c>
      <c r="AU149" s="245" t="s">
        <v>85</v>
      </c>
      <c r="AV149" s="12" t="s">
        <v>85</v>
      </c>
      <c r="AW149" s="12" t="s">
        <v>36</v>
      </c>
      <c r="AX149" s="12" t="s">
        <v>75</v>
      </c>
      <c r="AY149" s="245" t="s">
        <v>199</v>
      </c>
    </row>
    <row r="150" s="13" customFormat="1">
      <c r="B150" s="246"/>
      <c r="C150" s="247"/>
      <c r="D150" s="231" t="s">
        <v>214</v>
      </c>
      <c r="E150" s="248" t="s">
        <v>30</v>
      </c>
      <c r="F150" s="249" t="s">
        <v>216</v>
      </c>
      <c r="G150" s="247"/>
      <c r="H150" s="250">
        <v>4.5010000000000003</v>
      </c>
      <c r="I150" s="251"/>
      <c r="J150" s="247"/>
      <c r="K150" s="247"/>
      <c r="L150" s="252"/>
      <c r="M150" s="253"/>
      <c r="N150" s="254"/>
      <c r="O150" s="254"/>
      <c r="P150" s="254"/>
      <c r="Q150" s="254"/>
      <c r="R150" s="254"/>
      <c r="S150" s="254"/>
      <c r="T150" s="255"/>
      <c r="AT150" s="256" t="s">
        <v>214</v>
      </c>
      <c r="AU150" s="256" t="s">
        <v>85</v>
      </c>
      <c r="AV150" s="13" t="s">
        <v>206</v>
      </c>
      <c r="AW150" s="13" t="s">
        <v>36</v>
      </c>
      <c r="AX150" s="13" t="s">
        <v>83</v>
      </c>
      <c r="AY150" s="256" t="s">
        <v>199</v>
      </c>
    </row>
    <row r="151" s="1" customFormat="1" ht="16.5" customHeight="1">
      <c r="B151" s="37"/>
      <c r="C151" s="218" t="s">
        <v>336</v>
      </c>
      <c r="D151" s="218" t="s">
        <v>201</v>
      </c>
      <c r="E151" s="219" t="s">
        <v>2448</v>
      </c>
      <c r="F151" s="220" t="s">
        <v>2449</v>
      </c>
      <c r="G151" s="221" t="s">
        <v>221</v>
      </c>
      <c r="H151" s="222">
        <v>4.3499999999999996</v>
      </c>
      <c r="I151" s="223"/>
      <c r="J151" s="224">
        <f>ROUND(I151*H151,2)</f>
        <v>0</v>
      </c>
      <c r="K151" s="220" t="s">
        <v>205</v>
      </c>
      <c r="L151" s="42"/>
      <c r="M151" s="225" t="s">
        <v>30</v>
      </c>
      <c r="N151" s="226" t="s">
        <v>46</v>
      </c>
      <c r="O151" s="82"/>
      <c r="P151" s="227">
        <f>O151*H151</f>
        <v>0</v>
      </c>
      <c r="Q151" s="227">
        <v>2.4721373039999999</v>
      </c>
      <c r="R151" s="227">
        <f>Q151*H151</f>
        <v>10.753797272399998</v>
      </c>
      <c r="S151" s="227">
        <v>0</v>
      </c>
      <c r="T151" s="228">
        <f>S151*H151</f>
        <v>0</v>
      </c>
      <c r="AR151" s="229" t="s">
        <v>206</v>
      </c>
      <c r="AT151" s="229" t="s">
        <v>201</v>
      </c>
      <c r="AU151" s="229" t="s">
        <v>85</v>
      </c>
      <c r="AY151" s="16" t="s">
        <v>199</v>
      </c>
      <c r="BE151" s="230">
        <f>IF(N151="základní",J151,0)</f>
        <v>0</v>
      </c>
      <c r="BF151" s="230">
        <f>IF(N151="snížená",J151,0)</f>
        <v>0</v>
      </c>
      <c r="BG151" s="230">
        <f>IF(N151="zákl. přenesená",J151,0)</f>
        <v>0</v>
      </c>
      <c r="BH151" s="230">
        <f>IF(N151="sníž. přenesená",J151,0)</f>
        <v>0</v>
      </c>
      <c r="BI151" s="230">
        <f>IF(N151="nulová",J151,0)</f>
        <v>0</v>
      </c>
      <c r="BJ151" s="16" t="s">
        <v>83</v>
      </c>
      <c r="BK151" s="230">
        <f>ROUND(I151*H151,2)</f>
        <v>0</v>
      </c>
      <c r="BL151" s="16" t="s">
        <v>206</v>
      </c>
      <c r="BM151" s="229" t="s">
        <v>2450</v>
      </c>
    </row>
    <row r="152" s="1" customFormat="1">
      <c r="B152" s="37"/>
      <c r="C152" s="38"/>
      <c r="D152" s="231" t="s">
        <v>208</v>
      </c>
      <c r="E152" s="38"/>
      <c r="F152" s="232" t="s">
        <v>2451</v>
      </c>
      <c r="G152" s="38"/>
      <c r="H152" s="38"/>
      <c r="I152" s="144"/>
      <c r="J152" s="38"/>
      <c r="K152" s="38"/>
      <c r="L152" s="42"/>
      <c r="M152" s="233"/>
      <c r="N152" s="82"/>
      <c r="O152" s="82"/>
      <c r="P152" s="82"/>
      <c r="Q152" s="82"/>
      <c r="R152" s="82"/>
      <c r="S152" s="82"/>
      <c r="T152" s="83"/>
      <c r="AT152" s="16" t="s">
        <v>208</v>
      </c>
      <c r="AU152" s="16" t="s">
        <v>85</v>
      </c>
    </row>
    <row r="153" s="1" customFormat="1">
      <c r="B153" s="37"/>
      <c r="C153" s="38"/>
      <c r="D153" s="231" t="s">
        <v>210</v>
      </c>
      <c r="E153" s="38"/>
      <c r="F153" s="234" t="s">
        <v>2427</v>
      </c>
      <c r="G153" s="38"/>
      <c r="H153" s="38"/>
      <c r="I153" s="144"/>
      <c r="J153" s="38"/>
      <c r="K153" s="38"/>
      <c r="L153" s="42"/>
      <c r="M153" s="233"/>
      <c r="N153" s="82"/>
      <c r="O153" s="82"/>
      <c r="P153" s="82"/>
      <c r="Q153" s="82"/>
      <c r="R153" s="82"/>
      <c r="S153" s="82"/>
      <c r="T153" s="83"/>
      <c r="AT153" s="16" t="s">
        <v>210</v>
      </c>
      <c r="AU153" s="16" t="s">
        <v>85</v>
      </c>
    </row>
    <row r="154" s="12" customFormat="1">
      <c r="B154" s="235"/>
      <c r="C154" s="236"/>
      <c r="D154" s="231" t="s">
        <v>214</v>
      </c>
      <c r="E154" s="237" t="s">
        <v>30</v>
      </c>
      <c r="F154" s="238" t="s">
        <v>2452</v>
      </c>
      <c r="G154" s="236"/>
      <c r="H154" s="239">
        <v>4.3499999999999996</v>
      </c>
      <c r="I154" s="240"/>
      <c r="J154" s="236"/>
      <c r="K154" s="236"/>
      <c r="L154" s="241"/>
      <c r="M154" s="242"/>
      <c r="N154" s="243"/>
      <c r="O154" s="243"/>
      <c r="P154" s="243"/>
      <c r="Q154" s="243"/>
      <c r="R154" s="243"/>
      <c r="S154" s="243"/>
      <c r="T154" s="244"/>
      <c r="AT154" s="245" t="s">
        <v>214</v>
      </c>
      <c r="AU154" s="245" t="s">
        <v>85</v>
      </c>
      <c r="AV154" s="12" t="s">
        <v>85</v>
      </c>
      <c r="AW154" s="12" t="s">
        <v>36</v>
      </c>
      <c r="AX154" s="12" t="s">
        <v>75</v>
      </c>
      <c r="AY154" s="245" t="s">
        <v>199</v>
      </c>
    </row>
    <row r="155" s="13" customFormat="1">
      <c r="B155" s="246"/>
      <c r="C155" s="247"/>
      <c r="D155" s="231" t="s">
        <v>214</v>
      </c>
      <c r="E155" s="248" t="s">
        <v>30</v>
      </c>
      <c r="F155" s="249" t="s">
        <v>216</v>
      </c>
      <c r="G155" s="247"/>
      <c r="H155" s="250">
        <v>4.3499999999999996</v>
      </c>
      <c r="I155" s="251"/>
      <c r="J155" s="247"/>
      <c r="K155" s="247"/>
      <c r="L155" s="252"/>
      <c r="M155" s="253"/>
      <c r="N155" s="254"/>
      <c r="O155" s="254"/>
      <c r="P155" s="254"/>
      <c r="Q155" s="254"/>
      <c r="R155" s="254"/>
      <c r="S155" s="254"/>
      <c r="T155" s="255"/>
      <c r="AT155" s="256" t="s">
        <v>214</v>
      </c>
      <c r="AU155" s="256" t="s">
        <v>85</v>
      </c>
      <c r="AV155" s="13" t="s">
        <v>206</v>
      </c>
      <c r="AW155" s="13" t="s">
        <v>36</v>
      </c>
      <c r="AX155" s="13" t="s">
        <v>83</v>
      </c>
      <c r="AY155" s="256" t="s">
        <v>199</v>
      </c>
    </row>
    <row r="156" s="11" customFormat="1" ht="22.8" customHeight="1">
      <c r="B156" s="202"/>
      <c r="C156" s="203"/>
      <c r="D156" s="204" t="s">
        <v>74</v>
      </c>
      <c r="E156" s="216" t="s">
        <v>217</v>
      </c>
      <c r="F156" s="216" t="s">
        <v>218</v>
      </c>
      <c r="G156" s="203"/>
      <c r="H156" s="203"/>
      <c r="I156" s="206"/>
      <c r="J156" s="217">
        <f>BK156</f>
        <v>0</v>
      </c>
      <c r="K156" s="203"/>
      <c r="L156" s="208"/>
      <c r="M156" s="209"/>
      <c r="N156" s="210"/>
      <c r="O156" s="210"/>
      <c r="P156" s="211">
        <f>SUM(P157:P168)</f>
        <v>0</v>
      </c>
      <c r="Q156" s="210"/>
      <c r="R156" s="211">
        <f>SUM(R157:R168)</f>
        <v>3.2910530058000003</v>
      </c>
      <c r="S156" s="210"/>
      <c r="T156" s="212">
        <f>SUM(T157:T168)</f>
        <v>0</v>
      </c>
      <c r="AR156" s="213" t="s">
        <v>83</v>
      </c>
      <c r="AT156" s="214" t="s">
        <v>74</v>
      </c>
      <c r="AU156" s="214" t="s">
        <v>83</v>
      </c>
      <c r="AY156" s="213" t="s">
        <v>199</v>
      </c>
      <c r="BK156" s="215">
        <f>SUM(BK157:BK168)</f>
        <v>0</v>
      </c>
    </row>
    <row r="157" s="1" customFormat="1" ht="16.5" customHeight="1">
      <c r="B157" s="37"/>
      <c r="C157" s="218" t="s">
        <v>342</v>
      </c>
      <c r="D157" s="218" t="s">
        <v>201</v>
      </c>
      <c r="E157" s="219" t="s">
        <v>2453</v>
      </c>
      <c r="F157" s="220" t="s">
        <v>2454</v>
      </c>
      <c r="G157" s="221" t="s">
        <v>236</v>
      </c>
      <c r="H157" s="222">
        <v>2.7000000000000002</v>
      </c>
      <c r="I157" s="223"/>
      <c r="J157" s="224">
        <f>ROUND(I157*H157,2)</f>
        <v>0</v>
      </c>
      <c r="K157" s="220" t="s">
        <v>205</v>
      </c>
      <c r="L157" s="42"/>
      <c r="M157" s="225" t="s">
        <v>30</v>
      </c>
      <c r="N157" s="226" t="s">
        <v>46</v>
      </c>
      <c r="O157" s="82"/>
      <c r="P157" s="227">
        <f>O157*H157</f>
        <v>0</v>
      </c>
      <c r="Q157" s="227">
        <v>1.0763720000000001</v>
      </c>
      <c r="R157" s="227">
        <f>Q157*H157</f>
        <v>2.9062044000000005</v>
      </c>
      <c r="S157" s="227">
        <v>0</v>
      </c>
      <c r="T157" s="228">
        <f>S157*H157</f>
        <v>0</v>
      </c>
      <c r="AR157" s="229" t="s">
        <v>206</v>
      </c>
      <c r="AT157" s="229" t="s">
        <v>201</v>
      </c>
      <c r="AU157" s="229" t="s">
        <v>85</v>
      </c>
      <c r="AY157" s="16" t="s">
        <v>199</v>
      </c>
      <c r="BE157" s="230">
        <f>IF(N157="základní",J157,0)</f>
        <v>0</v>
      </c>
      <c r="BF157" s="230">
        <f>IF(N157="snížená",J157,0)</f>
        <v>0</v>
      </c>
      <c r="BG157" s="230">
        <f>IF(N157="zákl. přenesená",J157,0)</f>
        <v>0</v>
      </c>
      <c r="BH157" s="230">
        <f>IF(N157="sníž. přenesená",J157,0)</f>
        <v>0</v>
      </c>
      <c r="BI157" s="230">
        <f>IF(N157="nulová",J157,0)</f>
        <v>0</v>
      </c>
      <c r="BJ157" s="16" t="s">
        <v>83</v>
      </c>
      <c r="BK157" s="230">
        <f>ROUND(I157*H157,2)</f>
        <v>0</v>
      </c>
      <c r="BL157" s="16" t="s">
        <v>206</v>
      </c>
      <c r="BM157" s="229" t="s">
        <v>2455</v>
      </c>
    </row>
    <row r="158" s="1" customFormat="1">
      <c r="B158" s="37"/>
      <c r="C158" s="38"/>
      <c r="D158" s="231" t="s">
        <v>208</v>
      </c>
      <c r="E158" s="38"/>
      <c r="F158" s="232" t="s">
        <v>2456</v>
      </c>
      <c r="G158" s="38"/>
      <c r="H158" s="38"/>
      <c r="I158" s="144"/>
      <c r="J158" s="38"/>
      <c r="K158" s="38"/>
      <c r="L158" s="42"/>
      <c r="M158" s="233"/>
      <c r="N158" s="82"/>
      <c r="O158" s="82"/>
      <c r="P158" s="82"/>
      <c r="Q158" s="82"/>
      <c r="R158" s="82"/>
      <c r="S158" s="82"/>
      <c r="T158" s="83"/>
      <c r="AT158" s="16" t="s">
        <v>208</v>
      </c>
      <c r="AU158" s="16" t="s">
        <v>85</v>
      </c>
    </row>
    <row r="159" s="1" customFormat="1">
      <c r="B159" s="37"/>
      <c r="C159" s="38"/>
      <c r="D159" s="231" t="s">
        <v>210</v>
      </c>
      <c r="E159" s="38"/>
      <c r="F159" s="234" t="s">
        <v>2457</v>
      </c>
      <c r="G159" s="38"/>
      <c r="H159" s="38"/>
      <c r="I159" s="144"/>
      <c r="J159" s="38"/>
      <c r="K159" s="38"/>
      <c r="L159" s="42"/>
      <c r="M159" s="233"/>
      <c r="N159" s="82"/>
      <c r="O159" s="82"/>
      <c r="P159" s="82"/>
      <c r="Q159" s="82"/>
      <c r="R159" s="82"/>
      <c r="S159" s="82"/>
      <c r="T159" s="83"/>
      <c r="AT159" s="16" t="s">
        <v>210</v>
      </c>
      <c r="AU159" s="16" t="s">
        <v>85</v>
      </c>
    </row>
    <row r="160" s="1" customFormat="1" ht="16.5" customHeight="1">
      <c r="B160" s="37"/>
      <c r="C160" s="218" t="s">
        <v>349</v>
      </c>
      <c r="D160" s="218" t="s">
        <v>201</v>
      </c>
      <c r="E160" s="219" t="s">
        <v>2458</v>
      </c>
      <c r="F160" s="220" t="s">
        <v>2459</v>
      </c>
      <c r="G160" s="221" t="s">
        <v>229</v>
      </c>
      <c r="H160" s="222">
        <v>1</v>
      </c>
      <c r="I160" s="223"/>
      <c r="J160" s="224">
        <f>ROUND(I160*H160,2)</f>
        <v>0</v>
      </c>
      <c r="K160" s="220" t="s">
        <v>205</v>
      </c>
      <c r="L160" s="42"/>
      <c r="M160" s="225" t="s">
        <v>30</v>
      </c>
      <c r="N160" s="226" t="s">
        <v>46</v>
      </c>
      <c r="O160" s="82"/>
      <c r="P160" s="227">
        <f>O160*H160</f>
        <v>0</v>
      </c>
      <c r="Q160" s="227">
        <v>0.0077820500000000004</v>
      </c>
      <c r="R160" s="227">
        <f>Q160*H160</f>
        <v>0.0077820500000000004</v>
      </c>
      <c r="S160" s="227">
        <v>0</v>
      </c>
      <c r="T160" s="228">
        <f>S160*H160</f>
        <v>0</v>
      </c>
      <c r="AR160" s="229" t="s">
        <v>206</v>
      </c>
      <c r="AT160" s="229" t="s">
        <v>201</v>
      </c>
      <c r="AU160" s="229" t="s">
        <v>85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2460</v>
      </c>
    </row>
    <row r="161" s="1" customFormat="1">
      <c r="B161" s="37"/>
      <c r="C161" s="38"/>
      <c r="D161" s="231" t="s">
        <v>208</v>
      </c>
      <c r="E161" s="38"/>
      <c r="F161" s="232" t="s">
        <v>2461</v>
      </c>
      <c r="G161" s="38"/>
      <c r="H161" s="38"/>
      <c r="I161" s="144"/>
      <c r="J161" s="38"/>
      <c r="K161" s="38"/>
      <c r="L161" s="42"/>
      <c r="M161" s="233"/>
      <c r="N161" s="82"/>
      <c r="O161" s="82"/>
      <c r="P161" s="82"/>
      <c r="Q161" s="82"/>
      <c r="R161" s="82"/>
      <c r="S161" s="82"/>
      <c r="T161" s="83"/>
      <c r="AT161" s="16" t="s">
        <v>208</v>
      </c>
      <c r="AU161" s="16" t="s">
        <v>85</v>
      </c>
    </row>
    <row r="162" s="1" customFormat="1">
      <c r="B162" s="37"/>
      <c r="C162" s="38"/>
      <c r="D162" s="231" t="s">
        <v>210</v>
      </c>
      <c r="E162" s="38"/>
      <c r="F162" s="234" t="s">
        <v>2462</v>
      </c>
      <c r="G162" s="38"/>
      <c r="H162" s="38"/>
      <c r="I162" s="144"/>
      <c r="J162" s="38"/>
      <c r="K162" s="38"/>
      <c r="L162" s="42"/>
      <c r="M162" s="233"/>
      <c r="N162" s="82"/>
      <c r="O162" s="82"/>
      <c r="P162" s="82"/>
      <c r="Q162" s="82"/>
      <c r="R162" s="82"/>
      <c r="S162" s="82"/>
      <c r="T162" s="83"/>
      <c r="AT162" s="16" t="s">
        <v>210</v>
      </c>
      <c r="AU162" s="16" t="s">
        <v>85</v>
      </c>
    </row>
    <row r="163" s="1" customFormat="1" ht="16.5" customHeight="1">
      <c r="B163" s="37"/>
      <c r="C163" s="218" t="s">
        <v>355</v>
      </c>
      <c r="D163" s="218" t="s">
        <v>201</v>
      </c>
      <c r="E163" s="219" t="s">
        <v>2463</v>
      </c>
      <c r="F163" s="220" t="s">
        <v>2464</v>
      </c>
      <c r="G163" s="221" t="s">
        <v>229</v>
      </c>
      <c r="H163" s="222">
        <v>1</v>
      </c>
      <c r="I163" s="223"/>
      <c r="J163" s="224">
        <f>ROUND(I163*H163,2)</f>
        <v>0</v>
      </c>
      <c r="K163" s="220" t="s">
        <v>205</v>
      </c>
      <c r="L163" s="42"/>
      <c r="M163" s="225" t="s">
        <v>30</v>
      </c>
      <c r="N163" s="226" t="s">
        <v>46</v>
      </c>
      <c r="O163" s="82"/>
      <c r="P163" s="227">
        <f>O163*H163</f>
        <v>0</v>
      </c>
      <c r="Q163" s="227">
        <v>0.0234665558</v>
      </c>
      <c r="R163" s="227">
        <f>Q163*H163</f>
        <v>0.0234665558</v>
      </c>
      <c r="S163" s="227">
        <v>0</v>
      </c>
      <c r="T163" s="228">
        <f>S163*H163</f>
        <v>0</v>
      </c>
      <c r="AR163" s="229" t="s">
        <v>206</v>
      </c>
      <c r="AT163" s="229" t="s">
        <v>201</v>
      </c>
      <c r="AU163" s="229" t="s">
        <v>85</v>
      </c>
      <c r="AY163" s="16" t="s">
        <v>199</v>
      </c>
      <c r="BE163" s="230">
        <f>IF(N163="základní",J163,0)</f>
        <v>0</v>
      </c>
      <c r="BF163" s="230">
        <f>IF(N163="snížená",J163,0)</f>
        <v>0</v>
      </c>
      <c r="BG163" s="230">
        <f>IF(N163="zákl. přenesená",J163,0)</f>
        <v>0</v>
      </c>
      <c r="BH163" s="230">
        <f>IF(N163="sníž. přenesená",J163,0)</f>
        <v>0</v>
      </c>
      <c r="BI163" s="230">
        <f>IF(N163="nulová",J163,0)</f>
        <v>0</v>
      </c>
      <c r="BJ163" s="16" t="s">
        <v>83</v>
      </c>
      <c r="BK163" s="230">
        <f>ROUND(I163*H163,2)</f>
        <v>0</v>
      </c>
      <c r="BL163" s="16" t="s">
        <v>206</v>
      </c>
      <c r="BM163" s="229" t="s">
        <v>2465</v>
      </c>
    </row>
    <row r="164" s="1" customFormat="1">
      <c r="B164" s="37"/>
      <c r="C164" s="38"/>
      <c r="D164" s="231" t="s">
        <v>208</v>
      </c>
      <c r="E164" s="38"/>
      <c r="F164" s="232" t="s">
        <v>2466</v>
      </c>
      <c r="G164" s="38"/>
      <c r="H164" s="38"/>
      <c r="I164" s="144"/>
      <c r="J164" s="38"/>
      <c r="K164" s="38"/>
      <c r="L164" s="42"/>
      <c r="M164" s="233"/>
      <c r="N164" s="82"/>
      <c r="O164" s="82"/>
      <c r="P164" s="82"/>
      <c r="Q164" s="82"/>
      <c r="R164" s="82"/>
      <c r="S164" s="82"/>
      <c r="T164" s="83"/>
      <c r="AT164" s="16" t="s">
        <v>208</v>
      </c>
      <c r="AU164" s="16" t="s">
        <v>85</v>
      </c>
    </row>
    <row r="165" s="1" customFormat="1">
      <c r="B165" s="37"/>
      <c r="C165" s="38"/>
      <c r="D165" s="231" t="s">
        <v>210</v>
      </c>
      <c r="E165" s="38"/>
      <c r="F165" s="234" t="s">
        <v>2462</v>
      </c>
      <c r="G165" s="38"/>
      <c r="H165" s="38"/>
      <c r="I165" s="144"/>
      <c r="J165" s="38"/>
      <c r="K165" s="38"/>
      <c r="L165" s="42"/>
      <c r="M165" s="233"/>
      <c r="N165" s="82"/>
      <c r="O165" s="82"/>
      <c r="P165" s="82"/>
      <c r="Q165" s="82"/>
      <c r="R165" s="82"/>
      <c r="S165" s="82"/>
      <c r="T165" s="83"/>
      <c r="AT165" s="16" t="s">
        <v>210</v>
      </c>
      <c r="AU165" s="16" t="s">
        <v>85</v>
      </c>
    </row>
    <row r="166" s="1" customFormat="1" ht="16.5" customHeight="1">
      <c r="B166" s="37"/>
      <c r="C166" s="218" t="s">
        <v>369</v>
      </c>
      <c r="D166" s="218" t="s">
        <v>201</v>
      </c>
      <c r="E166" s="219" t="s">
        <v>2467</v>
      </c>
      <c r="F166" s="220" t="s">
        <v>2468</v>
      </c>
      <c r="G166" s="221" t="s">
        <v>204</v>
      </c>
      <c r="H166" s="222">
        <v>100</v>
      </c>
      <c r="I166" s="223"/>
      <c r="J166" s="224">
        <f>ROUND(I166*H166,2)</f>
        <v>0</v>
      </c>
      <c r="K166" s="220" t="s">
        <v>205</v>
      </c>
      <c r="L166" s="42"/>
      <c r="M166" s="225" t="s">
        <v>30</v>
      </c>
      <c r="N166" s="226" t="s">
        <v>46</v>
      </c>
      <c r="O166" s="82"/>
      <c r="P166" s="227">
        <f>O166*H166</f>
        <v>0</v>
      </c>
      <c r="Q166" s="227">
        <v>0.0035360000000000001</v>
      </c>
      <c r="R166" s="227">
        <f>Q166*H166</f>
        <v>0.35360000000000003</v>
      </c>
      <c r="S166" s="227">
        <v>0</v>
      </c>
      <c r="T166" s="228">
        <f>S166*H166</f>
        <v>0</v>
      </c>
      <c r="AR166" s="229" t="s">
        <v>206</v>
      </c>
      <c r="AT166" s="229" t="s">
        <v>201</v>
      </c>
      <c r="AU166" s="229" t="s">
        <v>85</v>
      </c>
      <c r="AY166" s="16" t="s">
        <v>199</v>
      </c>
      <c r="BE166" s="230">
        <f>IF(N166="základní",J166,0)</f>
        <v>0</v>
      </c>
      <c r="BF166" s="230">
        <f>IF(N166="snížená",J166,0)</f>
        <v>0</v>
      </c>
      <c r="BG166" s="230">
        <f>IF(N166="zákl. přenesená",J166,0)</f>
        <v>0</v>
      </c>
      <c r="BH166" s="230">
        <f>IF(N166="sníž. přenesená",J166,0)</f>
        <v>0</v>
      </c>
      <c r="BI166" s="230">
        <f>IF(N166="nulová",J166,0)</f>
        <v>0</v>
      </c>
      <c r="BJ166" s="16" t="s">
        <v>83</v>
      </c>
      <c r="BK166" s="230">
        <f>ROUND(I166*H166,2)</f>
        <v>0</v>
      </c>
      <c r="BL166" s="16" t="s">
        <v>206</v>
      </c>
      <c r="BM166" s="229" t="s">
        <v>2469</v>
      </c>
    </row>
    <row r="167" s="1" customFormat="1">
      <c r="B167" s="37"/>
      <c r="C167" s="38"/>
      <c r="D167" s="231" t="s">
        <v>208</v>
      </c>
      <c r="E167" s="38"/>
      <c r="F167" s="232" t="s">
        <v>2470</v>
      </c>
      <c r="G167" s="38"/>
      <c r="H167" s="38"/>
      <c r="I167" s="144"/>
      <c r="J167" s="38"/>
      <c r="K167" s="38"/>
      <c r="L167" s="42"/>
      <c r="M167" s="233"/>
      <c r="N167" s="82"/>
      <c r="O167" s="82"/>
      <c r="P167" s="82"/>
      <c r="Q167" s="82"/>
      <c r="R167" s="82"/>
      <c r="S167" s="82"/>
      <c r="T167" s="83"/>
      <c r="AT167" s="16" t="s">
        <v>208</v>
      </c>
      <c r="AU167" s="16" t="s">
        <v>85</v>
      </c>
    </row>
    <row r="168" s="1" customFormat="1">
      <c r="B168" s="37"/>
      <c r="C168" s="38"/>
      <c r="D168" s="231" t="s">
        <v>212</v>
      </c>
      <c r="E168" s="38"/>
      <c r="F168" s="234" t="s">
        <v>2471</v>
      </c>
      <c r="G168" s="38"/>
      <c r="H168" s="38"/>
      <c r="I168" s="144"/>
      <c r="J168" s="38"/>
      <c r="K168" s="38"/>
      <c r="L168" s="42"/>
      <c r="M168" s="233"/>
      <c r="N168" s="82"/>
      <c r="O168" s="82"/>
      <c r="P168" s="82"/>
      <c r="Q168" s="82"/>
      <c r="R168" s="82"/>
      <c r="S168" s="82"/>
      <c r="T168" s="83"/>
      <c r="AT168" s="16" t="s">
        <v>212</v>
      </c>
      <c r="AU168" s="16" t="s">
        <v>85</v>
      </c>
    </row>
    <row r="169" s="11" customFormat="1" ht="22.8" customHeight="1">
      <c r="B169" s="202"/>
      <c r="C169" s="203"/>
      <c r="D169" s="204" t="s">
        <v>74</v>
      </c>
      <c r="E169" s="216" t="s">
        <v>242</v>
      </c>
      <c r="F169" s="216" t="s">
        <v>732</v>
      </c>
      <c r="G169" s="203"/>
      <c r="H169" s="203"/>
      <c r="I169" s="206"/>
      <c r="J169" s="217">
        <f>BK169</f>
        <v>0</v>
      </c>
      <c r="K169" s="203"/>
      <c r="L169" s="208"/>
      <c r="M169" s="209"/>
      <c r="N169" s="210"/>
      <c r="O169" s="210"/>
      <c r="P169" s="211">
        <f>SUM(P170:P177)</f>
        <v>0</v>
      </c>
      <c r="Q169" s="210"/>
      <c r="R169" s="211">
        <f>SUM(R170:R177)</f>
        <v>11.471819999999999</v>
      </c>
      <c r="S169" s="210"/>
      <c r="T169" s="212">
        <f>SUM(T170:T177)</f>
        <v>0</v>
      </c>
      <c r="AR169" s="213" t="s">
        <v>83</v>
      </c>
      <c r="AT169" s="214" t="s">
        <v>74</v>
      </c>
      <c r="AU169" s="214" t="s">
        <v>83</v>
      </c>
      <c r="AY169" s="213" t="s">
        <v>199</v>
      </c>
      <c r="BK169" s="215">
        <f>SUM(BK170:BK177)</f>
        <v>0</v>
      </c>
    </row>
    <row r="170" s="1" customFormat="1" ht="16.5" customHeight="1">
      <c r="B170" s="37"/>
      <c r="C170" s="218" t="s">
        <v>7</v>
      </c>
      <c r="D170" s="218" t="s">
        <v>201</v>
      </c>
      <c r="E170" s="219" t="s">
        <v>796</v>
      </c>
      <c r="F170" s="220" t="s">
        <v>797</v>
      </c>
      <c r="G170" s="221" t="s">
        <v>204</v>
      </c>
      <c r="H170" s="222">
        <v>15</v>
      </c>
      <c r="I170" s="223"/>
      <c r="J170" s="224">
        <f>ROUND(I170*H170,2)</f>
        <v>0</v>
      </c>
      <c r="K170" s="220" t="s">
        <v>205</v>
      </c>
      <c r="L170" s="42"/>
      <c r="M170" s="225" t="s">
        <v>30</v>
      </c>
      <c r="N170" s="226" t="s">
        <v>46</v>
      </c>
      <c r="O170" s="82"/>
      <c r="P170" s="227">
        <f>O170*H170</f>
        <v>0</v>
      </c>
      <c r="Q170" s="227">
        <v>0.27994000000000002</v>
      </c>
      <c r="R170" s="227">
        <f>Q170*H170</f>
        <v>4.1991000000000005</v>
      </c>
      <c r="S170" s="227">
        <v>0</v>
      </c>
      <c r="T170" s="228">
        <f>S170*H170</f>
        <v>0</v>
      </c>
      <c r="AR170" s="229" t="s">
        <v>206</v>
      </c>
      <c r="AT170" s="229" t="s">
        <v>201</v>
      </c>
      <c r="AU170" s="229" t="s">
        <v>85</v>
      </c>
      <c r="AY170" s="16" t="s">
        <v>199</v>
      </c>
      <c r="BE170" s="230">
        <f>IF(N170="základní",J170,0)</f>
        <v>0</v>
      </c>
      <c r="BF170" s="230">
        <f>IF(N170="snížená",J170,0)</f>
        <v>0</v>
      </c>
      <c r="BG170" s="230">
        <f>IF(N170="zákl. přenesená",J170,0)</f>
        <v>0</v>
      </c>
      <c r="BH170" s="230">
        <f>IF(N170="sníž. přenesená",J170,0)</f>
        <v>0</v>
      </c>
      <c r="BI170" s="230">
        <f>IF(N170="nulová",J170,0)</f>
        <v>0</v>
      </c>
      <c r="BJ170" s="16" t="s">
        <v>83</v>
      </c>
      <c r="BK170" s="230">
        <f>ROUND(I170*H170,2)</f>
        <v>0</v>
      </c>
      <c r="BL170" s="16" t="s">
        <v>206</v>
      </c>
      <c r="BM170" s="229" t="s">
        <v>2472</v>
      </c>
    </row>
    <row r="171" s="1" customFormat="1">
      <c r="B171" s="37"/>
      <c r="C171" s="38"/>
      <c r="D171" s="231" t="s">
        <v>208</v>
      </c>
      <c r="E171" s="38"/>
      <c r="F171" s="232" t="s">
        <v>799</v>
      </c>
      <c r="G171" s="38"/>
      <c r="H171" s="38"/>
      <c r="I171" s="144"/>
      <c r="J171" s="38"/>
      <c r="K171" s="38"/>
      <c r="L171" s="42"/>
      <c r="M171" s="233"/>
      <c r="N171" s="82"/>
      <c r="O171" s="82"/>
      <c r="P171" s="82"/>
      <c r="Q171" s="82"/>
      <c r="R171" s="82"/>
      <c r="S171" s="82"/>
      <c r="T171" s="83"/>
      <c r="AT171" s="16" t="s">
        <v>208</v>
      </c>
      <c r="AU171" s="16" t="s">
        <v>85</v>
      </c>
    </row>
    <row r="172" s="1" customFormat="1" ht="16.5" customHeight="1">
      <c r="B172" s="37"/>
      <c r="C172" s="218" t="s">
        <v>381</v>
      </c>
      <c r="D172" s="218" t="s">
        <v>201</v>
      </c>
      <c r="E172" s="219" t="s">
        <v>2473</v>
      </c>
      <c r="F172" s="220" t="s">
        <v>2474</v>
      </c>
      <c r="G172" s="221" t="s">
        <v>204</v>
      </c>
      <c r="H172" s="222">
        <v>27</v>
      </c>
      <c r="I172" s="223"/>
      <c r="J172" s="224">
        <f>ROUND(I172*H172,2)</f>
        <v>0</v>
      </c>
      <c r="K172" s="220" t="s">
        <v>30</v>
      </c>
      <c r="L172" s="42"/>
      <c r="M172" s="225" t="s">
        <v>30</v>
      </c>
      <c r="N172" s="226" t="s">
        <v>46</v>
      </c>
      <c r="O172" s="82"/>
      <c r="P172" s="227">
        <f>O172*H172</f>
        <v>0</v>
      </c>
      <c r="Q172" s="227">
        <v>0</v>
      </c>
      <c r="R172" s="227">
        <f>Q172*H172</f>
        <v>0</v>
      </c>
      <c r="S172" s="227">
        <v>0</v>
      </c>
      <c r="T172" s="228">
        <f>S172*H172</f>
        <v>0</v>
      </c>
      <c r="AR172" s="229" t="s">
        <v>206</v>
      </c>
      <c r="AT172" s="229" t="s">
        <v>201</v>
      </c>
      <c r="AU172" s="229" t="s">
        <v>85</v>
      </c>
      <c r="AY172" s="16" t="s">
        <v>199</v>
      </c>
      <c r="BE172" s="230">
        <f>IF(N172="základní",J172,0)</f>
        <v>0</v>
      </c>
      <c r="BF172" s="230">
        <f>IF(N172="snížená",J172,0)</f>
        <v>0</v>
      </c>
      <c r="BG172" s="230">
        <f>IF(N172="zákl. přenesená",J172,0)</f>
        <v>0</v>
      </c>
      <c r="BH172" s="230">
        <f>IF(N172="sníž. přenesená",J172,0)</f>
        <v>0</v>
      </c>
      <c r="BI172" s="230">
        <f>IF(N172="nulová",J172,0)</f>
        <v>0</v>
      </c>
      <c r="BJ172" s="16" t="s">
        <v>83</v>
      </c>
      <c r="BK172" s="230">
        <f>ROUND(I172*H172,2)</f>
        <v>0</v>
      </c>
      <c r="BL172" s="16" t="s">
        <v>206</v>
      </c>
      <c r="BM172" s="229" t="s">
        <v>2475</v>
      </c>
    </row>
    <row r="173" s="1" customFormat="1" ht="16.5" customHeight="1">
      <c r="B173" s="37"/>
      <c r="C173" s="218" t="s">
        <v>389</v>
      </c>
      <c r="D173" s="218" t="s">
        <v>201</v>
      </c>
      <c r="E173" s="219" t="s">
        <v>2476</v>
      </c>
      <c r="F173" s="220" t="s">
        <v>2477</v>
      </c>
      <c r="G173" s="221" t="s">
        <v>204</v>
      </c>
      <c r="H173" s="222">
        <v>27</v>
      </c>
      <c r="I173" s="223"/>
      <c r="J173" s="224">
        <f>ROUND(I173*H173,2)</f>
        <v>0</v>
      </c>
      <c r="K173" s="220" t="s">
        <v>205</v>
      </c>
      <c r="L173" s="42"/>
      <c r="M173" s="225" t="s">
        <v>30</v>
      </c>
      <c r="N173" s="226" t="s">
        <v>46</v>
      </c>
      <c r="O173" s="82"/>
      <c r="P173" s="227">
        <f>O173*H173</f>
        <v>0</v>
      </c>
      <c r="Q173" s="227">
        <v>0.19536000000000001</v>
      </c>
      <c r="R173" s="227">
        <f>Q173*H173</f>
        <v>5.2747200000000003</v>
      </c>
      <c r="S173" s="227">
        <v>0</v>
      </c>
      <c r="T173" s="228">
        <f>S173*H173</f>
        <v>0</v>
      </c>
      <c r="AR173" s="229" t="s">
        <v>206</v>
      </c>
      <c r="AT173" s="229" t="s">
        <v>201</v>
      </c>
      <c r="AU173" s="229" t="s">
        <v>85</v>
      </c>
      <c r="AY173" s="16" t="s">
        <v>199</v>
      </c>
      <c r="BE173" s="230">
        <f>IF(N173="základní",J173,0)</f>
        <v>0</v>
      </c>
      <c r="BF173" s="230">
        <f>IF(N173="snížená",J173,0)</f>
        <v>0</v>
      </c>
      <c r="BG173" s="230">
        <f>IF(N173="zákl. přenesená",J173,0)</f>
        <v>0</v>
      </c>
      <c r="BH173" s="230">
        <f>IF(N173="sníž. přenesená",J173,0)</f>
        <v>0</v>
      </c>
      <c r="BI173" s="230">
        <f>IF(N173="nulová",J173,0)</f>
        <v>0</v>
      </c>
      <c r="BJ173" s="16" t="s">
        <v>83</v>
      </c>
      <c r="BK173" s="230">
        <f>ROUND(I173*H173,2)</f>
        <v>0</v>
      </c>
      <c r="BL173" s="16" t="s">
        <v>206</v>
      </c>
      <c r="BM173" s="229" t="s">
        <v>2478</v>
      </c>
    </row>
    <row r="174" s="1" customFormat="1">
      <c r="B174" s="37"/>
      <c r="C174" s="38"/>
      <c r="D174" s="231" t="s">
        <v>208</v>
      </c>
      <c r="E174" s="38"/>
      <c r="F174" s="232" t="s">
        <v>2479</v>
      </c>
      <c r="G174" s="38"/>
      <c r="H174" s="38"/>
      <c r="I174" s="144"/>
      <c r="J174" s="38"/>
      <c r="K174" s="38"/>
      <c r="L174" s="42"/>
      <c r="M174" s="233"/>
      <c r="N174" s="82"/>
      <c r="O174" s="82"/>
      <c r="P174" s="82"/>
      <c r="Q174" s="82"/>
      <c r="R174" s="82"/>
      <c r="S174" s="82"/>
      <c r="T174" s="83"/>
      <c r="AT174" s="16" t="s">
        <v>208</v>
      </c>
      <c r="AU174" s="16" t="s">
        <v>85</v>
      </c>
    </row>
    <row r="175" s="1" customFormat="1">
      <c r="B175" s="37"/>
      <c r="C175" s="38"/>
      <c r="D175" s="231" t="s">
        <v>210</v>
      </c>
      <c r="E175" s="38"/>
      <c r="F175" s="234" t="s">
        <v>828</v>
      </c>
      <c r="G175" s="38"/>
      <c r="H175" s="38"/>
      <c r="I175" s="144"/>
      <c r="J175" s="38"/>
      <c r="K175" s="38"/>
      <c r="L175" s="42"/>
      <c r="M175" s="233"/>
      <c r="N175" s="82"/>
      <c r="O175" s="82"/>
      <c r="P175" s="82"/>
      <c r="Q175" s="82"/>
      <c r="R175" s="82"/>
      <c r="S175" s="82"/>
      <c r="T175" s="83"/>
      <c r="AT175" s="16" t="s">
        <v>210</v>
      </c>
      <c r="AU175" s="16" t="s">
        <v>85</v>
      </c>
    </row>
    <row r="176" s="1" customFormat="1" ht="16.5" customHeight="1">
      <c r="B176" s="37"/>
      <c r="C176" s="263" t="s">
        <v>394</v>
      </c>
      <c r="D176" s="263" t="s">
        <v>774</v>
      </c>
      <c r="E176" s="264" t="s">
        <v>2480</v>
      </c>
      <c r="F176" s="265" t="s">
        <v>2481</v>
      </c>
      <c r="G176" s="266" t="s">
        <v>236</v>
      </c>
      <c r="H176" s="267">
        <v>1.998</v>
      </c>
      <c r="I176" s="268"/>
      <c r="J176" s="269">
        <f>ROUND(I176*H176,2)</f>
        <v>0</v>
      </c>
      <c r="K176" s="265" t="s">
        <v>30</v>
      </c>
      <c r="L176" s="270"/>
      <c r="M176" s="271" t="s">
        <v>30</v>
      </c>
      <c r="N176" s="272" t="s">
        <v>46</v>
      </c>
      <c r="O176" s="82"/>
      <c r="P176" s="227">
        <f>O176*H176</f>
        <v>0</v>
      </c>
      <c r="Q176" s="227">
        <v>1</v>
      </c>
      <c r="R176" s="227">
        <f>Q176*H176</f>
        <v>1.998</v>
      </c>
      <c r="S176" s="227">
        <v>0</v>
      </c>
      <c r="T176" s="228">
        <f>S176*H176</f>
        <v>0</v>
      </c>
      <c r="AR176" s="229" t="s">
        <v>263</v>
      </c>
      <c r="AT176" s="229" t="s">
        <v>774</v>
      </c>
      <c r="AU176" s="229" t="s">
        <v>85</v>
      </c>
      <c r="AY176" s="16" t="s">
        <v>199</v>
      </c>
      <c r="BE176" s="230">
        <f>IF(N176="základní",J176,0)</f>
        <v>0</v>
      </c>
      <c r="BF176" s="230">
        <f>IF(N176="snížená",J176,0)</f>
        <v>0</v>
      </c>
      <c r="BG176" s="230">
        <f>IF(N176="zákl. přenesená",J176,0)</f>
        <v>0</v>
      </c>
      <c r="BH176" s="230">
        <f>IF(N176="sníž. přenesená",J176,0)</f>
        <v>0</v>
      </c>
      <c r="BI176" s="230">
        <f>IF(N176="nulová",J176,0)</f>
        <v>0</v>
      </c>
      <c r="BJ176" s="16" t="s">
        <v>83</v>
      </c>
      <c r="BK176" s="230">
        <f>ROUND(I176*H176,2)</f>
        <v>0</v>
      </c>
      <c r="BL176" s="16" t="s">
        <v>206</v>
      </c>
      <c r="BM176" s="229" t="s">
        <v>2482</v>
      </c>
    </row>
    <row r="177" s="1" customFormat="1">
      <c r="B177" s="37"/>
      <c r="C177" s="38"/>
      <c r="D177" s="231" t="s">
        <v>212</v>
      </c>
      <c r="E177" s="38"/>
      <c r="F177" s="234" t="s">
        <v>2483</v>
      </c>
      <c r="G177" s="38"/>
      <c r="H177" s="38"/>
      <c r="I177" s="144"/>
      <c r="J177" s="38"/>
      <c r="K177" s="38"/>
      <c r="L177" s="42"/>
      <c r="M177" s="233"/>
      <c r="N177" s="82"/>
      <c r="O177" s="82"/>
      <c r="P177" s="82"/>
      <c r="Q177" s="82"/>
      <c r="R177" s="82"/>
      <c r="S177" s="82"/>
      <c r="T177" s="83"/>
      <c r="AT177" s="16" t="s">
        <v>212</v>
      </c>
      <c r="AU177" s="16" t="s">
        <v>85</v>
      </c>
    </row>
    <row r="178" s="11" customFormat="1" ht="22.8" customHeight="1">
      <c r="B178" s="202"/>
      <c r="C178" s="203"/>
      <c r="D178" s="204" t="s">
        <v>74</v>
      </c>
      <c r="E178" s="216" t="s">
        <v>247</v>
      </c>
      <c r="F178" s="216" t="s">
        <v>1631</v>
      </c>
      <c r="G178" s="203"/>
      <c r="H178" s="203"/>
      <c r="I178" s="206"/>
      <c r="J178" s="217">
        <f>BK178</f>
        <v>0</v>
      </c>
      <c r="K178" s="203"/>
      <c r="L178" s="208"/>
      <c r="M178" s="209"/>
      <c r="N178" s="210"/>
      <c r="O178" s="210"/>
      <c r="P178" s="211">
        <f>SUM(P179:P180)</f>
        <v>0</v>
      </c>
      <c r="Q178" s="210"/>
      <c r="R178" s="211">
        <f>SUM(R179:R180)</f>
        <v>0.0035143499999999999</v>
      </c>
      <c r="S178" s="210"/>
      <c r="T178" s="212">
        <f>SUM(T179:T180)</f>
        <v>0</v>
      </c>
      <c r="AR178" s="213" t="s">
        <v>83</v>
      </c>
      <c r="AT178" s="214" t="s">
        <v>74</v>
      </c>
      <c r="AU178" s="214" t="s">
        <v>83</v>
      </c>
      <c r="AY178" s="213" t="s">
        <v>199</v>
      </c>
      <c r="BK178" s="215">
        <f>SUM(BK179:BK180)</f>
        <v>0</v>
      </c>
    </row>
    <row r="179" s="1" customFormat="1" ht="16.5" customHeight="1">
      <c r="B179" s="37"/>
      <c r="C179" s="218" t="s">
        <v>401</v>
      </c>
      <c r="D179" s="218" t="s">
        <v>201</v>
      </c>
      <c r="E179" s="219" t="s">
        <v>2484</v>
      </c>
      <c r="F179" s="220" t="s">
        <v>2485</v>
      </c>
      <c r="G179" s="221" t="s">
        <v>204</v>
      </c>
      <c r="H179" s="222">
        <v>10.5</v>
      </c>
      <c r="I179" s="223"/>
      <c r="J179" s="224">
        <f>ROUND(I179*H179,2)</f>
        <v>0</v>
      </c>
      <c r="K179" s="220" t="s">
        <v>205</v>
      </c>
      <c r="L179" s="42"/>
      <c r="M179" s="225" t="s">
        <v>30</v>
      </c>
      <c r="N179" s="226" t="s">
        <v>46</v>
      </c>
      <c r="O179" s="82"/>
      <c r="P179" s="227">
        <f>O179*H179</f>
        <v>0</v>
      </c>
      <c r="Q179" s="227">
        <v>0.0003347</v>
      </c>
      <c r="R179" s="227">
        <f>Q179*H179</f>
        <v>0.0035143499999999999</v>
      </c>
      <c r="S179" s="227">
        <v>0</v>
      </c>
      <c r="T179" s="228">
        <f>S179*H179</f>
        <v>0</v>
      </c>
      <c r="AR179" s="229" t="s">
        <v>206</v>
      </c>
      <c r="AT179" s="229" t="s">
        <v>201</v>
      </c>
      <c r="AU179" s="229" t="s">
        <v>85</v>
      </c>
      <c r="AY179" s="16" t="s">
        <v>199</v>
      </c>
      <c r="BE179" s="230">
        <f>IF(N179="základní",J179,0)</f>
        <v>0</v>
      </c>
      <c r="BF179" s="230">
        <f>IF(N179="snížená",J179,0)</f>
        <v>0</v>
      </c>
      <c r="BG179" s="230">
        <f>IF(N179="zákl. přenesená",J179,0)</f>
        <v>0</v>
      </c>
      <c r="BH179" s="230">
        <f>IF(N179="sníž. přenesená",J179,0)</f>
        <v>0</v>
      </c>
      <c r="BI179" s="230">
        <f>IF(N179="nulová",J179,0)</f>
        <v>0</v>
      </c>
      <c r="BJ179" s="16" t="s">
        <v>83</v>
      </c>
      <c r="BK179" s="230">
        <f>ROUND(I179*H179,2)</f>
        <v>0</v>
      </c>
      <c r="BL179" s="16" t="s">
        <v>206</v>
      </c>
      <c r="BM179" s="229" t="s">
        <v>2486</v>
      </c>
    </row>
    <row r="180" s="1" customFormat="1">
      <c r="B180" s="37"/>
      <c r="C180" s="38"/>
      <c r="D180" s="231" t="s">
        <v>208</v>
      </c>
      <c r="E180" s="38"/>
      <c r="F180" s="232" t="s">
        <v>2487</v>
      </c>
      <c r="G180" s="38"/>
      <c r="H180" s="38"/>
      <c r="I180" s="144"/>
      <c r="J180" s="38"/>
      <c r="K180" s="38"/>
      <c r="L180" s="42"/>
      <c r="M180" s="233"/>
      <c r="N180" s="82"/>
      <c r="O180" s="82"/>
      <c r="P180" s="82"/>
      <c r="Q180" s="82"/>
      <c r="R180" s="82"/>
      <c r="S180" s="82"/>
      <c r="T180" s="83"/>
      <c r="AT180" s="16" t="s">
        <v>208</v>
      </c>
      <c r="AU180" s="16" t="s">
        <v>85</v>
      </c>
    </row>
    <row r="181" s="11" customFormat="1" ht="22.8" customHeight="1">
      <c r="B181" s="202"/>
      <c r="C181" s="203"/>
      <c r="D181" s="204" t="s">
        <v>74</v>
      </c>
      <c r="E181" s="216" t="s">
        <v>263</v>
      </c>
      <c r="F181" s="216" t="s">
        <v>864</v>
      </c>
      <c r="G181" s="203"/>
      <c r="H181" s="203"/>
      <c r="I181" s="206"/>
      <c r="J181" s="217">
        <f>BK181</f>
        <v>0</v>
      </c>
      <c r="K181" s="203"/>
      <c r="L181" s="208"/>
      <c r="M181" s="209"/>
      <c r="N181" s="210"/>
      <c r="O181" s="210"/>
      <c r="P181" s="211">
        <f>SUM(P182:P194)</f>
        <v>0</v>
      </c>
      <c r="Q181" s="210"/>
      <c r="R181" s="211">
        <f>SUM(R182:R194)</f>
        <v>20.154325800000002</v>
      </c>
      <c r="S181" s="210"/>
      <c r="T181" s="212">
        <f>SUM(T182:T194)</f>
        <v>0</v>
      </c>
      <c r="AR181" s="213" t="s">
        <v>83</v>
      </c>
      <c r="AT181" s="214" t="s">
        <v>74</v>
      </c>
      <c r="AU181" s="214" t="s">
        <v>83</v>
      </c>
      <c r="AY181" s="213" t="s">
        <v>199</v>
      </c>
      <c r="BK181" s="215">
        <f>SUM(BK182:BK194)</f>
        <v>0</v>
      </c>
    </row>
    <row r="182" s="1" customFormat="1" ht="16.5" customHeight="1">
      <c r="B182" s="37"/>
      <c r="C182" s="218" t="s">
        <v>408</v>
      </c>
      <c r="D182" s="218" t="s">
        <v>201</v>
      </c>
      <c r="E182" s="219" t="s">
        <v>2488</v>
      </c>
      <c r="F182" s="220" t="s">
        <v>2489</v>
      </c>
      <c r="G182" s="221" t="s">
        <v>229</v>
      </c>
      <c r="H182" s="222">
        <v>9</v>
      </c>
      <c r="I182" s="223"/>
      <c r="J182" s="224">
        <f>ROUND(I182*H182,2)</f>
        <v>0</v>
      </c>
      <c r="K182" s="220" t="s">
        <v>205</v>
      </c>
      <c r="L182" s="42"/>
      <c r="M182" s="225" t="s">
        <v>30</v>
      </c>
      <c r="N182" s="226" t="s">
        <v>46</v>
      </c>
      <c r="O182" s="82"/>
      <c r="P182" s="227">
        <f>O182*H182</f>
        <v>0</v>
      </c>
      <c r="Q182" s="227">
        <v>1.4E-05</v>
      </c>
      <c r="R182" s="227">
        <f>Q182*H182</f>
        <v>0.000126</v>
      </c>
      <c r="S182" s="227">
        <v>0</v>
      </c>
      <c r="T182" s="228">
        <f>S182*H182</f>
        <v>0</v>
      </c>
      <c r="AR182" s="229" t="s">
        <v>206</v>
      </c>
      <c r="AT182" s="229" t="s">
        <v>201</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2490</v>
      </c>
    </row>
    <row r="183" s="1" customFormat="1">
      <c r="B183" s="37"/>
      <c r="C183" s="38"/>
      <c r="D183" s="231" t="s">
        <v>208</v>
      </c>
      <c r="E183" s="38"/>
      <c r="F183" s="232" t="s">
        <v>2491</v>
      </c>
      <c r="G183" s="38"/>
      <c r="H183" s="38"/>
      <c r="I183" s="144"/>
      <c r="J183" s="38"/>
      <c r="K183" s="38"/>
      <c r="L183" s="42"/>
      <c r="M183" s="233"/>
      <c r="N183" s="82"/>
      <c r="O183" s="82"/>
      <c r="P183" s="82"/>
      <c r="Q183" s="82"/>
      <c r="R183" s="82"/>
      <c r="S183" s="82"/>
      <c r="T183" s="83"/>
      <c r="AT183" s="16" t="s">
        <v>208</v>
      </c>
      <c r="AU183" s="16" t="s">
        <v>85</v>
      </c>
    </row>
    <row r="184" s="1" customFormat="1">
      <c r="B184" s="37"/>
      <c r="C184" s="38"/>
      <c r="D184" s="231" t="s">
        <v>210</v>
      </c>
      <c r="E184" s="38"/>
      <c r="F184" s="234" t="s">
        <v>2492</v>
      </c>
      <c r="G184" s="38"/>
      <c r="H184" s="38"/>
      <c r="I184" s="144"/>
      <c r="J184" s="38"/>
      <c r="K184" s="38"/>
      <c r="L184" s="42"/>
      <c r="M184" s="233"/>
      <c r="N184" s="82"/>
      <c r="O184" s="82"/>
      <c r="P184" s="82"/>
      <c r="Q184" s="82"/>
      <c r="R184" s="82"/>
      <c r="S184" s="82"/>
      <c r="T184" s="83"/>
      <c r="AT184" s="16" t="s">
        <v>210</v>
      </c>
      <c r="AU184" s="16" t="s">
        <v>85</v>
      </c>
    </row>
    <row r="185" s="1" customFormat="1" ht="16.5" customHeight="1">
      <c r="B185" s="37"/>
      <c r="C185" s="263" t="s">
        <v>413</v>
      </c>
      <c r="D185" s="263" t="s">
        <v>774</v>
      </c>
      <c r="E185" s="264" t="s">
        <v>2493</v>
      </c>
      <c r="F185" s="265" t="s">
        <v>2494</v>
      </c>
      <c r="G185" s="266" t="s">
        <v>229</v>
      </c>
      <c r="H185" s="267">
        <v>9</v>
      </c>
      <c r="I185" s="268"/>
      <c r="J185" s="269">
        <f>ROUND(I185*H185,2)</f>
        <v>0</v>
      </c>
      <c r="K185" s="265" t="s">
        <v>205</v>
      </c>
      <c r="L185" s="270"/>
      <c r="M185" s="271" t="s">
        <v>30</v>
      </c>
      <c r="N185" s="272" t="s">
        <v>46</v>
      </c>
      <c r="O185" s="82"/>
      <c r="P185" s="227">
        <f>O185*H185</f>
        <v>0</v>
      </c>
      <c r="Q185" s="227">
        <v>0.97999999999999998</v>
      </c>
      <c r="R185" s="227">
        <f>Q185*H185</f>
        <v>8.8200000000000003</v>
      </c>
      <c r="S185" s="227">
        <v>0</v>
      </c>
      <c r="T185" s="228">
        <f>S185*H185</f>
        <v>0</v>
      </c>
      <c r="AR185" s="229" t="s">
        <v>263</v>
      </c>
      <c r="AT185" s="229" t="s">
        <v>774</v>
      </c>
      <c r="AU185" s="229" t="s">
        <v>85</v>
      </c>
      <c r="AY185" s="16" t="s">
        <v>199</v>
      </c>
      <c r="BE185" s="230">
        <f>IF(N185="základní",J185,0)</f>
        <v>0</v>
      </c>
      <c r="BF185" s="230">
        <f>IF(N185="snížená",J185,0)</f>
        <v>0</v>
      </c>
      <c r="BG185" s="230">
        <f>IF(N185="zákl. přenesená",J185,0)</f>
        <v>0</v>
      </c>
      <c r="BH185" s="230">
        <f>IF(N185="sníž. přenesená",J185,0)</f>
        <v>0</v>
      </c>
      <c r="BI185" s="230">
        <f>IF(N185="nulová",J185,0)</f>
        <v>0</v>
      </c>
      <c r="BJ185" s="16" t="s">
        <v>83</v>
      </c>
      <c r="BK185" s="230">
        <f>ROUND(I185*H185,2)</f>
        <v>0</v>
      </c>
      <c r="BL185" s="16" t="s">
        <v>206</v>
      </c>
      <c r="BM185" s="229" t="s">
        <v>2495</v>
      </c>
    </row>
    <row r="186" s="1" customFormat="1">
      <c r="B186" s="37"/>
      <c r="C186" s="38"/>
      <c r="D186" s="231" t="s">
        <v>208</v>
      </c>
      <c r="E186" s="38"/>
      <c r="F186" s="232" t="s">
        <v>2494</v>
      </c>
      <c r="G186" s="38"/>
      <c r="H186" s="38"/>
      <c r="I186" s="144"/>
      <c r="J186" s="38"/>
      <c r="K186" s="38"/>
      <c r="L186" s="42"/>
      <c r="M186" s="233"/>
      <c r="N186" s="82"/>
      <c r="O186" s="82"/>
      <c r="P186" s="82"/>
      <c r="Q186" s="82"/>
      <c r="R186" s="82"/>
      <c r="S186" s="82"/>
      <c r="T186" s="83"/>
      <c r="AT186" s="16" t="s">
        <v>208</v>
      </c>
      <c r="AU186" s="16" t="s">
        <v>85</v>
      </c>
    </row>
    <row r="187" s="1" customFormat="1" ht="16.5" customHeight="1">
      <c r="B187" s="37"/>
      <c r="C187" s="218" t="s">
        <v>420</v>
      </c>
      <c r="D187" s="218" t="s">
        <v>201</v>
      </c>
      <c r="E187" s="219" t="s">
        <v>2496</v>
      </c>
      <c r="F187" s="220" t="s">
        <v>2497</v>
      </c>
      <c r="G187" s="221" t="s">
        <v>229</v>
      </c>
      <c r="H187" s="222">
        <v>10</v>
      </c>
      <c r="I187" s="223"/>
      <c r="J187" s="224">
        <f>ROUND(I187*H187,2)</f>
        <v>0</v>
      </c>
      <c r="K187" s="220" t="s">
        <v>205</v>
      </c>
      <c r="L187" s="42"/>
      <c r="M187" s="225" t="s">
        <v>30</v>
      </c>
      <c r="N187" s="226" t="s">
        <v>46</v>
      </c>
      <c r="O187" s="82"/>
      <c r="P187" s="227">
        <f>O187*H187</f>
        <v>0</v>
      </c>
      <c r="Q187" s="227">
        <v>0</v>
      </c>
      <c r="R187" s="227">
        <f>Q187*H187</f>
        <v>0</v>
      </c>
      <c r="S187" s="227">
        <v>0</v>
      </c>
      <c r="T187" s="228">
        <f>S187*H187</f>
        <v>0</v>
      </c>
      <c r="AR187" s="229" t="s">
        <v>206</v>
      </c>
      <c r="AT187" s="229" t="s">
        <v>201</v>
      </c>
      <c r="AU187" s="229" t="s">
        <v>85</v>
      </c>
      <c r="AY187" s="16" t="s">
        <v>199</v>
      </c>
      <c r="BE187" s="230">
        <f>IF(N187="základní",J187,0)</f>
        <v>0</v>
      </c>
      <c r="BF187" s="230">
        <f>IF(N187="snížená",J187,0)</f>
        <v>0</v>
      </c>
      <c r="BG187" s="230">
        <f>IF(N187="zákl. přenesená",J187,0)</f>
        <v>0</v>
      </c>
      <c r="BH187" s="230">
        <f>IF(N187="sníž. přenesená",J187,0)</f>
        <v>0</v>
      </c>
      <c r="BI187" s="230">
        <f>IF(N187="nulová",J187,0)</f>
        <v>0</v>
      </c>
      <c r="BJ187" s="16" t="s">
        <v>83</v>
      </c>
      <c r="BK187" s="230">
        <f>ROUND(I187*H187,2)</f>
        <v>0</v>
      </c>
      <c r="BL187" s="16" t="s">
        <v>206</v>
      </c>
      <c r="BM187" s="229" t="s">
        <v>2498</v>
      </c>
    </row>
    <row r="188" s="1" customFormat="1">
      <c r="B188" s="37"/>
      <c r="C188" s="38"/>
      <c r="D188" s="231" t="s">
        <v>208</v>
      </c>
      <c r="E188" s="38"/>
      <c r="F188" s="232" t="s">
        <v>2499</v>
      </c>
      <c r="G188" s="38"/>
      <c r="H188" s="38"/>
      <c r="I188" s="144"/>
      <c r="J188" s="38"/>
      <c r="K188" s="38"/>
      <c r="L188" s="42"/>
      <c r="M188" s="233"/>
      <c r="N188" s="82"/>
      <c r="O188" s="82"/>
      <c r="P188" s="82"/>
      <c r="Q188" s="82"/>
      <c r="R188" s="82"/>
      <c r="S188" s="82"/>
      <c r="T188" s="83"/>
      <c r="AT188" s="16" t="s">
        <v>208</v>
      </c>
      <c r="AU188" s="16" t="s">
        <v>85</v>
      </c>
    </row>
    <row r="189" s="1" customFormat="1">
      <c r="B189" s="37"/>
      <c r="C189" s="38"/>
      <c r="D189" s="231" t="s">
        <v>210</v>
      </c>
      <c r="E189" s="38"/>
      <c r="F189" s="234" t="s">
        <v>1443</v>
      </c>
      <c r="G189" s="38"/>
      <c r="H189" s="38"/>
      <c r="I189" s="144"/>
      <c r="J189" s="38"/>
      <c r="K189" s="38"/>
      <c r="L189" s="42"/>
      <c r="M189" s="233"/>
      <c r="N189" s="82"/>
      <c r="O189" s="82"/>
      <c r="P189" s="82"/>
      <c r="Q189" s="82"/>
      <c r="R189" s="82"/>
      <c r="S189" s="82"/>
      <c r="T189" s="83"/>
      <c r="AT189" s="16" t="s">
        <v>210</v>
      </c>
      <c r="AU189" s="16" t="s">
        <v>85</v>
      </c>
    </row>
    <row r="190" s="1" customFormat="1" ht="16.5" customHeight="1">
      <c r="B190" s="37"/>
      <c r="C190" s="218" t="s">
        <v>426</v>
      </c>
      <c r="D190" s="218" t="s">
        <v>201</v>
      </c>
      <c r="E190" s="219" t="s">
        <v>2500</v>
      </c>
      <c r="F190" s="220" t="s">
        <v>2501</v>
      </c>
      <c r="G190" s="221" t="s">
        <v>221</v>
      </c>
      <c r="H190" s="222">
        <v>4.6200000000000001</v>
      </c>
      <c r="I190" s="223"/>
      <c r="J190" s="224">
        <f>ROUND(I190*H190,2)</f>
        <v>0</v>
      </c>
      <c r="K190" s="220" t="s">
        <v>205</v>
      </c>
      <c r="L190" s="42"/>
      <c r="M190" s="225" t="s">
        <v>30</v>
      </c>
      <c r="N190" s="226" t="s">
        <v>46</v>
      </c>
      <c r="O190" s="82"/>
      <c r="P190" s="227">
        <f>O190*H190</f>
        <v>0</v>
      </c>
      <c r="Q190" s="227">
        <v>2.45329</v>
      </c>
      <c r="R190" s="227">
        <f>Q190*H190</f>
        <v>11.3341998</v>
      </c>
      <c r="S190" s="227">
        <v>0</v>
      </c>
      <c r="T190" s="228">
        <f>S190*H190</f>
        <v>0</v>
      </c>
      <c r="AR190" s="229" t="s">
        <v>206</v>
      </c>
      <c r="AT190" s="229" t="s">
        <v>201</v>
      </c>
      <c r="AU190" s="229" t="s">
        <v>85</v>
      </c>
      <c r="AY190" s="16" t="s">
        <v>199</v>
      </c>
      <c r="BE190" s="230">
        <f>IF(N190="základní",J190,0)</f>
        <v>0</v>
      </c>
      <c r="BF190" s="230">
        <f>IF(N190="snížená",J190,0)</f>
        <v>0</v>
      </c>
      <c r="BG190" s="230">
        <f>IF(N190="zákl. přenesená",J190,0)</f>
        <v>0</v>
      </c>
      <c r="BH190" s="230">
        <f>IF(N190="sníž. přenesená",J190,0)</f>
        <v>0</v>
      </c>
      <c r="BI190" s="230">
        <f>IF(N190="nulová",J190,0)</f>
        <v>0</v>
      </c>
      <c r="BJ190" s="16" t="s">
        <v>83</v>
      </c>
      <c r="BK190" s="230">
        <f>ROUND(I190*H190,2)</f>
        <v>0</v>
      </c>
      <c r="BL190" s="16" t="s">
        <v>206</v>
      </c>
      <c r="BM190" s="229" t="s">
        <v>2502</v>
      </c>
    </row>
    <row r="191" s="1" customFormat="1">
      <c r="B191" s="37"/>
      <c r="C191" s="38"/>
      <c r="D191" s="231" t="s">
        <v>208</v>
      </c>
      <c r="E191" s="38"/>
      <c r="F191" s="232" t="s">
        <v>2503</v>
      </c>
      <c r="G191" s="38"/>
      <c r="H191" s="38"/>
      <c r="I191" s="144"/>
      <c r="J191" s="38"/>
      <c r="K191" s="38"/>
      <c r="L191" s="42"/>
      <c r="M191" s="233"/>
      <c r="N191" s="82"/>
      <c r="O191" s="82"/>
      <c r="P191" s="82"/>
      <c r="Q191" s="82"/>
      <c r="R191" s="82"/>
      <c r="S191" s="82"/>
      <c r="T191" s="83"/>
      <c r="AT191" s="16" t="s">
        <v>208</v>
      </c>
      <c r="AU191" s="16" t="s">
        <v>85</v>
      </c>
    </row>
    <row r="192" s="1" customFormat="1">
      <c r="B192" s="37"/>
      <c r="C192" s="38"/>
      <c r="D192" s="231" t="s">
        <v>210</v>
      </c>
      <c r="E192" s="38"/>
      <c r="F192" s="234" t="s">
        <v>2504</v>
      </c>
      <c r="G192" s="38"/>
      <c r="H192" s="38"/>
      <c r="I192" s="144"/>
      <c r="J192" s="38"/>
      <c r="K192" s="38"/>
      <c r="L192" s="42"/>
      <c r="M192" s="233"/>
      <c r="N192" s="82"/>
      <c r="O192" s="82"/>
      <c r="P192" s="82"/>
      <c r="Q192" s="82"/>
      <c r="R192" s="82"/>
      <c r="S192" s="82"/>
      <c r="T192" s="83"/>
      <c r="AT192" s="16" t="s">
        <v>210</v>
      </c>
      <c r="AU192" s="16" t="s">
        <v>85</v>
      </c>
    </row>
    <row r="193" s="12" customFormat="1">
      <c r="B193" s="235"/>
      <c r="C193" s="236"/>
      <c r="D193" s="231" t="s">
        <v>214</v>
      </c>
      <c r="E193" s="237" t="s">
        <v>30</v>
      </c>
      <c r="F193" s="238" t="s">
        <v>2505</v>
      </c>
      <c r="G193" s="236"/>
      <c r="H193" s="239">
        <v>4.6200000000000001</v>
      </c>
      <c r="I193" s="240"/>
      <c r="J193" s="236"/>
      <c r="K193" s="236"/>
      <c r="L193" s="241"/>
      <c r="M193" s="242"/>
      <c r="N193" s="243"/>
      <c r="O193" s="243"/>
      <c r="P193" s="243"/>
      <c r="Q193" s="243"/>
      <c r="R193" s="243"/>
      <c r="S193" s="243"/>
      <c r="T193" s="244"/>
      <c r="AT193" s="245" t="s">
        <v>214</v>
      </c>
      <c r="AU193" s="245" t="s">
        <v>85</v>
      </c>
      <c r="AV193" s="12" t="s">
        <v>85</v>
      </c>
      <c r="AW193" s="12" t="s">
        <v>36</v>
      </c>
      <c r="AX193" s="12" t="s">
        <v>75</v>
      </c>
      <c r="AY193" s="245" t="s">
        <v>199</v>
      </c>
    </row>
    <row r="194" s="13" customFormat="1">
      <c r="B194" s="246"/>
      <c r="C194" s="247"/>
      <c r="D194" s="231" t="s">
        <v>214</v>
      </c>
      <c r="E194" s="248" t="s">
        <v>30</v>
      </c>
      <c r="F194" s="249" t="s">
        <v>216</v>
      </c>
      <c r="G194" s="247"/>
      <c r="H194" s="250">
        <v>4.6200000000000001</v>
      </c>
      <c r="I194" s="251"/>
      <c r="J194" s="247"/>
      <c r="K194" s="247"/>
      <c r="L194" s="252"/>
      <c r="M194" s="253"/>
      <c r="N194" s="254"/>
      <c r="O194" s="254"/>
      <c r="P194" s="254"/>
      <c r="Q194" s="254"/>
      <c r="R194" s="254"/>
      <c r="S194" s="254"/>
      <c r="T194" s="255"/>
      <c r="AT194" s="256" t="s">
        <v>214</v>
      </c>
      <c r="AU194" s="256" t="s">
        <v>85</v>
      </c>
      <c r="AV194" s="13" t="s">
        <v>206</v>
      </c>
      <c r="AW194" s="13" t="s">
        <v>36</v>
      </c>
      <c r="AX194" s="13" t="s">
        <v>83</v>
      </c>
      <c r="AY194" s="256" t="s">
        <v>199</v>
      </c>
    </row>
    <row r="195" s="11" customFormat="1" ht="22.8" customHeight="1">
      <c r="B195" s="202"/>
      <c r="C195" s="203"/>
      <c r="D195" s="204" t="s">
        <v>74</v>
      </c>
      <c r="E195" s="216" t="s">
        <v>225</v>
      </c>
      <c r="F195" s="216" t="s">
        <v>226</v>
      </c>
      <c r="G195" s="203"/>
      <c r="H195" s="203"/>
      <c r="I195" s="206"/>
      <c r="J195" s="217">
        <f>BK195</f>
        <v>0</v>
      </c>
      <c r="K195" s="203"/>
      <c r="L195" s="208"/>
      <c r="M195" s="209"/>
      <c r="N195" s="210"/>
      <c r="O195" s="210"/>
      <c r="P195" s="211">
        <f>SUM(P196:P225)</f>
        <v>0</v>
      </c>
      <c r="Q195" s="210"/>
      <c r="R195" s="211">
        <f>SUM(R196:R225)</f>
        <v>2.1629334649999996</v>
      </c>
      <c r="S195" s="210"/>
      <c r="T195" s="212">
        <f>SUM(T196:T225)</f>
        <v>0</v>
      </c>
      <c r="AR195" s="213" t="s">
        <v>83</v>
      </c>
      <c r="AT195" s="214" t="s">
        <v>74</v>
      </c>
      <c r="AU195" s="214" t="s">
        <v>83</v>
      </c>
      <c r="AY195" s="213" t="s">
        <v>199</v>
      </c>
      <c r="BK195" s="215">
        <f>SUM(BK196:BK225)</f>
        <v>0</v>
      </c>
    </row>
    <row r="196" s="1" customFormat="1" ht="16.5" customHeight="1">
      <c r="B196" s="37"/>
      <c r="C196" s="218" t="s">
        <v>431</v>
      </c>
      <c r="D196" s="218" t="s">
        <v>201</v>
      </c>
      <c r="E196" s="219" t="s">
        <v>2506</v>
      </c>
      <c r="F196" s="220" t="s">
        <v>2507</v>
      </c>
      <c r="G196" s="221" t="s">
        <v>229</v>
      </c>
      <c r="H196" s="222">
        <v>10.5</v>
      </c>
      <c r="I196" s="223"/>
      <c r="J196" s="224">
        <f>ROUND(I196*H196,2)</f>
        <v>0</v>
      </c>
      <c r="K196" s="220" t="s">
        <v>205</v>
      </c>
      <c r="L196" s="42"/>
      <c r="M196" s="225" t="s">
        <v>30</v>
      </c>
      <c r="N196" s="226" t="s">
        <v>46</v>
      </c>
      <c r="O196" s="82"/>
      <c r="P196" s="227">
        <f>O196*H196</f>
        <v>0</v>
      </c>
      <c r="Q196" s="227">
        <v>0.040078500000000003</v>
      </c>
      <c r="R196" s="227">
        <f>Q196*H196</f>
        <v>0.42082425000000001</v>
      </c>
      <c r="S196" s="227">
        <v>0</v>
      </c>
      <c r="T196" s="228">
        <f>S196*H196</f>
        <v>0</v>
      </c>
      <c r="AR196" s="229" t="s">
        <v>206</v>
      </c>
      <c r="AT196" s="229" t="s">
        <v>201</v>
      </c>
      <c r="AU196" s="229" t="s">
        <v>85</v>
      </c>
      <c r="AY196" s="16" t="s">
        <v>199</v>
      </c>
      <c r="BE196" s="230">
        <f>IF(N196="základní",J196,0)</f>
        <v>0</v>
      </c>
      <c r="BF196" s="230">
        <f>IF(N196="snížená",J196,0)</f>
        <v>0</v>
      </c>
      <c r="BG196" s="230">
        <f>IF(N196="zákl. přenesená",J196,0)</f>
        <v>0</v>
      </c>
      <c r="BH196" s="230">
        <f>IF(N196="sníž. přenesená",J196,0)</f>
        <v>0</v>
      </c>
      <c r="BI196" s="230">
        <f>IF(N196="nulová",J196,0)</f>
        <v>0</v>
      </c>
      <c r="BJ196" s="16" t="s">
        <v>83</v>
      </c>
      <c r="BK196" s="230">
        <f>ROUND(I196*H196,2)</f>
        <v>0</v>
      </c>
      <c r="BL196" s="16" t="s">
        <v>206</v>
      </c>
      <c r="BM196" s="229" t="s">
        <v>2508</v>
      </c>
    </row>
    <row r="197" s="1" customFormat="1">
      <c r="B197" s="37"/>
      <c r="C197" s="38"/>
      <c r="D197" s="231" t="s">
        <v>208</v>
      </c>
      <c r="E197" s="38"/>
      <c r="F197" s="232" t="s">
        <v>2507</v>
      </c>
      <c r="G197" s="38"/>
      <c r="H197" s="38"/>
      <c r="I197" s="144"/>
      <c r="J197" s="38"/>
      <c r="K197" s="38"/>
      <c r="L197" s="42"/>
      <c r="M197" s="233"/>
      <c r="N197" s="82"/>
      <c r="O197" s="82"/>
      <c r="P197" s="82"/>
      <c r="Q197" s="82"/>
      <c r="R197" s="82"/>
      <c r="S197" s="82"/>
      <c r="T197" s="83"/>
      <c r="AT197" s="16" t="s">
        <v>208</v>
      </c>
      <c r="AU197" s="16" t="s">
        <v>85</v>
      </c>
    </row>
    <row r="198" s="1" customFormat="1">
      <c r="B198" s="37"/>
      <c r="C198" s="38"/>
      <c r="D198" s="231" t="s">
        <v>210</v>
      </c>
      <c r="E198" s="38"/>
      <c r="F198" s="234" t="s">
        <v>2509</v>
      </c>
      <c r="G198" s="38"/>
      <c r="H198" s="38"/>
      <c r="I198" s="144"/>
      <c r="J198" s="38"/>
      <c r="K198" s="38"/>
      <c r="L198" s="42"/>
      <c r="M198" s="233"/>
      <c r="N198" s="82"/>
      <c r="O198" s="82"/>
      <c r="P198" s="82"/>
      <c r="Q198" s="82"/>
      <c r="R198" s="82"/>
      <c r="S198" s="82"/>
      <c r="T198" s="83"/>
      <c r="AT198" s="16" t="s">
        <v>210</v>
      </c>
      <c r="AU198" s="16" t="s">
        <v>85</v>
      </c>
    </row>
    <row r="199" s="1" customFormat="1" ht="16.5" customHeight="1">
      <c r="B199" s="37"/>
      <c r="C199" s="218" t="s">
        <v>436</v>
      </c>
      <c r="D199" s="218" t="s">
        <v>201</v>
      </c>
      <c r="E199" s="219" t="s">
        <v>2510</v>
      </c>
      <c r="F199" s="220" t="s">
        <v>2511</v>
      </c>
      <c r="G199" s="221" t="s">
        <v>229</v>
      </c>
      <c r="H199" s="222">
        <v>10.5</v>
      </c>
      <c r="I199" s="223"/>
      <c r="J199" s="224">
        <f>ROUND(I199*H199,2)</f>
        <v>0</v>
      </c>
      <c r="K199" s="220" t="s">
        <v>205</v>
      </c>
      <c r="L199" s="42"/>
      <c r="M199" s="225" t="s">
        <v>30</v>
      </c>
      <c r="N199" s="226" t="s">
        <v>46</v>
      </c>
      <c r="O199" s="82"/>
      <c r="P199" s="227">
        <f>O199*H199</f>
        <v>0</v>
      </c>
      <c r="Q199" s="227">
        <v>0.00117</v>
      </c>
      <c r="R199" s="227">
        <f>Q199*H199</f>
        <v>0.012285000000000001</v>
      </c>
      <c r="S199" s="227">
        <v>0</v>
      </c>
      <c r="T199" s="228">
        <f>S199*H199</f>
        <v>0</v>
      </c>
      <c r="AR199" s="229" t="s">
        <v>206</v>
      </c>
      <c r="AT199" s="229" t="s">
        <v>201</v>
      </c>
      <c r="AU199" s="229" t="s">
        <v>85</v>
      </c>
      <c r="AY199" s="16" t="s">
        <v>199</v>
      </c>
      <c r="BE199" s="230">
        <f>IF(N199="základní",J199,0)</f>
        <v>0</v>
      </c>
      <c r="BF199" s="230">
        <f>IF(N199="snížená",J199,0)</f>
        <v>0</v>
      </c>
      <c r="BG199" s="230">
        <f>IF(N199="zákl. přenesená",J199,0)</f>
        <v>0</v>
      </c>
      <c r="BH199" s="230">
        <f>IF(N199="sníž. přenesená",J199,0)</f>
        <v>0</v>
      </c>
      <c r="BI199" s="230">
        <f>IF(N199="nulová",J199,0)</f>
        <v>0</v>
      </c>
      <c r="BJ199" s="16" t="s">
        <v>83</v>
      </c>
      <c r="BK199" s="230">
        <f>ROUND(I199*H199,2)</f>
        <v>0</v>
      </c>
      <c r="BL199" s="16" t="s">
        <v>206</v>
      </c>
      <c r="BM199" s="229" t="s">
        <v>2512</v>
      </c>
    </row>
    <row r="200" s="1" customFormat="1">
      <c r="B200" s="37"/>
      <c r="C200" s="38"/>
      <c r="D200" s="231" t="s">
        <v>208</v>
      </c>
      <c r="E200" s="38"/>
      <c r="F200" s="232" t="s">
        <v>2513</v>
      </c>
      <c r="G200" s="38"/>
      <c r="H200" s="38"/>
      <c r="I200" s="144"/>
      <c r="J200" s="38"/>
      <c r="K200" s="38"/>
      <c r="L200" s="42"/>
      <c r="M200" s="233"/>
      <c r="N200" s="82"/>
      <c r="O200" s="82"/>
      <c r="P200" s="82"/>
      <c r="Q200" s="82"/>
      <c r="R200" s="82"/>
      <c r="S200" s="82"/>
      <c r="T200" s="83"/>
      <c r="AT200" s="16" t="s">
        <v>208</v>
      </c>
      <c r="AU200" s="16" t="s">
        <v>85</v>
      </c>
    </row>
    <row r="201" s="1" customFormat="1">
      <c r="B201" s="37"/>
      <c r="C201" s="38"/>
      <c r="D201" s="231" t="s">
        <v>210</v>
      </c>
      <c r="E201" s="38"/>
      <c r="F201" s="234" t="s">
        <v>2514</v>
      </c>
      <c r="G201" s="38"/>
      <c r="H201" s="38"/>
      <c r="I201" s="144"/>
      <c r="J201" s="38"/>
      <c r="K201" s="38"/>
      <c r="L201" s="42"/>
      <c r="M201" s="233"/>
      <c r="N201" s="82"/>
      <c r="O201" s="82"/>
      <c r="P201" s="82"/>
      <c r="Q201" s="82"/>
      <c r="R201" s="82"/>
      <c r="S201" s="82"/>
      <c r="T201" s="83"/>
      <c r="AT201" s="16" t="s">
        <v>210</v>
      </c>
      <c r="AU201" s="16" t="s">
        <v>85</v>
      </c>
    </row>
    <row r="202" s="1" customFormat="1">
      <c r="B202" s="37"/>
      <c r="C202" s="38"/>
      <c r="D202" s="231" t="s">
        <v>212</v>
      </c>
      <c r="E202" s="38"/>
      <c r="F202" s="234" t="s">
        <v>2515</v>
      </c>
      <c r="G202" s="38"/>
      <c r="H202" s="38"/>
      <c r="I202" s="144"/>
      <c r="J202" s="38"/>
      <c r="K202" s="38"/>
      <c r="L202" s="42"/>
      <c r="M202" s="233"/>
      <c r="N202" s="82"/>
      <c r="O202" s="82"/>
      <c r="P202" s="82"/>
      <c r="Q202" s="82"/>
      <c r="R202" s="82"/>
      <c r="S202" s="82"/>
      <c r="T202" s="83"/>
      <c r="AT202" s="16" t="s">
        <v>212</v>
      </c>
      <c r="AU202" s="16" t="s">
        <v>85</v>
      </c>
    </row>
    <row r="203" s="1" customFormat="1" ht="16.5" customHeight="1">
      <c r="B203" s="37"/>
      <c r="C203" s="218" t="s">
        <v>441</v>
      </c>
      <c r="D203" s="218" t="s">
        <v>201</v>
      </c>
      <c r="E203" s="219" t="s">
        <v>2516</v>
      </c>
      <c r="F203" s="220" t="s">
        <v>2517</v>
      </c>
      <c r="G203" s="221" t="s">
        <v>229</v>
      </c>
      <c r="H203" s="222">
        <v>4.7999999999999998</v>
      </c>
      <c r="I203" s="223"/>
      <c r="J203" s="224">
        <f>ROUND(I203*H203,2)</f>
        <v>0</v>
      </c>
      <c r="K203" s="220" t="s">
        <v>205</v>
      </c>
      <c r="L203" s="42"/>
      <c r="M203" s="225" t="s">
        <v>30</v>
      </c>
      <c r="N203" s="226" t="s">
        <v>46</v>
      </c>
      <c r="O203" s="82"/>
      <c r="P203" s="227">
        <f>O203*H203</f>
        <v>0</v>
      </c>
      <c r="Q203" s="227">
        <v>0.039600000000000003</v>
      </c>
      <c r="R203" s="227">
        <f>Q203*H203</f>
        <v>0.19008</v>
      </c>
      <c r="S203" s="227">
        <v>0</v>
      </c>
      <c r="T203" s="228">
        <f>S203*H203</f>
        <v>0</v>
      </c>
      <c r="AR203" s="229" t="s">
        <v>206</v>
      </c>
      <c r="AT203" s="229" t="s">
        <v>201</v>
      </c>
      <c r="AU203" s="229" t="s">
        <v>85</v>
      </c>
      <c r="AY203" s="16" t="s">
        <v>199</v>
      </c>
      <c r="BE203" s="230">
        <f>IF(N203="základní",J203,0)</f>
        <v>0</v>
      </c>
      <c r="BF203" s="230">
        <f>IF(N203="snížená",J203,0)</f>
        <v>0</v>
      </c>
      <c r="BG203" s="230">
        <f>IF(N203="zákl. přenesená",J203,0)</f>
        <v>0</v>
      </c>
      <c r="BH203" s="230">
        <f>IF(N203="sníž. přenesená",J203,0)</f>
        <v>0</v>
      </c>
      <c r="BI203" s="230">
        <f>IF(N203="nulová",J203,0)</f>
        <v>0</v>
      </c>
      <c r="BJ203" s="16" t="s">
        <v>83</v>
      </c>
      <c r="BK203" s="230">
        <f>ROUND(I203*H203,2)</f>
        <v>0</v>
      </c>
      <c r="BL203" s="16" t="s">
        <v>206</v>
      </c>
      <c r="BM203" s="229" t="s">
        <v>2518</v>
      </c>
    </row>
    <row r="204" s="1" customFormat="1">
      <c r="B204" s="37"/>
      <c r="C204" s="38"/>
      <c r="D204" s="231" t="s">
        <v>208</v>
      </c>
      <c r="E204" s="38"/>
      <c r="F204" s="232" t="s">
        <v>2519</v>
      </c>
      <c r="G204" s="38"/>
      <c r="H204" s="38"/>
      <c r="I204" s="144"/>
      <c r="J204" s="38"/>
      <c r="K204" s="38"/>
      <c r="L204" s="42"/>
      <c r="M204" s="233"/>
      <c r="N204" s="82"/>
      <c r="O204" s="82"/>
      <c r="P204" s="82"/>
      <c r="Q204" s="82"/>
      <c r="R204" s="82"/>
      <c r="S204" s="82"/>
      <c r="T204" s="83"/>
      <c r="AT204" s="16" t="s">
        <v>208</v>
      </c>
      <c r="AU204" s="16" t="s">
        <v>85</v>
      </c>
    </row>
    <row r="205" s="1" customFormat="1">
      <c r="B205" s="37"/>
      <c r="C205" s="38"/>
      <c r="D205" s="231" t="s">
        <v>210</v>
      </c>
      <c r="E205" s="38"/>
      <c r="F205" s="234" t="s">
        <v>2520</v>
      </c>
      <c r="G205" s="38"/>
      <c r="H205" s="38"/>
      <c r="I205" s="144"/>
      <c r="J205" s="38"/>
      <c r="K205" s="38"/>
      <c r="L205" s="42"/>
      <c r="M205" s="233"/>
      <c r="N205" s="82"/>
      <c r="O205" s="82"/>
      <c r="P205" s="82"/>
      <c r="Q205" s="82"/>
      <c r="R205" s="82"/>
      <c r="S205" s="82"/>
      <c r="T205" s="83"/>
      <c r="AT205" s="16" t="s">
        <v>210</v>
      </c>
      <c r="AU205" s="16" t="s">
        <v>85</v>
      </c>
    </row>
    <row r="206" s="1" customFormat="1">
      <c r="B206" s="37"/>
      <c r="C206" s="38"/>
      <c r="D206" s="231" t="s">
        <v>212</v>
      </c>
      <c r="E206" s="38"/>
      <c r="F206" s="234" t="s">
        <v>2521</v>
      </c>
      <c r="G206" s="38"/>
      <c r="H206" s="38"/>
      <c r="I206" s="144"/>
      <c r="J206" s="38"/>
      <c r="K206" s="38"/>
      <c r="L206" s="42"/>
      <c r="M206" s="233"/>
      <c r="N206" s="82"/>
      <c r="O206" s="82"/>
      <c r="P206" s="82"/>
      <c r="Q206" s="82"/>
      <c r="R206" s="82"/>
      <c r="S206" s="82"/>
      <c r="T206" s="83"/>
      <c r="AT206" s="16" t="s">
        <v>212</v>
      </c>
      <c r="AU206" s="16" t="s">
        <v>85</v>
      </c>
    </row>
    <row r="207" s="1" customFormat="1" ht="16.5" customHeight="1">
      <c r="B207" s="37"/>
      <c r="C207" s="218" t="s">
        <v>446</v>
      </c>
      <c r="D207" s="218" t="s">
        <v>201</v>
      </c>
      <c r="E207" s="219" t="s">
        <v>2522</v>
      </c>
      <c r="F207" s="220" t="s">
        <v>2523</v>
      </c>
      <c r="G207" s="221" t="s">
        <v>204</v>
      </c>
      <c r="H207" s="222">
        <v>70</v>
      </c>
      <c r="I207" s="223"/>
      <c r="J207" s="224">
        <f>ROUND(I207*H207,2)</f>
        <v>0</v>
      </c>
      <c r="K207" s="220" t="s">
        <v>205</v>
      </c>
      <c r="L207" s="42"/>
      <c r="M207" s="225" t="s">
        <v>30</v>
      </c>
      <c r="N207" s="226" t="s">
        <v>46</v>
      </c>
      <c r="O207" s="82"/>
      <c r="P207" s="227">
        <f>O207*H207</f>
        <v>0</v>
      </c>
      <c r="Q207" s="227">
        <v>0.0010175</v>
      </c>
      <c r="R207" s="227">
        <f>Q207*H207</f>
        <v>0.071224999999999997</v>
      </c>
      <c r="S207" s="227">
        <v>0</v>
      </c>
      <c r="T207" s="228">
        <f>S207*H207</f>
        <v>0</v>
      </c>
      <c r="AR207" s="229" t="s">
        <v>206</v>
      </c>
      <c r="AT207" s="229" t="s">
        <v>201</v>
      </c>
      <c r="AU207" s="229" t="s">
        <v>85</v>
      </c>
      <c r="AY207" s="16" t="s">
        <v>199</v>
      </c>
      <c r="BE207" s="230">
        <f>IF(N207="základní",J207,0)</f>
        <v>0</v>
      </c>
      <c r="BF207" s="230">
        <f>IF(N207="snížená",J207,0)</f>
        <v>0</v>
      </c>
      <c r="BG207" s="230">
        <f>IF(N207="zákl. přenesená",J207,0)</f>
        <v>0</v>
      </c>
      <c r="BH207" s="230">
        <f>IF(N207="sníž. přenesená",J207,0)</f>
        <v>0</v>
      </c>
      <c r="BI207" s="230">
        <f>IF(N207="nulová",J207,0)</f>
        <v>0</v>
      </c>
      <c r="BJ207" s="16" t="s">
        <v>83</v>
      </c>
      <c r="BK207" s="230">
        <f>ROUND(I207*H207,2)</f>
        <v>0</v>
      </c>
      <c r="BL207" s="16" t="s">
        <v>206</v>
      </c>
      <c r="BM207" s="229" t="s">
        <v>2524</v>
      </c>
    </row>
    <row r="208" s="1" customFormat="1">
      <c r="B208" s="37"/>
      <c r="C208" s="38"/>
      <c r="D208" s="231" t="s">
        <v>208</v>
      </c>
      <c r="E208" s="38"/>
      <c r="F208" s="232" t="s">
        <v>2525</v>
      </c>
      <c r="G208" s="38"/>
      <c r="H208" s="38"/>
      <c r="I208" s="144"/>
      <c r="J208" s="38"/>
      <c r="K208" s="38"/>
      <c r="L208" s="42"/>
      <c r="M208" s="233"/>
      <c r="N208" s="82"/>
      <c r="O208" s="82"/>
      <c r="P208" s="82"/>
      <c r="Q208" s="82"/>
      <c r="R208" s="82"/>
      <c r="S208" s="82"/>
      <c r="T208" s="83"/>
      <c r="AT208" s="16" t="s">
        <v>208</v>
      </c>
      <c r="AU208" s="16" t="s">
        <v>85</v>
      </c>
    </row>
    <row r="209" s="1" customFormat="1">
      <c r="B209" s="37"/>
      <c r="C209" s="38"/>
      <c r="D209" s="231" t="s">
        <v>210</v>
      </c>
      <c r="E209" s="38"/>
      <c r="F209" s="234" t="s">
        <v>978</v>
      </c>
      <c r="G209" s="38"/>
      <c r="H209" s="38"/>
      <c r="I209" s="144"/>
      <c r="J209" s="38"/>
      <c r="K209" s="38"/>
      <c r="L209" s="42"/>
      <c r="M209" s="233"/>
      <c r="N209" s="82"/>
      <c r="O209" s="82"/>
      <c r="P209" s="82"/>
      <c r="Q209" s="82"/>
      <c r="R209" s="82"/>
      <c r="S209" s="82"/>
      <c r="T209" s="83"/>
      <c r="AT209" s="16" t="s">
        <v>210</v>
      </c>
      <c r="AU209" s="16" t="s">
        <v>85</v>
      </c>
    </row>
    <row r="210" s="12" customFormat="1">
      <c r="B210" s="235"/>
      <c r="C210" s="236"/>
      <c r="D210" s="231" t="s">
        <v>214</v>
      </c>
      <c r="E210" s="237" t="s">
        <v>30</v>
      </c>
      <c r="F210" s="238" t="s">
        <v>2526</v>
      </c>
      <c r="G210" s="236"/>
      <c r="H210" s="239">
        <v>70</v>
      </c>
      <c r="I210" s="240"/>
      <c r="J210" s="236"/>
      <c r="K210" s="236"/>
      <c r="L210" s="241"/>
      <c r="M210" s="242"/>
      <c r="N210" s="243"/>
      <c r="O210" s="243"/>
      <c r="P210" s="243"/>
      <c r="Q210" s="243"/>
      <c r="R210" s="243"/>
      <c r="S210" s="243"/>
      <c r="T210" s="244"/>
      <c r="AT210" s="245" t="s">
        <v>214</v>
      </c>
      <c r="AU210" s="245" t="s">
        <v>85</v>
      </c>
      <c r="AV210" s="12" t="s">
        <v>85</v>
      </c>
      <c r="AW210" s="12" t="s">
        <v>36</v>
      </c>
      <c r="AX210" s="12" t="s">
        <v>75</v>
      </c>
      <c r="AY210" s="245" t="s">
        <v>199</v>
      </c>
    </row>
    <row r="211" s="13" customFormat="1">
      <c r="B211" s="246"/>
      <c r="C211" s="247"/>
      <c r="D211" s="231" t="s">
        <v>214</v>
      </c>
      <c r="E211" s="248" t="s">
        <v>30</v>
      </c>
      <c r="F211" s="249" t="s">
        <v>216</v>
      </c>
      <c r="G211" s="247"/>
      <c r="H211" s="250">
        <v>70</v>
      </c>
      <c r="I211" s="251"/>
      <c r="J211" s="247"/>
      <c r="K211" s="247"/>
      <c r="L211" s="252"/>
      <c r="M211" s="253"/>
      <c r="N211" s="254"/>
      <c r="O211" s="254"/>
      <c r="P211" s="254"/>
      <c r="Q211" s="254"/>
      <c r="R211" s="254"/>
      <c r="S211" s="254"/>
      <c r="T211" s="255"/>
      <c r="AT211" s="256" t="s">
        <v>214</v>
      </c>
      <c r="AU211" s="256" t="s">
        <v>85</v>
      </c>
      <c r="AV211" s="13" t="s">
        <v>206</v>
      </c>
      <c r="AW211" s="13" t="s">
        <v>36</v>
      </c>
      <c r="AX211" s="13" t="s">
        <v>83</v>
      </c>
      <c r="AY211" s="256" t="s">
        <v>199</v>
      </c>
    </row>
    <row r="212" s="1" customFormat="1" ht="16.5" customHeight="1">
      <c r="B212" s="37"/>
      <c r="C212" s="218" t="s">
        <v>451</v>
      </c>
      <c r="D212" s="218" t="s">
        <v>201</v>
      </c>
      <c r="E212" s="219" t="s">
        <v>2527</v>
      </c>
      <c r="F212" s="220" t="s">
        <v>2528</v>
      </c>
      <c r="G212" s="221" t="s">
        <v>204</v>
      </c>
      <c r="H212" s="222">
        <v>72.069999999999993</v>
      </c>
      <c r="I212" s="223"/>
      <c r="J212" s="224">
        <f>ROUND(I212*H212,2)</f>
        <v>0</v>
      </c>
      <c r="K212" s="220" t="s">
        <v>205</v>
      </c>
      <c r="L212" s="42"/>
      <c r="M212" s="225" t="s">
        <v>30</v>
      </c>
      <c r="N212" s="226" t="s">
        <v>46</v>
      </c>
      <c r="O212" s="82"/>
      <c r="P212" s="227">
        <f>O212*H212</f>
        <v>0</v>
      </c>
      <c r="Q212" s="227">
        <v>0.014479499999999999</v>
      </c>
      <c r="R212" s="227">
        <f>Q212*H212</f>
        <v>1.0435375649999998</v>
      </c>
      <c r="S212" s="227">
        <v>0</v>
      </c>
      <c r="T212" s="228">
        <f>S212*H212</f>
        <v>0</v>
      </c>
      <c r="AR212" s="229" t="s">
        <v>206</v>
      </c>
      <c r="AT212" s="229" t="s">
        <v>201</v>
      </c>
      <c r="AU212" s="229" t="s">
        <v>85</v>
      </c>
      <c r="AY212" s="16" t="s">
        <v>199</v>
      </c>
      <c r="BE212" s="230">
        <f>IF(N212="základní",J212,0)</f>
        <v>0</v>
      </c>
      <c r="BF212" s="230">
        <f>IF(N212="snížená",J212,0)</f>
        <v>0</v>
      </c>
      <c r="BG212" s="230">
        <f>IF(N212="zákl. přenesená",J212,0)</f>
        <v>0</v>
      </c>
      <c r="BH212" s="230">
        <f>IF(N212="sníž. přenesená",J212,0)</f>
        <v>0</v>
      </c>
      <c r="BI212" s="230">
        <f>IF(N212="nulová",J212,0)</f>
        <v>0</v>
      </c>
      <c r="BJ212" s="16" t="s">
        <v>83</v>
      </c>
      <c r="BK212" s="230">
        <f>ROUND(I212*H212,2)</f>
        <v>0</v>
      </c>
      <c r="BL212" s="16" t="s">
        <v>206</v>
      </c>
      <c r="BM212" s="229" t="s">
        <v>2529</v>
      </c>
    </row>
    <row r="213" s="1" customFormat="1">
      <c r="B213" s="37"/>
      <c r="C213" s="38"/>
      <c r="D213" s="231" t="s">
        <v>208</v>
      </c>
      <c r="E213" s="38"/>
      <c r="F213" s="232" t="s">
        <v>2530</v>
      </c>
      <c r="G213" s="38"/>
      <c r="H213" s="38"/>
      <c r="I213" s="144"/>
      <c r="J213" s="38"/>
      <c r="K213" s="38"/>
      <c r="L213" s="42"/>
      <c r="M213" s="233"/>
      <c r="N213" s="82"/>
      <c r="O213" s="82"/>
      <c r="P213" s="82"/>
      <c r="Q213" s="82"/>
      <c r="R213" s="82"/>
      <c r="S213" s="82"/>
      <c r="T213" s="83"/>
      <c r="AT213" s="16" t="s">
        <v>208</v>
      </c>
      <c r="AU213" s="16" t="s">
        <v>85</v>
      </c>
    </row>
    <row r="214" s="1" customFormat="1">
      <c r="B214" s="37"/>
      <c r="C214" s="38"/>
      <c r="D214" s="231" t="s">
        <v>210</v>
      </c>
      <c r="E214" s="38"/>
      <c r="F214" s="234" t="s">
        <v>2531</v>
      </c>
      <c r="G214" s="38"/>
      <c r="H214" s="38"/>
      <c r="I214" s="144"/>
      <c r="J214" s="38"/>
      <c r="K214" s="38"/>
      <c r="L214" s="42"/>
      <c r="M214" s="233"/>
      <c r="N214" s="82"/>
      <c r="O214" s="82"/>
      <c r="P214" s="82"/>
      <c r="Q214" s="82"/>
      <c r="R214" s="82"/>
      <c r="S214" s="82"/>
      <c r="T214" s="83"/>
      <c r="AT214" s="16" t="s">
        <v>210</v>
      </c>
      <c r="AU214" s="16" t="s">
        <v>85</v>
      </c>
    </row>
    <row r="215" s="1" customFormat="1">
      <c r="B215" s="37"/>
      <c r="C215" s="38"/>
      <c r="D215" s="231" t="s">
        <v>212</v>
      </c>
      <c r="E215" s="38"/>
      <c r="F215" s="234" t="s">
        <v>2532</v>
      </c>
      <c r="G215" s="38"/>
      <c r="H215" s="38"/>
      <c r="I215" s="144"/>
      <c r="J215" s="38"/>
      <c r="K215" s="38"/>
      <c r="L215" s="42"/>
      <c r="M215" s="233"/>
      <c r="N215" s="82"/>
      <c r="O215" s="82"/>
      <c r="P215" s="82"/>
      <c r="Q215" s="82"/>
      <c r="R215" s="82"/>
      <c r="S215" s="82"/>
      <c r="T215" s="83"/>
      <c r="AT215" s="16" t="s">
        <v>212</v>
      </c>
      <c r="AU215" s="16" t="s">
        <v>85</v>
      </c>
    </row>
    <row r="216" s="12" customFormat="1">
      <c r="B216" s="235"/>
      <c r="C216" s="236"/>
      <c r="D216" s="231" t="s">
        <v>214</v>
      </c>
      <c r="E216" s="237" t="s">
        <v>30</v>
      </c>
      <c r="F216" s="238" t="s">
        <v>2533</v>
      </c>
      <c r="G216" s="236"/>
      <c r="H216" s="239">
        <v>44.493000000000002</v>
      </c>
      <c r="I216" s="240"/>
      <c r="J216" s="236"/>
      <c r="K216" s="236"/>
      <c r="L216" s="241"/>
      <c r="M216" s="242"/>
      <c r="N216" s="243"/>
      <c r="O216" s="243"/>
      <c r="P216" s="243"/>
      <c r="Q216" s="243"/>
      <c r="R216" s="243"/>
      <c r="S216" s="243"/>
      <c r="T216" s="244"/>
      <c r="AT216" s="245" t="s">
        <v>214</v>
      </c>
      <c r="AU216" s="245" t="s">
        <v>85</v>
      </c>
      <c r="AV216" s="12" t="s">
        <v>85</v>
      </c>
      <c r="AW216" s="12" t="s">
        <v>36</v>
      </c>
      <c r="AX216" s="12" t="s">
        <v>75</v>
      </c>
      <c r="AY216" s="245" t="s">
        <v>199</v>
      </c>
    </row>
    <row r="217" s="12" customFormat="1">
      <c r="B217" s="235"/>
      <c r="C217" s="236"/>
      <c r="D217" s="231" t="s">
        <v>214</v>
      </c>
      <c r="E217" s="237" t="s">
        <v>30</v>
      </c>
      <c r="F217" s="238" t="s">
        <v>2534</v>
      </c>
      <c r="G217" s="236"/>
      <c r="H217" s="239">
        <v>27.577000000000002</v>
      </c>
      <c r="I217" s="240"/>
      <c r="J217" s="236"/>
      <c r="K217" s="236"/>
      <c r="L217" s="241"/>
      <c r="M217" s="242"/>
      <c r="N217" s="243"/>
      <c r="O217" s="243"/>
      <c r="P217" s="243"/>
      <c r="Q217" s="243"/>
      <c r="R217" s="243"/>
      <c r="S217" s="243"/>
      <c r="T217" s="244"/>
      <c r="AT217" s="245" t="s">
        <v>214</v>
      </c>
      <c r="AU217" s="245" t="s">
        <v>85</v>
      </c>
      <c r="AV217" s="12" t="s">
        <v>85</v>
      </c>
      <c r="AW217" s="12" t="s">
        <v>36</v>
      </c>
      <c r="AX217" s="12" t="s">
        <v>75</v>
      </c>
      <c r="AY217" s="245" t="s">
        <v>199</v>
      </c>
    </row>
    <row r="218" s="13" customFormat="1">
      <c r="B218" s="246"/>
      <c r="C218" s="247"/>
      <c r="D218" s="231" t="s">
        <v>214</v>
      </c>
      <c r="E218" s="248" t="s">
        <v>30</v>
      </c>
      <c r="F218" s="249" t="s">
        <v>216</v>
      </c>
      <c r="G218" s="247"/>
      <c r="H218" s="250">
        <v>72.070000000000007</v>
      </c>
      <c r="I218" s="251"/>
      <c r="J218" s="247"/>
      <c r="K218" s="247"/>
      <c r="L218" s="252"/>
      <c r="M218" s="253"/>
      <c r="N218" s="254"/>
      <c r="O218" s="254"/>
      <c r="P218" s="254"/>
      <c r="Q218" s="254"/>
      <c r="R218" s="254"/>
      <c r="S218" s="254"/>
      <c r="T218" s="255"/>
      <c r="AT218" s="256" t="s">
        <v>214</v>
      </c>
      <c r="AU218" s="256" t="s">
        <v>85</v>
      </c>
      <c r="AV218" s="13" t="s">
        <v>206</v>
      </c>
      <c r="AW218" s="13" t="s">
        <v>36</v>
      </c>
      <c r="AX218" s="13" t="s">
        <v>83</v>
      </c>
      <c r="AY218" s="256" t="s">
        <v>199</v>
      </c>
    </row>
    <row r="219" s="1" customFormat="1" ht="16.5" customHeight="1">
      <c r="B219" s="37"/>
      <c r="C219" s="263" t="s">
        <v>456</v>
      </c>
      <c r="D219" s="263" t="s">
        <v>774</v>
      </c>
      <c r="E219" s="264" t="s">
        <v>2535</v>
      </c>
      <c r="F219" s="265" t="s">
        <v>2536</v>
      </c>
      <c r="G219" s="266" t="s">
        <v>236</v>
      </c>
      <c r="H219" s="267">
        <v>0.40100000000000002</v>
      </c>
      <c r="I219" s="268"/>
      <c r="J219" s="269">
        <f>ROUND(I219*H219,2)</f>
        <v>0</v>
      </c>
      <c r="K219" s="265" t="s">
        <v>30</v>
      </c>
      <c r="L219" s="270"/>
      <c r="M219" s="271" t="s">
        <v>30</v>
      </c>
      <c r="N219" s="272" t="s">
        <v>46</v>
      </c>
      <c r="O219" s="82"/>
      <c r="P219" s="227">
        <f>O219*H219</f>
        <v>0</v>
      </c>
      <c r="Q219" s="227">
        <v>1</v>
      </c>
      <c r="R219" s="227">
        <f>Q219*H219</f>
        <v>0.40100000000000002</v>
      </c>
      <c r="S219" s="227">
        <v>0</v>
      </c>
      <c r="T219" s="228">
        <f>S219*H219</f>
        <v>0</v>
      </c>
      <c r="AR219" s="229" t="s">
        <v>263</v>
      </c>
      <c r="AT219" s="229" t="s">
        <v>774</v>
      </c>
      <c r="AU219" s="229" t="s">
        <v>85</v>
      </c>
      <c r="AY219" s="16" t="s">
        <v>199</v>
      </c>
      <c r="BE219" s="230">
        <f>IF(N219="základní",J219,0)</f>
        <v>0</v>
      </c>
      <c r="BF219" s="230">
        <f>IF(N219="snížená",J219,0)</f>
        <v>0</v>
      </c>
      <c r="BG219" s="230">
        <f>IF(N219="zákl. přenesená",J219,0)</f>
        <v>0</v>
      </c>
      <c r="BH219" s="230">
        <f>IF(N219="sníž. přenesená",J219,0)</f>
        <v>0</v>
      </c>
      <c r="BI219" s="230">
        <f>IF(N219="nulová",J219,0)</f>
        <v>0</v>
      </c>
      <c r="BJ219" s="16" t="s">
        <v>83</v>
      </c>
      <c r="BK219" s="230">
        <f>ROUND(I219*H219,2)</f>
        <v>0</v>
      </c>
      <c r="BL219" s="16" t="s">
        <v>206</v>
      </c>
      <c r="BM219" s="229" t="s">
        <v>2537</v>
      </c>
    </row>
    <row r="220" s="1" customFormat="1">
      <c r="B220" s="37"/>
      <c r="C220" s="38"/>
      <c r="D220" s="231" t="s">
        <v>212</v>
      </c>
      <c r="E220" s="38"/>
      <c r="F220" s="234" t="s">
        <v>2538</v>
      </c>
      <c r="G220" s="38"/>
      <c r="H220" s="38"/>
      <c r="I220" s="144"/>
      <c r="J220" s="38"/>
      <c r="K220" s="38"/>
      <c r="L220" s="42"/>
      <c r="M220" s="233"/>
      <c r="N220" s="82"/>
      <c r="O220" s="82"/>
      <c r="P220" s="82"/>
      <c r="Q220" s="82"/>
      <c r="R220" s="82"/>
      <c r="S220" s="82"/>
      <c r="T220" s="83"/>
      <c r="AT220" s="16" t="s">
        <v>212</v>
      </c>
      <c r="AU220" s="16" t="s">
        <v>85</v>
      </c>
    </row>
    <row r="221" s="12" customFormat="1">
      <c r="B221" s="235"/>
      <c r="C221" s="236"/>
      <c r="D221" s="231" t="s">
        <v>214</v>
      </c>
      <c r="E221" s="237" t="s">
        <v>30</v>
      </c>
      <c r="F221" s="238" t="s">
        <v>2539</v>
      </c>
      <c r="G221" s="236"/>
      <c r="H221" s="239">
        <v>0.40100000000000002</v>
      </c>
      <c r="I221" s="240"/>
      <c r="J221" s="236"/>
      <c r="K221" s="236"/>
      <c r="L221" s="241"/>
      <c r="M221" s="242"/>
      <c r="N221" s="243"/>
      <c r="O221" s="243"/>
      <c r="P221" s="243"/>
      <c r="Q221" s="243"/>
      <c r="R221" s="243"/>
      <c r="S221" s="243"/>
      <c r="T221" s="244"/>
      <c r="AT221" s="245" t="s">
        <v>214</v>
      </c>
      <c r="AU221" s="245" t="s">
        <v>85</v>
      </c>
      <c r="AV221" s="12" t="s">
        <v>85</v>
      </c>
      <c r="AW221" s="12" t="s">
        <v>36</v>
      </c>
      <c r="AX221" s="12" t="s">
        <v>75</v>
      </c>
      <c r="AY221" s="245" t="s">
        <v>199</v>
      </c>
    </row>
    <row r="222" s="13" customFormat="1">
      <c r="B222" s="246"/>
      <c r="C222" s="247"/>
      <c r="D222" s="231" t="s">
        <v>214</v>
      </c>
      <c r="E222" s="248" t="s">
        <v>30</v>
      </c>
      <c r="F222" s="249" t="s">
        <v>216</v>
      </c>
      <c r="G222" s="247"/>
      <c r="H222" s="250">
        <v>0.40100000000000002</v>
      </c>
      <c r="I222" s="251"/>
      <c r="J222" s="247"/>
      <c r="K222" s="247"/>
      <c r="L222" s="252"/>
      <c r="M222" s="253"/>
      <c r="N222" s="254"/>
      <c r="O222" s="254"/>
      <c r="P222" s="254"/>
      <c r="Q222" s="254"/>
      <c r="R222" s="254"/>
      <c r="S222" s="254"/>
      <c r="T222" s="255"/>
      <c r="AT222" s="256" t="s">
        <v>214</v>
      </c>
      <c r="AU222" s="256" t="s">
        <v>85</v>
      </c>
      <c r="AV222" s="13" t="s">
        <v>206</v>
      </c>
      <c r="AW222" s="13" t="s">
        <v>36</v>
      </c>
      <c r="AX222" s="13" t="s">
        <v>83</v>
      </c>
      <c r="AY222" s="256" t="s">
        <v>199</v>
      </c>
    </row>
    <row r="223" s="1" customFormat="1" ht="16.5" customHeight="1">
      <c r="B223" s="37"/>
      <c r="C223" s="218" t="s">
        <v>461</v>
      </c>
      <c r="D223" s="218" t="s">
        <v>201</v>
      </c>
      <c r="E223" s="219" t="s">
        <v>2540</v>
      </c>
      <c r="F223" s="220" t="s">
        <v>2541</v>
      </c>
      <c r="G223" s="221" t="s">
        <v>229</v>
      </c>
      <c r="H223" s="222">
        <v>3.8500000000000001</v>
      </c>
      <c r="I223" s="223"/>
      <c r="J223" s="224">
        <f>ROUND(I223*H223,2)</f>
        <v>0</v>
      </c>
      <c r="K223" s="220" t="s">
        <v>205</v>
      </c>
      <c r="L223" s="42"/>
      <c r="M223" s="225" t="s">
        <v>30</v>
      </c>
      <c r="N223" s="226" t="s">
        <v>46</v>
      </c>
      <c r="O223" s="82"/>
      <c r="P223" s="227">
        <f>O223*H223</f>
        <v>0</v>
      </c>
      <c r="Q223" s="227">
        <v>0.0062290000000000002</v>
      </c>
      <c r="R223" s="227">
        <f>Q223*H223</f>
        <v>0.02398165</v>
      </c>
      <c r="S223" s="227">
        <v>0</v>
      </c>
      <c r="T223" s="228">
        <f>S223*H223</f>
        <v>0</v>
      </c>
      <c r="AR223" s="229" t="s">
        <v>206</v>
      </c>
      <c r="AT223" s="229" t="s">
        <v>201</v>
      </c>
      <c r="AU223" s="229" t="s">
        <v>85</v>
      </c>
      <c r="AY223" s="16" t="s">
        <v>199</v>
      </c>
      <c r="BE223" s="230">
        <f>IF(N223="základní",J223,0)</f>
        <v>0</v>
      </c>
      <c r="BF223" s="230">
        <f>IF(N223="snížená",J223,0)</f>
        <v>0</v>
      </c>
      <c r="BG223" s="230">
        <f>IF(N223="zákl. přenesená",J223,0)</f>
        <v>0</v>
      </c>
      <c r="BH223" s="230">
        <f>IF(N223="sníž. přenesená",J223,0)</f>
        <v>0</v>
      </c>
      <c r="BI223" s="230">
        <f>IF(N223="nulová",J223,0)</f>
        <v>0</v>
      </c>
      <c r="BJ223" s="16" t="s">
        <v>83</v>
      </c>
      <c r="BK223" s="230">
        <f>ROUND(I223*H223,2)</f>
        <v>0</v>
      </c>
      <c r="BL223" s="16" t="s">
        <v>206</v>
      </c>
      <c r="BM223" s="229" t="s">
        <v>2542</v>
      </c>
    </row>
    <row r="224" s="1" customFormat="1">
      <c r="B224" s="37"/>
      <c r="C224" s="38"/>
      <c r="D224" s="231" t="s">
        <v>208</v>
      </c>
      <c r="E224" s="38"/>
      <c r="F224" s="232" t="s">
        <v>2543</v>
      </c>
      <c r="G224" s="38"/>
      <c r="H224" s="38"/>
      <c r="I224" s="144"/>
      <c r="J224" s="38"/>
      <c r="K224" s="38"/>
      <c r="L224" s="42"/>
      <c r="M224" s="233"/>
      <c r="N224" s="82"/>
      <c r="O224" s="82"/>
      <c r="P224" s="82"/>
      <c r="Q224" s="82"/>
      <c r="R224" s="82"/>
      <c r="S224" s="82"/>
      <c r="T224" s="83"/>
      <c r="AT224" s="16" t="s">
        <v>208</v>
      </c>
      <c r="AU224" s="16" t="s">
        <v>85</v>
      </c>
    </row>
    <row r="225" s="1" customFormat="1">
      <c r="B225" s="37"/>
      <c r="C225" s="38"/>
      <c r="D225" s="231" t="s">
        <v>210</v>
      </c>
      <c r="E225" s="38"/>
      <c r="F225" s="234" t="s">
        <v>2544</v>
      </c>
      <c r="G225" s="38"/>
      <c r="H225" s="38"/>
      <c r="I225" s="144"/>
      <c r="J225" s="38"/>
      <c r="K225" s="38"/>
      <c r="L225" s="42"/>
      <c r="M225" s="233"/>
      <c r="N225" s="82"/>
      <c r="O225" s="82"/>
      <c r="P225" s="82"/>
      <c r="Q225" s="82"/>
      <c r="R225" s="82"/>
      <c r="S225" s="82"/>
      <c r="T225" s="83"/>
      <c r="AT225" s="16" t="s">
        <v>210</v>
      </c>
      <c r="AU225" s="16" t="s">
        <v>85</v>
      </c>
    </row>
    <row r="226" s="11" customFormat="1" ht="22.8" customHeight="1">
      <c r="B226" s="202"/>
      <c r="C226" s="203"/>
      <c r="D226" s="204" t="s">
        <v>74</v>
      </c>
      <c r="E226" s="216" t="s">
        <v>261</v>
      </c>
      <c r="F226" s="216" t="s">
        <v>262</v>
      </c>
      <c r="G226" s="203"/>
      <c r="H226" s="203"/>
      <c r="I226" s="206"/>
      <c r="J226" s="217">
        <f>BK226</f>
        <v>0</v>
      </c>
      <c r="K226" s="203"/>
      <c r="L226" s="208"/>
      <c r="M226" s="209"/>
      <c r="N226" s="210"/>
      <c r="O226" s="210"/>
      <c r="P226" s="211">
        <f>SUM(P227:P238)</f>
        <v>0</v>
      </c>
      <c r="Q226" s="210"/>
      <c r="R226" s="211">
        <f>SUM(R227:R238)</f>
        <v>0</v>
      </c>
      <c r="S226" s="210"/>
      <c r="T226" s="212">
        <f>SUM(T227:T238)</f>
        <v>0</v>
      </c>
      <c r="AR226" s="213" t="s">
        <v>83</v>
      </c>
      <c r="AT226" s="214" t="s">
        <v>74</v>
      </c>
      <c r="AU226" s="214" t="s">
        <v>83</v>
      </c>
      <c r="AY226" s="213" t="s">
        <v>199</v>
      </c>
      <c r="BK226" s="215">
        <f>SUM(BK227:BK238)</f>
        <v>0</v>
      </c>
    </row>
    <row r="227" s="1" customFormat="1" ht="16.5" customHeight="1">
      <c r="B227" s="37"/>
      <c r="C227" s="218" t="s">
        <v>466</v>
      </c>
      <c r="D227" s="218" t="s">
        <v>201</v>
      </c>
      <c r="E227" s="219" t="s">
        <v>264</v>
      </c>
      <c r="F227" s="220" t="s">
        <v>265</v>
      </c>
      <c r="G227" s="221" t="s">
        <v>236</v>
      </c>
      <c r="H227" s="222">
        <v>36</v>
      </c>
      <c r="I227" s="223"/>
      <c r="J227" s="224">
        <f>ROUND(I227*H227,2)</f>
        <v>0</v>
      </c>
      <c r="K227" s="220" t="s">
        <v>205</v>
      </c>
      <c r="L227" s="42"/>
      <c r="M227" s="225" t="s">
        <v>30</v>
      </c>
      <c r="N227" s="226" t="s">
        <v>46</v>
      </c>
      <c r="O227" s="82"/>
      <c r="P227" s="227">
        <f>O227*H227</f>
        <v>0</v>
      </c>
      <c r="Q227" s="227">
        <v>0</v>
      </c>
      <c r="R227" s="227">
        <f>Q227*H227</f>
        <v>0</v>
      </c>
      <c r="S227" s="227">
        <v>0</v>
      </c>
      <c r="T227" s="228">
        <f>S227*H227</f>
        <v>0</v>
      </c>
      <c r="AR227" s="229" t="s">
        <v>206</v>
      </c>
      <c r="AT227" s="229" t="s">
        <v>201</v>
      </c>
      <c r="AU227" s="229" t="s">
        <v>85</v>
      </c>
      <c r="AY227" s="16" t="s">
        <v>199</v>
      </c>
      <c r="BE227" s="230">
        <f>IF(N227="základní",J227,0)</f>
        <v>0</v>
      </c>
      <c r="BF227" s="230">
        <f>IF(N227="snížená",J227,0)</f>
        <v>0</v>
      </c>
      <c r="BG227" s="230">
        <f>IF(N227="zákl. přenesená",J227,0)</f>
        <v>0</v>
      </c>
      <c r="BH227" s="230">
        <f>IF(N227="sníž. přenesená",J227,0)</f>
        <v>0</v>
      </c>
      <c r="BI227" s="230">
        <f>IF(N227="nulová",J227,0)</f>
        <v>0</v>
      </c>
      <c r="BJ227" s="16" t="s">
        <v>83</v>
      </c>
      <c r="BK227" s="230">
        <f>ROUND(I227*H227,2)</f>
        <v>0</v>
      </c>
      <c r="BL227" s="16" t="s">
        <v>206</v>
      </c>
      <c r="BM227" s="229" t="s">
        <v>2545</v>
      </c>
    </row>
    <row r="228" s="1" customFormat="1">
      <c r="B228" s="37"/>
      <c r="C228" s="38"/>
      <c r="D228" s="231" t="s">
        <v>208</v>
      </c>
      <c r="E228" s="38"/>
      <c r="F228" s="232" t="s">
        <v>267</v>
      </c>
      <c r="G228" s="38"/>
      <c r="H228" s="38"/>
      <c r="I228" s="144"/>
      <c r="J228" s="38"/>
      <c r="K228" s="38"/>
      <c r="L228" s="42"/>
      <c r="M228" s="233"/>
      <c r="N228" s="82"/>
      <c r="O228" s="82"/>
      <c r="P228" s="82"/>
      <c r="Q228" s="82"/>
      <c r="R228" s="82"/>
      <c r="S228" s="82"/>
      <c r="T228" s="83"/>
      <c r="AT228" s="16" t="s">
        <v>208</v>
      </c>
      <c r="AU228" s="16" t="s">
        <v>85</v>
      </c>
    </row>
    <row r="229" s="1" customFormat="1">
      <c r="B229" s="37"/>
      <c r="C229" s="38"/>
      <c r="D229" s="231" t="s">
        <v>210</v>
      </c>
      <c r="E229" s="38"/>
      <c r="F229" s="234" t="s">
        <v>268</v>
      </c>
      <c r="G229" s="38"/>
      <c r="H229" s="38"/>
      <c r="I229" s="144"/>
      <c r="J229" s="38"/>
      <c r="K229" s="38"/>
      <c r="L229" s="42"/>
      <c r="M229" s="233"/>
      <c r="N229" s="82"/>
      <c r="O229" s="82"/>
      <c r="P229" s="82"/>
      <c r="Q229" s="82"/>
      <c r="R229" s="82"/>
      <c r="S229" s="82"/>
      <c r="T229" s="83"/>
      <c r="AT229" s="16" t="s">
        <v>210</v>
      </c>
      <c r="AU229" s="16" t="s">
        <v>85</v>
      </c>
    </row>
    <row r="230" s="12" customFormat="1">
      <c r="B230" s="235"/>
      <c r="C230" s="236"/>
      <c r="D230" s="231" t="s">
        <v>214</v>
      </c>
      <c r="E230" s="237" t="s">
        <v>30</v>
      </c>
      <c r="F230" s="238" t="s">
        <v>461</v>
      </c>
      <c r="G230" s="236"/>
      <c r="H230" s="239">
        <v>36</v>
      </c>
      <c r="I230" s="240"/>
      <c r="J230" s="236"/>
      <c r="K230" s="236"/>
      <c r="L230" s="241"/>
      <c r="M230" s="242"/>
      <c r="N230" s="243"/>
      <c r="O230" s="243"/>
      <c r="P230" s="243"/>
      <c r="Q230" s="243"/>
      <c r="R230" s="243"/>
      <c r="S230" s="243"/>
      <c r="T230" s="244"/>
      <c r="AT230" s="245" t="s">
        <v>214</v>
      </c>
      <c r="AU230" s="245" t="s">
        <v>85</v>
      </c>
      <c r="AV230" s="12" t="s">
        <v>85</v>
      </c>
      <c r="AW230" s="12" t="s">
        <v>36</v>
      </c>
      <c r="AX230" s="12" t="s">
        <v>75</v>
      </c>
      <c r="AY230" s="245" t="s">
        <v>199</v>
      </c>
    </row>
    <row r="231" s="13" customFormat="1">
      <c r="B231" s="246"/>
      <c r="C231" s="247"/>
      <c r="D231" s="231" t="s">
        <v>214</v>
      </c>
      <c r="E231" s="248" t="s">
        <v>30</v>
      </c>
      <c r="F231" s="249" t="s">
        <v>216</v>
      </c>
      <c r="G231" s="247"/>
      <c r="H231" s="250">
        <v>36</v>
      </c>
      <c r="I231" s="251"/>
      <c r="J231" s="247"/>
      <c r="K231" s="247"/>
      <c r="L231" s="252"/>
      <c r="M231" s="253"/>
      <c r="N231" s="254"/>
      <c r="O231" s="254"/>
      <c r="P231" s="254"/>
      <c r="Q231" s="254"/>
      <c r="R231" s="254"/>
      <c r="S231" s="254"/>
      <c r="T231" s="255"/>
      <c r="AT231" s="256" t="s">
        <v>214</v>
      </c>
      <c r="AU231" s="256" t="s">
        <v>85</v>
      </c>
      <c r="AV231" s="13" t="s">
        <v>206</v>
      </c>
      <c r="AW231" s="13" t="s">
        <v>36</v>
      </c>
      <c r="AX231" s="13" t="s">
        <v>83</v>
      </c>
      <c r="AY231" s="256" t="s">
        <v>199</v>
      </c>
    </row>
    <row r="232" s="1" customFormat="1" ht="16.5" customHeight="1">
      <c r="B232" s="37"/>
      <c r="C232" s="218" t="s">
        <v>471</v>
      </c>
      <c r="D232" s="218" t="s">
        <v>201</v>
      </c>
      <c r="E232" s="219" t="s">
        <v>2546</v>
      </c>
      <c r="F232" s="220" t="s">
        <v>2547</v>
      </c>
      <c r="G232" s="221" t="s">
        <v>236</v>
      </c>
      <c r="H232" s="222">
        <v>150</v>
      </c>
      <c r="I232" s="223"/>
      <c r="J232" s="224">
        <f>ROUND(I232*H232,2)</f>
        <v>0</v>
      </c>
      <c r="K232" s="220" t="s">
        <v>205</v>
      </c>
      <c r="L232" s="42"/>
      <c r="M232" s="225" t="s">
        <v>30</v>
      </c>
      <c r="N232" s="226" t="s">
        <v>46</v>
      </c>
      <c r="O232" s="82"/>
      <c r="P232" s="227">
        <f>O232*H232</f>
        <v>0</v>
      </c>
      <c r="Q232" s="227">
        <v>0</v>
      </c>
      <c r="R232" s="227">
        <f>Q232*H232</f>
        <v>0</v>
      </c>
      <c r="S232" s="227">
        <v>0</v>
      </c>
      <c r="T232" s="228">
        <f>S232*H232</f>
        <v>0</v>
      </c>
      <c r="AR232" s="229" t="s">
        <v>206</v>
      </c>
      <c r="AT232" s="229" t="s">
        <v>201</v>
      </c>
      <c r="AU232" s="229" t="s">
        <v>85</v>
      </c>
      <c r="AY232" s="16" t="s">
        <v>199</v>
      </c>
      <c r="BE232" s="230">
        <f>IF(N232="základní",J232,0)</f>
        <v>0</v>
      </c>
      <c r="BF232" s="230">
        <f>IF(N232="snížená",J232,0)</f>
        <v>0</v>
      </c>
      <c r="BG232" s="230">
        <f>IF(N232="zákl. přenesená",J232,0)</f>
        <v>0</v>
      </c>
      <c r="BH232" s="230">
        <f>IF(N232="sníž. přenesená",J232,0)</f>
        <v>0</v>
      </c>
      <c r="BI232" s="230">
        <f>IF(N232="nulová",J232,0)</f>
        <v>0</v>
      </c>
      <c r="BJ232" s="16" t="s">
        <v>83</v>
      </c>
      <c r="BK232" s="230">
        <f>ROUND(I232*H232,2)</f>
        <v>0</v>
      </c>
      <c r="BL232" s="16" t="s">
        <v>206</v>
      </c>
      <c r="BM232" s="229" t="s">
        <v>2548</v>
      </c>
    </row>
    <row r="233" s="1" customFormat="1">
      <c r="B233" s="37"/>
      <c r="C233" s="38"/>
      <c r="D233" s="231" t="s">
        <v>208</v>
      </c>
      <c r="E233" s="38"/>
      <c r="F233" s="232" t="s">
        <v>2549</v>
      </c>
      <c r="G233" s="38"/>
      <c r="H233" s="38"/>
      <c r="I233" s="144"/>
      <c r="J233" s="38"/>
      <c r="K233" s="38"/>
      <c r="L233" s="42"/>
      <c r="M233" s="233"/>
      <c r="N233" s="82"/>
      <c r="O233" s="82"/>
      <c r="P233" s="82"/>
      <c r="Q233" s="82"/>
      <c r="R233" s="82"/>
      <c r="S233" s="82"/>
      <c r="T233" s="83"/>
      <c r="AT233" s="16" t="s">
        <v>208</v>
      </c>
      <c r="AU233" s="16" t="s">
        <v>85</v>
      </c>
    </row>
    <row r="234" s="1" customFormat="1">
      <c r="B234" s="37"/>
      <c r="C234" s="38"/>
      <c r="D234" s="231" t="s">
        <v>210</v>
      </c>
      <c r="E234" s="38"/>
      <c r="F234" s="234" t="s">
        <v>1495</v>
      </c>
      <c r="G234" s="38"/>
      <c r="H234" s="38"/>
      <c r="I234" s="144"/>
      <c r="J234" s="38"/>
      <c r="K234" s="38"/>
      <c r="L234" s="42"/>
      <c r="M234" s="233"/>
      <c r="N234" s="82"/>
      <c r="O234" s="82"/>
      <c r="P234" s="82"/>
      <c r="Q234" s="82"/>
      <c r="R234" s="82"/>
      <c r="S234" s="82"/>
      <c r="T234" s="83"/>
      <c r="AT234" s="16" t="s">
        <v>210</v>
      </c>
      <c r="AU234" s="16" t="s">
        <v>85</v>
      </c>
    </row>
    <row r="235" s="12" customFormat="1">
      <c r="B235" s="235"/>
      <c r="C235" s="236"/>
      <c r="D235" s="231" t="s">
        <v>214</v>
      </c>
      <c r="E235" s="237" t="s">
        <v>30</v>
      </c>
      <c r="F235" s="238" t="s">
        <v>2550</v>
      </c>
      <c r="G235" s="236"/>
      <c r="H235" s="239">
        <v>150</v>
      </c>
      <c r="I235" s="240"/>
      <c r="J235" s="236"/>
      <c r="K235" s="236"/>
      <c r="L235" s="241"/>
      <c r="M235" s="242"/>
      <c r="N235" s="243"/>
      <c r="O235" s="243"/>
      <c r="P235" s="243"/>
      <c r="Q235" s="243"/>
      <c r="R235" s="243"/>
      <c r="S235" s="243"/>
      <c r="T235" s="244"/>
      <c r="AT235" s="245" t="s">
        <v>214</v>
      </c>
      <c r="AU235" s="245" t="s">
        <v>85</v>
      </c>
      <c r="AV235" s="12" t="s">
        <v>85</v>
      </c>
      <c r="AW235" s="12" t="s">
        <v>36</v>
      </c>
      <c r="AX235" s="12" t="s">
        <v>75</v>
      </c>
      <c r="AY235" s="245" t="s">
        <v>199</v>
      </c>
    </row>
    <row r="236" s="13" customFormat="1">
      <c r="B236" s="246"/>
      <c r="C236" s="247"/>
      <c r="D236" s="231" t="s">
        <v>214</v>
      </c>
      <c r="E236" s="248" t="s">
        <v>30</v>
      </c>
      <c r="F236" s="249" t="s">
        <v>216</v>
      </c>
      <c r="G236" s="247"/>
      <c r="H236" s="250">
        <v>150</v>
      </c>
      <c r="I236" s="251"/>
      <c r="J236" s="247"/>
      <c r="K236" s="247"/>
      <c r="L236" s="252"/>
      <c r="M236" s="253"/>
      <c r="N236" s="254"/>
      <c r="O236" s="254"/>
      <c r="P236" s="254"/>
      <c r="Q236" s="254"/>
      <c r="R236" s="254"/>
      <c r="S236" s="254"/>
      <c r="T236" s="255"/>
      <c r="AT236" s="256" t="s">
        <v>214</v>
      </c>
      <c r="AU236" s="256" t="s">
        <v>85</v>
      </c>
      <c r="AV236" s="13" t="s">
        <v>206</v>
      </c>
      <c r="AW236" s="13" t="s">
        <v>36</v>
      </c>
      <c r="AX236" s="13" t="s">
        <v>83</v>
      </c>
      <c r="AY236" s="256" t="s">
        <v>199</v>
      </c>
    </row>
    <row r="237" s="1" customFormat="1" ht="16.5" customHeight="1">
      <c r="B237" s="37"/>
      <c r="C237" s="218" t="s">
        <v>476</v>
      </c>
      <c r="D237" s="218" t="s">
        <v>201</v>
      </c>
      <c r="E237" s="219" t="s">
        <v>1021</v>
      </c>
      <c r="F237" s="220" t="s">
        <v>2551</v>
      </c>
      <c r="G237" s="221" t="s">
        <v>277</v>
      </c>
      <c r="H237" s="222">
        <v>3</v>
      </c>
      <c r="I237" s="223"/>
      <c r="J237" s="224">
        <f>ROUND(I237*H237,2)</f>
        <v>0</v>
      </c>
      <c r="K237" s="220" t="s">
        <v>30</v>
      </c>
      <c r="L237" s="42"/>
      <c r="M237" s="225" t="s">
        <v>30</v>
      </c>
      <c r="N237" s="226" t="s">
        <v>46</v>
      </c>
      <c r="O237" s="82"/>
      <c r="P237" s="227">
        <f>O237*H237</f>
        <v>0</v>
      </c>
      <c r="Q237" s="227">
        <v>0</v>
      </c>
      <c r="R237" s="227">
        <f>Q237*H237</f>
        <v>0</v>
      </c>
      <c r="S237" s="227">
        <v>0</v>
      </c>
      <c r="T237" s="228">
        <f>S237*H237</f>
        <v>0</v>
      </c>
      <c r="AR237" s="229" t="s">
        <v>1023</v>
      </c>
      <c r="AT237" s="229" t="s">
        <v>201</v>
      </c>
      <c r="AU237" s="229" t="s">
        <v>85</v>
      </c>
      <c r="AY237" s="16" t="s">
        <v>199</v>
      </c>
      <c r="BE237" s="230">
        <f>IF(N237="základní",J237,0)</f>
        <v>0</v>
      </c>
      <c r="BF237" s="230">
        <f>IF(N237="snížená",J237,0)</f>
        <v>0</v>
      </c>
      <c r="BG237" s="230">
        <f>IF(N237="zákl. přenesená",J237,0)</f>
        <v>0</v>
      </c>
      <c r="BH237" s="230">
        <f>IF(N237="sníž. přenesená",J237,0)</f>
        <v>0</v>
      </c>
      <c r="BI237" s="230">
        <f>IF(N237="nulová",J237,0)</f>
        <v>0</v>
      </c>
      <c r="BJ237" s="16" t="s">
        <v>83</v>
      </c>
      <c r="BK237" s="230">
        <f>ROUND(I237*H237,2)</f>
        <v>0</v>
      </c>
      <c r="BL237" s="16" t="s">
        <v>1023</v>
      </c>
      <c r="BM237" s="229" t="s">
        <v>2552</v>
      </c>
    </row>
    <row r="238" s="1" customFormat="1">
      <c r="B238" s="37"/>
      <c r="C238" s="38"/>
      <c r="D238" s="231" t="s">
        <v>208</v>
      </c>
      <c r="E238" s="38"/>
      <c r="F238" s="232" t="s">
        <v>2551</v>
      </c>
      <c r="G238" s="38"/>
      <c r="H238" s="38"/>
      <c r="I238" s="144"/>
      <c r="J238" s="38"/>
      <c r="K238" s="38"/>
      <c r="L238" s="42"/>
      <c r="M238" s="260"/>
      <c r="N238" s="261"/>
      <c r="O238" s="261"/>
      <c r="P238" s="261"/>
      <c r="Q238" s="261"/>
      <c r="R238" s="261"/>
      <c r="S238" s="261"/>
      <c r="T238" s="262"/>
      <c r="AT238" s="16" t="s">
        <v>208</v>
      </c>
      <c r="AU238" s="16" t="s">
        <v>85</v>
      </c>
    </row>
    <row r="239" s="1" customFormat="1" ht="6.96" customHeight="1">
      <c r="B239" s="57"/>
      <c r="C239" s="58"/>
      <c r="D239" s="58"/>
      <c r="E239" s="58"/>
      <c r="F239" s="58"/>
      <c r="G239" s="58"/>
      <c r="H239" s="58"/>
      <c r="I239" s="169"/>
      <c r="J239" s="58"/>
      <c r="K239" s="58"/>
      <c r="L239" s="42"/>
    </row>
  </sheetData>
  <sheetProtection sheet="1" autoFilter="0" formatColumns="0" formatRows="0" objects="1" scenarios="1" spinCount="100000" saltValue="VYkaFlJF2EEim56Sc7VFTVyg/3NvDOtxRjKl5dcBadNssOUS8KK8L26MuHrKwtsQzJTbM/9o+B5gOSwuCcGiBA==" hashValue="Sc5l/JimAQDsGOqLhwowDlULtZl9aXtt5wTJ7l22JSIJtIXdGJuCvonJ7G69q3yacWmNmkc5oPFxWH1WDKfnkg==" algorithmName="SHA-512" password="CC35"/>
  <autoFilter ref="C87:K238"/>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158</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2553</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2382</v>
      </c>
      <c r="L20" s="42"/>
    </row>
    <row r="21" s="1" customFormat="1" ht="18" customHeight="1">
      <c r="B21" s="42"/>
      <c r="E21" s="131" t="s">
        <v>2383</v>
      </c>
      <c r="I21" s="146" t="s">
        <v>29</v>
      </c>
      <c r="J21" s="131" t="s">
        <v>30</v>
      </c>
      <c r="L21" s="42"/>
    </row>
    <row r="22" s="1" customFormat="1" ht="6.96" customHeight="1">
      <c r="B22" s="42"/>
      <c r="I22" s="144"/>
      <c r="L22" s="42"/>
    </row>
    <row r="23" s="1" customFormat="1" ht="12" customHeight="1">
      <c r="B23" s="42"/>
      <c r="D23" s="142" t="s">
        <v>37</v>
      </c>
      <c r="I23" s="146" t="s">
        <v>26</v>
      </c>
      <c r="J23" s="131" t="s">
        <v>2382</v>
      </c>
      <c r="L23" s="42"/>
    </row>
    <row r="24" s="1" customFormat="1" ht="18" customHeight="1">
      <c r="B24" s="42"/>
      <c r="E24" s="131" t="s">
        <v>2383</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ROUND(J86,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ROUND((SUM(BE86:BE151)),  2)</f>
        <v>0</v>
      </c>
      <c r="I33" s="158">
        <v>0.20999999999999999</v>
      </c>
      <c r="J33" s="157">
        <f>ROUND(((SUM(BE86:BE151))*I33),  2)</f>
        <v>0</v>
      </c>
      <c r="L33" s="42"/>
    </row>
    <row r="34" s="1" customFormat="1" ht="14.4" customHeight="1">
      <c r="B34" s="42"/>
      <c r="E34" s="142" t="s">
        <v>47</v>
      </c>
      <c r="F34" s="157">
        <f>ROUND((SUM(BF86:BF151)),  2)</f>
        <v>0</v>
      </c>
      <c r="I34" s="158">
        <v>0.14999999999999999</v>
      </c>
      <c r="J34" s="157">
        <f>ROUND(((SUM(BF86:BF151))*I34),  2)</f>
        <v>0</v>
      </c>
      <c r="L34" s="42"/>
    </row>
    <row r="35" hidden="1" s="1" customFormat="1" ht="14.4" customHeight="1">
      <c r="B35" s="42"/>
      <c r="E35" s="142" t="s">
        <v>48</v>
      </c>
      <c r="F35" s="157">
        <f>ROUND((SUM(BG86:BG151)),  2)</f>
        <v>0</v>
      </c>
      <c r="I35" s="158">
        <v>0.20999999999999999</v>
      </c>
      <c r="J35" s="157">
        <f>0</f>
        <v>0</v>
      </c>
      <c r="L35" s="42"/>
    </row>
    <row r="36" hidden="1" s="1" customFormat="1" ht="14.4" customHeight="1">
      <c r="B36" s="42"/>
      <c r="E36" s="142" t="s">
        <v>49</v>
      </c>
      <c r="F36" s="157">
        <f>ROUND((SUM(BH86:BH151)),  2)</f>
        <v>0</v>
      </c>
      <c r="I36" s="158">
        <v>0.14999999999999999</v>
      </c>
      <c r="J36" s="157">
        <f>0</f>
        <v>0</v>
      </c>
      <c r="L36" s="42"/>
    </row>
    <row r="37" hidden="1" s="1" customFormat="1" ht="14.4" customHeight="1">
      <c r="B37" s="42"/>
      <c r="E37" s="142" t="s">
        <v>50</v>
      </c>
      <c r="F37" s="157">
        <f>ROUND((SUM(BI86:BI151)),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07 - Opěrné zdi a oplocení (Město Cheb)</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43.05" customHeight="1">
      <c r="B54" s="37"/>
      <c r="C54" s="31" t="s">
        <v>25</v>
      </c>
      <c r="D54" s="38"/>
      <c r="E54" s="38"/>
      <c r="F54" s="26" t="str">
        <f>E15</f>
        <v>Město Cheb</v>
      </c>
      <c r="G54" s="38"/>
      <c r="H54" s="38"/>
      <c r="I54" s="146" t="s">
        <v>33</v>
      </c>
      <c r="J54" s="35" t="str">
        <f>E21</f>
        <v>PROGEOCONT, s.r.o. - Ing. Ladislav Terš</v>
      </c>
      <c r="K54" s="38"/>
      <c r="L54" s="42"/>
    </row>
    <row r="55" s="1" customFormat="1" ht="43.05" customHeight="1">
      <c r="B55" s="37"/>
      <c r="C55" s="31" t="s">
        <v>31</v>
      </c>
      <c r="D55" s="38"/>
      <c r="E55" s="38"/>
      <c r="F55" s="26" t="str">
        <f>IF(E18="","",E18)</f>
        <v>Vyplň údaj</v>
      </c>
      <c r="G55" s="38"/>
      <c r="H55" s="38"/>
      <c r="I55" s="146" t="s">
        <v>37</v>
      </c>
      <c r="J55" s="35" t="str">
        <f>E24</f>
        <v>PROGEOCONT, s.r.o. - Ing. Ladislav Terš</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J86</f>
        <v>0</v>
      </c>
      <c r="K59" s="38"/>
      <c r="L59" s="42"/>
      <c r="AU59" s="16" t="s">
        <v>177</v>
      </c>
    </row>
    <row r="60" s="8" customFormat="1" ht="24.96" customHeight="1">
      <c r="B60" s="179"/>
      <c r="C60" s="180"/>
      <c r="D60" s="181" t="s">
        <v>178</v>
      </c>
      <c r="E60" s="182"/>
      <c r="F60" s="182"/>
      <c r="G60" s="182"/>
      <c r="H60" s="182"/>
      <c r="I60" s="183"/>
      <c r="J60" s="184">
        <f>J87</f>
        <v>0</v>
      </c>
      <c r="K60" s="180"/>
      <c r="L60" s="185"/>
    </row>
    <row r="61" s="9" customFormat="1" ht="19.92" customHeight="1">
      <c r="B61" s="186"/>
      <c r="C61" s="123"/>
      <c r="D61" s="187" t="s">
        <v>179</v>
      </c>
      <c r="E61" s="188"/>
      <c r="F61" s="188"/>
      <c r="G61" s="188"/>
      <c r="H61" s="188"/>
      <c r="I61" s="189"/>
      <c r="J61" s="190">
        <f>J88</f>
        <v>0</v>
      </c>
      <c r="K61" s="123"/>
      <c r="L61" s="191"/>
    </row>
    <row r="62" s="9" customFormat="1" ht="19.92" customHeight="1">
      <c r="B62" s="186"/>
      <c r="C62" s="123"/>
      <c r="D62" s="187" t="s">
        <v>754</v>
      </c>
      <c r="E62" s="188"/>
      <c r="F62" s="188"/>
      <c r="G62" s="188"/>
      <c r="H62" s="188"/>
      <c r="I62" s="189"/>
      <c r="J62" s="190">
        <f>J106</f>
        <v>0</v>
      </c>
      <c r="K62" s="123"/>
      <c r="L62" s="191"/>
    </row>
    <row r="63" s="9" customFormat="1" ht="19.92" customHeight="1">
      <c r="B63" s="186"/>
      <c r="C63" s="123"/>
      <c r="D63" s="187" t="s">
        <v>180</v>
      </c>
      <c r="E63" s="188"/>
      <c r="F63" s="188"/>
      <c r="G63" s="188"/>
      <c r="H63" s="188"/>
      <c r="I63" s="189"/>
      <c r="J63" s="190">
        <f>J131</f>
        <v>0</v>
      </c>
      <c r="K63" s="123"/>
      <c r="L63" s="191"/>
    </row>
    <row r="64" s="9" customFormat="1" ht="19.92" customHeight="1">
      <c r="B64" s="186"/>
      <c r="C64" s="123"/>
      <c r="D64" s="187" t="s">
        <v>755</v>
      </c>
      <c r="E64" s="188"/>
      <c r="F64" s="188"/>
      <c r="G64" s="188"/>
      <c r="H64" s="188"/>
      <c r="I64" s="189"/>
      <c r="J64" s="190">
        <f>J140</f>
        <v>0</v>
      </c>
      <c r="K64" s="123"/>
      <c r="L64" s="191"/>
    </row>
    <row r="65" s="9" customFormat="1" ht="19.92" customHeight="1">
      <c r="B65" s="186"/>
      <c r="C65" s="123"/>
      <c r="D65" s="187" t="s">
        <v>183</v>
      </c>
      <c r="E65" s="188"/>
      <c r="F65" s="188"/>
      <c r="G65" s="188"/>
      <c r="H65" s="188"/>
      <c r="I65" s="189"/>
      <c r="J65" s="190">
        <f>J145</f>
        <v>0</v>
      </c>
      <c r="K65" s="123"/>
      <c r="L65" s="191"/>
    </row>
    <row r="66" s="8" customFormat="1" ht="24.96" customHeight="1">
      <c r="B66" s="179"/>
      <c r="C66" s="180"/>
      <c r="D66" s="181" t="s">
        <v>756</v>
      </c>
      <c r="E66" s="182"/>
      <c r="F66" s="182"/>
      <c r="G66" s="182"/>
      <c r="H66" s="182"/>
      <c r="I66" s="183"/>
      <c r="J66" s="184">
        <f>J150</f>
        <v>0</v>
      </c>
      <c r="K66" s="180"/>
      <c r="L66" s="185"/>
    </row>
    <row r="67" s="1" customFormat="1" ht="21.84" customHeight="1">
      <c r="B67" s="37"/>
      <c r="C67" s="38"/>
      <c r="D67" s="38"/>
      <c r="E67" s="38"/>
      <c r="F67" s="38"/>
      <c r="G67" s="38"/>
      <c r="H67" s="38"/>
      <c r="I67" s="144"/>
      <c r="J67" s="38"/>
      <c r="K67" s="38"/>
      <c r="L67" s="42"/>
    </row>
    <row r="68" s="1" customFormat="1" ht="6.96" customHeight="1">
      <c r="B68" s="57"/>
      <c r="C68" s="58"/>
      <c r="D68" s="58"/>
      <c r="E68" s="58"/>
      <c r="F68" s="58"/>
      <c r="G68" s="58"/>
      <c r="H68" s="58"/>
      <c r="I68" s="169"/>
      <c r="J68" s="58"/>
      <c r="K68" s="58"/>
      <c r="L68" s="42"/>
    </row>
    <row r="72" s="1" customFormat="1" ht="6.96" customHeight="1">
      <c r="B72" s="59"/>
      <c r="C72" s="60"/>
      <c r="D72" s="60"/>
      <c r="E72" s="60"/>
      <c r="F72" s="60"/>
      <c r="G72" s="60"/>
      <c r="H72" s="60"/>
      <c r="I72" s="172"/>
      <c r="J72" s="60"/>
      <c r="K72" s="60"/>
      <c r="L72" s="42"/>
    </row>
    <row r="73" s="1" customFormat="1" ht="24.96" customHeight="1">
      <c r="B73" s="37"/>
      <c r="C73" s="22" t="s">
        <v>184</v>
      </c>
      <c r="D73" s="38"/>
      <c r="E73" s="38"/>
      <c r="F73" s="38"/>
      <c r="G73" s="38"/>
      <c r="H73" s="38"/>
      <c r="I73" s="144"/>
      <c r="J73" s="38"/>
      <c r="K73" s="38"/>
      <c r="L73" s="42"/>
    </row>
    <row r="74" s="1" customFormat="1" ht="6.96" customHeight="1">
      <c r="B74" s="37"/>
      <c r="C74" s="38"/>
      <c r="D74" s="38"/>
      <c r="E74" s="38"/>
      <c r="F74" s="38"/>
      <c r="G74" s="38"/>
      <c r="H74" s="38"/>
      <c r="I74" s="144"/>
      <c r="J74" s="38"/>
      <c r="K74" s="38"/>
      <c r="L74" s="42"/>
    </row>
    <row r="75" s="1" customFormat="1" ht="12" customHeight="1">
      <c r="B75" s="37"/>
      <c r="C75" s="31" t="s">
        <v>16</v>
      </c>
      <c r="D75" s="38"/>
      <c r="E75" s="38"/>
      <c r="F75" s="38"/>
      <c r="G75" s="38"/>
      <c r="H75" s="38"/>
      <c r="I75" s="144"/>
      <c r="J75" s="38"/>
      <c r="K75" s="38"/>
      <c r="L75" s="42"/>
    </row>
    <row r="76" s="1" customFormat="1" ht="16.5" customHeight="1">
      <c r="B76" s="37"/>
      <c r="C76" s="38"/>
      <c r="D76" s="38"/>
      <c r="E76" s="173" t="str">
        <f>E7</f>
        <v>Úprava komunikace Cheb-Háje, ul. Zemědělská - STAVBA I</v>
      </c>
      <c r="F76" s="31"/>
      <c r="G76" s="31"/>
      <c r="H76" s="31"/>
      <c r="I76" s="144"/>
      <c r="J76" s="38"/>
      <c r="K76" s="38"/>
      <c r="L76" s="42"/>
    </row>
    <row r="77" s="1" customFormat="1" ht="12" customHeight="1">
      <c r="B77" s="37"/>
      <c r="C77" s="31" t="s">
        <v>172</v>
      </c>
      <c r="D77" s="38"/>
      <c r="E77" s="38"/>
      <c r="F77" s="38"/>
      <c r="G77" s="38"/>
      <c r="H77" s="38"/>
      <c r="I77" s="144"/>
      <c r="J77" s="38"/>
      <c r="K77" s="38"/>
      <c r="L77" s="42"/>
    </row>
    <row r="78" s="1" customFormat="1" ht="16.5" customHeight="1">
      <c r="B78" s="37"/>
      <c r="C78" s="38"/>
      <c r="D78" s="38"/>
      <c r="E78" s="67" t="str">
        <f>E9</f>
        <v>SO 07 - Opěrné zdi a oplocení (Město Cheb)</v>
      </c>
      <c r="F78" s="38"/>
      <c r="G78" s="38"/>
      <c r="H78" s="38"/>
      <c r="I78" s="144"/>
      <c r="J78" s="38"/>
      <c r="K78" s="38"/>
      <c r="L78" s="42"/>
    </row>
    <row r="79" s="1" customFormat="1" ht="6.96" customHeight="1">
      <c r="B79" s="37"/>
      <c r="C79" s="38"/>
      <c r="D79" s="38"/>
      <c r="E79" s="38"/>
      <c r="F79" s="38"/>
      <c r="G79" s="38"/>
      <c r="H79" s="38"/>
      <c r="I79" s="144"/>
      <c r="J79" s="38"/>
      <c r="K79" s="38"/>
      <c r="L79" s="42"/>
    </row>
    <row r="80" s="1" customFormat="1" ht="12" customHeight="1">
      <c r="B80" s="37"/>
      <c r="C80" s="31" t="s">
        <v>21</v>
      </c>
      <c r="D80" s="38"/>
      <c r="E80" s="38"/>
      <c r="F80" s="26" t="str">
        <f>F12</f>
        <v>Cheb-Háje</v>
      </c>
      <c r="G80" s="38"/>
      <c r="H80" s="38"/>
      <c r="I80" s="146" t="s">
        <v>23</v>
      </c>
      <c r="J80" s="70" t="str">
        <f>IF(J12="","",J12)</f>
        <v>21. 8. 2018</v>
      </c>
      <c r="K80" s="38"/>
      <c r="L80" s="42"/>
    </row>
    <row r="81" s="1" customFormat="1" ht="6.96" customHeight="1">
      <c r="B81" s="37"/>
      <c r="C81" s="38"/>
      <c r="D81" s="38"/>
      <c r="E81" s="38"/>
      <c r="F81" s="38"/>
      <c r="G81" s="38"/>
      <c r="H81" s="38"/>
      <c r="I81" s="144"/>
      <c r="J81" s="38"/>
      <c r="K81" s="38"/>
      <c r="L81" s="42"/>
    </row>
    <row r="82" s="1" customFormat="1" ht="43.05" customHeight="1">
      <c r="B82" s="37"/>
      <c r="C82" s="31" t="s">
        <v>25</v>
      </c>
      <c r="D82" s="38"/>
      <c r="E82" s="38"/>
      <c r="F82" s="26" t="str">
        <f>E15</f>
        <v>Město Cheb</v>
      </c>
      <c r="G82" s="38"/>
      <c r="H82" s="38"/>
      <c r="I82" s="146" t="s">
        <v>33</v>
      </c>
      <c r="J82" s="35" t="str">
        <f>E21</f>
        <v>PROGEOCONT, s.r.o. - Ing. Ladislav Terš</v>
      </c>
      <c r="K82" s="38"/>
      <c r="L82" s="42"/>
    </row>
    <row r="83" s="1" customFormat="1" ht="43.05" customHeight="1">
      <c r="B83" s="37"/>
      <c r="C83" s="31" t="s">
        <v>31</v>
      </c>
      <c r="D83" s="38"/>
      <c r="E83" s="38"/>
      <c r="F83" s="26" t="str">
        <f>IF(E18="","",E18)</f>
        <v>Vyplň údaj</v>
      </c>
      <c r="G83" s="38"/>
      <c r="H83" s="38"/>
      <c r="I83" s="146" t="s">
        <v>37</v>
      </c>
      <c r="J83" s="35" t="str">
        <f>E24</f>
        <v>PROGEOCONT, s.r.o. - Ing. Ladislav Terš</v>
      </c>
      <c r="K83" s="38"/>
      <c r="L83" s="42"/>
    </row>
    <row r="84" s="1" customFormat="1" ht="10.32" customHeight="1">
      <c r="B84" s="37"/>
      <c r="C84" s="38"/>
      <c r="D84" s="38"/>
      <c r="E84" s="38"/>
      <c r="F84" s="38"/>
      <c r="G84" s="38"/>
      <c r="H84" s="38"/>
      <c r="I84" s="144"/>
      <c r="J84" s="38"/>
      <c r="K84" s="38"/>
      <c r="L84" s="42"/>
    </row>
    <row r="85" s="10" customFormat="1" ht="29.28" customHeight="1">
      <c r="B85" s="192"/>
      <c r="C85" s="193" t="s">
        <v>185</v>
      </c>
      <c r="D85" s="194" t="s">
        <v>60</v>
      </c>
      <c r="E85" s="194" t="s">
        <v>56</v>
      </c>
      <c r="F85" s="194" t="s">
        <v>57</v>
      </c>
      <c r="G85" s="194" t="s">
        <v>186</v>
      </c>
      <c r="H85" s="194" t="s">
        <v>187</v>
      </c>
      <c r="I85" s="195" t="s">
        <v>188</v>
      </c>
      <c r="J85" s="194" t="s">
        <v>176</v>
      </c>
      <c r="K85" s="196" t="s">
        <v>189</v>
      </c>
      <c r="L85" s="197"/>
      <c r="M85" s="90" t="s">
        <v>30</v>
      </c>
      <c r="N85" s="91" t="s">
        <v>45</v>
      </c>
      <c r="O85" s="91" t="s">
        <v>190</v>
      </c>
      <c r="P85" s="91" t="s">
        <v>191</v>
      </c>
      <c r="Q85" s="91" t="s">
        <v>192</v>
      </c>
      <c r="R85" s="91" t="s">
        <v>193</v>
      </c>
      <c r="S85" s="91" t="s">
        <v>194</v>
      </c>
      <c r="T85" s="92" t="s">
        <v>195</v>
      </c>
    </row>
    <row r="86" s="1" customFormat="1" ht="22.8" customHeight="1">
      <c r="B86" s="37"/>
      <c r="C86" s="97" t="s">
        <v>196</v>
      </c>
      <c r="D86" s="38"/>
      <c r="E86" s="38"/>
      <c r="F86" s="38"/>
      <c r="G86" s="38"/>
      <c r="H86" s="38"/>
      <c r="I86" s="144"/>
      <c r="J86" s="198">
        <f>BK86</f>
        <v>0</v>
      </c>
      <c r="K86" s="38"/>
      <c r="L86" s="42"/>
      <c r="M86" s="93"/>
      <c r="N86" s="94"/>
      <c r="O86" s="94"/>
      <c r="P86" s="199">
        <f>P87+P150</f>
        <v>0</v>
      </c>
      <c r="Q86" s="94"/>
      <c r="R86" s="199">
        <f>R87+R150</f>
        <v>1169.4947704879999</v>
      </c>
      <c r="S86" s="94"/>
      <c r="T86" s="200">
        <f>T87+T150</f>
        <v>0</v>
      </c>
      <c r="AT86" s="16" t="s">
        <v>74</v>
      </c>
      <c r="AU86" s="16" t="s">
        <v>177</v>
      </c>
      <c r="BK86" s="201">
        <f>BK87+BK150</f>
        <v>0</v>
      </c>
    </row>
    <row r="87" s="11" customFormat="1" ht="25.92" customHeight="1">
      <c r="B87" s="202"/>
      <c r="C87" s="203"/>
      <c r="D87" s="204" t="s">
        <v>74</v>
      </c>
      <c r="E87" s="205" t="s">
        <v>197</v>
      </c>
      <c r="F87" s="205" t="s">
        <v>198</v>
      </c>
      <c r="G87" s="203"/>
      <c r="H87" s="203"/>
      <c r="I87" s="206"/>
      <c r="J87" s="207">
        <f>BK87</f>
        <v>0</v>
      </c>
      <c r="K87" s="203"/>
      <c r="L87" s="208"/>
      <c r="M87" s="209"/>
      <c r="N87" s="210"/>
      <c r="O87" s="210"/>
      <c r="P87" s="211">
        <f>P88+P106+P131+P140+P145</f>
        <v>0</v>
      </c>
      <c r="Q87" s="210"/>
      <c r="R87" s="211">
        <f>R88+R106+R131+R140+R145</f>
        <v>1169.4947704879999</v>
      </c>
      <c r="S87" s="210"/>
      <c r="T87" s="212">
        <f>T88+T106+T131+T140+T145</f>
        <v>0</v>
      </c>
      <c r="AR87" s="213" t="s">
        <v>83</v>
      </c>
      <c r="AT87" s="214" t="s">
        <v>74</v>
      </c>
      <c r="AU87" s="214" t="s">
        <v>75</v>
      </c>
      <c r="AY87" s="213" t="s">
        <v>199</v>
      </c>
      <c r="BK87" s="215">
        <f>BK88+BK106+BK131+BK140+BK145</f>
        <v>0</v>
      </c>
    </row>
    <row r="88" s="11" customFormat="1" ht="22.8" customHeight="1">
      <c r="B88" s="202"/>
      <c r="C88" s="203"/>
      <c r="D88" s="204" t="s">
        <v>74</v>
      </c>
      <c r="E88" s="216" t="s">
        <v>83</v>
      </c>
      <c r="F88" s="216" t="s">
        <v>200</v>
      </c>
      <c r="G88" s="203"/>
      <c r="H88" s="203"/>
      <c r="I88" s="206"/>
      <c r="J88" s="217">
        <f>BK88</f>
        <v>0</v>
      </c>
      <c r="K88" s="203"/>
      <c r="L88" s="208"/>
      <c r="M88" s="209"/>
      <c r="N88" s="210"/>
      <c r="O88" s="210"/>
      <c r="P88" s="211">
        <f>SUM(P89:P105)</f>
        <v>0</v>
      </c>
      <c r="Q88" s="210"/>
      <c r="R88" s="211">
        <f>SUM(R89:R105)</f>
        <v>680.79999999999995</v>
      </c>
      <c r="S88" s="210"/>
      <c r="T88" s="212">
        <f>SUM(T89:T105)</f>
        <v>0</v>
      </c>
      <c r="AR88" s="213" t="s">
        <v>83</v>
      </c>
      <c r="AT88" s="214" t="s">
        <v>74</v>
      </c>
      <c r="AU88" s="214" t="s">
        <v>83</v>
      </c>
      <c r="AY88" s="213" t="s">
        <v>199</v>
      </c>
      <c r="BK88" s="215">
        <f>SUM(BK89:BK105)</f>
        <v>0</v>
      </c>
    </row>
    <row r="89" s="1" customFormat="1" ht="16.5" customHeight="1">
      <c r="B89" s="37"/>
      <c r="C89" s="218" t="s">
        <v>83</v>
      </c>
      <c r="D89" s="218" t="s">
        <v>201</v>
      </c>
      <c r="E89" s="219" t="s">
        <v>2554</v>
      </c>
      <c r="F89" s="220" t="s">
        <v>2555</v>
      </c>
      <c r="G89" s="221" t="s">
        <v>221</v>
      </c>
      <c r="H89" s="222">
        <v>266</v>
      </c>
      <c r="I89" s="223"/>
      <c r="J89" s="224">
        <f>ROUND(I89*H89,2)</f>
        <v>0</v>
      </c>
      <c r="K89" s="220" t="s">
        <v>205</v>
      </c>
      <c r="L89" s="42"/>
      <c r="M89" s="225" t="s">
        <v>30</v>
      </c>
      <c r="N89" s="226" t="s">
        <v>46</v>
      </c>
      <c r="O89" s="82"/>
      <c r="P89" s="227">
        <f>O89*H89</f>
        <v>0</v>
      </c>
      <c r="Q89" s="227">
        <v>0</v>
      </c>
      <c r="R89" s="227">
        <f>Q89*H89</f>
        <v>0</v>
      </c>
      <c r="S89" s="227">
        <v>0</v>
      </c>
      <c r="T89" s="228">
        <f>S89*H89</f>
        <v>0</v>
      </c>
      <c r="AR89" s="229" t="s">
        <v>206</v>
      </c>
      <c r="AT89" s="229" t="s">
        <v>201</v>
      </c>
      <c r="AU89" s="229" t="s">
        <v>85</v>
      </c>
      <c r="AY89" s="16" t="s">
        <v>199</v>
      </c>
      <c r="BE89" s="230">
        <f>IF(N89="základní",J89,0)</f>
        <v>0</v>
      </c>
      <c r="BF89" s="230">
        <f>IF(N89="snížená",J89,0)</f>
        <v>0</v>
      </c>
      <c r="BG89" s="230">
        <f>IF(N89="zákl. přenesená",J89,0)</f>
        <v>0</v>
      </c>
      <c r="BH89" s="230">
        <f>IF(N89="sníž. přenesená",J89,0)</f>
        <v>0</v>
      </c>
      <c r="BI89" s="230">
        <f>IF(N89="nulová",J89,0)</f>
        <v>0</v>
      </c>
      <c r="BJ89" s="16" t="s">
        <v>83</v>
      </c>
      <c r="BK89" s="230">
        <f>ROUND(I89*H89,2)</f>
        <v>0</v>
      </c>
      <c r="BL89" s="16" t="s">
        <v>206</v>
      </c>
      <c r="BM89" s="229" t="s">
        <v>2556</v>
      </c>
    </row>
    <row r="90" s="1" customFormat="1">
      <c r="B90" s="37"/>
      <c r="C90" s="38"/>
      <c r="D90" s="231" t="s">
        <v>208</v>
      </c>
      <c r="E90" s="38"/>
      <c r="F90" s="232" t="s">
        <v>2557</v>
      </c>
      <c r="G90" s="38"/>
      <c r="H90" s="38"/>
      <c r="I90" s="144"/>
      <c r="J90" s="38"/>
      <c r="K90" s="38"/>
      <c r="L90" s="42"/>
      <c r="M90" s="233"/>
      <c r="N90" s="82"/>
      <c r="O90" s="82"/>
      <c r="P90" s="82"/>
      <c r="Q90" s="82"/>
      <c r="R90" s="82"/>
      <c r="S90" s="82"/>
      <c r="T90" s="83"/>
      <c r="AT90" s="16" t="s">
        <v>208</v>
      </c>
      <c r="AU90" s="16" t="s">
        <v>85</v>
      </c>
    </row>
    <row r="91" s="1" customFormat="1">
      <c r="B91" s="37"/>
      <c r="C91" s="38"/>
      <c r="D91" s="231" t="s">
        <v>210</v>
      </c>
      <c r="E91" s="38"/>
      <c r="F91" s="234" t="s">
        <v>2558</v>
      </c>
      <c r="G91" s="38"/>
      <c r="H91" s="38"/>
      <c r="I91" s="144"/>
      <c r="J91" s="38"/>
      <c r="K91" s="38"/>
      <c r="L91" s="42"/>
      <c r="M91" s="233"/>
      <c r="N91" s="82"/>
      <c r="O91" s="82"/>
      <c r="P91" s="82"/>
      <c r="Q91" s="82"/>
      <c r="R91" s="82"/>
      <c r="S91" s="82"/>
      <c r="T91" s="83"/>
      <c r="AT91" s="16" t="s">
        <v>210</v>
      </c>
      <c r="AU91" s="16" t="s">
        <v>85</v>
      </c>
    </row>
    <row r="92" s="12" customFormat="1">
      <c r="B92" s="235"/>
      <c r="C92" s="236"/>
      <c r="D92" s="231" t="s">
        <v>214</v>
      </c>
      <c r="E92" s="237" t="s">
        <v>30</v>
      </c>
      <c r="F92" s="238" t="s">
        <v>2559</v>
      </c>
      <c r="G92" s="236"/>
      <c r="H92" s="239">
        <v>66</v>
      </c>
      <c r="I92" s="240"/>
      <c r="J92" s="236"/>
      <c r="K92" s="236"/>
      <c r="L92" s="241"/>
      <c r="M92" s="242"/>
      <c r="N92" s="243"/>
      <c r="O92" s="243"/>
      <c r="P92" s="243"/>
      <c r="Q92" s="243"/>
      <c r="R92" s="243"/>
      <c r="S92" s="243"/>
      <c r="T92" s="244"/>
      <c r="AT92" s="245" t="s">
        <v>214</v>
      </c>
      <c r="AU92" s="245" t="s">
        <v>85</v>
      </c>
      <c r="AV92" s="12" t="s">
        <v>85</v>
      </c>
      <c r="AW92" s="12" t="s">
        <v>36</v>
      </c>
      <c r="AX92" s="12" t="s">
        <v>75</v>
      </c>
      <c r="AY92" s="245" t="s">
        <v>199</v>
      </c>
    </row>
    <row r="93" s="12" customFormat="1">
      <c r="B93" s="235"/>
      <c r="C93" s="236"/>
      <c r="D93" s="231" t="s">
        <v>214</v>
      </c>
      <c r="E93" s="237" t="s">
        <v>30</v>
      </c>
      <c r="F93" s="238" t="s">
        <v>2560</v>
      </c>
      <c r="G93" s="236"/>
      <c r="H93" s="239">
        <v>200</v>
      </c>
      <c r="I93" s="240"/>
      <c r="J93" s="236"/>
      <c r="K93" s="236"/>
      <c r="L93" s="241"/>
      <c r="M93" s="242"/>
      <c r="N93" s="243"/>
      <c r="O93" s="243"/>
      <c r="P93" s="243"/>
      <c r="Q93" s="243"/>
      <c r="R93" s="243"/>
      <c r="S93" s="243"/>
      <c r="T93" s="244"/>
      <c r="AT93" s="245" t="s">
        <v>214</v>
      </c>
      <c r="AU93" s="245" t="s">
        <v>85</v>
      </c>
      <c r="AV93" s="12" t="s">
        <v>85</v>
      </c>
      <c r="AW93" s="12" t="s">
        <v>36</v>
      </c>
      <c r="AX93" s="12" t="s">
        <v>75</v>
      </c>
      <c r="AY93" s="245" t="s">
        <v>199</v>
      </c>
    </row>
    <row r="94" s="13" customFormat="1">
      <c r="B94" s="246"/>
      <c r="C94" s="247"/>
      <c r="D94" s="231" t="s">
        <v>214</v>
      </c>
      <c r="E94" s="248" t="s">
        <v>30</v>
      </c>
      <c r="F94" s="249" t="s">
        <v>216</v>
      </c>
      <c r="G94" s="247"/>
      <c r="H94" s="250">
        <v>266</v>
      </c>
      <c r="I94" s="251"/>
      <c r="J94" s="247"/>
      <c r="K94" s="247"/>
      <c r="L94" s="252"/>
      <c r="M94" s="253"/>
      <c r="N94" s="254"/>
      <c r="O94" s="254"/>
      <c r="P94" s="254"/>
      <c r="Q94" s="254"/>
      <c r="R94" s="254"/>
      <c r="S94" s="254"/>
      <c r="T94" s="255"/>
      <c r="AT94" s="256" t="s">
        <v>214</v>
      </c>
      <c r="AU94" s="256" t="s">
        <v>85</v>
      </c>
      <c r="AV94" s="13" t="s">
        <v>206</v>
      </c>
      <c r="AW94" s="13" t="s">
        <v>36</v>
      </c>
      <c r="AX94" s="13" t="s">
        <v>83</v>
      </c>
      <c r="AY94" s="256" t="s">
        <v>199</v>
      </c>
    </row>
    <row r="95" s="1" customFormat="1" ht="16.5" customHeight="1">
      <c r="B95" s="37"/>
      <c r="C95" s="263" t="s">
        <v>85</v>
      </c>
      <c r="D95" s="263" t="s">
        <v>774</v>
      </c>
      <c r="E95" s="264" t="s">
        <v>2561</v>
      </c>
      <c r="F95" s="265" t="s">
        <v>2562</v>
      </c>
      <c r="G95" s="266" t="s">
        <v>236</v>
      </c>
      <c r="H95" s="267">
        <v>151.80000000000001</v>
      </c>
      <c r="I95" s="268"/>
      <c r="J95" s="269">
        <f>ROUND(I95*H95,2)</f>
        <v>0</v>
      </c>
      <c r="K95" s="265" t="s">
        <v>205</v>
      </c>
      <c r="L95" s="270"/>
      <c r="M95" s="271" t="s">
        <v>30</v>
      </c>
      <c r="N95" s="272" t="s">
        <v>46</v>
      </c>
      <c r="O95" s="82"/>
      <c r="P95" s="227">
        <f>O95*H95</f>
        <v>0</v>
      </c>
      <c r="Q95" s="227">
        <v>1</v>
      </c>
      <c r="R95" s="227">
        <f>Q95*H95</f>
        <v>151.80000000000001</v>
      </c>
      <c r="S95" s="227">
        <v>0</v>
      </c>
      <c r="T95" s="228">
        <f>S95*H95</f>
        <v>0</v>
      </c>
      <c r="AR95" s="229" t="s">
        <v>263</v>
      </c>
      <c r="AT95" s="229" t="s">
        <v>774</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2563</v>
      </c>
    </row>
    <row r="96" s="1" customFormat="1">
      <c r="B96" s="37"/>
      <c r="C96" s="38"/>
      <c r="D96" s="231" t="s">
        <v>208</v>
      </c>
      <c r="E96" s="38"/>
      <c r="F96" s="232" t="s">
        <v>2562</v>
      </c>
      <c r="G96" s="38"/>
      <c r="H96" s="38"/>
      <c r="I96" s="144"/>
      <c r="J96" s="38"/>
      <c r="K96" s="38"/>
      <c r="L96" s="42"/>
      <c r="M96" s="233"/>
      <c r="N96" s="82"/>
      <c r="O96" s="82"/>
      <c r="P96" s="82"/>
      <c r="Q96" s="82"/>
      <c r="R96" s="82"/>
      <c r="S96" s="82"/>
      <c r="T96" s="83"/>
      <c r="AT96" s="16" t="s">
        <v>208</v>
      </c>
      <c r="AU96" s="16" t="s">
        <v>85</v>
      </c>
    </row>
    <row r="97" s="12" customFormat="1">
      <c r="B97" s="235"/>
      <c r="C97" s="236"/>
      <c r="D97" s="231" t="s">
        <v>214</v>
      </c>
      <c r="E97" s="237" t="s">
        <v>30</v>
      </c>
      <c r="F97" s="238" t="s">
        <v>2564</v>
      </c>
      <c r="G97" s="236"/>
      <c r="H97" s="239">
        <v>151.80000000000001</v>
      </c>
      <c r="I97" s="240"/>
      <c r="J97" s="236"/>
      <c r="K97" s="236"/>
      <c r="L97" s="241"/>
      <c r="M97" s="242"/>
      <c r="N97" s="243"/>
      <c r="O97" s="243"/>
      <c r="P97" s="243"/>
      <c r="Q97" s="243"/>
      <c r="R97" s="243"/>
      <c r="S97" s="243"/>
      <c r="T97" s="244"/>
      <c r="AT97" s="245" t="s">
        <v>214</v>
      </c>
      <c r="AU97" s="245" t="s">
        <v>85</v>
      </c>
      <c r="AV97" s="12" t="s">
        <v>85</v>
      </c>
      <c r="AW97" s="12" t="s">
        <v>36</v>
      </c>
      <c r="AX97" s="12" t="s">
        <v>75</v>
      </c>
      <c r="AY97" s="245" t="s">
        <v>199</v>
      </c>
    </row>
    <row r="98" s="13" customFormat="1">
      <c r="B98" s="246"/>
      <c r="C98" s="247"/>
      <c r="D98" s="231" t="s">
        <v>214</v>
      </c>
      <c r="E98" s="248" t="s">
        <v>30</v>
      </c>
      <c r="F98" s="249" t="s">
        <v>216</v>
      </c>
      <c r="G98" s="247"/>
      <c r="H98" s="250">
        <v>151.80000000000001</v>
      </c>
      <c r="I98" s="251"/>
      <c r="J98" s="247"/>
      <c r="K98" s="247"/>
      <c r="L98" s="252"/>
      <c r="M98" s="253"/>
      <c r="N98" s="254"/>
      <c r="O98" s="254"/>
      <c r="P98" s="254"/>
      <c r="Q98" s="254"/>
      <c r="R98" s="254"/>
      <c r="S98" s="254"/>
      <c r="T98" s="255"/>
      <c r="AT98" s="256" t="s">
        <v>214</v>
      </c>
      <c r="AU98" s="256" t="s">
        <v>85</v>
      </c>
      <c r="AV98" s="13" t="s">
        <v>206</v>
      </c>
      <c r="AW98" s="13" t="s">
        <v>36</v>
      </c>
      <c r="AX98" s="13" t="s">
        <v>83</v>
      </c>
      <c r="AY98" s="256" t="s">
        <v>199</v>
      </c>
    </row>
    <row r="99" s="1" customFormat="1" ht="16.5" customHeight="1">
      <c r="B99" s="37"/>
      <c r="C99" s="263" t="s">
        <v>217</v>
      </c>
      <c r="D99" s="263" t="s">
        <v>774</v>
      </c>
      <c r="E99" s="264" t="s">
        <v>2565</v>
      </c>
      <c r="F99" s="265" t="s">
        <v>2566</v>
      </c>
      <c r="G99" s="266" t="s">
        <v>236</v>
      </c>
      <c r="H99" s="267">
        <v>529</v>
      </c>
      <c r="I99" s="268"/>
      <c r="J99" s="269">
        <f>ROUND(I99*H99,2)</f>
        <v>0</v>
      </c>
      <c r="K99" s="265" t="s">
        <v>205</v>
      </c>
      <c r="L99" s="270"/>
      <c r="M99" s="271" t="s">
        <v>30</v>
      </c>
      <c r="N99" s="272" t="s">
        <v>46</v>
      </c>
      <c r="O99" s="82"/>
      <c r="P99" s="227">
        <f>O99*H99</f>
        <v>0</v>
      </c>
      <c r="Q99" s="227">
        <v>1</v>
      </c>
      <c r="R99" s="227">
        <f>Q99*H99</f>
        <v>529</v>
      </c>
      <c r="S99" s="227">
        <v>0</v>
      </c>
      <c r="T99" s="228">
        <f>S99*H99</f>
        <v>0</v>
      </c>
      <c r="AR99" s="229" t="s">
        <v>263</v>
      </c>
      <c r="AT99" s="229" t="s">
        <v>774</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2567</v>
      </c>
    </row>
    <row r="100" s="1" customFormat="1">
      <c r="B100" s="37"/>
      <c r="C100" s="38"/>
      <c r="D100" s="231" t="s">
        <v>208</v>
      </c>
      <c r="E100" s="38"/>
      <c r="F100" s="232" t="s">
        <v>2566</v>
      </c>
      <c r="G100" s="38"/>
      <c r="H100" s="38"/>
      <c r="I100" s="144"/>
      <c r="J100" s="38"/>
      <c r="K100" s="38"/>
      <c r="L100" s="42"/>
      <c r="M100" s="233"/>
      <c r="N100" s="82"/>
      <c r="O100" s="82"/>
      <c r="P100" s="82"/>
      <c r="Q100" s="82"/>
      <c r="R100" s="82"/>
      <c r="S100" s="82"/>
      <c r="T100" s="83"/>
      <c r="AT100" s="16" t="s">
        <v>208</v>
      </c>
      <c r="AU100" s="16" t="s">
        <v>85</v>
      </c>
    </row>
    <row r="101" s="1" customFormat="1" ht="16.5" customHeight="1">
      <c r="B101" s="37"/>
      <c r="C101" s="218" t="s">
        <v>206</v>
      </c>
      <c r="D101" s="218" t="s">
        <v>201</v>
      </c>
      <c r="E101" s="219" t="s">
        <v>1392</v>
      </c>
      <c r="F101" s="220" t="s">
        <v>1393</v>
      </c>
      <c r="G101" s="221" t="s">
        <v>204</v>
      </c>
      <c r="H101" s="222">
        <v>200</v>
      </c>
      <c r="I101" s="223"/>
      <c r="J101" s="224">
        <f>ROUND(I101*H101,2)</f>
        <v>0</v>
      </c>
      <c r="K101" s="220" t="s">
        <v>205</v>
      </c>
      <c r="L101" s="42"/>
      <c r="M101" s="225" t="s">
        <v>30</v>
      </c>
      <c r="N101" s="226" t="s">
        <v>46</v>
      </c>
      <c r="O101" s="82"/>
      <c r="P101" s="227">
        <f>O101*H101</f>
        <v>0</v>
      </c>
      <c r="Q101" s="227">
        <v>0</v>
      </c>
      <c r="R101" s="227">
        <f>Q101*H101</f>
        <v>0</v>
      </c>
      <c r="S101" s="227">
        <v>0</v>
      </c>
      <c r="T101" s="228">
        <f>S101*H101</f>
        <v>0</v>
      </c>
      <c r="AR101" s="229" t="s">
        <v>206</v>
      </c>
      <c r="AT101" s="229" t="s">
        <v>201</v>
      </c>
      <c r="AU101" s="229" t="s">
        <v>85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2568</v>
      </c>
    </row>
    <row r="102" s="1" customFormat="1">
      <c r="B102" s="37"/>
      <c r="C102" s="38"/>
      <c r="D102" s="231" t="s">
        <v>208</v>
      </c>
      <c r="E102" s="38"/>
      <c r="F102" s="232" t="s">
        <v>1395</v>
      </c>
      <c r="G102" s="38"/>
      <c r="H102" s="38"/>
      <c r="I102" s="144"/>
      <c r="J102" s="38"/>
      <c r="K102" s="38"/>
      <c r="L102" s="42"/>
      <c r="M102" s="233"/>
      <c r="N102" s="82"/>
      <c r="O102" s="82"/>
      <c r="P102" s="82"/>
      <c r="Q102" s="82"/>
      <c r="R102" s="82"/>
      <c r="S102" s="82"/>
      <c r="T102" s="83"/>
      <c r="AT102" s="16" t="s">
        <v>208</v>
      </c>
      <c r="AU102" s="16" t="s">
        <v>85</v>
      </c>
    </row>
    <row r="103" s="1" customFormat="1">
      <c r="B103" s="37"/>
      <c r="C103" s="38"/>
      <c r="D103" s="231" t="s">
        <v>210</v>
      </c>
      <c r="E103" s="38"/>
      <c r="F103" s="234" t="s">
        <v>1396</v>
      </c>
      <c r="G103" s="38"/>
      <c r="H103" s="38"/>
      <c r="I103" s="144"/>
      <c r="J103" s="38"/>
      <c r="K103" s="38"/>
      <c r="L103" s="42"/>
      <c r="M103" s="233"/>
      <c r="N103" s="82"/>
      <c r="O103" s="82"/>
      <c r="P103" s="82"/>
      <c r="Q103" s="82"/>
      <c r="R103" s="82"/>
      <c r="S103" s="82"/>
      <c r="T103" s="83"/>
      <c r="AT103" s="16" t="s">
        <v>210</v>
      </c>
      <c r="AU103" s="16" t="s">
        <v>85</v>
      </c>
    </row>
    <row r="104" s="12" customFormat="1">
      <c r="B104" s="235"/>
      <c r="C104" s="236"/>
      <c r="D104" s="231" t="s">
        <v>214</v>
      </c>
      <c r="E104" s="237" t="s">
        <v>30</v>
      </c>
      <c r="F104" s="238" t="s">
        <v>2569</v>
      </c>
      <c r="G104" s="236"/>
      <c r="H104" s="239">
        <v>200</v>
      </c>
      <c r="I104" s="240"/>
      <c r="J104" s="236"/>
      <c r="K104" s="236"/>
      <c r="L104" s="241"/>
      <c r="M104" s="242"/>
      <c r="N104" s="243"/>
      <c r="O104" s="243"/>
      <c r="P104" s="243"/>
      <c r="Q104" s="243"/>
      <c r="R104" s="243"/>
      <c r="S104" s="243"/>
      <c r="T104" s="244"/>
      <c r="AT104" s="245" t="s">
        <v>214</v>
      </c>
      <c r="AU104" s="245" t="s">
        <v>85</v>
      </c>
      <c r="AV104" s="12" t="s">
        <v>85</v>
      </c>
      <c r="AW104" s="12" t="s">
        <v>36</v>
      </c>
      <c r="AX104" s="12" t="s">
        <v>75</v>
      </c>
      <c r="AY104" s="245" t="s">
        <v>199</v>
      </c>
    </row>
    <row r="105" s="13" customFormat="1">
      <c r="B105" s="246"/>
      <c r="C105" s="247"/>
      <c r="D105" s="231" t="s">
        <v>214</v>
      </c>
      <c r="E105" s="248" t="s">
        <v>30</v>
      </c>
      <c r="F105" s="249" t="s">
        <v>216</v>
      </c>
      <c r="G105" s="247"/>
      <c r="H105" s="250">
        <v>200</v>
      </c>
      <c r="I105" s="251"/>
      <c r="J105" s="247"/>
      <c r="K105" s="247"/>
      <c r="L105" s="252"/>
      <c r="M105" s="253"/>
      <c r="N105" s="254"/>
      <c r="O105" s="254"/>
      <c r="P105" s="254"/>
      <c r="Q105" s="254"/>
      <c r="R105" s="254"/>
      <c r="S105" s="254"/>
      <c r="T105" s="255"/>
      <c r="AT105" s="256" t="s">
        <v>214</v>
      </c>
      <c r="AU105" s="256" t="s">
        <v>85</v>
      </c>
      <c r="AV105" s="13" t="s">
        <v>206</v>
      </c>
      <c r="AW105" s="13" t="s">
        <v>36</v>
      </c>
      <c r="AX105" s="13" t="s">
        <v>83</v>
      </c>
      <c r="AY105" s="256" t="s">
        <v>199</v>
      </c>
    </row>
    <row r="106" s="11" customFormat="1" ht="22.8" customHeight="1">
      <c r="B106" s="202"/>
      <c r="C106" s="203"/>
      <c r="D106" s="204" t="s">
        <v>74</v>
      </c>
      <c r="E106" s="216" t="s">
        <v>85</v>
      </c>
      <c r="F106" s="216" t="s">
        <v>763</v>
      </c>
      <c r="G106" s="203"/>
      <c r="H106" s="203"/>
      <c r="I106" s="206"/>
      <c r="J106" s="217">
        <f>BK106</f>
        <v>0</v>
      </c>
      <c r="K106" s="203"/>
      <c r="L106" s="208"/>
      <c r="M106" s="209"/>
      <c r="N106" s="210"/>
      <c r="O106" s="210"/>
      <c r="P106" s="211">
        <f>SUM(P107:P130)</f>
        <v>0</v>
      </c>
      <c r="Q106" s="210"/>
      <c r="R106" s="211">
        <f>SUM(R107:R130)</f>
        <v>0.40003048800000002</v>
      </c>
      <c r="S106" s="210"/>
      <c r="T106" s="212">
        <f>SUM(T107:T130)</f>
        <v>0</v>
      </c>
      <c r="AR106" s="213" t="s">
        <v>83</v>
      </c>
      <c r="AT106" s="214" t="s">
        <v>74</v>
      </c>
      <c r="AU106" s="214" t="s">
        <v>83</v>
      </c>
      <c r="AY106" s="213" t="s">
        <v>199</v>
      </c>
      <c r="BK106" s="215">
        <f>SUM(BK107:BK130)</f>
        <v>0</v>
      </c>
    </row>
    <row r="107" s="1" customFormat="1" ht="16.5" customHeight="1">
      <c r="B107" s="37"/>
      <c r="C107" s="218" t="s">
        <v>242</v>
      </c>
      <c r="D107" s="218" t="s">
        <v>201</v>
      </c>
      <c r="E107" s="219" t="s">
        <v>2570</v>
      </c>
      <c r="F107" s="220" t="s">
        <v>2571</v>
      </c>
      <c r="G107" s="221" t="s">
        <v>204</v>
      </c>
      <c r="H107" s="222">
        <v>565.20000000000005</v>
      </c>
      <c r="I107" s="223"/>
      <c r="J107" s="224">
        <f>ROUND(I107*H107,2)</f>
        <v>0</v>
      </c>
      <c r="K107" s="220" t="s">
        <v>205</v>
      </c>
      <c r="L107" s="42"/>
      <c r="M107" s="225" t="s">
        <v>30</v>
      </c>
      <c r="N107" s="226" t="s">
        <v>46</v>
      </c>
      <c r="O107" s="82"/>
      <c r="P107" s="227">
        <f>O107*H107</f>
        <v>0</v>
      </c>
      <c r="Q107" s="227">
        <v>0.00016694</v>
      </c>
      <c r="R107" s="227">
        <f>Q107*H107</f>
        <v>0.094354488</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2572</v>
      </c>
    </row>
    <row r="108" s="1" customFormat="1">
      <c r="B108" s="37"/>
      <c r="C108" s="38"/>
      <c r="D108" s="231" t="s">
        <v>208</v>
      </c>
      <c r="E108" s="38"/>
      <c r="F108" s="232" t="s">
        <v>2573</v>
      </c>
      <c r="G108" s="38"/>
      <c r="H108" s="38"/>
      <c r="I108" s="144"/>
      <c r="J108" s="38"/>
      <c r="K108" s="38"/>
      <c r="L108" s="42"/>
      <c r="M108" s="233"/>
      <c r="N108" s="82"/>
      <c r="O108" s="82"/>
      <c r="P108" s="82"/>
      <c r="Q108" s="82"/>
      <c r="R108" s="82"/>
      <c r="S108" s="82"/>
      <c r="T108" s="83"/>
      <c r="AT108" s="16" t="s">
        <v>208</v>
      </c>
      <c r="AU108" s="16" t="s">
        <v>85</v>
      </c>
    </row>
    <row r="109" s="1" customFormat="1">
      <c r="B109" s="37"/>
      <c r="C109" s="38"/>
      <c r="D109" s="231" t="s">
        <v>210</v>
      </c>
      <c r="E109" s="38"/>
      <c r="F109" s="234" t="s">
        <v>773</v>
      </c>
      <c r="G109" s="38"/>
      <c r="H109" s="38"/>
      <c r="I109" s="144"/>
      <c r="J109" s="38"/>
      <c r="K109" s="38"/>
      <c r="L109" s="42"/>
      <c r="M109" s="233"/>
      <c r="N109" s="82"/>
      <c r="O109" s="82"/>
      <c r="P109" s="82"/>
      <c r="Q109" s="82"/>
      <c r="R109" s="82"/>
      <c r="S109" s="82"/>
      <c r="T109" s="83"/>
      <c r="AT109" s="16" t="s">
        <v>210</v>
      </c>
      <c r="AU109" s="16" t="s">
        <v>85</v>
      </c>
    </row>
    <row r="110" s="12" customFormat="1">
      <c r="B110" s="235"/>
      <c r="C110" s="236"/>
      <c r="D110" s="231" t="s">
        <v>214</v>
      </c>
      <c r="E110" s="237" t="s">
        <v>30</v>
      </c>
      <c r="F110" s="238" t="s">
        <v>2574</v>
      </c>
      <c r="G110" s="236"/>
      <c r="H110" s="239">
        <v>263.75999999999999</v>
      </c>
      <c r="I110" s="240"/>
      <c r="J110" s="236"/>
      <c r="K110" s="236"/>
      <c r="L110" s="241"/>
      <c r="M110" s="242"/>
      <c r="N110" s="243"/>
      <c r="O110" s="243"/>
      <c r="P110" s="243"/>
      <c r="Q110" s="243"/>
      <c r="R110" s="243"/>
      <c r="S110" s="243"/>
      <c r="T110" s="244"/>
      <c r="AT110" s="245" t="s">
        <v>214</v>
      </c>
      <c r="AU110" s="245" t="s">
        <v>85</v>
      </c>
      <c r="AV110" s="12" t="s">
        <v>85</v>
      </c>
      <c r="AW110" s="12" t="s">
        <v>36</v>
      </c>
      <c r="AX110" s="12" t="s">
        <v>75</v>
      </c>
      <c r="AY110" s="245" t="s">
        <v>199</v>
      </c>
    </row>
    <row r="111" s="12" customFormat="1">
      <c r="B111" s="235"/>
      <c r="C111" s="236"/>
      <c r="D111" s="231" t="s">
        <v>214</v>
      </c>
      <c r="E111" s="237" t="s">
        <v>30</v>
      </c>
      <c r="F111" s="238" t="s">
        <v>2575</v>
      </c>
      <c r="G111" s="236"/>
      <c r="H111" s="239">
        <v>301.44</v>
      </c>
      <c r="I111" s="240"/>
      <c r="J111" s="236"/>
      <c r="K111" s="236"/>
      <c r="L111" s="241"/>
      <c r="M111" s="242"/>
      <c r="N111" s="243"/>
      <c r="O111" s="243"/>
      <c r="P111" s="243"/>
      <c r="Q111" s="243"/>
      <c r="R111" s="243"/>
      <c r="S111" s="243"/>
      <c r="T111" s="244"/>
      <c r="AT111" s="245" t="s">
        <v>214</v>
      </c>
      <c r="AU111" s="245" t="s">
        <v>85</v>
      </c>
      <c r="AV111" s="12" t="s">
        <v>85</v>
      </c>
      <c r="AW111" s="12" t="s">
        <v>36</v>
      </c>
      <c r="AX111" s="12" t="s">
        <v>75</v>
      </c>
      <c r="AY111" s="245" t="s">
        <v>199</v>
      </c>
    </row>
    <row r="112" s="13" customFormat="1">
      <c r="B112" s="246"/>
      <c r="C112" s="247"/>
      <c r="D112" s="231" t="s">
        <v>214</v>
      </c>
      <c r="E112" s="248" t="s">
        <v>30</v>
      </c>
      <c r="F112" s="249" t="s">
        <v>216</v>
      </c>
      <c r="G112" s="247"/>
      <c r="H112" s="250">
        <v>565.20000000000005</v>
      </c>
      <c r="I112" s="251"/>
      <c r="J112" s="247"/>
      <c r="K112" s="247"/>
      <c r="L112" s="252"/>
      <c r="M112" s="253"/>
      <c r="N112" s="254"/>
      <c r="O112" s="254"/>
      <c r="P112" s="254"/>
      <c r="Q112" s="254"/>
      <c r="R112" s="254"/>
      <c r="S112" s="254"/>
      <c r="T112" s="255"/>
      <c r="AT112" s="256" t="s">
        <v>214</v>
      </c>
      <c r="AU112" s="256" t="s">
        <v>85</v>
      </c>
      <c r="AV112" s="13" t="s">
        <v>206</v>
      </c>
      <c r="AW112" s="13" t="s">
        <v>36</v>
      </c>
      <c r="AX112" s="13" t="s">
        <v>83</v>
      </c>
      <c r="AY112" s="256" t="s">
        <v>199</v>
      </c>
    </row>
    <row r="113" s="1" customFormat="1" ht="16.5" customHeight="1">
      <c r="B113" s="37"/>
      <c r="C113" s="218" t="s">
        <v>247</v>
      </c>
      <c r="D113" s="218" t="s">
        <v>201</v>
      </c>
      <c r="E113" s="219" t="s">
        <v>2576</v>
      </c>
      <c r="F113" s="220" t="s">
        <v>2577</v>
      </c>
      <c r="G113" s="221" t="s">
        <v>229</v>
      </c>
      <c r="H113" s="222">
        <v>120</v>
      </c>
      <c r="I113" s="223"/>
      <c r="J113" s="224">
        <f>ROUND(I113*H113,2)</f>
        <v>0</v>
      </c>
      <c r="K113" s="220" t="s">
        <v>205</v>
      </c>
      <c r="L113" s="42"/>
      <c r="M113" s="225" t="s">
        <v>30</v>
      </c>
      <c r="N113" s="226" t="s">
        <v>46</v>
      </c>
      <c r="O113" s="82"/>
      <c r="P113" s="227">
        <f>O113*H113</f>
        <v>0</v>
      </c>
      <c r="Q113" s="227">
        <v>0.00022440000000000001</v>
      </c>
      <c r="R113" s="227">
        <f>Q113*H113</f>
        <v>0.026928000000000001</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2578</v>
      </c>
    </row>
    <row r="114" s="1" customFormat="1">
      <c r="B114" s="37"/>
      <c r="C114" s="38"/>
      <c r="D114" s="231" t="s">
        <v>208</v>
      </c>
      <c r="E114" s="38"/>
      <c r="F114" s="232" t="s">
        <v>2579</v>
      </c>
      <c r="G114" s="38"/>
      <c r="H114" s="38"/>
      <c r="I114" s="144"/>
      <c r="J114" s="38"/>
      <c r="K114" s="38"/>
      <c r="L114" s="42"/>
      <c r="M114" s="233"/>
      <c r="N114" s="82"/>
      <c r="O114" s="82"/>
      <c r="P114" s="82"/>
      <c r="Q114" s="82"/>
      <c r="R114" s="82"/>
      <c r="S114" s="82"/>
      <c r="T114" s="83"/>
      <c r="AT114" s="16" t="s">
        <v>208</v>
      </c>
      <c r="AU114" s="16" t="s">
        <v>85</v>
      </c>
    </row>
    <row r="115" s="1" customFormat="1">
      <c r="B115" s="37"/>
      <c r="C115" s="38"/>
      <c r="D115" s="231" t="s">
        <v>210</v>
      </c>
      <c r="E115" s="38"/>
      <c r="F115" s="234" t="s">
        <v>782</v>
      </c>
      <c r="G115" s="38"/>
      <c r="H115" s="38"/>
      <c r="I115" s="144"/>
      <c r="J115" s="38"/>
      <c r="K115" s="38"/>
      <c r="L115" s="42"/>
      <c r="M115" s="233"/>
      <c r="N115" s="82"/>
      <c r="O115" s="82"/>
      <c r="P115" s="82"/>
      <c r="Q115" s="82"/>
      <c r="R115" s="82"/>
      <c r="S115" s="82"/>
      <c r="T115" s="83"/>
      <c r="AT115" s="16" t="s">
        <v>210</v>
      </c>
      <c r="AU115" s="16" t="s">
        <v>85</v>
      </c>
    </row>
    <row r="116" s="1" customFormat="1">
      <c r="B116" s="37"/>
      <c r="C116" s="38"/>
      <c r="D116" s="231" t="s">
        <v>212</v>
      </c>
      <c r="E116" s="38"/>
      <c r="F116" s="234" t="s">
        <v>2580</v>
      </c>
      <c r="G116" s="38"/>
      <c r="H116" s="38"/>
      <c r="I116" s="144"/>
      <c r="J116" s="38"/>
      <c r="K116" s="38"/>
      <c r="L116" s="42"/>
      <c r="M116" s="233"/>
      <c r="N116" s="82"/>
      <c r="O116" s="82"/>
      <c r="P116" s="82"/>
      <c r="Q116" s="82"/>
      <c r="R116" s="82"/>
      <c r="S116" s="82"/>
      <c r="T116" s="83"/>
      <c r="AT116" s="16" t="s">
        <v>212</v>
      </c>
      <c r="AU116" s="16" t="s">
        <v>85</v>
      </c>
    </row>
    <row r="117" s="12" customFormat="1">
      <c r="B117" s="235"/>
      <c r="C117" s="236"/>
      <c r="D117" s="231" t="s">
        <v>214</v>
      </c>
      <c r="E117" s="237" t="s">
        <v>30</v>
      </c>
      <c r="F117" s="238" t="s">
        <v>2581</v>
      </c>
      <c r="G117" s="236"/>
      <c r="H117" s="239">
        <v>120</v>
      </c>
      <c r="I117" s="240"/>
      <c r="J117" s="236"/>
      <c r="K117" s="236"/>
      <c r="L117" s="241"/>
      <c r="M117" s="242"/>
      <c r="N117" s="243"/>
      <c r="O117" s="243"/>
      <c r="P117" s="243"/>
      <c r="Q117" s="243"/>
      <c r="R117" s="243"/>
      <c r="S117" s="243"/>
      <c r="T117" s="244"/>
      <c r="AT117" s="245" t="s">
        <v>214</v>
      </c>
      <c r="AU117" s="245" t="s">
        <v>85</v>
      </c>
      <c r="AV117" s="12" t="s">
        <v>85</v>
      </c>
      <c r="AW117" s="12" t="s">
        <v>36</v>
      </c>
      <c r="AX117" s="12" t="s">
        <v>75</v>
      </c>
      <c r="AY117" s="245" t="s">
        <v>199</v>
      </c>
    </row>
    <row r="118" s="13" customFormat="1">
      <c r="B118" s="246"/>
      <c r="C118" s="247"/>
      <c r="D118" s="231" t="s">
        <v>214</v>
      </c>
      <c r="E118" s="248" t="s">
        <v>30</v>
      </c>
      <c r="F118" s="249" t="s">
        <v>216</v>
      </c>
      <c r="G118" s="247"/>
      <c r="H118" s="250">
        <v>120</v>
      </c>
      <c r="I118" s="251"/>
      <c r="J118" s="247"/>
      <c r="K118" s="247"/>
      <c r="L118" s="252"/>
      <c r="M118" s="253"/>
      <c r="N118" s="254"/>
      <c r="O118" s="254"/>
      <c r="P118" s="254"/>
      <c r="Q118" s="254"/>
      <c r="R118" s="254"/>
      <c r="S118" s="254"/>
      <c r="T118" s="255"/>
      <c r="AT118" s="256" t="s">
        <v>214</v>
      </c>
      <c r="AU118" s="256" t="s">
        <v>85</v>
      </c>
      <c r="AV118" s="13" t="s">
        <v>206</v>
      </c>
      <c r="AW118" s="13" t="s">
        <v>36</v>
      </c>
      <c r="AX118" s="13" t="s">
        <v>83</v>
      </c>
      <c r="AY118" s="256" t="s">
        <v>199</v>
      </c>
    </row>
    <row r="119" s="1" customFormat="1" ht="16.5" customHeight="1">
      <c r="B119" s="37"/>
      <c r="C119" s="218" t="s">
        <v>254</v>
      </c>
      <c r="D119" s="218" t="s">
        <v>201</v>
      </c>
      <c r="E119" s="219" t="s">
        <v>2582</v>
      </c>
      <c r="F119" s="220" t="s">
        <v>2583</v>
      </c>
      <c r="G119" s="221" t="s">
        <v>229</v>
      </c>
      <c r="H119" s="222">
        <v>60</v>
      </c>
      <c r="I119" s="223"/>
      <c r="J119" s="224">
        <f>ROUND(I119*H119,2)</f>
        <v>0</v>
      </c>
      <c r="K119" s="220" t="s">
        <v>205</v>
      </c>
      <c r="L119" s="42"/>
      <c r="M119" s="225" t="s">
        <v>30</v>
      </c>
      <c r="N119" s="226" t="s">
        <v>46</v>
      </c>
      <c r="O119" s="82"/>
      <c r="P119" s="227">
        <f>O119*H119</f>
        <v>0</v>
      </c>
      <c r="Q119" s="227">
        <v>0.0011628000000000001</v>
      </c>
      <c r="R119" s="227">
        <f>Q119*H119</f>
        <v>0.069768000000000011</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2584</v>
      </c>
    </row>
    <row r="120" s="1" customFormat="1">
      <c r="B120" s="37"/>
      <c r="C120" s="38"/>
      <c r="D120" s="231" t="s">
        <v>208</v>
      </c>
      <c r="E120" s="38"/>
      <c r="F120" s="232" t="s">
        <v>2585</v>
      </c>
      <c r="G120" s="38"/>
      <c r="H120" s="38"/>
      <c r="I120" s="144"/>
      <c r="J120" s="38"/>
      <c r="K120" s="38"/>
      <c r="L120" s="42"/>
      <c r="M120" s="233"/>
      <c r="N120" s="82"/>
      <c r="O120" s="82"/>
      <c r="P120" s="82"/>
      <c r="Q120" s="82"/>
      <c r="R120" s="82"/>
      <c r="S120" s="82"/>
      <c r="T120" s="83"/>
      <c r="AT120" s="16" t="s">
        <v>208</v>
      </c>
      <c r="AU120" s="16" t="s">
        <v>85</v>
      </c>
    </row>
    <row r="121" s="1" customFormat="1">
      <c r="B121" s="37"/>
      <c r="C121" s="38"/>
      <c r="D121" s="231" t="s">
        <v>210</v>
      </c>
      <c r="E121" s="38"/>
      <c r="F121" s="234" t="s">
        <v>782</v>
      </c>
      <c r="G121" s="38"/>
      <c r="H121" s="38"/>
      <c r="I121" s="144"/>
      <c r="J121" s="38"/>
      <c r="K121" s="38"/>
      <c r="L121" s="42"/>
      <c r="M121" s="233"/>
      <c r="N121" s="82"/>
      <c r="O121" s="82"/>
      <c r="P121" s="82"/>
      <c r="Q121" s="82"/>
      <c r="R121" s="82"/>
      <c r="S121" s="82"/>
      <c r="T121" s="83"/>
      <c r="AT121" s="16" t="s">
        <v>210</v>
      </c>
      <c r="AU121" s="16" t="s">
        <v>85</v>
      </c>
    </row>
    <row r="122" s="1" customFormat="1">
      <c r="B122" s="37"/>
      <c r="C122" s="38"/>
      <c r="D122" s="231" t="s">
        <v>212</v>
      </c>
      <c r="E122" s="38"/>
      <c r="F122" s="234" t="s">
        <v>2586</v>
      </c>
      <c r="G122" s="38"/>
      <c r="H122" s="38"/>
      <c r="I122" s="144"/>
      <c r="J122" s="38"/>
      <c r="K122" s="38"/>
      <c r="L122" s="42"/>
      <c r="M122" s="233"/>
      <c r="N122" s="82"/>
      <c r="O122" s="82"/>
      <c r="P122" s="82"/>
      <c r="Q122" s="82"/>
      <c r="R122" s="82"/>
      <c r="S122" s="82"/>
      <c r="T122" s="83"/>
      <c r="AT122" s="16" t="s">
        <v>212</v>
      </c>
      <c r="AU122" s="16" t="s">
        <v>85</v>
      </c>
    </row>
    <row r="123" s="1" customFormat="1" ht="16.5" customHeight="1">
      <c r="B123" s="37"/>
      <c r="C123" s="218" t="s">
        <v>263</v>
      </c>
      <c r="D123" s="218" t="s">
        <v>201</v>
      </c>
      <c r="E123" s="219" t="s">
        <v>2587</v>
      </c>
      <c r="F123" s="220" t="s">
        <v>2588</v>
      </c>
      <c r="G123" s="221" t="s">
        <v>204</v>
      </c>
      <c r="H123" s="222">
        <v>200</v>
      </c>
      <c r="I123" s="223"/>
      <c r="J123" s="224">
        <f>ROUND(I123*H123,2)</f>
        <v>0</v>
      </c>
      <c r="K123" s="220" t="s">
        <v>205</v>
      </c>
      <c r="L123" s="42"/>
      <c r="M123" s="225" t="s">
        <v>30</v>
      </c>
      <c r="N123" s="226" t="s">
        <v>46</v>
      </c>
      <c r="O123" s="82"/>
      <c r="P123" s="227">
        <f>O123*H123</f>
        <v>0</v>
      </c>
      <c r="Q123" s="227">
        <v>9.8999999999999994E-05</v>
      </c>
      <c r="R123" s="227">
        <f>Q123*H123</f>
        <v>0.019799999999999998</v>
      </c>
      <c r="S123" s="227">
        <v>0</v>
      </c>
      <c r="T123" s="228">
        <f>S123*H123</f>
        <v>0</v>
      </c>
      <c r="AR123" s="229" t="s">
        <v>206</v>
      </c>
      <c r="AT123" s="229" t="s">
        <v>201</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2589</v>
      </c>
    </row>
    <row r="124" s="1" customFormat="1">
      <c r="B124" s="37"/>
      <c r="C124" s="38"/>
      <c r="D124" s="231" t="s">
        <v>208</v>
      </c>
      <c r="E124" s="38"/>
      <c r="F124" s="232" t="s">
        <v>2590</v>
      </c>
      <c r="G124" s="38"/>
      <c r="H124" s="38"/>
      <c r="I124" s="144"/>
      <c r="J124" s="38"/>
      <c r="K124" s="38"/>
      <c r="L124" s="42"/>
      <c r="M124" s="233"/>
      <c r="N124" s="82"/>
      <c r="O124" s="82"/>
      <c r="P124" s="82"/>
      <c r="Q124" s="82"/>
      <c r="R124" s="82"/>
      <c r="S124" s="82"/>
      <c r="T124" s="83"/>
      <c r="AT124" s="16" t="s">
        <v>208</v>
      </c>
      <c r="AU124" s="16" t="s">
        <v>85</v>
      </c>
    </row>
    <row r="125" s="1" customFormat="1">
      <c r="B125" s="37"/>
      <c r="C125" s="38"/>
      <c r="D125" s="231" t="s">
        <v>210</v>
      </c>
      <c r="E125" s="38"/>
      <c r="F125" s="234" t="s">
        <v>2591</v>
      </c>
      <c r="G125" s="38"/>
      <c r="H125" s="38"/>
      <c r="I125" s="144"/>
      <c r="J125" s="38"/>
      <c r="K125" s="38"/>
      <c r="L125" s="42"/>
      <c r="M125" s="233"/>
      <c r="N125" s="82"/>
      <c r="O125" s="82"/>
      <c r="P125" s="82"/>
      <c r="Q125" s="82"/>
      <c r="R125" s="82"/>
      <c r="S125" s="82"/>
      <c r="T125" s="83"/>
      <c r="AT125" s="16" t="s">
        <v>210</v>
      </c>
      <c r="AU125" s="16" t="s">
        <v>85</v>
      </c>
    </row>
    <row r="126" s="1" customFormat="1" ht="16.5" customHeight="1">
      <c r="B126" s="37"/>
      <c r="C126" s="263" t="s">
        <v>225</v>
      </c>
      <c r="D126" s="263" t="s">
        <v>774</v>
      </c>
      <c r="E126" s="264" t="s">
        <v>2592</v>
      </c>
      <c r="F126" s="265" t="s">
        <v>2593</v>
      </c>
      <c r="G126" s="266" t="s">
        <v>204</v>
      </c>
      <c r="H126" s="267">
        <v>880.89999999999998</v>
      </c>
      <c r="I126" s="268"/>
      <c r="J126" s="269">
        <f>ROUND(I126*H126,2)</f>
        <v>0</v>
      </c>
      <c r="K126" s="265" t="s">
        <v>205</v>
      </c>
      <c r="L126" s="270"/>
      <c r="M126" s="271" t="s">
        <v>30</v>
      </c>
      <c r="N126" s="272" t="s">
        <v>46</v>
      </c>
      <c r="O126" s="82"/>
      <c r="P126" s="227">
        <f>O126*H126</f>
        <v>0</v>
      </c>
      <c r="Q126" s="227">
        <v>0.00020000000000000001</v>
      </c>
      <c r="R126" s="227">
        <f>Q126*H126</f>
        <v>0.17618</v>
      </c>
      <c r="S126" s="227">
        <v>0</v>
      </c>
      <c r="T126" s="228">
        <f>S126*H126</f>
        <v>0</v>
      </c>
      <c r="AR126" s="229" t="s">
        <v>263</v>
      </c>
      <c r="AT126" s="229" t="s">
        <v>774</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2594</v>
      </c>
    </row>
    <row r="127" s="1" customFormat="1">
      <c r="B127" s="37"/>
      <c r="C127" s="38"/>
      <c r="D127" s="231" t="s">
        <v>208</v>
      </c>
      <c r="E127" s="38"/>
      <c r="F127" s="232" t="s">
        <v>2593</v>
      </c>
      <c r="G127" s="38"/>
      <c r="H127" s="38"/>
      <c r="I127" s="144"/>
      <c r="J127" s="38"/>
      <c r="K127" s="38"/>
      <c r="L127" s="42"/>
      <c r="M127" s="233"/>
      <c r="N127" s="82"/>
      <c r="O127" s="82"/>
      <c r="P127" s="82"/>
      <c r="Q127" s="82"/>
      <c r="R127" s="82"/>
      <c r="S127" s="82"/>
      <c r="T127" s="83"/>
      <c r="AT127" s="16" t="s">
        <v>208</v>
      </c>
      <c r="AU127" s="16" t="s">
        <v>85</v>
      </c>
    </row>
    <row r="128" s="1" customFormat="1" ht="16.5" customHeight="1">
      <c r="B128" s="37"/>
      <c r="C128" s="263" t="s">
        <v>124</v>
      </c>
      <c r="D128" s="263" t="s">
        <v>774</v>
      </c>
      <c r="E128" s="264" t="s">
        <v>2595</v>
      </c>
      <c r="F128" s="265" t="s">
        <v>2596</v>
      </c>
      <c r="G128" s="266" t="s">
        <v>277</v>
      </c>
      <c r="H128" s="267">
        <v>1</v>
      </c>
      <c r="I128" s="268"/>
      <c r="J128" s="269">
        <f>ROUND(I128*H128,2)</f>
        <v>0</v>
      </c>
      <c r="K128" s="265" t="s">
        <v>205</v>
      </c>
      <c r="L128" s="270"/>
      <c r="M128" s="271" t="s">
        <v>30</v>
      </c>
      <c r="N128" s="272" t="s">
        <v>46</v>
      </c>
      <c r="O128" s="82"/>
      <c r="P128" s="227">
        <f>O128*H128</f>
        <v>0</v>
      </c>
      <c r="Q128" s="227">
        <v>0.012999999999999999</v>
      </c>
      <c r="R128" s="227">
        <f>Q128*H128</f>
        <v>0.012999999999999999</v>
      </c>
      <c r="S128" s="227">
        <v>0</v>
      </c>
      <c r="T128" s="228">
        <f>S128*H128</f>
        <v>0</v>
      </c>
      <c r="AR128" s="229" t="s">
        <v>263</v>
      </c>
      <c r="AT128" s="229" t="s">
        <v>774</v>
      </c>
      <c r="AU128" s="229" t="s">
        <v>85</v>
      </c>
      <c r="AY128" s="16" t="s">
        <v>199</v>
      </c>
      <c r="BE128" s="230">
        <f>IF(N128="základní",J128,0)</f>
        <v>0</v>
      </c>
      <c r="BF128" s="230">
        <f>IF(N128="snížená",J128,0)</f>
        <v>0</v>
      </c>
      <c r="BG128" s="230">
        <f>IF(N128="zákl. přenesená",J128,0)</f>
        <v>0</v>
      </c>
      <c r="BH128" s="230">
        <f>IF(N128="sníž. přenesená",J128,0)</f>
        <v>0</v>
      </c>
      <c r="BI128" s="230">
        <f>IF(N128="nulová",J128,0)</f>
        <v>0</v>
      </c>
      <c r="BJ128" s="16" t="s">
        <v>83</v>
      </c>
      <c r="BK128" s="230">
        <f>ROUND(I128*H128,2)</f>
        <v>0</v>
      </c>
      <c r="BL128" s="16" t="s">
        <v>206</v>
      </c>
      <c r="BM128" s="229" t="s">
        <v>2597</v>
      </c>
    </row>
    <row r="129" s="1" customFormat="1">
      <c r="B129" s="37"/>
      <c r="C129" s="38"/>
      <c r="D129" s="231" t="s">
        <v>208</v>
      </c>
      <c r="E129" s="38"/>
      <c r="F129" s="232" t="s">
        <v>2596</v>
      </c>
      <c r="G129" s="38"/>
      <c r="H129" s="38"/>
      <c r="I129" s="144"/>
      <c r="J129" s="38"/>
      <c r="K129" s="38"/>
      <c r="L129" s="42"/>
      <c r="M129" s="233"/>
      <c r="N129" s="82"/>
      <c r="O129" s="82"/>
      <c r="P129" s="82"/>
      <c r="Q129" s="82"/>
      <c r="R129" s="82"/>
      <c r="S129" s="82"/>
      <c r="T129" s="83"/>
      <c r="AT129" s="16" t="s">
        <v>208</v>
      </c>
      <c r="AU129" s="16" t="s">
        <v>85</v>
      </c>
    </row>
    <row r="130" s="1" customFormat="1">
      <c r="B130" s="37"/>
      <c r="C130" s="38"/>
      <c r="D130" s="231" t="s">
        <v>212</v>
      </c>
      <c r="E130" s="38"/>
      <c r="F130" s="234" t="s">
        <v>2598</v>
      </c>
      <c r="G130" s="38"/>
      <c r="H130" s="38"/>
      <c r="I130" s="144"/>
      <c r="J130" s="38"/>
      <c r="K130" s="38"/>
      <c r="L130" s="42"/>
      <c r="M130" s="233"/>
      <c r="N130" s="82"/>
      <c r="O130" s="82"/>
      <c r="P130" s="82"/>
      <c r="Q130" s="82"/>
      <c r="R130" s="82"/>
      <c r="S130" s="82"/>
      <c r="T130" s="83"/>
      <c r="AT130" s="16" t="s">
        <v>212</v>
      </c>
      <c r="AU130" s="16" t="s">
        <v>85</v>
      </c>
    </row>
    <row r="131" s="11" customFormat="1" ht="22.8" customHeight="1">
      <c r="B131" s="202"/>
      <c r="C131" s="203"/>
      <c r="D131" s="204" t="s">
        <v>74</v>
      </c>
      <c r="E131" s="216" t="s">
        <v>217</v>
      </c>
      <c r="F131" s="216" t="s">
        <v>218</v>
      </c>
      <c r="G131" s="203"/>
      <c r="H131" s="203"/>
      <c r="I131" s="206"/>
      <c r="J131" s="217">
        <f>BK131</f>
        <v>0</v>
      </c>
      <c r="K131" s="203"/>
      <c r="L131" s="208"/>
      <c r="M131" s="209"/>
      <c r="N131" s="210"/>
      <c r="O131" s="210"/>
      <c r="P131" s="211">
        <f>SUM(P132:P139)</f>
        <v>0</v>
      </c>
      <c r="Q131" s="210"/>
      <c r="R131" s="211">
        <f>SUM(R132:R139)</f>
        <v>488.29389000000003</v>
      </c>
      <c r="S131" s="210"/>
      <c r="T131" s="212">
        <f>SUM(T132:T139)</f>
        <v>0</v>
      </c>
      <c r="AR131" s="213" t="s">
        <v>83</v>
      </c>
      <c r="AT131" s="214" t="s">
        <v>74</v>
      </c>
      <c r="AU131" s="214" t="s">
        <v>83</v>
      </c>
      <c r="AY131" s="213" t="s">
        <v>199</v>
      </c>
      <c r="BK131" s="215">
        <f>SUM(BK132:BK139)</f>
        <v>0</v>
      </c>
    </row>
    <row r="132" s="1" customFormat="1" ht="16.5" customHeight="1">
      <c r="B132" s="37"/>
      <c r="C132" s="218" t="s">
        <v>127</v>
      </c>
      <c r="D132" s="218" t="s">
        <v>201</v>
      </c>
      <c r="E132" s="219" t="s">
        <v>2599</v>
      </c>
      <c r="F132" s="220" t="s">
        <v>2600</v>
      </c>
      <c r="G132" s="221" t="s">
        <v>221</v>
      </c>
      <c r="H132" s="222">
        <v>192</v>
      </c>
      <c r="I132" s="223"/>
      <c r="J132" s="224">
        <f>ROUND(I132*H132,2)</f>
        <v>0</v>
      </c>
      <c r="K132" s="220" t="s">
        <v>205</v>
      </c>
      <c r="L132" s="42"/>
      <c r="M132" s="225" t="s">
        <v>30</v>
      </c>
      <c r="N132" s="226" t="s">
        <v>46</v>
      </c>
      <c r="O132" s="82"/>
      <c r="P132" s="227">
        <f>O132*H132</f>
        <v>0</v>
      </c>
      <c r="Q132" s="227">
        <v>2.2912400000000002</v>
      </c>
      <c r="R132" s="227">
        <f>Q132*H132</f>
        <v>439.91808000000003</v>
      </c>
      <c r="S132" s="227">
        <v>0</v>
      </c>
      <c r="T132" s="228">
        <f>S132*H132</f>
        <v>0</v>
      </c>
      <c r="AR132" s="229" t="s">
        <v>206</v>
      </c>
      <c r="AT132" s="229" t="s">
        <v>201</v>
      </c>
      <c r="AU132" s="229" t="s">
        <v>85</v>
      </c>
      <c r="AY132" s="16" t="s">
        <v>199</v>
      </c>
      <c r="BE132" s="230">
        <f>IF(N132="základní",J132,0)</f>
        <v>0</v>
      </c>
      <c r="BF132" s="230">
        <f>IF(N132="snížená",J132,0)</f>
        <v>0</v>
      </c>
      <c r="BG132" s="230">
        <f>IF(N132="zákl. přenesená",J132,0)</f>
        <v>0</v>
      </c>
      <c r="BH132" s="230">
        <f>IF(N132="sníž. přenesená",J132,0)</f>
        <v>0</v>
      </c>
      <c r="BI132" s="230">
        <f>IF(N132="nulová",J132,0)</f>
        <v>0</v>
      </c>
      <c r="BJ132" s="16" t="s">
        <v>83</v>
      </c>
      <c r="BK132" s="230">
        <f>ROUND(I132*H132,2)</f>
        <v>0</v>
      </c>
      <c r="BL132" s="16" t="s">
        <v>206</v>
      </c>
      <c r="BM132" s="229" t="s">
        <v>2601</v>
      </c>
    </row>
    <row r="133" s="1" customFormat="1">
      <c r="B133" s="37"/>
      <c r="C133" s="38"/>
      <c r="D133" s="231" t="s">
        <v>208</v>
      </c>
      <c r="E133" s="38"/>
      <c r="F133" s="232" t="s">
        <v>2602</v>
      </c>
      <c r="G133" s="38"/>
      <c r="H133" s="38"/>
      <c r="I133" s="144"/>
      <c r="J133" s="38"/>
      <c r="K133" s="38"/>
      <c r="L133" s="42"/>
      <c r="M133" s="233"/>
      <c r="N133" s="82"/>
      <c r="O133" s="82"/>
      <c r="P133" s="82"/>
      <c r="Q133" s="82"/>
      <c r="R133" s="82"/>
      <c r="S133" s="82"/>
      <c r="T133" s="83"/>
      <c r="AT133" s="16" t="s">
        <v>208</v>
      </c>
      <c r="AU133" s="16" t="s">
        <v>85</v>
      </c>
    </row>
    <row r="134" s="1" customFormat="1">
      <c r="B134" s="37"/>
      <c r="C134" s="38"/>
      <c r="D134" s="231" t="s">
        <v>210</v>
      </c>
      <c r="E134" s="38"/>
      <c r="F134" s="234" t="s">
        <v>2603</v>
      </c>
      <c r="G134" s="38"/>
      <c r="H134" s="38"/>
      <c r="I134" s="144"/>
      <c r="J134" s="38"/>
      <c r="K134" s="38"/>
      <c r="L134" s="42"/>
      <c r="M134" s="233"/>
      <c r="N134" s="82"/>
      <c r="O134" s="82"/>
      <c r="P134" s="82"/>
      <c r="Q134" s="82"/>
      <c r="R134" s="82"/>
      <c r="S134" s="82"/>
      <c r="T134" s="83"/>
      <c r="AT134" s="16" t="s">
        <v>210</v>
      </c>
      <c r="AU134" s="16" t="s">
        <v>85</v>
      </c>
    </row>
    <row r="135" s="1" customFormat="1">
      <c r="B135" s="37"/>
      <c r="C135" s="38"/>
      <c r="D135" s="231" t="s">
        <v>212</v>
      </c>
      <c r="E135" s="38"/>
      <c r="F135" s="234" t="s">
        <v>2604</v>
      </c>
      <c r="G135" s="38"/>
      <c r="H135" s="38"/>
      <c r="I135" s="144"/>
      <c r="J135" s="38"/>
      <c r="K135" s="38"/>
      <c r="L135" s="42"/>
      <c r="M135" s="233"/>
      <c r="N135" s="82"/>
      <c r="O135" s="82"/>
      <c r="P135" s="82"/>
      <c r="Q135" s="82"/>
      <c r="R135" s="82"/>
      <c r="S135" s="82"/>
      <c r="T135" s="83"/>
      <c r="AT135" s="16" t="s">
        <v>212</v>
      </c>
      <c r="AU135" s="16" t="s">
        <v>85</v>
      </c>
    </row>
    <row r="136" s="1" customFormat="1" ht="16.5" customHeight="1">
      <c r="B136" s="37"/>
      <c r="C136" s="218" t="s">
        <v>130</v>
      </c>
      <c r="D136" s="218" t="s">
        <v>201</v>
      </c>
      <c r="E136" s="219" t="s">
        <v>2605</v>
      </c>
      <c r="F136" s="220" t="s">
        <v>2606</v>
      </c>
      <c r="G136" s="221" t="s">
        <v>221</v>
      </c>
      <c r="H136" s="222">
        <v>21</v>
      </c>
      <c r="I136" s="223"/>
      <c r="J136" s="224">
        <f>ROUND(I136*H136,2)</f>
        <v>0</v>
      </c>
      <c r="K136" s="220" t="s">
        <v>205</v>
      </c>
      <c r="L136" s="42"/>
      <c r="M136" s="225" t="s">
        <v>30</v>
      </c>
      <c r="N136" s="226" t="s">
        <v>46</v>
      </c>
      <c r="O136" s="82"/>
      <c r="P136" s="227">
        <f>O136*H136</f>
        <v>0</v>
      </c>
      <c r="Q136" s="227">
        <v>2.3036099999999999</v>
      </c>
      <c r="R136" s="227">
        <f>Q136*H136</f>
        <v>48.375810000000001</v>
      </c>
      <c r="S136" s="227">
        <v>0</v>
      </c>
      <c r="T136" s="228">
        <f>S136*H136</f>
        <v>0</v>
      </c>
      <c r="AR136" s="229" t="s">
        <v>206</v>
      </c>
      <c r="AT136" s="229" t="s">
        <v>201</v>
      </c>
      <c r="AU136" s="229" t="s">
        <v>85</v>
      </c>
      <c r="AY136" s="16" t="s">
        <v>199</v>
      </c>
      <c r="BE136" s="230">
        <f>IF(N136="základní",J136,0)</f>
        <v>0</v>
      </c>
      <c r="BF136" s="230">
        <f>IF(N136="snížená",J136,0)</f>
        <v>0</v>
      </c>
      <c r="BG136" s="230">
        <f>IF(N136="zákl. přenesená",J136,0)</f>
        <v>0</v>
      </c>
      <c r="BH136" s="230">
        <f>IF(N136="sníž. přenesená",J136,0)</f>
        <v>0</v>
      </c>
      <c r="BI136" s="230">
        <f>IF(N136="nulová",J136,0)</f>
        <v>0</v>
      </c>
      <c r="BJ136" s="16" t="s">
        <v>83</v>
      </c>
      <c r="BK136" s="230">
        <f>ROUND(I136*H136,2)</f>
        <v>0</v>
      </c>
      <c r="BL136" s="16" t="s">
        <v>206</v>
      </c>
      <c r="BM136" s="229" t="s">
        <v>2607</v>
      </c>
    </row>
    <row r="137" s="1" customFormat="1">
      <c r="B137" s="37"/>
      <c r="C137" s="38"/>
      <c r="D137" s="231" t="s">
        <v>208</v>
      </c>
      <c r="E137" s="38"/>
      <c r="F137" s="232" t="s">
        <v>2608</v>
      </c>
      <c r="G137" s="38"/>
      <c r="H137" s="38"/>
      <c r="I137" s="144"/>
      <c r="J137" s="38"/>
      <c r="K137" s="38"/>
      <c r="L137" s="42"/>
      <c r="M137" s="233"/>
      <c r="N137" s="82"/>
      <c r="O137" s="82"/>
      <c r="P137" s="82"/>
      <c r="Q137" s="82"/>
      <c r="R137" s="82"/>
      <c r="S137" s="82"/>
      <c r="T137" s="83"/>
      <c r="AT137" s="16" t="s">
        <v>208</v>
      </c>
      <c r="AU137" s="16" t="s">
        <v>85</v>
      </c>
    </row>
    <row r="138" s="1" customFormat="1">
      <c r="B138" s="37"/>
      <c r="C138" s="38"/>
      <c r="D138" s="231" t="s">
        <v>210</v>
      </c>
      <c r="E138" s="38"/>
      <c r="F138" s="234" t="s">
        <v>2609</v>
      </c>
      <c r="G138" s="38"/>
      <c r="H138" s="38"/>
      <c r="I138" s="144"/>
      <c r="J138" s="38"/>
      <c r="K138" s="38"/>
      <c r="L138" s="42"/>
      <c r="M138" s="233"/>
      <c r="N138" s="82"/>
      <c r="O138" s="82"/>
      <c r="P138" s="82"/>
      <c r="Q138" s="82"/>
      <c r="R138" s="82"/>
      <c r="S138" s="82"/>
      <c r="T138" s="83"/>
      <c r="AT138" s="16" t="s">
        <v>210</v>
      </c>
      <c r="AU138" s="16" t="s">
        <v>85</v>
      </c>
    </row>
    <row r="139" s="1" customFormat="1">
      <c r="B139" s="37"/>
      <c r="C139" s="38"/>
      <c r="D139" s="231" t="s">
        <v>212</v>
      </c>
      <c r="E139" s="38"/>
      <c r="F139" s="234" t="s">
        <v>2610</v>
      </c>
      <c r="G139" s="38"/>
      <c r="H139" s="38"/>
      <c r="I139" s="144"/>
      <c r="J139" s="38"/>
      <c r="K139" s="38"/>
      <c r="L139" s="42"/>
      <c r="M139" s="233"/>
      <c r="N139" s="82"/>
      <c r="O139" s="82"/>
      <c r="P139" s="82"/>
      <c r="Q139" s="82"/>
      <c r="R139" s="82"/>
      <c r="S139" s="82"/>
      <c r="T139" s="83"/>
      <c r="AT139" s="16" t="s">
        <v>212</v>
      </c>
      <c r="AU139" s="16" t="s">
        <v>85</v>
      </c>
    </row>
    <row r="140" s="11" customFormat="1" ht="22.8" customHeight="1">
      <c r="B140" s="202"/>
      <c r="C140" s="203"/>
      <c r="D140" s="204" t="s">
        <v>74</v>
      </c>
      <c r="E140" s="216" t="s">
        <v>263</v>
      </c>
      <c r="F140" s="216" t="s">
        <v>864</v>
      </c>
      <c r="G140" s="203"/>
      <c r="H140" s="203"/>
      <c r="I140" s="206"/>
      <c r="J140" s="217">
        <f>BK140</f>
        <v>0</v>
      </c>
      <c r="K140" s="203"/>
      <c r="L140" s="208"/>
      <c r="M140" s="209"/>
      <c r="N140" s="210"/>
      <c r="O140" s="210"/>
      <c r="P140" s="211">
        <f>SUM(P141:P144)</f>
        <v>0</v>
      </c>
      <c r="Q140" s="210"/>
      <c r="R140" s="211">
        <f>SUM(R141:R144)</f>
        <v>0.00084999999999999995</v>
      </c>
      <c r="S140" s="210"/>
      <c r="T140" s="212">
        <f>SUM(T141:T144)</f>
        <v>0</v>
      </c>
      <c r="AR140" s="213" t="s">
        <v>83</v>
      </c>
      <c r="AT140" s="214" t="s">
        <v>74</v>
      </c>
      <c r="AU140" s="214" t="s">
        <v>83</v>
      </c>
      <c r="AY140" s="213" t="s">
        <v>199</v>
      </c>
      <c r="BK140" s="215">
        <f>SUM(BK141:BK144)</f>
        <v>0</v>
      </c>
    </row>
    <row r="141" s="1" customFormat="1" ht="16.5" customHeight="1">
      <c r="B141" s="37"/>
      <c r="C141" s="218" t="s">
        <v>133</v>
      </c>
      <c r="D141" s="218" t="s">
        <v>201</v>
      </c>
      <c r="E141" s="219" t="s">
        <v>2611</v>
      </c>
      <c r="F141" s="220" t="s">
        <v>2612</v>
      </c>
      <c r="G141" s="221" t="s">
        <v>277</v>
      </c>
      <c r="H141" s="222">
        <v>1</v>
      </c>
      <c r="I141" s="223"/>
      <c r="J141" s="224">
        <f>ROUND(I141*H141,2)</f>
        <v>0</v>
      </c>
      <c r="K141" s="220" t="s">
        <v>205</v>
      </c>
      <c r="L141" s="42"/>
      <c r="M141" s="225" t="s">
        <v>30</v>
      </c>
      <c r="N141" s="226" t="s">
        <v>46</v>
      </c>
      <c r="O141" s="82"/>
      <c r="P141" s="227">
        <f>O141*H141</f>
        <v>0</v>
      </c>
      <c r="Q141" s="227">
        <v>0.00084999999999999995</v>
      </c>
      <c r="R141" s="227">
        <f>Q141*H141</f>
        <v>0.00084999999999999995</v>
      </c>
      <c r="S141" s="227">
        <v>0</v>
      </c>
      <c r="T141" s="228">
        <f>S141*H141</f>
        <v>0</v>
      </c>
      <c r="AR141" s="229" t="s">
        <v>206</v>
      </c>
      <c r="AT141" s="229" t="s">
        <v>201</v>
      </c>
      <c r="AU141" s="229" t="s">
        <v>85</v>
      </c>
      <c r="AY141" s="16" t="s">
        <v>199</v>
      </c>
      <c r="BE141" s="230">
        <f>IF(N141="základní",J141,0)</f>
        <v>0</v>
      </c>
      <c r="BF141" s="230">
        <f>IF(N141="snížená",J141,0)</f>
        <v>0</v>
      </c>
      <c r="BG141" s="230">
        <f>IF(N141="zákl. přenesená",J141,0)</f>
        <v>0</v>
      </c>
      <c r="BH141" s="230">
        <f>IF(N141="sníž. přenesená",J141,0)</f>
        <v>0</v>
      </c>
      <c r="BI141" s="230">
        <f>IF(N141="nulová",J141,0)</f>
        <v>0</v>
      </c>
      <c r="BJ141" s="16" t="s">
        <v>83</v>
      </c>
      <c r="BK141" s="230">
        <f>ROUND(I141*H141,2)</f>
        <v>0</v>
      </c>
      <c r="BL141" s="16" t="s">
        <v>206</v>
      </c>
      <c r="BM141" s="229" t="s">
        <v>2613</v>
      </c>
    </row>
    <row r="142" s="1" customFormat="1">
      <c r="B142" s="37"/>
      <c r="C142" s="38"/>
      <c r="D142" s="231" t="s">
        <v>208</v>
      </c>
      <c r="E142" s="38"/>
      <c r="F142" s="232" t="s">
        <v>2614</v>
      </c>
      <c r="G142" s="38"/>
      <c r="H142" s="38"/>
      <c r="I142" s="144"/>
      <c r="J142" s="38"/>
      <c r="K142" s="38"/>
      <c r="L142" s="42"/>
      <c r="M142" s="233"/>
      <c r="N142" s="82"/>
      <c r="O142" s="82"/>
      <c r="P142" s="82"/>
      <c r="Q142" s="82"/>
      <c r="R142" s="82"/>
      <c r="S142" s="82"/>
      <c r="T142" s="83"/>
      <c r="AT142" s="16" t="s">
        <v>208</v>
      </c>
      <c r="AU142" s="16" t="s">
        <v>85</v>
      </c>
    </row>
    <row r="143" s="1" customFormat="1">
      <c r="B143" s="37"/>
      <c r="C143" s="38"/>
      <c r="D143" s="231" t="s">
        <v>210</v>
      </c>
      <c r="E143" s="38"/>
      <c r="F143" s="234" t="s">
        <v>2615</v>
      </c>
      <c r="G143" s="38"/>
      <c r="H143" s="38"/>
      <c r="I143" s="144"/>
      <c r="J143" s="38"/>
      <c r="K143" s="38"/>
      <c r="L143" s="42"/>
      <c r="M143" s="233"/>
      <c r="N143" s="82"/>
      <c r="O143" s="82"/>
      <c r="P143" s="82"/>
      <c r="Q143" s="82"/>
      <c r="R143" s="82"/>
      <c r="S143" s="82"/>
      <c r="T143" s="83"/>
      <c r="AT143" s="16" t="s">
        <v>210</v>
      </c>
      <c r="AU143" s="16" t="s">
        <v>85</v>
      </c>
    </row>
    <row r="144" s="1" customFormat="1">
      <c r="B144" s="37"/>
      <c r="C144" s="38"/>
      <c r="D144" s="231" t="s">
        <v>212</v>
      </c>
      <c r="E144" s="38"/>
      <c r="F144" s="234" t="s">
        <v>2616</v>
      </c>
      <c r="G144" s="38"/>
      <c r="H144" s="38"/>
      <c r="I144" s="144"/>
      <c r="J144" s="38"/>
      <c r="K144" s="38"/>
      <c r="L144" s="42"/>
      <c r="M144" s="233"/>
      <c r="N144" s="82"/>
      <c r="O144" s="82"/>
      <c r="P144" s="82"/>
      <c r="Q144" s="82"/>
      <c r="R144" s="82"/>
      <c r="S144" s="82"/>
      <c r="T144" s="83"/>
      <c r="AT144" s="16" t="s">
        <v>212</v>
      </c>
      <c r="AU144" s="16" t="s">
        <v>85</v>
      </c>
    </row>
    <row r="145" s="11" customFormat="1" ht="22.8" customHeight="1">
      <c r="B145" s="202"/>
      <c r="C145" s="203"/>
      <c r="D145" s="204" t="s">
        <v>74</v>
      </c>
      <c r="E145" s="216" t="s">
        <v>261</v>
      </c>
      <c r="F145" s="216" t="s">
        <v>262</v>
      </c>
      <c r="G145" s="203"/>
      <c r="H145" s="203"/>
      <c r="I145" s="206"/>
      <c r="J145" s="217">
        <f>BK145</f>
        <v>0</v>
      </c>
      <c r="K145" s="203"/>
      <c r="L145" s="208"/>
      <c r="M145" s="209"/>
      <c r="N145" s="210"/>
      <c r="O145" s="210"/>
      <c r="P145" s="211">
        <f>SUM(P146:P149)</f>
        <v>0</v>
      </c>
      <c r="Q145" s="210"/>
      <c r="R145" s="211">
        <f>SUM(R146:R149)</f>
        <v>0</v>
      </c>
      <c r="S145" s="210"/>
      <c r="T145" s="212">
        <f>SUM(T146:T149)</f>
        <v>0</v>
      </c>
      <c r="AR145" s="213" t="s">
        <v>83</v>
      </c>
      <c r="AT145" s="214" t="s">
        <v>74</v>
      </c>
      <c r="AU145" s="214" t="s">
        <v>83</v>
      </c>
      <c r="AY145" s="213" t="s">
        <v>199</v>
      </c>
      <c r="BK145" s="215">
        <f>SUM(BK146:BK149)</f>
        <v>0</v>
      </c>
    </row>
    <row r="146" s="1" customFormat="1" ht="16.5" customHeight="1">
      <c r="B146" s="37"/>
      <c r="C146" s="218" t="s">
        <v>136</v>
      </c>
      <c r="D146" s="218" t="s">
        <v>201</v>
      </c>
      <c r="E146" s="219" t="s">
        <v>264</v>
      </c>
      <c r="F146" s="220" t="s">
        <v>265</v>
      </c>
      <c r="G146" s="221" t="s">
        <v>236</v>
      </c>
      <c r="H146" s="222">
        <v>1169.4960000000001</v>
      </c>
      <c r="I146" s="223"/>
      <c r="J146" s="224">
        <f>ROUND(I146*H146,2)</f>
        <v>0</v>
      </c>
      <c r="K146" s="220" t="s">
        <v>205</v>
      </c>
      <c r="L146" s="42"/>
      <c r="M146" s="225" t="s">
        <v>30</v>
      </c>
      <c r="N146" s="226" t="s">
        <v>46</v>
      </c>
      <c r="O146" s="82"/>
      <c r="P146" s="227">
        <f>O146*H146</f>
        <v>0</v>
      </c>
      <c r="Q146" s="227">
        <v>0</v>
      </c>
      <c r="R146" s="227">
        <f>Q146*H146</f>
        <v>0</v>
      </c>
      <c r="S146" s="227">
        <v>0</v>
      </c>
      <c r="T146" s="228">
        <f>S146*H146</f>
        <v>0</v>
      </c>
      <c r="AR146" s="229" t="s">
        <v>206</v>
      </c>
      <c r="AT146" s="229" t="s">
        <v>201</v>
      </c>
      <c r="AU146" s="229" t="s">
        <v>85</v>
      </c>
      <c r="AY146" s="16" t="s">
        <v>199</v>
      </c>
      <c r="BE146" s="230">
        <f>IF(N146="základní",J146,0)</f>
        <v>0</v>
      </c>
      <c r="BF146" s="230">
        <f>IF(N146="snížená",J146,0)</f>
        <v>0</v>
      </c>
      <c r="BG146" s="230">
        <f>IF(N146="zákl. přenesená",J146,0)</f>
        <v>0</v>
      </c>
      <c r="BH146" s="230">
        <f>IF(N146="sníž. přenesená",J146,0)</f>
        <v>0</v>
      </c>
      <c r="BI146" s="230">
        <f>IF(N146="nulová",J146,0)</f>
        <v>0</v>
      </c>
      <c r="BJ146" s="16" t="s">
        <v>83</v>
      </c>
      <c r="BK146" s="230">
        <f>ROUND(I146*H146,2)</f>
        <v>0</v>
      </c>
      <c r="BL146" s="16" t="s">
        <v>206</v>
      </c>
      <c r="BM146" s="229" t="s">
        <v>2617</v>
      </c>
    </row>
    <row r="147" s="1" customFormat="1">
      <c r="B147" s="37"/>
      <c r="C147" s="38"/>
      <c r="D147" s="231" t="s">
        <v>208</v>
      </c>
      <c r="E147" s="38"/>
      <c r="F147" s="232" t="s">
        <v>267</v>
      </c>
      <c r="G147" s="38"/>
      <c r="H147" s="38"/>
      <c r="I147" s="144"/>
      <c r="J147" s="38"/>
      <c r="K147" s="38"/>
      <c r="L147" s="42"/>
      <c r="M147" s="233"/>
      <c r="N147" s="82"/>
      <c r="O147" s="82"/>
      <c r="P147" s="82"/>
      <c r="Q147" s="82"/>
      <c r="R147" s="82"/>
      <c r="S147" s="82"/>
      <c r="T147" s="83"/>
      <c r="AT147" s="16" t="s">
        <v>208</v>
      </c>
      <c r="AU147" s="16" t="s">
        <v>85</v>
      </c>
    </row>
    <row r="148" s="1" customFormat="1">
      <c r="B148" s="37"/>
      <c r="C148" s="38"/>
      <c r="D148" s="231" t="s">
        <v>210</v>
      </c>
      <c r="E148" s="38"/>
      <c r="F148" s="234" t="s">
        <v>268</v>
      </c>
      <c r="G148" s="38"/>
      <c r="H148" s="38"/>
      <c r="I148" s="144"/>
      <c r="J148" s="38"/>
      <c r="K148" s="38"/>
      <c r="L148" s="42"/>
      <c r="M148" s="233"/>
      <c r="N148" s="82"/>
      <c r="O148" s="82"/>
      <c r="P148" s="82"/>
      <c r="Q148" s="82"/>
      <c r="R148" s="82"/>
      <c r="S148" s="82"/>
      <c r="T148" s="83"/>
      <c r="AT148" s="16" t="s">
        <v>210</v>
      </c>
      <c r="AU148" s="16" t="s">
        <v>85</v>
      </c>
    </row>
    <row r="149" s="1" customFormat="1">
      <c r="B149" s="37"/>
      <c r="C149" s="38"/>
      <c r="D149" s="231" t="s">
        <v>212</v>
      </c>
      <c r="E149" s="38"/>
      <c r="F149" s="234" t="s">
        <v>2618</v>
      </c>
      <c r="G149" s="38"/>
      <c r="H149" s="38"/>
      <c r="I149" s="144"/>
      <c r="J149" s="38"/>
      <c r="K149" s="38"/>
      <c r="L149" s="42"/>
      <c r="M149" s="233"/>
      <c r="N149" s="82"/>
      <c r="O149" s="82"/>
      <c r="P149" s="82"/>
      <c r="Q149" s="82"/>
      <c r="R149" s="82"/>
      <c r="S149" s="82"/>
      <c r="T149" s="83"/>
      <c r="AT149" s="16" t="s">
        <v>212</v>
      </c>
      <c r="AU149" s="16" t="s">
        <v>85</v>
      </c>
    </row>
    <row r="150" s="11" customFormat="1" ht="25.92" customHeight="1">
      <c r="B150" s="202"/>
      <c r="C150" s="203"/>
      <c r="D150" s="204" t="s">
        <v>74</v>
      </c>
      <c r="E150" s="205" t="s">
        <v>168</v>
      </c>
      <c r="F150" s="205" t="s">
        <v>1018</v>
      </c>
      <c r="G150" s="203"/>
      <c r="H150" s="203"/>
      <c r="I150" s="206"/>
      <c r="J150" s="207">
        <f>BK150</f>
        <v>0</v>
      </c>
      <c r="K150" s="203"/>
      <c r="L150" s="208"/>
      <c r="M150" s="209"/>
      <c r="N150" s="210"/>
      <c r="O150" s="210"/>
      <c r="P150" s="211">
        <f>P151</f>
        <v>0</v>
      </c>
      <c r="Q150" s="210"/>
      <c r="R150" s="211">
        <f>R151</f>
        <v>0</v>
      </c>
      <c r="S150" s="210"/>
      <c r="T150" s="212">
        <f>T151</f>
        <v>0</v>
      </c>
      <c r="AR150" s="213" t="s">
        <v>242</v>
      </c>
      <c r="AT150" s="214" t="s">
        <v>74</v>
      </c>
      <c r="AU150" s="214" t="s">
        <v>75</v>
      </c>
      <c r="AY150" s="213" t="s">
        <v>199</v>
      </c>
      <c r="BK150" s="215">
        <f>BK151</f>
        <v>0</v>
      </c>
    </row>
    <row r="151" s="1" customFormat="1" ht="16.5" customHeight="1">
      <c r="B151" s="37"/>
      <c r="C151" s="218" t="s">
        <v>8</v>
      </c>
      <c r="D151" s="218" t="s">
        <v>201</v>
      </c>
      <c r="E151" s="219" t="s">
        <v>1021</v>
      </c>
      <c r="F151" s="220" t="s">
        <v>2551</v>
      </c>
      <c r="G151" s="221" t="s">
        <v>277</v>
      </c>
      <c r="H151" s="222">
        <v>2</v>
      </c>
      <c r="I151" s="223"/>
      <c r="J151" s="224">
        <f>ROUND(I151*H151,2)</f>
        <v>0</v>
      </c>
      <c r="K151" s="220" t="s">
        <v>30</v>
      </c>
      <c r="L151" s="42"/>
      <c r="M151" s="273" t="s">
        <v>30</v>
      </c>
      <c r="N151" s="274" t="s">
        <v>46</v>
      </c>
      <c r="O151" s="261"/>
      <c r="P151" s="275">
        <f>O151*H151</f>
        <v>0</v>
      </c>
      <c r="Q151" s="275">
        <v>0</v>
      </c>
      <c r="R151" s="275">
        <f>Q151*H151</f>
        <v>0</v>
      </c>
      <c r="S151" s="275">
        <v>0</v>
      </c>
      <c r="T151" s="276">
        <f>S151*H151</f>
        <v>0</v>
      </c>
      <c r="AR151" s="229" t="s">
        <v>1023</v>
      </c>
      <c r="AT151" s="229" t="s">
        <v>201</v>
      </c>
      <c r="AU151" s="229" t="s">
        <v>83</v>
      </c>
      <c r="AY151" s="16" t="s">
        <v>199</v>
      </c>
      <c r="BE151" s="230">
        <f>IF(N151="základní",J151,0)</f>
        <v>0</v>
      </c>
      <c r="BF151" s="230">
        <f>IF(N151="snížená",J151,0)</f>
        <v>0</v>
      </c>
      <c r="BG151" s="230">
        <f>IF(N151="zákl. přenesená",J151,0)</f>
        <v>0</v>
      </c>
      <c r="BH151" s="230">
        <f>IF(N151="sníž. přenesená",J151,0)</f>
        <v>0</v>
      </c>
      <c r="BI151" s="230">
        <f>IF(N151="nulová",J151,0)</f>
        <v>0</v>
      </c>
      <c r="BJ151" s="16" t="s">
        <v>83</v>
      </c>
      <c r="BK151" s="230">
        <f>ROUND(I151*H151,2)</f>
        <v>0</v>
      </c>
      <c r="BL151" s="16" t="s">
        <v>1023</v>
      </c>
      <c r="BM151" s="229" t="s">
        <v>2619</v>
      </c>
    </row>
    <row r="152" s="1" customFormat="1" ht="6.96" customHeight="1">
      <c r="B152" s="57"/>
      <c r="C152" s="58"/>
      <c r="D152" s="58"/>
      <c r="E152" s="58"/>
      <c r="F152" s="58"/>
      <c r="G152" s="58"/>
      <c r="H152" s="58"/>
      <c r="I152" s="169"/>
      <c r="J152" s="58"/>
      <c r="K152" s="58"/>
      <c r="L152" s="42"/>
    </row>
  </sheetData>
  <sheetProtection sheet="1" autoFilter="0" formatColumns="0" formatRows="0" objects="1" scenarios="1" spinCount="100000" saltValue="MznK6ldGgVFaxQ0MO5PycVt4mD69d9apmYB1aDt8bCm1qoDpFQgJLIycQoVVyJKacNIcVbrYjOFgoGYdJxM7Dg==" hashValue="2ls7p3J6JAxzssBukDMM8+SEG7Q9jhCltNW8GluOHcCQK8O9Z9K063Ca8cKiC7ot5TK+DUCgh/GYbXBo8fuZig==" algorithmName="SHA-512" password="CC35"/>
  <autoFilter ref="C85:K151"/>
  <mergeCells count="9">
    <mergeCell ref="E7:H7"/>
    <mergeCell ref="E9:H9"/>
    <mergeCell ref="E18:H18"/>
    <mergeCell ref="E27:H27"/>
    <mergeCell ref="E48:H48"/>
    <mergeCell ref="E50:H50"/>
    <mergeCell ref="E76:H76"/>
    <mergeCell ref="E78:H78"/>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161</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2620</v>
      </c>
      <c r="F9" s="1"/>
      <c r="G9" s="1"/>
      <c r="H9" s="1"/>
      <c r="I9" s="144"/>
      <c r="L9" s="42"/>
    </row>
    <row r="10" s="1" customFormat="1">
      <c r="B10" s="42"/>
      <c r="I10" s="144"/>
      <c r="L10" s="42"/>
    </row>
    <row r="11" s="1" customFormat="1" ht="12" customHeight="1">
      <c r="B11" s="42"/>
      <c r="D11" s="142" t="s">
        <v>18</v>
      </c>
      <c r="F11" s="131" t="s">
        <v>30</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2621</v>
      </c>
      <c r="L20" s="42"/>
    </row>
    <row r="21" s="1" customFormat="1" ht="18" customHeight="1">
      <c r="B21" s="42"/>
      <c r="E21" s="131" t="s">
        <v>2622</v>
      </c>
      <c r="I21" s="146" t="s">
        <v>29</v>
      </c>
      <c r="J21" s="131" t="s">
        <v>30</v>
      </c>
      <c r="L21" s="42"/>
    </row>
    <row r="22" s="1" customFormat="1" ht="6.96" customHeight="1">
      <c r="B22" s="42"/>
      <c r="I22" s="144"/>
      <c r="L22" s="42"/>
    </row>
    <row r="23" s="1" customFormat="1" ht="12" customHeight="1">
      <c r="B23" s="42"/>
      <c r="D23" s="142" t="s">
        <v>37</v>
      </c>
      <c r="I23" s="146" t="s">
        <v>26</v>
      </c>
      <c r="J23" s="131" t="s">
        <v>2621</v>
      </c>
      <c r="L23" s="42"/>
    </row>
    <row r="24" s="1" customFormat="1" ht="18" customHeight="1">
      <c r="B24" s="42"/>
      <c r="E24" s="131" t="s">
        <v>2622</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ROUND(J88,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ROUND((SUM(BE88:BE261)),  2)</f>
        <v>0</v>
      </c>
      <c r="I33" s="158">
        <v>0.20999999999999999</v>
      </c>
      <c r="J33" s="157">
        <f>ROUND(((SUM(BE88:BE261))*I33),  2)</f>
        <v>0</v>
      </c>
      <c r="L33" s="42"/>
    </row>
    <row r="34" s="1" customFormat="1" ht="14.4" customHeight="1">
      <c r="B34" s="42"/>
      <c r="E34" s="142" t="s">
        <v>47</v>
      </c>
      <c r="F34" s="157">
        <f>ROUND((SUM(BF88:BF261)),  2)</f>
        <v>0</v>
      </c>
      <c r="I34" s="158">
        <v>0.14999999999999999</v>
      </c>
      <c r="J34" s="157">
        <f>ROUND(((SUM(BF88:BF261))*I34),  2)</f>
        <v>0</v>
      </c>
      <c r="L34" s="42"/>
    </row>
    <row r="35" hidden="1" s="1" customFormat="1" ht="14.4" customHeight="1">
      <c r="B35" s="42"/>
      <c r="E35" s="142" t="s">
        <v>48</v>
      </c>
      <c r="F35" s="157">
        <f>ROUND((SUM(BG88:BG261)),  2)</f>
        <v>0</v>
      </c>
      <c r="I35" s="158">
        <v>0.20999999999999999</v>
      </c>
      <c r="J35" s="157">
        <f>0</f>
        <v>0</v>
      </c>
      <c r="L35" s="42"/>
    </row>
    <row r="36" hidden="1" s="1" customFormat="1" ht="14.4" customHeight="1">
      <c r="B36" s="42"/>
      <c r="E36" s="142" t="s">
        <v>49</v>
      </c>
      <c r="F36" s="157">
        <f>ROUND((SUM(BH88:BH261)),  2)</f>
        <v>0</v>
      </c>
      <c r="I36" s="158">
        <v>0.14999999999999999</v>
      </c>
      <c r="J36" s="157">
        <f>0</f>
        <v>0</v>
      </c>
      <c r="L36" s="42"/>
    </row>
    <row r="37" hidden="1" s="1" customFormat="1" ht="14.4" customHeight="1">
      <c r="B37" s="42"/>
      <c r="E37" s="142" t="s">
        <v>50</v>
      </c>
      <c r="F37" s="157">
        <f>ROUND((SUM(BI88:BI261)),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09 - Přeložka plynovodu - STAVBA I (Město Cheb)</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15.15" customHeight="1">
      <c r="B54" s="37"/>
      <c r="C54" s="31" t="s">
        <v>25</v>
      </c>
      <c r="D54" s="38"/>
      <c r="E54" s="38"/>
      <c r="F54" s="26" t="str">
        <f>E15</f>
        <v>Město Cheb</v>
      </c>
      <c r="G54" s="38"/>
      <c r="H54" s="38"/>
      <c r="I54" s="146" t="s">
        <v>33</v>
      </c>
      <c r="J54" s="35" t="str">
        <f>E21</f>
        <v>Ing. Pavel Šturc</v>
      </c>
      <c r="K54" s="38"/>
      <c r="L54" s="42"/>
    </row>
    <row r="55" s="1" customFormat="1" ht="15.15" customHeight="1">
      <c r="B55" s="37"/>
      <c r="C55" s="31" t="s">
        <v>31</v>
      </c>
      <c r="D55" s="38"/>
      <c r="E55" s="38"/>
      <c r="F55" s="26" t="str">
        <f>IF(E18="","",E18)</f>
        <v>Vyplň údaj</v>
      </c>
      <c r="G55" s="38"/>
      <c r="H55" s="38"/>
      <c r="I55" s="146" t="s">
        <v>37</v>
      </c>
      <c r="J55" s="35" t="str">
        <f>E24</f>
        <v>Ing. Pavel Šturc</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J88</f>
        <v>0</v>
      </c>
      <c r="K59" s="38"/>
      <c r="L59" s="42"/>
      <c r="AU59" s="16" t="s">
        <v>177</v>
      </c>
    </row>
    <row r="60" s="8" customFormat="1" ht="24.96" customHeight="1">
      <c r="B60" s="179"/>
      <c r="C60" s="180"/>
      <c r="D60" s="181" t="s">
        <v>178</v>
      </c>
      <c r="E60" s="182"/>
      <c r="F60" s="182"/>
      <c r="G60" s="182"/>
      <c r="H60" s="182"/>
      <c r="I60" s="183"/>
      <c r="J60" s="184">
        <f>J89</f>
        <v>0</v>
      </c>
      <c r="K60" s="180"/>
      <c r="L60" s="185"/>
    </row>
    <row r="61" s="9" customFormat="1" ht="19.92" customHeight="1">
      <c r="B61" s="186"/>
      <c r="C61" s="123"/>
      <c r="D61" s="187" t="s">
        <v>179</v>
      </c>
      <c r="E61" s="188"/>
      <c r="F61" s="188"/>
      <c r="G61" s="188"/>
      <c r="H61" s="188"/>
      <c r="I61" s="189"/>
      <c r="J61" s="190">
        <f>J90</f>
        <v>0</v>
      </c>
      <c r="K61" s="123"/>
      <c r="L61" s="191"/>
    </row>
    <row r="62" s="9" customFormat="1" ht="19.92" customHeight="1">
      <c r="B62" s="186"/>
      <c r="C62" s="123"/>
      <c r="D62" s="187" t="s">
        <v>754</v>
      </c>
      <c r="E62" s="188"/>
      <c r="F62" s="188"/>
      <c r="G62" s="188"/>
      <c r="H62" s="188"/>
      <c r="I62" s="189"/>
      <c r="J62" s="190">
        <f>J133</f>
        <v>0</v>
      </c>
      <c r="K62" s="123"/>
      <c r="L62" s="191"/>
    </row>
    <row r="63" s="9" customFormat="1" ht="19.92" customHeight="1">
      <c r="B63" s="186"/>
      <c r="C63" s="123"/>
      <c r="D63" s="187" t="s">
        <v>755</v>
      </c>
      <c r="E63" s="188"/>
      <c r="F63" s="188"/>
      <c r="G63" s="188"/>
      <c r="H63" s="188"/>
      <c r="I63" s="189"/>
      <c r="J63" s="190">
        <f>J138</f>
        <v>0</v>
      </c>
      <c r="K63" s="123"/>
      <c r="L63" s="191"/>
    </row>
    <row r="64" s="9" customFormat="1" ht="19.92" customHeight="1">
      <c r="B64" s="186"/>
      <c r="C64" s="123"/>
      <c r="D64" s="187" t="s">
        <v>182</v>
      </c>
      <c r="E64" s="188"/>
      <c r="F64" s="188"/>
      <c r="G64" s="188"/>
      <c r="H64" s="188"/>
      <c r="I64" s="189"/>
      <c r="J64" s="190">
        <f>J142</f>
        <v>0</v>
      </c>
      <c r="K64" s="123"/>
      <c r="L64" s="191"/>
    </row>
    <row r="65" s="9" customFormat="1" ht="19.92" customHeight="1">
      <c r="B65" s="186"/>
      <c r="C65" s="123"/>
      <c r="D65" s="187" t="s">
        <v>183</v>
      </c>
      <c r="E65" s="188"/>
      <c r="F65" s="188"/>
      <c r="G65" s="188"/>
      <c r="H65" s="188"/>
      <c r="I65" s="189"/>
      <c r="J65" s="190">
        <f>J159</f>
        <v>0</v>
      </c>
      <c r="K65" s="123"/>
      <c r="L65" s="191"/>
    </row>
    <row r="66" s="8" customFormat="1" ht="24.96" customHeight="1">
      <c r="B66" s="179"/>
      <c r="C66" s="180"/>
      <c r="D66" s="181" t="s">
        <v>2623</v>
      </c>
      <c r="E66" s="182"/>
      <c r="F66" s="182"/>
      <c r="G66" s="182"/>
      <c r="H66" s="182"/>
      <c r="I66" s="183"/>
      <c r="J66" s="184">
        <f>J163</f>
        <v>0</v>
      </c>
      <c r="K66" s="180"/>
      <c r="L66" s="185"/>
    </row>
    <row r="67" s="9" customFormat="1" ht="19.92" customHeight="1">
      <c r="B67" s="186"/>
      <c r="C67" s="123"/>
      <c r="D67" s="187" t="s">
        <v>2624</v>
      </c>
      <c r="E67" s="188"/>
      <c r="F67" s="188"/>
      <c r="G67" s="188"/>
      <c r="H67" s="188"/>
      <c r="I67" s="189"/>
      <c r="J67" s="190">
        <f>J164</f>
        <v>0</v>
      </c>
      <c r="K67" s="123"/>
      <c r="L67" s="191"/>
    </row>
    <row r="68" s="9" customFormat="1" ht="19.92" customHeight="1">
      <c r="B68" s="186"/>
      <c r="C68" s="123"/>
      <c r="D68" s="187" t="s">
        <v>2625</v>
      </c>
      <c r="E68" s="188"/>
      <c r="F68" s="188"/>
      <c r="G68" s="188"/>
      <c r="H68" s="188"/>
      <c r="I68" s="189"/>
      <c r="J68" s="190">
        <f>J171</f>
        <v>0</v>
      </c>
      <c r="K68" s="123"/>
      <c r="L68" s="191"/>
    </row>
    <row r="69" s="1" customFormat="1" ht="21.84" customHeight="1">
      <c r="B69" s="37"/>
      <c r="C69" s="38"/>
      <c r="D69" s="38"/>
      <c r="E69" s="38"/>
      <c r="F69" s="38"/>
      <c r="G69" s="38"/>
      <c r="H69" s="38"/>
      <c r="I69" s="144"/>
      <c r="J69" s="38"/>
      <c r="K69" s="38"/>
      <c r="L69" s="42"/>
    </row>
    <row r="70" s="1" customFormat="1" ht="6.96" customHeight="1">
      <c r="B70" s="57"/>
      <c r="C70" s="58"/>
      <c r="D70" s="58"/>
      <c r="E70" s="58"/>
      <c r="F70" s="58"/>
      <c r="G70" s="58"/>
      <c r="H70" s="58"/>
      <c r="I70" s="169"/>
      <c r="J70" s="58"/>
      <c r="K70" s="58"/>
      <c r="L70" s="42"/>
    </row>
    <row r="74" s="1" customFormat="1" ht="6.96" customHeight="1">
      <c r="B74" s="59"/>
      <c r="C74" s="60"/>
      <c r="D74" s="60"/>
      <c r="E74" s="60"/>
      <c r="F74" s="60"/>
      <c r="G74" s="60"/>
      <c r="H74" s="60"/>
      <c r="I74" s="172"/>
      <c r="J74" s="60"/>
      <c r="K74" s="60"/>
      <c r="L74" s="42"/>
    </row>
    <row r="75" s="1" customFormat="1" ht="24.96" customHeight="1">
      <c r="B75" s="37"/>
      <c r="C75" s="22" t="s">
        <v>184</v>
      </c>
      <c r="D75" s="38"/>
      <c r="E75" s="38"/>
      <c r="F75" s="38"/>
      <c r="G75" s="38"/>
      <c r="H75" s="38"/>
      <c r="I75" s="144"/>
      <c r="J75" s="38"/>
      <c r="K75" s="38"/>
      <c r="L75" s="42"/>
    </row>
    <row r="76" s="1" customFormat="1" ht="6.96" customHeight="1">
      <c r="B76" s="37"/>
      <c r="C76" s="38"/>
      <c r="D76" s="38"/>
      <c r="E76" s="38"/>
      <c r="F76" s="38"/>
      <c r="G76" s="38"/>
      <c r="H76" s="38"/>
      <c r="I76" s="144"/>
      <c r="J76" s="38"/>
      <c r="K76" s="38"/>
      <c r="L76" s="42"/>
    </row>
    <row r="77" s="1" customFormat="1" ht="12" customHeight="1">
      <c r="B77" s="37"/>
      <c r="C77" s="31" t="s">
        <v>16</v>
      </c>
      <c r="D77" s="38"/>
      <c r="E77" s="38"/>
      <c r="F77" s="38"/>
      <c r="G77" s="38"/>
      <c r="H77" s="38"/>
      <c r="I77" s="144"/>
      <c r="J77" s="38"/>
      <c r="K77" s="38"/>
      <c r="L77" s="42"/>
    </row>
    <row r="78" s="1" customFormat="1" ht="16.5" customHeight="1">
      <c r="B78" s="37"/>
      <c r="C78" s="38"/>
      <c r="D78" s="38"/>
      <c r="E78" s="173" t="str">
        <f>E7</f>
        <v>Úprava komunikace Cheb-Háje, ul. Zemědělská - STAVBA I</v>
      </c>
      <c r="F78" s="31"/>
      <c r="G78" s="31"/>
      <c r="H78" s="31"/>
      <c r="I78" s="144"/>
      <c r="J78" s="38"/>
      <c r="K78" s="38"/>
      <c r="L78" s="42"/>
    </row>
    <row r="79" s="1" customFormat="1" ht="12" customHeight="1">
      <c r="B79" s="37"/>
      <c r="C79" s="31" t="s">
        <v>172</v>
      </c>
      <c r="D79" s="38"/>
      <c r="E79" s="38"/>
      <c r="F79" s="38"/>
      <c r="G79" s="38"/>
      <c r="H79" s="38"/>
      <c r="I79" s="144"/>
      <c r="J79" s="38"/>
      <c r="K79" s="38"/>
      <c r="L79" s="42"/>
    </row>
    <row r="80" s="1" customFormat="1" ht="16.5" customHeight="1">
      <c r="B80" s="37"/>
      <c r="C80" s="38"/>
      <c r="D80" s="38"/>
      <c r="E80" s="67" t="str">
        <f>E9</f>
        <v>SO 09 - Přeložka plynovodu - STAVBA I (Město Cheb)</v>
      </c>
      <c r="F80" s="38"/>
      <c r="G80" s="38"/>
      <c r="H80" s="38"/>
      <c r="I80" s="144"/>
      <c r="J80" s="38"/>
      <c r="K80" s="38"/>
      <c r="L80" s="42"/>
    </row>
    <row r="81" s="1" customFormat="1" ht="6.96" customHeight="1">
      <c r="B81" s="37"/>
      <c r="C81" s="38"/>
      <c r="D81" s="38"/>
      <c r="E81" s="38"/>
      <c r="F81" s="38"/>
      <c r="G81" s="38"/>
      <c r="H81" s="38"/>
      <c r="I81" s="144"/>
      <c r="J81" s="38"/>
      <c r="K81" s="38"/>
      <c r="L81" s="42"/>
    </row>
    <row r="82" s="1" customFormat="1" ht="12" customHeight="1">
      <c r="B82" s="37"/>
      <c r="C82" s="31" t="s">
        <v>21</v>
      </c>
      <c r="D82" s="38"/>
      <c r="E82" s="38"/>
      <c r="F82" s="26" t="str">
        <f>F12</f>
        <v>Cheb-Háje</v>
      </c>
      <c r="G82" s="38"/>
      <c r="H82" s="38"/>
      <c r="I82" s="146" t="s">
        <v>23</v>
      </c>
      <c r="J82" s="70" t="str">
        <f>IF(J12="","",J12)</f>
        <v>21. 8. 2018</v>
      </c>
      <c r="K82" s="38"/>
      <c r="L82" s="42"/>
    </row>
    <row r="83" s="1" customFormat="1" ht="6.96" customHeight="1">
      <c r="B83" s="37"/>
      <c r="C83" s="38"/>
      <c r="D83" s="38"/>
      <c r="E83" s="38"/>
      <c r="F83" s="38"/>
      <c r="G83" s="38"/>
      <c r="H83" s="38"/>
      <c r="I83" s="144"/>
      <c r="J83" s="38"/>
      <c r="K83" s="38"/>
      <c r="L83" s="42"/>
    </row>
    <row r="84" s="1" customFormat="1" ht="15.15" customHeight="1">
      <c r="B84" s="37"/>
      <c r="C84" s="31" t="s">
        <v>25</v>
      </c>
      <c r="D84" s="38"/>
      <c r="E84" s="38"/>
      <c r="F84" s="26" t="str">
        <f>E15</f>
        <v>Město Cheb</v>
      </c>
      <c r="G84" s="38"/>
      <c r="H84" s="38"/>
      <c r="I84" s="146" t="s">
        <v>33</v>
      </c>
      <c r="J84" s="35" t="str">
        <f>E21</f>
        <v>Ing. Pavel Šturc</v>
      </c>
      <c r="K84" s="38"/>
      <c r="L84" s="42"/>
    </row>
    <row r="85" s="1" customFormat="1" ht="15.15" customHeight="1">
      <c r="B85" s="37"/>
      <c r="C85" s="31" t="s">
        <v>31</v>
      </c>
      <c r="D85" s="38"/>
      <c r="E85" s="38"/>
      <c r="F85" s="26" t="str">
        <f>IF(E18="","",E18)</f>
        <v>Vyplň údaj</v>
      </c>
      <c r="G85" s="38"/>
      <c r="H85" s="38"/>
      <c r="I85" s="146" t="s">
        <v>37</v>
      </c>
      <c r="J85" s="35" t="str">
        <f>E24</f>
        <v>Ing. Pavel Šturc</v>
      </c>
      <c r="K85" s="38"/>
      <c r="L85" s="42"/>
    </row>
    <row r="86" s="1" customFormat="1" ht="10.32" customHeight="1">
      <c r="B86" s="37"/>
      <c r="C86" s="38"/>
      <c r="D86" s="38"/>
      <c r="E86" s="38"/>
      <c r="F86" s="38"/>
      <c r="G86" s="38"/>
      <c r="H86" s="38"/>
      <c r="I86" s="144"/>
      <c r="J86" s="38"/>
      <c r="K86" s="38"/>
      <c r="L86" s="42"/>
    </row>
    <row r="87" s="10" customFormat="1" ht="29.28"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1" customFormat="1" ht="22.8" customHeight="1">
      <c r="B88" s="37"/>
      <c r="C88" s="97" t="s">
        <v>196</v>
      </c>
      <c r="D88" s="38"/>
      <c r="E88" s="38"/>
      <c r="F88" s="38"/>
      <c r="G88" s="38"/>
      <c r="H88" s="38"/>
      <c r="I88" s="144"/>
      <c r="J88" s="198">
        <f>BK88</f>
        <v>0</v>
      </c>
      <c r="K88" s="38"/>
      <c r="L88" s="42"/>
      <c r="M88" s="93"/>
      <c r="N88" s="94"/>
      <c r="O88" s="94"/>
      <c r="P88" s="199">
        <f>P89+P163</f>
        <v>0</v>
      </c>
      <c r="Q88" s="94"/>
      <c r="R88" s="199">
        <f>R89+R163</f>
        <v>151.73356219200002</v>
      </c>
      <c r="S88" s="94"/>
      <c r="T88" s="200">
        <f>T89+T163</f>
        <v>0</v>
      </c>
      <c r="AT88" s="16" t="s">
        <v>74</v>
      </c>
      <c r="AU88" s="16" t="s">
        <v>177</v>
      </c>
      <c r="BK88" s="201">
        <f>BK89+BK163</f>
        <v>0</v>
      </c>
    </row>
    <row r="89" s="11" customFormat="1" ht="25.92" customHeight="1">
      <c r="B89" s="202"/>
      <c r="C89" s="203"/>
      <c r="D89" s="204" t="s">
        <v>74</v>
      </c>
      <c r="E89" s="205" t="s">
        <v>197</v>
      </c>
      <c r="F89" s="205" t="s">
        <v>198</v>
      </c>
      <c r="G89" s="203"/>
      <c r="H89" s="203"/>
      <c r="I89" s="206"/>
      <c r="J89" s="207">
        <f>BK89</f>
        <v>0</v>
      </c>
      <c r="K89" s="203"/>
      <c r="L89" s="208"/>
      <c r="M89" s="209"/>
      <c r="N89" s="210"/>
      <c r="O89" s="210"/>
      <c r="P89" s="211">
        <f>P90+P133+P138+P142+P159</f>
        <v>0</v>
      </c>
      <c r="Q89" s="210"/>
      <c r="R89" s="211">
        <f>R90+R133+R138+R142+R159</f>
        <v>151.13392275000001</v>
      </c>
      <c r="S89" s="210"/>
      <c r="T89" s="212">
        <f>T90+T133+T138+T142+T159</f>
        <v>0</v>
      </c>
      <c r="AR89" s="213" t="s">
        <v>83</v>
      </c>
      <c r="AT89" s="214" t="s">
        <v>74</v>
      </c>
      <c r="AU89" s="214" t="s">
        <v>75</v>
      </c>
      <c r="AY89" s="213" t="s">
        <v>199</v>
      </c>
      <c r="BK89" s="215">
        <f>BK90+BK133+BK138+BK142+BK159</f>
        <v>0</v>
      </c>
    </row>
    <row r="90" s="11" customFormat="1" ht="22.8" customHeight="1">
      <c r="B90" s="202"/>
      <c r="C90" s="203"/>
      <c r="D90" s="204" t="s">
        <v>74</v>
      </c>
      <c r="E90" s="216" t="s">
        <v>83</v>
      </c>
      <c r="F90" s="216" t="s">
        <v>200</v>
      </c>
      <c r="G90" s="203"/>
      <c r="H90" s="203"/>
      <c r="I90" s="206"/>
      <c r="J90" s="217">
        <f>BK90</f>
        <v>0</v>
      </c>
      <c r="K90" s="203"/>
      <c r="L90" s="208"/>
      <c r="M90" s="209"/>
      <c r="N90" s="210"/>
      <c r="O90" s="210"/>
      <c r="P90" s="211">
        <f>SUM(P91:P132)</f>
        <v>0</v>
      </c>
      <c r="Q90" s="210"/>
      <c r="R90" s="211">
        <f>SUM(R91:R132)</f>
        <v>122.03198190000001</v>
      </c>
      <c r="S90" s="210"/>
      <c r="T90" s="212">
        <f>SUM(T91:T132)</f>
        <v>0</v>
      </c>
      <c r="AR90" s="213" t="s">
        <v>83</v>
      </c>
      <c r="AT90" s="214" t="s">
        <v>74</v>
      </c>
      <c r="AU90" s="214" t="s">
        <v>83</v>
      </c>
      <c r="AY90" s="213" t="s">
        <v>199</v>
      </c>
      <c r="BK90" s="215">
        <f>SUM(BK91:BK132)</f>
        <v>0</v>
      </c>
    </row>
    <row r="91" s="1" customFormat="1" ht="16.5" customHeight="1">
      <c r="B91" s="37"/>
      <c r="C91" s="218" t="s">
        <v>83</v>
      </c>
      <c r="D91" s="218" t="s">
        <v>201</v>
      </c>
      <c r="E91" s="219" t="s">
        <v>2626</v>
      </c>
      <c r="F91" s="220" t="s">
        <v>2627</v>
      </c>
      <c r="G91" s="221" t="s">
        <v>229</v>
      </c>
      <c r="H91" s="222">
        <v>17</v>
      </c>
      <c r="I91" s="223"/>
      <c r="J91" s="224">
        <f>ROUND(I91*H91,2)</f>
        <v>0</v>
      </c>
      <c r="K91" s="220" t="s">
        <v>205</v>
      </c>
      <c r="L91" s="42"/>
      <c r="M91" s="225" t="s">
        <v>30</v>
      </c>
      <c r="N91" s="226" t="s">
        <v>46</v>
      </c>
      <c r="O91" s="82"/>
      <c r="P91" s="227">
        <f>O91*H91</f>
        <v>0</v>
      </c>
      <c r="Q91" s="227">
        <v>0.0126885</v>
      </c>
      <c r="R91" s="227">
        <f>Q91*H91</f>
        <v>0.21570449999999999</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2628</v>
      </c>
    </row>
    <row r="92" s="1" customFormat="1">
      <c r="B92" s="37"/>
      <c r="C92" s="38"/>
      <c r="D92" s="231" t="s">
        <v>208</v>
      </c>
      <c r="E92" s="38"/>
      <c r="F92" s="232" t="s">
        <v>2629</v>
      </c>
      <c r="G92" s="38"/>
      <c r="H92" s="38"/>
      <c r="I92" s="144"/>
      <c r="J92" s="38"/>
      <c r="K92" s="38"/>
      <c r="L92" s="42"/>
      <c r="M92" s="233"/>
      <c r="N92" s="82"/>
      <c r="O92" s="82"/>
      <c r="P92" s="82"/>
      <c r="Q92" s="82"/>
      <c r="R92" s="82"/>
      <c r="S92" s="82"/>
      <c r="T92" s="83"/>
      <c r="AT92" s="16" t="s">
        <v>208</v>
      </c>
      <c r="AU92" s="16" t="s">
        <v>85</v>
      </c>
    </row>
    <row r="93" s="1" customFormat="1">
      <c r="B93" s="37"/>
      <c r="C93" s="38"/>
      <c r="D93" s="231" t="s">
        <v>210</v>
      </c>
      <c r="E93" s="38"/>
      <c r="F93" s="234" t="s">
        <v>1337</v>
      </c>
      <c r="G93" s="38"/>
      <c r="H93" s="38"/>
      <c r="I93" s="144"/>
      <c r="J93" s="38"/>
      <c r="K93" s="38"/>
      <c r="L93" s="42"/>
      <c r="M93" s="233"/>
      <c r="N93" s="82"/>
      <c r="O93" s="82"/>
      <c r="P93" s="82"/>
      <c r="Q93" s="82"/>
      <c r="R93" s="82"/>
      <c r="S93" s="82"/>
      <c r="T93" s="83"/>
      <c r="AT93" s="16" t="s">
        <v>210</v>
      </c>
      <c r="AU93" s="16" t="s">
        <v>85</v>
      </c>
    </row>
    <row r="94" s="12" customFormat="1">
      <c r="B94" s="235"/>
      <c r="C94" s="236"/>
      <c r="D94" s="231" t="s">
        <v>214</v>
      </c>
      <c r="E94" s="237" t="s">
        <v>30</v>
      </c>
      <c r="F94" s="238" t="s">
        <v>2630</v>
      </c>
      <c r="G94" s="236"/>
      <c r="H94" s="239">
        <v>17</v>
      </c>
      <c r="I94" s="240"/>
      <c r="J94" s="236"/>
      <c r="K94" s="236"/>
      <c r="L94" s="241"/>
      <c r="M94" s="242"/>
      <c r="N94" s="243"/>
      <c r="O94" s="243"/>
      <c r="P94" s="243"/>
      <c r="Q94" s="243"/>
      <c r="R94" s="243"/>
      <c r="S94" s="243"/>
      <c r="T94" s="244"/>
      <c r="AT94" s="245" t="s">
        <v>214</v>
      </c>
      <c r="AU94" s="245" t="s">
        <v>85</v>
      </c>
      <c r="AV94" s="12" t="s">
        <v>85</v>
      </c>
      <c r="AW94" s="12" t="s">
        <v>36</v>
      </c>
      <c r="AX94" s="12" t="s">
        <v>83</v>
      </c>
      <c r="AY94" s="245" t="s">
        <v>199</v>
      </c>
    </row>
    <row r="95" s="1" customFormat="1" ht="16.5" customHeight="1">
      <c r="B95" s="37"/>
      <c r="C95" s="218" t="s">
        <v>85</v>
      </c>
      <c r="D95" s="218" t="s">
        <v>201</v>
      </c>
      <c r="E95" s="219" t="s">
        <v>2631</v>
      </c>
      <c r="F95" s="220" t="s">
        <v>2632</v>
      </c>
      <c r="G95" s="221" t="s">
        <v>229</v>
      </c>
      <c r="H95" s="222">
        <v>18</v>
      </c>
      <c r="I95" s="223"/>
      <c r="J95" s="224">
        <f>ROUND(I95*H95,2)</f>
        <v>0</v>
      </c>
      <c r="K95" s="220" t="s">
        <v>205</v>
      </c>
      <c r="L95" s="42"/>
      <c r="M95" s="225" t="s">
        <v>30</v>
      </c>
      <c r="N95" s="226" t="s">
        <v>46</v>
      </c>
      <c r="O95" s="82"/>
      <c r="P95" s="227">
        <f>O95*H95</f>
        <v>0</v>
      </c>
      <c r="Q95" s="227">
        <v>0.036904300000000001</v>
      </c>
      <c r="R95" s="227">
        <f>Q95*H95</f>
        <v>0.66427740000000002</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2633</v>
      </c>
    </row>
    <row r="96" s="1" customFormat="1">
      <c r="B96" s="37"/>
      <c r="C96" s="38"/>
      <c r="D96" s="231" t="s">
        <v>208</v>
      </c>
      <c r="E96" s="38"/>
      <c r="F96" s="232" t="s">
        <v>2634</v>
      </c>
      <c r="G96" s="38"/>
      <c r="H96" s="38"/>
      <c r="I96" s="144"/>
      <c r="J96" s="38"/>
      <c r="K96" s="38"/>
      <c r="L96" s="42"/>
      <c r="M96" s="233"/>
      <c r="N96" s="82"/>
      <c r="O96" s="82"/>
      <c r="P96" s="82"/>
      <c r="Q96" s="82"/>
      <c r="R96" s="82"/>
      <c r="S96" s="82"/>
      <c r="T96" s="83"/>
      <c r="AT96" s="16" t="s">
        <v>208</v>
      </c>
      <c r="AU96" s="16" t="s">
        <v>85</v>
      </c>
    </row>
    <row r="97" s="1" customFormat="1">
      <c r="B97" s="37"/>
      <c r="C97" s="38"/>
      <c r="D97" s="231" t="s">
        <v>210</v>
      </c>
      <c r="E97" s="38"/>
      <c r="F97" s="234" t="s">
        <v>1337</v>
      </c>
      <c r="G97" s="38"/>
      <c r="H97" s="38"/>
      <c r="I97" s="144"/>
      <c r="J97" s="38"/>
      <c r="K97" s="38"/>
      <c r="L97" s="42"/>
      <c r="M97" s="233"/>
      <c r="N97" s="82"/>
      <c r="O97" s="82"/>
      <c r="P97" s="82"/>
      <c r="Q97" s="82"/>
      <c r="R97" s="82"/>
      <c r="S97" s="82"/>
      <c r="T97" s="83"/>
      <c r="AT97" s="16" t="s">
        <v>210</v>
      </c>
      <c r="AU97" s="16" t="s">
        <v>85</v>
      </c>
    </row>
    <row r="98" s="12" customFormat="1">
      <c r="B98" s="235"/>
      <c r="C98" s="236"/>
      <c r="D98" s="231" t="s">
        <v>214</v>
      </c>
      <c r="E98" s="237" t="s">
        <v>30</v>
      </c>
      <c r="F98" s="238" t="s">
        <v>2635</v>
      </c>
      <c r="G98" s="236"/>
      <c r="H98" s="239">
        <v>18</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1" customFormat="1" ht="16.5" customHeight="1">
      <c r="B99" s="37"/>
      <c r="C99" s="218" t="s">
        <v>217</v>
      </c>
      <c r="D99" s="218" t="s">
        <v>201</v>
      </c>
      <c r="E99" s="219" t="s">
        <v>2636</v>
      </c>
      <c r="F99" s="220" t="s">
        <v>2637</v>
      </c>
      <c r="G99" s="221" t="s">
        <v>221</v>
      </c>
      <c r="H99" s="222">
        <v>216.38399999999999</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2638</v>
      </c>
    </row>
    <row r="100" s="1" customFormat="1">
      <c r="B100" s="37"/>
      <c r="C100" s="38"/>
      <c r="D100" s="231" t="s">
        <v>208</v>
      </c>
      <c r="E100" s="38"/>
      <c r="F100" s="232" t="s">
        <v>2639</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1357</v>
      </c>
      <c r="G101" s="38"/>
      <c r="H101" s="38"/>
      <c r="I101" s="144"/>
      <c r="J101" s="38"/>
      <c r="K101" s="38"/>
      <c r="L101" s="42"/>
      <c r="M101" s="233"/>
      <c r="N101" s="82"/>
      <c r="O101" s="82"/>
      <c r="P101" s="82"/>
      <c r="Q101" s="82"/>
      <c r="R101" s="82"/>
      <c r="S101" s="82"/>
      <c r="T101" s="83"/>
      <c r="AT101" s="16" t="s">
        <v>210</v>
      </c>
      <c r="AU101" s="16" t="s">
        <v>85</v>
      </c>
    </row>
    <row r="102" s="12" customFormat="1">
      <c r="B102" s="235"/>
      <c r="C102" s="236"/>
      <c r="D102" s="231" t="s">
        <v>214</v>
      </c>
      <c r="E102" s="237" t="s">
        <v>30</v>
      </c>
      <c r="F102" s="238" t="s">
        <v>2640</v>
      </c>
      <c r="G102" s="236"/>
      <c r="H102" s="239">
        <v>83.384</v>
      </c>
      <c r="I102" s="240"/>
      <c r="J102" s="236"/>
      <c r="K102" s="236"/>
      <c r="L102" s="241"/>
      <c r="M102" s="242"/>
      <c r="N102" s="243"/>
      <c r="O102" s="243"/>
      <c r="P102" s="243"/>
      <c r="Q102" s="243"/>
      <c r="R102" s="243"/>
      <c r="S102" s="243"/>
      <c r="T102" s="244"/>
      <c r="AT102" s="245" t="s">
        <v>214</v>
      </c>
      <c r="AU102" s="245" t="s">
        <v>85</v>
      </c>
      <c r="AV102" s="12" t="s">
        <v>85</v>
      </c>
      <c r="AW102" s="12" t="s">
        <v>36</v>
      </c>
      <c r="AX102" s="12" t="s">
        <v>75</v>
      </c>
      <c r="AY102" s="245" t="s">
        <v>199</v>
      </c>
    </row>
    <row r="103" s="12" customFormat="1">
      <c r="B103" s="235"/>
      <c r="C103" s="236"/>
      <c r="D103" s="231" t="s">
        <v>214</v>
      </c>
      <c r="E103" s="237" t="s">
        <v>30</v>
      </c>
      <c r="F103" s="238" t="s">
        <v>2641</v>
      </c>
      <c r="G103" s="236"/>
      <c r="H103" s="239">
        <v>22.623999999999999</v>
      </c>
      <c r="I103" s="240"/>
      <c r="J103" s="236"/>
      <c r="K103" s="236"/>
      <c r="L103" s="241"/>
      <c r="M103" s="242"/>
      <c r="N103" s="243"/>
      <c r="O103" s="243"/>
      <c r="P103" s="243"/>
      <c r="Q103" s="243"/>
      <c r="R103" s="243"/>
      <c r="S103" s="243"/>
      <c r="T103" s="244"/>
      <c r="AT103" s="245" t="s">
        <v>214</v>
      </c>
      <c r="AU103" s="245" t="s">
        <v>85</v>
      </c>
      <c r="AV103" s="12" t="s">
        <v>85</v>
      </c>
      <c r="AW103" s="12" t="s">
        <v>36</v>
      </c>
      <c r="AX103" s="12" t="s">
        <v>75</v>
      </c>
      <c r="AY103" s="245" t="s">
        <v>199</v>
      </c>
    </row>
    <row r="104" s="12" customFormat="1">
      <c r="B104" s="235"/>
      <c r="C104" s="236"/>
      <c r="D104" s="231" t="s">
        <v>214</v>
      </c>
      <c r="E104" s="237" t="s">
        <v>30</v>
      </c>
      <c r="F104" s="238" t="s">
        <v>2642</v>
      </c>
      <c r="G104" s="236"/>
      <c r="H104" s="239">
        <v>110.37600000000001</v>
      </c>
      <c r="I104" s="240"/>
      <c r="J104" s="236"/>
      <c r="K104" s="236"/>
      <c r="L104" s="241"/>
      <c r="M104" s="242"/>
      <c r="N104" s="243"/>
      <c r="O104" s="243"/>
      <c r="P104" s="243"/>
      <c r="Q104" s="243"/>
      <c r="R104" s="243"/>
      <c r="S104" s="243"/>
      <c r="T104" s="244"/>
      <c r="AT104" s="245" t="s">
        <v>214</v>
      </c>
      <c r="AU104" s="245" t="s">
        <v>85</v>
      </c>
      <c r="AV104" s="12" t="s">
        <v>85</v>
      </c>
      <c r="AW104" s="12" t="s">
        <v>36</v>
      </c>
      <c r="AX104" s="12" t="s">
        <v>75</v>
      </c>
      <c r="AY104" s="245" t="s">
        <v>199</v>
      </c>
    </row>
    <row r="105" s="13" customFormat="1">
      <c r="B105" s="246"/>
      <c r="C105" s="247"/>
      <c r="D105" s="231" t="s">
        <v>214</v>
      </c>
      <c r="E105" s="248" t="s">
        <v>30</v>
      </c>
      <c r="F105" s="249" t="s">
        <v>216</v>
      </c>
      <c r="G105" s="247"/>
      <c r="H105" s="250">
        <v>216.38400000000002</v>
      </c>
      <c r="I105" s="251"/>
      <c r="J105" s="247"/>
      <c r="K105" s="247"/>
      <c r="L105" s="252"/>
      <c r="M105" s="253"/>
      <c r="N105" s="254"/>
      <c r="O105" s="254"/>
      <c r="P105" s="254"/>
      <c r="Q105" s="254"/>
      <c r="R105" s="254"/>
      <c r="S105" s="254"/>
      <c r="T105" s="255"/>
      <c r="AT105" s="256" t="s">
        <v>214</v>
      </c>
      <c r="AU105" s="256" t="s">
        <v>85</v>
      </c>
      <c r="AV105" s="13" t="s">
        <v>206</v>
      </c>
      <c r="AW105" s="13" t="s">
        <v>36</v>
      </c>
      <c r="AX105" s="13" t="s">
        <v>83</v>
      </c>
      <c r="AY105" s="256" t="s">
        <v>199</v>
      </c>
    </row>
    <row r="106" s="1" customFormat="1" ht="16.5" customHeight="1">
      <c r="B106" s="37"/>
      <c r="C106" s="218" t="s">
        <v>206</v>
      </c>
      <c r="D106" s="218" t="s">
        <v>201</v>
      </c>
      <c r="E106" s="219" t="s">
        <v>1363</v>
      </c>
      <c r="F106" s="220" t="s">
        <v>1364</v>
      </c>
      <c r="G106" s="221" t="s">
        <v>221</v>
      </c>
      <c r="H106" s="222">
        <v>216.38399999999999</v>
      </c>
      <c r="I106" s="223"/>
      <c r="J106" s="224">
        <f>ROUND(I106*H106,2)</f>
        <v>0</v>
      </c>
      <c r="K106" s="220" t="s">
        <v>205</v>
      </c>
      <c r="L106" s="42"/>
      <c r="M106" s="225" t="s">
        <v>30</v>
      </c>
      <c r="N106" s="226" t="s">
        <v>46</v>
      </c>
      <c r="O106" s="82"/>
      <c r="P106" s="227">
        <f>O106*H106</f>
        <v>0</v>
      </c>
      <c r="Q106" s="227">
        <v>0</v>
      </c>
      <c r="R106" s="227">
        <f>Q106*H106</f>
        <v>0</v>
      </c>
      <c r="S106" s="227">
        <v>0</v>
      </c>
      <c r="T106" s="228">
        <f>S106*H106</f>
        <v>0</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2643</v>
      </c>
    </row>
    <row r="107" s="1" customFormat="1">
      <c r="B107" s="37"/>
      <c r="C107" s="38"/>
      <c r="D107" s="231" t="s">
        <v>208</v>
      </c>
      <c r="E107" s="38"/>
      <c r="F107" s="232" t="s">
        <v>1366</v>
      </c>
      <c r="G107" s="38"/>
      <c r="H107" s="38"/>
      <c r="I107" s="144"/>
      <c r="J107" s="38"/>
      <c r="K107" s="38"/>
      <c r="L107" s="42"/>
      <c r="M107" s="233"/>
      <c r="N107" s="82"/>
      <c r="O107" s="82"/>
      <c r="P107" s="82"/>
      <c r="Q107" s="82"/>
      <c r="R107" s="82"/>
      <c r="S107" s="82"/>
      <c r="T107" s="83"/>
      <c r="AT107" s="16" t="s">
        <v>208</v>
      </c>
      <c r="AU107" s="16" t="s">
        <v>85</v>
      </c>
    </row>
    <row r="108" s="1" customFormat="1">
      <c r="B108" s="37"/>
      <c r="C108" s="38"/>
      <c r="D108" s="231" t="s">
        <v>210</v>
      </c>
      <c r="E108" s="38"/>
      <c r="F108" s="234" t="s">
        <v>1367</v>
      </c>
      <c r="G108" s="38"/>
      <c r="H108" s="38"/>
      <c r="I108" s="144"/>
      <c r="J108" s="38"/>
      <c r="K108" s="38"/>
      <c r="L108" s="42"/>
      <c r="M108" s="233"/>
      <c r="N108" s="82"/>
      <c r="O108" s="82"/>
      <c r="P108" s="82"/>
      <c r="Q108" s="82"/>
      <c r="R108" s="82"/>
      <c r="S108" s="82"/>
      <c r="T108" s="83"/>
      <c r="AT108" s="16" t="s">
        <v>210</v>
      </c>
      <c r="AU108" s="16" t="s">
        <v>85</v>
      </c>
    </row>
    <row r="109" s="12" customFormat="1">
      <c r="B109" s="235"/>
      <c r="C109" s="236"/>
      <c r="D109" s="231" t="s">
        <v>214</v>
      </c>
      <c r="E109" s="237" t="s">
        <v>30</v>
      </c>
      <c r="F109" s="238" t="s">
        <v>2640</v>
      </c>
      <c r="G109" s="236"/>
      <c r="H109" s="239">
        <v>83.384</v>
      </c>
      <c r="I109" s="240"/>
      <c r="J109" s="236"/>
      <c r="K109" s="236"/>
      <c r="L109" s="241"/>
      <c r="M109" s="242"/>
      <c r="N109" s="243"/>
      <c r="O109" s="243"/>
      <c r="P109" s="243"/>
      <c r="Q109" s="243"/>
      <c r="R109" s="243"/>
      <c r="S109" s="243"/>
      <c r="T109" s="244"/>
      <c r="AT109" s="245" t="s">
        <v>214</v>
      </c>
      <c r="AU109" s="245" t="s">
        <v>85</v>
      </c>
      <c r="AV109" s="12" t="s">
        <v>85</v>
      </c>
      <c r="AW109" s="12" t="s">
        <v>36</v>
      </c>
      <c r="AX109" s="12" t="s">
        <v>75</v>
      </c>
      <c r="AY109" s="245" t="s">
        <v>199</v>
      </c>
    </row>
    <row r="110" s="12" customFormat="1">
      <c r="B110" s="235"/>
      <c r="C110" s="236"/>
      <c r="D110" s="231" t="s">
        <v>214</v>
      </c>
      <c r="E110" s="237" t="s">
        <v>30</v>
      </c>
      <c r="F110" s="238" t="s">
        <v>2641</v>
      </c>
      <c r="G110" s="236"/>
      <c r="H110" s="239">
        <v>22.623999999999999</v>
      </c>
      <c r="I110" s="240"/>
      <c r="J110" s="236"/>
      <c r="K110" s="236"/>
      <c r="L110" s="241"/>
      <c r="M110" s="242"/>
      <c r="N110" s="243"/>
      <c r="O110" s="243"/>
      <c r="P110" s="243"/>
      <c r="Q110" s="243"/>
      <c r="R110" s="243"/>
      <c r="S110" s="243"/>
      <c r="T110" s="244"/>
      <c r="AT110" s="245" t="s">
        <v>214</v>
      </c>
      <c r="AU110" s="245" t="s">
        <v>85</v>
      </c>
      <c r="AV110" s="12" t="s">
        <v>85</v>
      </c>
      <c r="AW110" s="12" t="s">
        <v>36</v>
      </c>
      <c r="AX110" s="12" t="s">
        <v>75</v>
      </c>
      <c r="AY110" s="245" t="s">
        <v>199</v>
      </c>
    </row>
    <row r="111" s="12" customFormat="1">
      <c r="B111" s="235"/>
      <c r="C111" s="236"/>
      <c r="D111" s="231" t="s">
        <v>214</v>
      </c>
      <c r="E111" s="237" t="s">
        <v>30</v>
      </c>
      <c r="F111" s="238" t="s">
        <v>2642</v>
      </c>
      <c r="G111" s="236"/>
      <c r="H111" s="239">
        <v>110.37600000000001</v>
      </c>
      <c r="I111" s="240"/>
      <c r="J111" s="236"/>
      <c r="K111" s="236"/>
      <c r="L111" s="241"/>
      <c r="M111" s="242"/>
      <c r="N111" s="243"/>
      <c r="O111" s="243"/>
      <c r="P111" s="243"/>
      <c r="Q111" s="243"/>
      <c r="R111" s="243"/>
      <c r="S111" s="243"/>
      <c r="T111" s="244"/>
      <c r="AT111" s="245" t="s">
        <v>214</v>
      </c>
      <c r="AU111" s="245" t="s">
        <v>85</v>
      </c>
      <c r="AV111" s="12" t="s">
        <v>85</v>
      </c>
      <c r="AW111" s="12" t="s">
        <v>36</v>
      </c>
      <c r="AX111" s="12" t="s">
        <v>75</v>
      </c>
      <c r="AY111" s="245" t="s">
        <v>199</v>
      </c>
    </row>
    <row r="112" s="13" customFormat="1">
      <c r="B112" s="246"/>
      <c r="C112" s="247"/>
      <c r="D112" s="231" t="s">
        <v>214</v>
      </c>
      <c r="E112" s="248" t="s">
        <v>30</v>
      </c>
      <c r="F112" s="249" t="s">
        <v>216</v>
      </c>
      <c r="G112" s="247"/>
      <c r="H112" s="250">
        <v>216.38400000000002</v>
      </c>
      <c r="I112" s="251"/>
      <c r="J112" s="247"/>
      <c r="K112" s="247"/>
      <c r="L112" s="252"/>
      <c r="M112" s="253"/>
      <c r="N112" s="254"/>
      <c r="O112" s="254"/>
      <c r="P112" s="254"/>
      <c r="Q112" s="254"/>
      <c r="R112" s="254"/>
      <c r="S112" s="254"/>
      <c r="T112" s="255"/>
      <c r="AT112" s="256" t="s">
        <v>214</v>
      </c>
      <c r="AU112" s="256" t="s">
        <v>85</v>
      </c>
      <c r="AV112" s="13" t="s">
        <v>206</v>
      </c>
      <c r="AW112" s="13" t="s">
        <v>36</v>
      </c>
      <c r="AX112" s="13" t="s">
        <v>83</v>
      </c>
      <c r="AY112" s="256" t="s">
        <v>199</v>
      </c>
    </row>
    <row r="113" s="1" customFormat="1" ht="16.5" customHeight="1">
      <c r="B113" s="37"/>
      <c r="C113" s="218" t="s">
        <v>242</v>
      </c>
      <c r="D113" s="218" t="s">
        <v>201</v>
      </c>
      <c r="E113" s="219" t="s">
        <v>1383</v>
      </c>
      <c r="F113" s="220" t="s">
        <v>1384</v>
      </c>
      <c r="G113" s="221" t="s">
        <v>221</v>
      </c>
      <c r="H113" s="222">
        <v>60.576000000000001</v>
      </c>
      <c r="I113" s="223"/>
      <c r="J113" s="224">
        <f>ROUND(I113*H113,2)</f>
        <v>0</v>
      </c>
      <c r="K113" s="220" t="s">
        <v>205</v>
      </c>
      <c r="L113" s="42"/>
      <c r="M113" s="225" t="s">
        <v>30</v>
      </c>
      <c r="N113" s="226" t="s">
        <v>46</v>
      </c>
      <c r="O113" s="82"/>
      <c r="P113" s="227">
        <f>O113*H113</f>
        <v>0</v>
      </c>
      <c r="Q113" s="227">
        <v>0</v>
      </c>
      <c r="R113" s="227">
        <f>Q113*H113</f>
        <v>0</v>
      </c>
      <c r="S113" s="227">
        <v>0</v>
      </c>
      <c r="T113" s="228">
        <f>S113*H113</f>
        <v>0</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2644</v>
      </c>
    </row>
    <row r="114" s="1" customFormat="1">
      <c r="B114" s="37"/>
      <c r="C114" s="38"/>
      <c r="D114" s="231" t="s">
        <v>208</v>
      </c>
      <c r="E114" s="38"/>
      <c r="F114" s="232" t="s">
        <v>1386</v>
      </c>
      <c r="G114" s="38"/>
      <c r="H114" s="38"/>
      <c r="I114" s="144"/>
      <c r="J114" s="38"/>
      <c r="K114" s="38"/>
      <c r="L114" s="42"/>
      <c r="M114" s="233"/>
      <c r="N114" s="82"/>
      <c r="O114" s="82"/>
      <c r="P114" s="82"/>
      <c r="Q114" s="82"/>
      <c r="R114" s="82"/>
      <c r="S114" s="82"/>
      <c r="T114" s="83"/>
      <c r="AT114" s="16" t="s">
        <v>208</v>
      </c>
      <c r="AU114" s="16" t="s">
        <v>85</v>
      </c>
    </row>
    <row r="115" s="1" customFormat="1">
      <c r="B115" s="37"/>
      <c r="C115" s="38"/>
      <c r="D115" s="231" t="s">
        <v>210</v>
      </c>
      <c r="E115" s="38"/>
      <c r="F115" s="234" t="s">
        <v>1387</v>
      </c>
      <c r="G115" s="38"/>
      <c r="H115" s="38"/>
      <c r="I115" s="144"/>
      <c r="J115" s="38"/>
      <c r="K115" s="38"/>
      <c r="L115" s="42"/>
      <c r="M115" s="233"/>
      <c r="N115" s="82"/>
      <c r="O115" s="82"/>
      <c r="P115" s="82"/>
      <c r="Q115" s="82"/>
      <c r="R115" s="82"/>
      <c r="S115" s="82"/>
      <c r="T115" s="83"/>
      <c r="AT115" s="16" t="s">
        <v>210</v>
      </c>
      <c r="AU115" s="16" t="s">
        <v>85</v>
      </c>
    </row>
    <row r="116" s="12" customFormat="1">
      <c r="B116" s="235"/>
      <c r="C116" s="236"/>
      <c r="D116" s="231" t="s">
        <v>214</v>
      </c>
      <c r="E116" s="237" t="s">
        <v>30</v>
      </c>
      <c r="F116" s="238" t="s">
        <v>2645</v>
      </c>
      <c r="G116" s="236"/>
      <c r="H116" s="239">
        <v>60.576000000000001</v>
      </c>
      <c r="I116" s="240"/>
      <c r="J116" s="236"/>
      <c r="K116" s="236"/>
      <c r="L116" s="241"/>
      <c r="M116" s="242"/>
      <c r="N116" s="243"/>
      <c r="O116" s="243"/>
      <c r="P116" s="243"/>
      <c r="Q116" s="243"/>
      <c r="R116" s="243"/>
      <c r="S116" s="243"/>
      <c r="T116" s="244"/>
      <c r="AT116" s="245" t="s">
        <v>214</v>
      </c>
      <c r="AU116" s="245" t="s">
        <v>85</v>
      </c>
      <c r="AV116" s="12" t="s">
        <v>85</v>
      </c>
      <c r="AW116" s="12" t="s">
        <v>36</v>
      </c>
      <c r="AX116" s="12" t="s">
        <v>83</v>
      </c>
      <c r="AY116" s="245" t="s">
        <v>199</v>
      </c>
    </row>
    <row r="117" s="1" customFormat="1" ht="16.5" customHeight="1">
      <c r="B117" s="37"/>
      <c r="C117" s="263" t="s">
        <v>247</v>
      </c>
      <c r="D117" s="263" t="s">
        <v>774</v>
      </c>
      <c r="E117" s="264" t="s">
        <v>2646</v>
      </c>
      <c r="F117" s="265" t="s">
        <v>2647</v>
      </c>
      <c r="G117" s="266" t="s">
        <v>236</v>
      </c>
      <c r="H117" s="267">
        <v>121.152</v>
      </c>
      <c r="I117" s="268"/>
      <c r="J117" s="269">
        <f>ROUND(I117*H117,2)</f>
        <v>0</v>
      </c>
      <c r="K117" s="265" t="s">
        <v>205</v>
      </c>
      <c r="L117" s="270"/>
      <c r="M117" s="271" t="s">
        <v>30</v>
      </c>
      <c r="N117" s="272" t="s">
        <v>46</v>
      </c>
      <c r="O117" s="82"/>
      <c r="P117" s="227">
        <f>O117*H117</f>
        <v>0</v>
      </c>
      <c r="Q117" s="227">
        <v>1</v>
      </c>
      <c r="R117" s="227">
        <f>Q117*H117</f>
        <v>121.152</v>
      </c>
      <c r="S117" s="227">
        <v>0</v>
      </c>
      <c r="T117" s="228">
        <f>S117*H117</f>
        <v>0</v>
      </c>
      <c r="AR117" s="229" t="s">
        <v>263</v>
      </c>
      <c r="AT117" s="229" t="s">
        <v>774</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2648</v>
      </c>
    </row>
    <row r="118" s="1" customFormat="1">
      <c r="B118" s="37"/>
      <c r="C118" s="38"/>
      <c r="D118" s="231" t="s">
        <v>208</v>
      </c>
      <c r="E118" s="38"/>
      <c r="F118" s="232" t="s">
        <v>2647</v>
      </c>
      <c r="G118" s="38"/>
      <c r="H118" s="38"/>
      <c r="I118" s="144"/>
      <c r="J118" s="38"/>
      <c r="K118" s="38"/>
      <c r="L118" s="42"/>
      <c r="M118" s="233"/>
      <c r="N118" s="82"/>
      <c r="O118" s="82"/>
      <c r="P118" s="82"/>
      <c r="Q118" s="82"/>
      <c r="R118" s="82"/>
      <c r="S118" s="82"/>
      <c r="T118" s="83"/>
      <c r="AT118" s="16" t="s">
        <v>208</v>
      </c>
      <c r="AU118" s="16" t="s">
        <v>85</v>
      </c>
    </row>
    <row r="119" s="1" customFormat="1" ht="16.5" customHeight="1">
      <c r="B119" s="37"/>
      <c r="C119" s="218" t="s">
        <v>254</v>
      </c>
      <c r="D119" s="218" t="s">
        <v>201</v>
      </c>
      <c r="E119" s="219" t="s">
        <v>1377</v>
      </c>
      <c r="F119" s="220" t="s">
        <v>1378</v>
      </c>
      <c r="G119" s="221" t="s">
        <v>221</v>
      </c>
      <c r="H119" s="222">
        <v>223.95599999999999</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2649</v>
      </c>
    </row>
    <row r="120" s="1" customFormat="1">
      <c r="B120" s="37"/>
      <c r="C120" s="38"/>
      <c r="D120" s="231" t="s">
        <v>208</v>
      </c>
      <c r="E120" s="38"/>
      <c r="F120" s="232" t="s">
        <v>1380</v>
      </c>
      <c r="G120" s="38"/>
      <c r="H120" s="38"/>
      <c r="I120" s="144"/>
      <c r="J120" s="38"/>
      <c r="K120" s="38"/>
      <c r="L120" s="42"/>
      <c r="M120" s="233"/>
      <c r="N120" s="82"/>
      <c r="O120" s="82"/>
      <c r="P120" s="82"/>
      <c r="Q120" s="82"/>
      <c r="R120" s="82"/>
      <c r="S120" s="82"/>
      <c r="T120" s="83"/>
      <c r="AT120" s="16" t="s">
        <v>208</v>
      </c>
      <c r="AU120" s="16" t="s">
        <v>85</v>
      </c>
    </row>
    <row r="121" s="1" customFormat="1">
      <c r="B121" s="37"/>
      <c r="C121" s="38"/>
      <c r="D121" s="231" t="s">
        <v>210</v>
      </c>
      <c r="E121" s="38"/>
      <c r="F121" s="234" t="s">
        <v>1381</v>
      </c>
      <c r="G121" s="38"/>
      <c r="H121" s="38"/>
      <c r="I121" s="144"/>
      <c r="J121" s="38"/>
      <c r="K121" s="38"/>
      <c r="L121" s="42"/>
      <c r="M121" s="233"/>
      <c r="N121" s="82"/>
      <c r="O121" s="82"/>
      <c r="P121" s="82"/>
      <c r="Q121" s="82"/>
      <c r="R121" s="82"/>
      <c r="S121" s="82"/>
      <c r="T121" s="83"/>
      <c r="AT121" s="16" t="s">
        <v>210</v>
      </c>
      <c r="AU121" s="16" t="s">
        <v>85</v>
      </c>
    </row>
    <row r="122" s="12" customFormat="1">
      <c r="B122" s="235"/>
      <c r="C122" s="236"/>
      <c r="D122" s="231" t="s">
        <v>214</v>
      </c>
      <c r="E122" s="237" t="s">
        <v>30</v>
      </c>
      <c r="F122" s="238" t="s">
        <v>2650</v>
      </c>
      <c r="G122" s="236"/>
      <c r="H122" s="239">
        <v>113.58</v>
      </c>
      <c r="I122" s="240"/>
      <c r="J122" s="236"/>
      <c r="K122" s="236"/>
      <c r="L122" s="241"/>
      <c r="M122" s="242"/>
      <c r="N122" s="243"/>
      <c r="O122" s="243"/>
      <c r="P122" s="243"/>
      <c r="Q122" s="243"/>
      <c r="R122" s="243"/>
      <c r="S122" s="243"/>
      <c r="T122" s="244"/>
      <c r="AT122" s="245" t="s">
        <v>214</v>
      </c>
      <c r="AU122" s="245" t="s">
        <v>85</v>
      </c>
      <c r="AV122" s="12" t="s">
        <v>85</v>
      </c>
      <c r="AW122" s="12" t="s">
        <v>36</v>
      </c>
      <c r="AX122" s="12" t="s">
        <v>75</v>
      </c>
      <c r="AY122" s="245" t="s">
        <v>199</v>
      </c>
    </row>
    <row r="123" s="12" customFormat="1">
      <c r="B123" s="235"/>
      <c r="C123" s="236"/>
      <c r="D123" s="231" t="s">
        <v>214</v>
      </c>
      <c r="E123" s="237" t="s">
        <v>30</v>
      </c>
      <c r="F123" s="238" t="s">
        <v>2642</v>
      </c>
      <c r="G123" s="236"/>
      <c r="H123" s="239">
        <v>110.37600000000001</v>
      </c>
      <c r="I123" s="240"/>
      <c r="J123" s="236"/>
      <c r="K123" s="236"/>
      <c r="L123" s="241"/>
      <c r="M123" s="242"/>
      <c r="N123" s="243"/>
      <c r="O123" s="243"/>
      <c r="P123" s="243"/>
      <c r="Q123" s="243"/>
      <c r="R123" s="243"/>
      <c r="S123" s="243"/>
      <c r="T123" s="244"/>
      <c r="AT123" s="245" t="s">
        <v>214</v>
      </c>
      <c r="AU123" s="245" t="s">
        <v>85</v>
      </c>
      <c r="AV123" s="12" t="s">
        <v>85</v>
      </c>
      <c r="AW123" s="12" t="s">
        <v>36</v>
      </c>
      <c r="AX123" s="12" t="s">
        <v>75</v>
      </c>
      <c r="AY123" s="245" t="s">
        <v>199</v>
      </c>
    </row>
    <row r="124" s="13" customFormat="1">
      <c r="B124" s="246"/>
      <c r="C124" s="247"/>
      <c r="D124" s="231" t="s">
        <v>214</v>
      </c>
      <c r="E124" s="248" t="s">
        <v>30</v>
      </c>
      <c r="F124" s="249" t="s">
        <v>216</v>
      </c>
      <c r="G124" s="247"/>
      <c r="H124" s="250">
        <v>223.95600000000002</v>
      </c>
      <c r="I124" s="251"/>
      <c r="J124" s="247"/>
      <c r="K124" s="247"/>
      <c r="L124" s="252"/>
      <c r="M124" s="253"/>
      <c r="N124" s="254"/>
      <c r="O124" s="254"/>
      <c r="P124" s="254"/>
      <c r="Q124" s="254"/>
      <c r="R124" s="254"/>
      <c r="S124" s="254"/>
      <c r="T124" s="255"/>
      <c r="AT124" s="256" t="s">
        <v>214</v>
      </c>
      <c r="AU124" s="256" t="s">
        <v>85</v>
      </c>
      <c r="AV124" s="13" t="s">
        <v>206</v>
      </c>
      <c r="AW124" s="13" t="s">
        <v>36</v>
      </c>
      <c r="AX124" s="13" t="s">
        <v>83</v>
      </c>
      <c r="AY124" s="256" t="s">
        <v>199</v>
      </c>
    </row>
    <row r="125" s="1" customFormat="1" ht="16.5" customHeight="1">
      <c r="B125" s="37"/>
      <c r="C125" s="218" t="s">
        <v>263</v>
      </c>
      <c r="D125" s="218" t="s">
        <v>201</v>
      </c>
      <c r="E125" s="219" t="s">
        <v>2651</v>
      </c>
      <c r="F125" s="220" t="s">
        <v>2652</v>
      </c>
      <c r="G125" s="221" t="s">
        <v>221</v>
      </c>
      <c r="H125" s="222">
        <v>75.719999999999999</v>
      </c>
      <c r="I125" s="223"/>
      <c r="J125" s="224">
        <f>ROUND(I125*H125,2)</f>
        <v>0</v>
      </c>
      <c r="K125" s="220" t="s">
        <v>205</v>
      </c>
      <c r="L125" s="42"/>
      <c r="M125" s="225" t="s">
        <v>30</v>
      </c>
      <c r="N125" s="226" t="s">
        <v>46</v>
      </c>
      <c r="O125" s="82"/>
      <c r="P125" s="227">
        <f>O125*H125</f>
        <v>0</v>
      </c>
      <c r="Q125" s="227">
        <v>0</v>
      </c>
      <c r="R125" s="227">
        <f>Q125*H125</f>
        <v>0</v>
      </c>
      <c r="S125" s="227">
        <v>0</v>
      </c>
      <c r="T125" s="228">
        <f>S125*H125</f>
        <v>0</v>
      </c>
      <c r="AR125" s="229" t="s">
        <v>206</v>
      </c>
      <c r="AT125" s="229" t="s">
        <v>201</v>
      </c>
      <c r="AU125" s="229" t="s">
        <v>85</v>
      </c>
      <c r="AY125" s="16" t="s">
        <v>199</v>
      </c>
      <c r="BE125" s="230">
        <f>IF(N125="základní",J125,0)</f>
        <v>0</v>
      </c>
      <c r="BF125" s="230">
        <f>IF(N125="snížená",J125,0)</f>
        <v>0</v>
      </c>
      <c r="BG125" s="230">
        <f>IF(N125="zákl. přenesená",J125,0)</f>
        <v>0</v>
      </c>
      <c r="BH125" s="230">
        <f>IF(N125="sníž. přenesená",J125,0)</f>
        <v>0</v>
      </c>
      <c r="BI125" s="230">
        <f>IF(N125="nulová",J125,0)</f>
        <v>0</v>
      </c>
      <c r="BJ125" s="16" t="s">
        <v>83</v>
      </c>
      <c r="BK125" s="230">
        <f>ROUND(I125*H125,2)</f>
        <v>0</v>
      </c>
      <c r="BL125" s="16" t="s">
        <v>206</v>
      </c>
      <c r="BM125" s="229" t="s">
        <v>2653</v>
      </c>
    </row>
    <row r="126" s="1" customFormat="1">
      <c r="B126" s="37"/>
      <c r="C126" s="38"/>
      <c r="D126" s="231" t="s">
        <v>208</v>
      </c>
      <c r="E126" s="38"/>
      <c r="F126" s="232" t="s">
        <v>2654</v>
      </c>
      <c r="G126" s="38"/>
      <c r="H126" s="38"/>
      <c r="I126" s="144"/>
      <c r="J126" s="38"/>
      <c r="K126" s="38"/>
      <c r="L126" s="42"/>
      <c r="M126" s="233"/>
      <c r="N126" s="82"/>
      <c r="O126" s="82"/>
      <c r="P126" s="82"/>
      <c r="Q126" s="82"/>
      <c r="R126" s="82"/>
      <c r="S126" s="82"/>
      <c r="T126" s="83"/>
      <c r="AT126" s="16" t="s">
        <v>208</v>
      </c>
      <c r="AU126" s="16" t="s">
        <v>85</v>
      </c>
    </row>
    <row r="127" s="1" customFormat="1">
      <c r="B127" s="37"/>
      <c r="C127" s="38"/>
      <c r="D127" s="231" t="s">
        <v>210</v>
      </c>
      <c r="E127" s="38"/>
      <c r="F127" s="234" t="s">
        <v>418</v>
      </c>
      <c r="G127" s="38"/>
      <c r="H127" s="38"/>
      <c r="I127" s="144"/>
      <c r="J127" s="38"/>
      <c r="K127" s="38"/>
      <c r="L127" s="42"/>
      <c r="M127" s="233"/>
      <c r="N127" s="82"/>
      <c r="O127" s="82"/>
      <c r="P127" s="82"/>
      <c r="Q127" s="82"/>
      <c r="R127" s="82"/>
      <c r="S127" s="82"/>
      <c r="T127" s="83"/>
      <c r="AT127" s="16" t="s">
        <v>210</v>
      </c>
      <c r="AU127" s="16" t="s">
        <v>85</v>
      </c>
    </row>
    <row r="128" s="12" customFormat="1">
      <c r="B128" s="235"/>
      <c r="C128" s="236"/>
      <c r="D128" s="231" t="s">
        <v>214</v>
      </c>
      <c r="E128" s="237" t="s">
        <v>30</v>
      </c>
      <c r="F128" s="238" t="s">
        <v>2655</v>
      </c>
      <c r="G128" s="236"/>
      <c r="H128" s="239">
        <v>75.719999999999999</v>
      </c>
      <c r="I128" s="240"/>
      <c r="J128" s="236"/>
      <c r="K128" s="236"/>
      <c r="L128" s="241"/>
      <c r="M128" s="242"/>
      <c r="N128" s="243"/>
      <c r="O128" s="243"/>
      <c r="P128" s="243"/>
      <c r="Q128" s="243"/>
      <c r="R128" s="243"/>
      <c r="S128" s="243"/>
      <c r="T128" s="244"/>
      <c r="AT128" s="245" t="s">
        <v>214</v>
      </c>
      <c r="AU128" s="245" t="s">
        <v>85</v>
      </c>
      <c r="AV128" s="12" t="s">
        <v>85</v>
      </c>
      <c r="AW128" s="12" t="s">
        <v>36</v>
      </c>
      <c r="AX128" s="12" t="s">
        <v>83</v>
      </c>
      <c r="AY128" s="245" t="s">
        <v>199</v>
      </c>
    </row>
    <row r="129" s="1" customFormat="1" ht="16.5" customHeight="1">
      <c r="B129" s="37"/>
      <c r="C129" s="218" t="s">
        <v>225</v>
      </c>
      <c r="D129" s="218" t="s">
        <v>201</v>
      </c>
      <c r="E129" s="219" t="s">
        <v>585</v>
      </c>
      <c r="F129" s="220" t="s">
        <v>586</v>
      </c>
      <c r="G129" s="221" t="s">
        <v>221</v>
      </c>
      <c r="H129" s="222">
        <v>75.719999999999999</v>
      </c>
      <c r="I129" s="223"/>
      <c r="J129" s="224">
        <f>ROUND(I129*H129,2)</f>
        <v>0</v>
      </c>
      <c r="K129" s="220" t="s">
        <v>205</v>
      </c>
      <c r="L129" s="42"/>
      <c r="M129" s="225" t="s">
        <v>30</v>
      </c>
      <c r="N129" s="226" t="s">
        <v>46</v>
      </c>
      <c r="O129" s="82"/>
      <c r="P129" s="227">
        <f>O129*H129</f>
        <v>0</v>
      </c>
      <c r="Q129" s="227">
        <v>0</v>
      </c>
      <c r="R129" s="227">
        <f>Q129*H129</f>
        <v>0</v>
      </c>
      <c r="S129" s="227">
        <v>0</v>
      </c>
      <c r="T129" s="228">
        <f>S129*H129</f>
        <v>0</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2656</v>
      </c>
    </row>
    <row r="130" s="1" customFormat="1">
      <c r="B130" s="37"/>
      <c r="C130" s="38"/>
      <c r="D130" s="231" t="s">
        <v>208</v>
      </c>
      <c r="E130" s="38"/>
      <c r="F130" s="232" t="s">
        <v>586</v>
      </c>
      <c r="G130" s="38"/>
      <c r="H130" s="38"/>
      <c r="I130" s="144"/>
      <c r="J130" s="38"/>
      <c r="K130" s="38"/>
      <c r="L130" s="42"/>
      <c r="M130" s="233"/>
      <c r="N130" s="82"/>
      <c r="O130" s="82"/>
      <c r="P130" s="82"/>
      <c r="Q130" s="82"/>
      <c r="R130" s="82"/>
      <c r="S130" s="82"/>
      <c r="T130" s="83"/>
      <c r="AT130" s="16" t="s">
        <v>208</v>
      </c>
      <c r="AU130" s="16" t="s">
        <v>85</v>
      </c>
    </row>
    <row r="131" s="1" customFormat="1">
      <c r="B131" s="37"/>
      <c r="C131" s="38"/>
      <c r="D131" s="231" t="s">
        <v>210</v>
      </c>
      <c r="E131" s="38"/>
      <c r="F131" s="234" t="s">
        <v>588</v>
      </c>
      <c r="G131" s="38"/>
      <c r="H131" s="38"/>
      <c r="I131" s="144"/>
      <c r="J131" s="38"/>
      <c r="K131" s="38"/>
      <c r="L131" s="42"/>
      <c r="M131" s="233"/>
      <c r="N131" s="82"/>
      <c r="O131" s="82"/>
      <c r="P131" s="82"/>
      <c r="Q131" s="82"/>
      <c r="R131" s="82"/>
      <c r="S131" s="82"/>
      <c r="T131" s="83"/>
      <c r="AT131" s="16" t="s">
        <v>210</v>
      </c>
      <c r="AU131" s="16" t="s">
        <v>85</v>
      </c>
    </row>
    <row r="132" s="12" customFormat="1">
      <c r="B132" s="235"/>
      <c r="C132" s="236"/>
      <c r="D132" s="231" t="s">
        <v>214</v>
      </c>
      <c r="E132" s="237" t="s">
        <v>30</v>
      </c>
      <c r="F132" s="238" t="s">
        <v>2655</v>
      </c>
      <c r="G132" s="236"/>
      <c r="H132" s="239">
        <v>75.719999999999999</v>
      </c>
      <c r="I132" s="240"/>
      <c r="J132" s="236"/>
      <c r="K132" s="236"/>
      <c r="L132" s="241"/>
      <c r="M132" s="242"/>
      <c r="N132" s="243"/>
      <c r="O132" s="243"/>
      <c r="P132" s="243"/>
      <c r="Q132" s="243"/>
      <c r="R132" s="243"/>
      <c r="S132" s="243"/>
      <c r="T132" s="244"/>
      <c r="AT132" s="245" t="s">
        <v>214</v>
      </c>
      <c r="AU132" s="245" t="s">
        <v>85</v>
      </c>
      <c r="AV132" s="12" t="s">
        <v>85</v>
      </c>
      <c r="AW132" s="12" t="s">
        <v>36</v>
      </c>
      <c r="AX132" s="12" t="s">
        <v>83</v>
      </c>
      <c r="AY132" s="245" t="s">
        <v>199</v>
      </c>
    </row>
    <row r="133" s="11" customFormat="1" ht="22.8" customHeight="1">
      <c r="B133" s="202"/>
      <c r="C133" s="203"/>
      <c r="D133" s="204" t="s">
        <v>74</v>
      </c>
      <c r="E133" s="216" t="s">
        <v>85</v>
      </c>
      <c r="F133" s="216" t="s">
        <v>763</v>
      </c>
      <c r="G133" s="203"/>
      <c r="H133" s="203"/>
      <c r="I133" s="206"/>
      <c r="J133" s="217">
        <f>BK133</f>
        <v>0</v>
      </c>
      <c r="K133" s="203"/>
      <c r="L133" s="208"/>
      <c r="M133" s="209"/>
      <c r="N133" s="210"/>
      <c r="O133" s="210"/>
      <c r="P133" s="211">
        <f>SUM(P134:P137)</f>
        <v>0</v>
      </c>
      <c r="Q133" s="210"/>
      <c r="R133" s="211">
        <f>SUM(R134:R137)</f>
        <v>29.084052000000003</v>
      </c>
      <c r="S133" s="210"/>
      <c r="T133" s="212">
        <f>SUM(T134:T137)</f>
        <v>0</v>
      </c>
      <c r="AR133" s="213" t="s">
        <v>83</v>
      </c>
      <c r="AT133" s="214" t="s">
        <v>74</v>
      </c>
      <c r="AU133" s="214" t="s">
        <v>83</v>
      </c>
      <c r="AY133" s="213" t="s">
        <v>199</v>
      </c>
      <c r="BK133" s="215">
        <f>SUM(BK134:BK137)</f>
        <v>0</v>
      </c>
    </row>
    <row r="134" s="1" customFormat="1" ht="16.5" customHeight="1">
      <c r="B134" s="37"/>
      <c r="C134" s="218" t="s">
        <v>124</v>
      </c>
      <c r="D134" s="218" t="s">
        <v>201</v>
      </c>
      <c r="E134" s="219" t="s">
        <v>2657</v>
      </c>
      <c r="F134" s="220" t="s">
        <v>2658</v>
      </c>
      <c r="G134" s="221" t="s">
        <v>221</v>
      </c>
      <c r="H134" s="222">
        <v>15.144</v>
      </c>
      <c r="I134" s="223"/>
      <c r="J134" s="224">
        <f>ROUND(I134*H134,2)</f>
        <v>0</v>
      </c>
      <c r="K134" s="220" t="s">
        <v>205</v>
      </c>
      <c r="L134" s="42"/>
      <c r="M134" s="225" t="s">
        <v>30</v>
      </c>
      <c r="N134" s="226" t="s">
        <v>46</v>
      </c>
      <c r="O134" s="82"/>
      <c r="P134" s="227">
        <f>O134*H134</f>
        <v>0</v>
      </c>
      <c r="Q134" s="227">
        <v>1.9205000000000001</v>
      </c>
      <c r="R134" s="227">
        <f>Q134*H134</f>
        <v>29.084052000000003</v>
      </c>
      <c r="S134" s="227">
        <v>0</v>
      </c>
      <c r="T134" s="228">
        <f>S134*H134</f>
        <v>0</v>
      </c>
      <c r="AR134" s="229" t="s">
        <v>206</v>
      </c>
      <c r="AT134" s="229" t="s">
        <v>201</v>
      </c>
      <c r="AU134" s="229" t="s">
        <v>85</v>
      </c>
      <c r="AY134" s="16" t="s">
        <v>199</v>
      </c>
      <c r="BE134" s="230">
        <f>IF(N134="základní",J134,0)</f>
        <v>0</v>
      </c>
      <c r="BF134" s="230">
        <f>IF(N134="snížená",J134,0)</f>
        <v>0</v>
      </c>
      <c r="BG134" s="230">
        <f>IF(N134="zákl. přenesená",J134,0)</f>
        <v>0</v>
      </c>
      <c r="BH134" s="230">
        <f>IF(N134="sníž. přenesená",J134,0)</f>
        <v>0</v>
      </c>
      <c r="BI134" s="230">
        <f>IF(N134="nulová",J134,0)</f>
        <v>0</v>
      </c>
      <c r="BJ134" s="16" t="s">
        <v>83</v>
      </c>
      <c r="BK134" s="230">
        <f>ROUND(I134*H134,2)</f>
        <v>0</v>
      </c>
      <c r="BL134" s="16" t="s">
        <v>206</v>
      </c>
      <c r="BM134" s="229" t="s">
        <v>2659</v>
      </c>
    </row>
    <row r="135" s="1" customFormat="1">
      <c r="B135" s="37"/>
      <c r="C135" s="38"/>
      <c r="D135" s="231" t="s">
        <v>208</v>
      </c>
      <c r="E135" s="38"/>
      <c r="F135" s="232" t="s">
        <v>2658</v>
      </c>
      <c r="G135" s="38"/>
      <c r="H135" s="38"/>
      <c r="I135" s="144"/>
      <c r="J135" s="38"/>
      <c r="K135" s="38"/>
      <c r="L135" s="42"/>
      <c r="M135" s="233"/>
      <c r="N135" s="82"/>
      <c r="O135" s="82"/>
      <c r="P135" s="82"/>
      <c r="Q135" s="82"/>
      <c r="R135" s="82"/>
      <c r="S135" s="82"/>
      <c r="T135" s="83"/>
      <c r="AT135" s="16" t="s">
        <v>208</v>
      </c>
      <c r="AU135" s="16" t="s">
        <v>85</v>
      </c>
    </row>
    <row r="136" s="1" customFormat="1">
      <c r="B136" s="37"/>
      <c r="C136" s="38"/>
      <c r="D136" s="231" t="s">
        <v>210</v>
      </c>
      <c r="E136" s="38"/>
      <c r="F136" s="234" t="s">
        <v>2660</v>
      </c>
      <c r="G136" s="38"/>
      <c r="H136" s="38"/>
      <c r="I136" s="144"/>
      <c r="J136" s="38"/>
      <c r="K136" s="38"/>
      <c r="L136" s="42"/>
      <c r="M136" s="233"/>
      <c r="N136" s="82"/>
      <c r="O136" s="82"/>
      <c r="P136" s="82"/>
      <c r="Q136" s="82"/>
      <c r="R136" s="82"/>
      <c r="S136" s="82"/>
      <c r="T136" s="83"/>
      <c r="AT136" s="16" t="s">
        <v>210</v>
      </c>
      <c r="AU136" s="16" t="s">
        <v>85</v>
      </c>
    </row>
    <row r="137" s="12" customFormat="1">
      <c r="B137" s="235"/>
      <c r="C137" s="236"/>
      <c r="D137" s="231" t="s">
        <v>214</v>
      </c>
      <c r="E137" s="237" t="s">
        <v>30</v>
      </c>
      <c r="F137" s="238" t="s">
        <v>2661</v>
      </c>
      <c r="G137" s="236"/>
      <c r="H137" s="239">
        <v>15.144</v>
      </c>
      <c r="I137" s="240"/>
      <c r="J137" s="236"/>
      <c r="K137" s="236"/>
      <c r="L137" s="241"/>
      <c r="M137" s="242"/>
      <c r="N137" s="243"/>
      <c r="O137" s="243"/>
      <c r="P137" s="243"/>
      <c r="Q137" s="243"/>
      <c r="R137" s="243"/>
      <c r="S137" s="243"/>
      <c r="T137" s="244"/>
      <c r="AT137" s="245" t="s">
        <v>214</v>
      </c>
      <c r="AU137" s="245" t="s">
        <v>85</v>
      </c>
      <c r="AV137" s="12" t="s">
        <v>85</v>
      </c>
      <c r="AW137" s="12" t="s">
        <v>36</v>
      </c>
      <c r="AX137" s="12" t="s">
        <v>83</v>
      </c>
      <c r="AY137" s="245" t="s">
        <v>199</v>
      </c>
    </row>
    <row r="138" s="11" customFormat="1" ht="22.8" customHeight="1">
      <c r="B138" s="202"/>
      <c r="C138" s="203"/>
      <c r="D138" s="204" t="s">
        <v>74</v>
      </c>
      <c r="E138" s="216" t="s">
        <v>263</v>
      </c>
      <c r="F138" s="216" t="s">
        <v>864</v>
      </c>
      <c r="G138" s="203"/>
      <c r="H138" s="203"/>
      <c r="I138" s="206"/>
      <c r="J138" s="217">
        <f>BK138</f>
        <v>0</v>
      </c>
      <c r="K138" s="203"/>
      <c r="L138" s="208"/>
      <c r="M138" s="209"/>
      <c r="N138" s="210"/>
      <c r="O138" s="210"/>
      <c r="P138" s="211">
        <f>SUM(P139:P141)</f>
        <v>0</v>
      </c>
      <c r="Q138" s="210"/>
      <c r="R138" s="211">
        <f>SUM(R139:R141)</f>
        <v>0.017888850000000001</v>
      </c>
      <c r="S138" s="210"/>
      <c r="T138" s="212">
        <f>SUM(T139:T141)</f>
        <v>0</v>
      </c>
      <c r="AR138" s="213" t="s">
        <v>83</v>
      </c>
      <c r="AT138" s="214" t="s">
        <v>74</v>
      </c>
      <c r="AU138" s="214" t="s">
        <v>83</v>
      </c>
      <c r="AY138" s="213" t="s">
        <v>199</v>
      </c>
      <c r="BK138" s="215">
        <f>SUM(BK139:BK141)</f>
        <v>0</v>
      </c>
    </row>
    <row r="139" s="1" customFormat="1" ht="16.5" customHeight="1">
      <c r="B139" s="37"/>
      <c r="C139" s="218" t="s">
        <v>127</v>
      </c>
      <c r="D139" s="218" t="s">
        <v>201</v>
      </c>
      <c r="E139" s="219" t="s">
        <v>2662</v>
      </c>
      <c r="F139" s="220" t="s">
        <v>2663</v>
      </c>
      <c r="G139" s="221" t="s">
        <v>229</v>
      </c>
      <c r="H139" s="222">
        <v>189.30000000000001</v>
      </c>
      <c r="I139" s="223"/>
      <c r="J139" s="224">
        <f>ROUND(I139*H139,2)</f>
        <v>0</v>
      </c>
      <c r="K139" s="220" t="s">
        <v>205</v>
      </c>
      <c r="L139" s="42"/>
      <c r="M139" s="225" t="s">
        <v>30</v>
      </c>
      <c r="N139" s="226" t="s">
        <v>46</v>
      </c>
      <c r="O139" s="82"/>
      <c r="P139" s="227">
        <f>O139*H139</f>
        <v>0</v>
      </c>
      <c r="Q139" s="227">
        <v>9.4500000000000007E-05</v>
      </c>
      <c r="R139" s="227">
        <f>Q139*H139</f>
        <v>0.017888850000000001</v>
      </c>
      <c r="S139" s="227">
        <v>0</v>
      </c>
      <c r="T139" s="228">
        <f>S139*H139</f>
        <v>0</v>
      </c>
      <c r="AR139" s="229" t="s">
        <v>206</v>
      </c>
      <c r="AT139" s="229" t="s">
        <v>201</v>
      </c>
      <c r="AU139" s="229" t="s">
        <v>85</v>
      </c>
      <c r="AY139" s="16" t="s">
        <v>199</v>
      </c>
      <c r="BE139" s="230">
        <f>IF(N139="základní",J139,0)</f>
        <v>0</v>
      </c>
      <c r="BF139" s="230">
        <f>IF(N139="snížená",J139,0)</f>
        <v>0</v>
      </c>
      <c r="BG139" s="230">
        <f>IF(N139="zákl. přenesená",J139,0)</f>
        <v>0</v>
      </c>
      <c r="BH139" s="230">
        <f>IF(N139="sníž. přenesená",J139,0)</f>
        <v>0</v>
      </c>
      <c r="BI139" s="230">
        <f>IF(N139="nulová",J139,0)</f>
        <v>0</v>
      </c>
      <c r="BJ139" s="16" t="s">
        <v>83</v>
      </c>
      <c r="BK139" s="230">
        <f>ROUND(I139*H139,2)</f>
        <v>0</v>
      </c>
      <c r="BL139" s="16" t="s">
        <v>206</v>
      </c>
      <c r="BM139" s="229" t="s">
        <v>2664</v>
      </c>
    </row>
    <row r="140" s="1" customFormat="1">
      <c r="B140" s="37"/>
      <c r="C140" s="38"/>
      <c r="D140" s="231" t="s">
        <v>208</v>
      </c>
      <c r="E140" s="38"/>
      <c r="F140" s="232" t="s">
        <v>2665</v>
      </c>
      <c r="G140" s="38"/>
      <c r="H140" s="38"/>
      <c r="I140" s="144"/>
      <c r="J140" s="38"/>
      <c r="K140" s="38"/>
      <c r="L140" s="42"/>
      <c r="M140" s="233"/>
      <c r="N140" s="82"/>
      <c r="O140" s="82"/>
      <c r="P140" s="82"/>
      <c r="Q140" s="82"/>
      <c r="R140" s="82"/>
      <c r="S140" s="82"/>
      <c r="T140" s="83"/>
      <c r="AT140" s="16" t="s">
        <v>208</v>
      </c>
      <c r="AU140" s="16" t="s">
        <v>85</v>
      </c>
    </row>
    <row r="141" s="12" customFormat="1">
      <c r="B141" s="235"/>
      <c r="C141" s="236"/>
      <c r="D141" s="231" t="s">
        <v>214</v>
      </c>
      <c r="E141" s="237" t="s">
        <v>30</v>
      </c>
      <c r="F141" s="238" t="s">
        <v>2666</v>
      </c>
      <c r="G141" s="236"/>
      <c r="H141" s="239">
        <v>189.30000000000001</v>
      </c>
      <c r="I141" s="240"/>
      <c r="J141" s="236"/>
      <c r="K141" s="236"/>
      <c r="L141" s="241"/>
      <c r="M141" s="242"/>
      <c r="N141" s="243"/>
      <c r="O141" s="243"/>
      <c r="P141" s="243"/>
      <c r="Q141" s="243"/>
      <c r="R141" s="243"/>
      <c r="S141" s="243"/>
      <c r="T141" s="244"/>
      <c r="AT141" s="245" t="s">
        <v>214</v>
      </c>
      <c r="AU141" s="245" t="s">
        <v>85</v>
      </c>
      <c r="AV141" s="12" t="s">
        <v>85</v>
      </c>
      <c r="AW141" s="12" t="s">
        <v>36</v>
      </c>
      <c r="AX141" s="12" t="s">
        <v>83</v>
      </c>
      <c r="AY141" s="245" t="s">
        <v>199</v>
      </c>
    </row>
    <row r="142" s="11" customFormat="1" ht="22.8" customHeight="1">
      <c r="B142" s="202"/>
      <c r="C142" s="203"/>
      <c r="D142" s="204" t="s">
        <v>74</v>
      </c>
      <c r="E142" s="216" t="s">
        <v>232</v>
      </c>
      <c r="F142" s="216" t="s">
        <v>233</v>
      </c>
      <c r="G142" s="203"/>
      <c r="H142" s="203"/>
      <c r="I142" s="206"/>
      <c r="J142" s="217">
        <f>BK142</f>
        <v>0</v>
      </c>
      <c r="K142" s="203"/>
      <c r="L142" s="208"/>
      <c r="M142" s="209"/>
      <c r="N142" s="210"/>
      <c r="O142" s="210"/>
      <c r="P142" s="211">
        <f>SUM(P143:P158)</f>
        <v>0</v>
      </c>
      <c r="Q142" s="210"/>
      <c r="R142" s="211">
        <f>SUM(R143:R158)</f>
        <v>0</v>
      </c>
      <c r="S142" s="210"/>
      <c r="T142" s="212">
        <f>SUM(T143:T158)</f>
        <v>0</v>
      </c>
      <c r="AR142" s="213" t="s">
        <v>83</v>
      </c>
      <c r="AT142" s="214" t="s">
        <v>74</v>
      </c>
      <c r="AU142" s="214" t="s">
        <v>83</v>
      </c>
      <c r="AY142" s="213" t="s">
        <v>199</v>
      </c>
      <c r="BK142" s="215">
        <f>SUM(BK143:BK158)</f>
        <v>0</v>
      </c>
    </row>
    <row r="143" s="1" customFormat="1" ht="16.5" customHeight="1">
      <c r="B143" s="37"/>
      <c r="C143" s="218" t="s">
        <v>130</v>
      </c>
      <c r="D143" s="218" t="s">
        <v>201</v>
      </c>
      <c r="E143" s="219" t="s">
        <v>248</v>
      </c>
      <c r="F143" s="220" t="s">
        <v>249</v>
      </c>
      <c r="G143" s="221" t="s">
        <v>236</v>
      </c>
      <c r="H143" s="222">
        <v>15.768000000000001</v>
      </c>
      <c r="I143" s="223"/>
      <c r="J143" s="224">
        <f>ROUND(I143*H143,2)</f>
        <v>0</v>
      </c>
      <c r="K143" s="220" t="s">
        <v>205</v>
      </c>
      <c r="L143" s="42"/>
      <c r="M143" s="225" t="s">
        <v>30</v>
      </c>
      <c r="N143" s="226" t="s">
        <v>46</v>
      </c>
      <c r="O143" s="82"/>
      <c r="P143" s="227">
        <f>O143*H143</f>
        <v>0</v>
      </c>
      <c r="Q143" s="227">
        <v>0</v>
      </c>
      <c r="R143" s="227">
        <f>Q143*H143</f>
        <v>0</v>
      </c>
      <c r="S143" s="227">
        <v>0</v>
      </c>
      <c r="T143" s="228">
        <f>S143*H143</f>
        <v>0</v>
      </c>
      <c r="AR143" s="229" t="s">
        <v>206</v>
      </c>
      <c r="AT143" s="229" t="s">
        <v>201</v>
      </c>
      <c r="AU143" s="229" t="s">
        <v>85</v>
      </c>
      <c r="AY143" s="16" t="s">
        <v>199</v>
      </c>
      <c r="BE143" s="230">
        <f>IF(N143="základní",J143,0)</f>
        <v>0</v>
      </c>
      <c r="BF143" s="230">
        <f>IF(N143="snížená",J143,0)</f>
        <v>0</v>
      </c>
      <c r="BG143" s="230">
        <f>IF(N143="zákl. přenesená",J143,0)</f>
        <v>0</v>
      </c>
      <c r="BH143" s="230">
        <f>IF(N143="sníž. přenesená",J143,0)</f>
        <v>0</v>
      </c>
      <c r="BI143" s="230">
        <f>IF(N143="nulová",J143,0)</f>
        <v>0</v>
      </c>
      <c r="BJ143" s="16" t="s">
        <v>83</v>
      </c>
      <c r="BK143" s="230">
        <f>ROUND(I143*H143,2)</f>
        <v>0</v>
      </c>
      <c r="BL143" s="16" t="s">
        <v>206</v>
      </c>
      <c r="BM143" s="229" t="s">
        <v>2667</v>
      </c>
    </row>
    <row r="144" s="1" customFormat="1">
      <c r="B144" s="37"/>
      <c r="C144" s="38"/>
      <c r="D144" s="231" t="s">
        <v>208</v>
      </c>
      <c r="E144" s="38"/>
      <c r="F144" s="232" t="s">
        <v>251</v>
      </c>
      <c r="G144" s="38"/>
      <c r="H144" s="38"/>
      <c r="I144" s="144"/>
      <c r="J144" s="38"/>
      <c r="K144" s="38"/>
      <c r="L144" s="42"/>
      <c r="M144" s="233"/>
      <c r="N144" s="82"/>
      <c r="O144" s="82"/>
      <c r="P144" s="82"/>
      <c r="Q144" s="82"/>
      <c r="R144" s="82"/>
      <c r="S144" s="82"/>
      <c r="T144" s="83"/>
      <c r="AT144" s="16" t="s">
        <v>208</v>
      </c>
      <c r="AU144" s="16" t="s">
        <v>85</v>
      </c>
    </row>
    <row r="145" s="1" customFormat="1">
      <c r="B145" s="37"/>
      <c r="C145" s="38"/>
      <c r="D145" s="231" t="s">
        <v>210</v>
      </c>
      <c r="E145" s="38"/>
      <c r="F145" s="234" t="s">
        <v>252</v>
      </c>
      <c r="G145" s="38"/>
      <c r="H145" s="38"/>
      <c r="I145" s="144"/>
      <c r="J145" s="38"/>
      <c r="K145" s="38"/>
      <c r="L145" s="42"/>
      <c r="M145" s="233"/>
      <c r="N145" s="82"/>
      <c r="O145" s="82"/>
      <c r="P145" s="82"/>
      <c r="Q145" s="82"/>
      <c r="R145" s="82"/>
      <c r="S145" s="82"/>
      <c r="T145" s="83"/>
      <c r="AT145" s="16" t="s">
        <v>210</v>
      </c>
      <c r="AU145" s="16" t="s">
        <v>85</v>
      </c>
    </row>
    <row r="146" s="12" customFormat="1">
      <c r="B146" s="235"/>
      <c r="C146" s="236"/>
      <c r="D146" s="231" t="s">
        <v>214</v>
      </c>
      <c r="E146" s="237" t="s">
        <v>30</v>
      </c>
      <c r="F146" s="238" t="s">
        <v>2668</v>
      </c>
      <c r="G146" s="236"/>
      <c r="H146" s="239">
        <v>15.768000000000001</v>
      </c>
      <c r="I146" s="240"/>
      <c r="J146" s="236"/>
      <c r="K146" s="236"/>
      <c r="L146" s="241"/>
      <c r="M146" s="242"/>
      <c r="N146" s="243"/>
      <c r="O146" s="243"/>
      <c r="P146" s="243"/>
      <c r="Q146" s="243"/>
      <c r="R146" s="243"/>
      <c r="S146" s="243"/>
      <c r="T146" s="244"/>
      <c r="AT146" s="245" t="s">
        <v>214</v>
      </c>
      <c r="AU146" s="245" t="s">
        <v>85</v>
      </c>
      <c r="AV146" s="12" t="s">
        <v>85</v>
      </c>
      <c r="AW146" s="12" t="s">
        <v>36</v>
      </c>
      <c r="AX146" s="12" t="s">
        <v>83</v>
      </c>
      <c r="AY146" s="245" t="s">
        <v>199</v>
      </c>
    </row>
    <row r="147" s="1" customFormat="1" ht="16.5" customHeight="1">
      <c r="B147" s="37"/>
      <c r="C147" s="218" t="s">
        <v>133</v>
      </c>
      <c r="D147" s="218" t="s">
        <v>201</v>
      </c>
      <c r="E147" s="219" t="s">
        <v>234</v>
      </c>
      <c r="F147" s="220" t="s">
        <v>235</v>
      </c>
      <c r="G147" s="221" t="s">
        <v>236</v>
      </c>
      <c r="H147" s="222">
        <v>15.768000000000001</v>
      </c>
      <c r="I147" s="223"/>
      <c r="J147" s="224">
        <f>ROUND(I147*H147,2)</f>
        <v>0</v>
      </c>
      <c r="K147" s="220" t="s">
        <v>205</v>
      </c>
      <c r="L147" s="42"/>
      <c r="M147" s="225" t="s">
        <v>30</v>
      </c>
      <c r="N147" s="226" t="s">
        <v>46</v>
      </c>
      <c r="O147" s="82"/>
      <c r="P147" s="227">
        <f>O147*H147</f>
        <v>0</v>
      </c>
      <c r="Q147" s="227">
        <v>0</v>
      </c>
      <c r="R147" s="227">
        <f>Q147*H147</f>
        <v>0</v>
      </c>
      <c r="S147" s="227">
        <v>0</v>
      </c>
      <c r="T147" s="228">
        <f>S147*H147</f>
        <v>0</v>
      </c>
      <c r="AR147" s="229" t="s">
        <v>206</v>
      </c>
      <c r="AT147" s="229" t="s">
        <v>201</v>
      </c>
      <c r="AU147" s="229" t="s">
        <v>85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2669</v>
      </c>
    </row>
    <row r="148" s="1" customFormat="1">
      <c r="B148" s="37"/>
      <c r="C148" s="38"/>
      <c r="D148" s="231" t="s">
        <v>208</v>
      </c>
      <c r="E148" s="38"/>
      <c r="F148" s="232" t="s">
        <v>238</v>
      </c>
      <c r="G148" s="38"/>
      <c r="H148" s="38"/>
      <c r="I148" s="144"/>
      <c r="J148" s="38"/>
      <c r="K148" s="38"/>
      <c r="L148" s="42"/>
      <c r="M148" s="233"/>
      <c r="N148" s="82"/>
      <c r="O148" s="82"/>
      <c r="P148" s="82"/>
      <c r="Q148" s="82"/>
      <c r="R148" s="82"/>
      <c r="S148" s="82"/>
      <c r="T148" s="83"/>
      <c r="AT148" s="16" t="s">
        <v>208</v>
      </c>
      <c r="AU148" s="16" t="s">
        <v>85</v>
      </c>
    </row>
    <row r="149" s="1" customFormat="1">
      <c r="B149" s="37"/>
      <c r="C149" s="38"/>
      <c r="D149" s="231" t="s">
        <v>210</v>
      </c>
      <c r="E149" s="38"/>
      <c r="F149" s="234" t="s">
        <v>239</v>
      </c>
      <c r="G149" s="38"/>
      <c r="H149" s="38"/>
      <c r="I149" s="144"/>
      <c r="J149" s="38"/>
      <c r="K149" s="38"/>
      <c r="L149" s="42"/>
      <c r="M149" s="233"/>
      <c r="N149" s="82"/>
      <c r="O149" s="82"/>
      <c r="P149" s="82"/>
      <c r="Q149" s="82"/>
      <c r="R149" s="82"/>
      <c r="S149" s="82"/>
      <c r="T149" s="83"/>
      <c r="AT149" s="16" t="s">
        <v>210</v>
      </c>
      <c r="AU149" s="16" t="s">
        <v>85</v>
      </c>
    </row>
    <row r="150" s="12" customFormat="1">
      <c r="B150" s="235"/>
      <c r="C150" s="236"/>
      <c r="D150" s="231" t="s">
        <v>214</v>
      </c>
      <c r="E150" s="237" t="s">
        <v>30</v>
      </c>
      <c r="F150" s="238" t="s">
        <v>2668</v>
      </c>
      <c r="G150" s="236"/>
      <c r="H150" s="239">
        <v>15.768000000000001</v>
      </c>
      <c r="I150" s="240"/>
      <c r="J150" s="236"/>
      <c r="K150" s="236"/>
      <c r="L150" s="241"/>
      <c r="M150" s="242"/>
      <c r="N150" s="243"/>
      <c r="O150" s="243"/>
      <c r="P150" s="243"/>
      <c r="Q150" s="243"/>
      <c r="R150" s="243"/>
      <c r="S150" s="243"/>
      <c r="T150" s="244"/>
      <c r="AT150" s="245" t="s">
        <v>214</v>
      </c>
      <c r="AU150" s="245" t="s">
        <v>85</v>
      </c>
      <c r="AV150" s="12" t="s">
        <v>85</v>
      </c>
      <c r="AW150" s="12" t="s">
        <v>36</v>
      </c>
      <c r="AX150" s="12" t="s">
        <v>83</v>
      </c>
      <c r="AY150" s="245" t="s">
        <v>199</v>
      </c>
    </row>
    <row r="151" s="1" customFormat="1" ht="16.5" customHeight="1">
      <c r="B151" s="37"/>
      <c r="C151" s="218" t="s">
        <v>136</v>
      </c>
      <c r="D151" s="218" t="s">
        <v>201</v>
      </c>
      <c r="E151" s="219" t="s">
        <v>243</v>
      </c>
      <c r="F151" s="220" t="s">
        <v>244</v>
      </c>
      <c r="G151" s="221" t="s">
        <v>236</v>
      </c>
      <c r="H151" s="222">
        <v>157.68000000000001</v>
      </c>
      <c r="I151" s="223"/>
      <c r="J151" s="224">
        <f>ROUND(I151*H151,2)</f>
        <v>0</v>
      </c>
      <c r="K151" s="220" t="s">
        <v>205</v>
      </c>
      <c r="L151" s="42"/>
      <c r="M151" s="225" t="s">
        <v>30</v>
      </c>
      <c r="N151" s="226" t="s">
        <v>46</v>
      </c>
      <c r="O151" s="82"/>
      <c r="P151" s="227">
        <f>O151*H151</f>
        <v>0</v>
      </c>
      <c r="Q151" s="227">
        <v>0</v>
      </c>
      <c r="R151" s="227">
        <f>Q151*H151</f>
        <v>0</v>
      </c>
      <c r="S151" s="227">
        <v>0</v>
      </c>
      <c r="T151" s="228">
        <f>S151*H151</f>
        <v>0</v>
      </c>
      <c r="AR151" s="229" t="s">
        <v>206</v>
      </c>
      <c r="AT151" s="229" t="s">
        <v>201</v>
      </c>
      <c r="AU151" s="229" t="s">
        <v>85</v>
      </c>
      <c r="AY151" s="16" t="s">
        <v>199</v>
      </c>
      <c r="BE151" s="230">
        <f>IF(N151="základní",J151,0)</f>
        <v>0</v>
      </c>
      <c r="BF151" s="230">
        <f>IF(N151="snížená",J151,0)</f>
        <v>0</v>
      </c>
      <c r="BG151" s="230">
        <f>IF(N151="zákl. přenesená",J151,0)</f>
        <v>0</v>
      </c>
      <c r="BH151" s="230">
        <f>IF(N151="sníž. přenesená",J151,0)</f>
        <v>0</v>
      </c>
      <c r="BI151" s="230">
        <f>IF(N151="nulová",J151,0)</f>
        <v>0</v>
      </c>
      <c r="BJ151" s="16" t="s">
        <v>83</v>
      </c>
      <c r="BK151" s="230">
        <f>ROUND(I151*H151,2)</f>
        <v>0</v>
      </c>
      <c r="BL151" s="16" t="s">
        <v>206</v>
      </c>
      <c r="BM151" s="229" t="s">
        <v>2670</v>
      </c>
    </row>
    <row r="152" s="1" customFormat="1">
      <c r="B152" s="37"/>
      <c r="C152" s="38"/>
      <c r="D152" s="231" t="s">
        <v>208</v>
      </c>
      <c r="E152" s="38"/>
      <c r="F152" s="232" t="s">
        <v>246</v>
      </c>
      <c r="G152" s="38"/>
      <c r="H152" s="38"/>
      <c r="I152" s="144"/>
      <c r="J152" s="38"/>
      <c r="K152" s="38"/>
      <c r="L152" s="42"/>
      <c r="M152" s="233"/>
      <c r="N152" s="82"/>
      <c r="O152" s="82"/>
      <c r="P152" s="82"/>
      <c r="Q152" s="82"/>
      <c r="R152" s="82"/>
      <c r="S152" s="82"/>
      <c r="T152" s="83"/>
      <c r="AT152" s="16" t="s">
        <v>208</v>
      </c>
      <c r="AU152" s="16" t="s">
        <v>85</v>
      </c>
    </row>
    <row r="153" s="1" customFormat="1">
      <c r="B153" s="37"/>
      <c r="C153" s="38"/>
      <c r="D153" s="231" t="s">
        <v>210</v>
      </c>
      <c r="E153" s="38"/>
      <c r="F153" s="234" t="s">
        <v>239</v>
      </c>
      <c r="G153" s="38"/>
      <c r="H153" s="38"/>
      <c r="I153" s="144"/>
      <c r="J153" s="38"/>
      <c r="K153" s="38"/>
      <c r="L153" s="42"/>
      <c r="M153" s="233"/>
      <c r="N153" s="82"/>
      <c r="O153" s="82"/>
      <c r="P153" s="82"/>
      <c r="Q153" s="82"/>
      <c r="R153" s="82"/>
      <c r="S153" s="82"/>
      <c r="T153" s="83"/>
      <c r="AT153" s="16" t="s">
        <v>210</v>
      </c>
      <c r="AU153" s="16" t="s">
        <v>85</v>
      </c>
    </row>
    <row r="154" s="12" customFormat="1">
      <c r="B154" s="235"/>
      <c r="C154" s="236"/>
      <c r="D154" s="231" t="s">
        <v>214</v>
      </c>
      <c r="E154" s="237" t="s">
        <v>30</v>
      </c>
      <c r="F154" s="238" t="s">
        <v>2671</v>
      </c>
      <c r="G154" s="236"/>
      <c r="H154" s="239">
        <v>157.68000000000001</v>
      </c>
      <c r="I154" s="240"/>
      <c r="J154" s="236"/>
      <c r="K154" s="236"/>
      <c r="L154" s="241"/>
      <c r="M154" s="242"/>
      <c r="N154" s="243"/>
      <c r="O154" s="243"/>
      <c r="P154" s="243"/>
      <c r="Q154" s="243"/>
      <c r="R154" s="243"/>
      <c r="S154" s="243"/>
      <c r="T154" s="244"/>
      <c r="AT154" s="245" t="s">
        <v>214</v>
      </c>
      <c r="AU154" s="245" t="s">
        <v>85</v>
      </c>
      <c r="AV154" s="12" t="s">
        <v>85</v>
      </c>
      <c r="AW154" s="12" t="s">
        <v>36</v>
      </c>
      <c r="AX154" s="12" t="s">
        <v>83</v>
      </c>
      <c r="AY154" s="245" t="s">
        <v>199</v>
      </c>
    </row>
    <row r="155" s="1" customFormat="1" ht="16.5" customHeight="1">
      <c r="B155" s="37"/>
      <c r="C155" s="218" t="s">
        <v>8</v>
      </c>
      <c r="D155" s="218" t="s">
        <v>201</v>
      </c>
      <c r="E155" s="219" t="s">
        <v>674</v>
      </c>
      <c r="F155" s="220" t="s">
        <v>675</v>
      </c>
      <c r="G155" s="221" t="s">
        <v>236</v>
      </c>
      <c r="H155" s="222">
        <v>15.768000000000001</v>
      </c>
      <c r="I155" s="223"/>
      <c r="J155" s="224">
        <f>ROUND(I155*H155,2)</f>
        <v>0</v>
      </c>
      <c r="K155" s="220" t="s">
        <v>205</v>
      </c>
      <c r="L155" s="42"/>
      <c r="M155" s="225" t="s">
        <v>30</v>
      </c>
      <c r="N155" s="226" t="s">
        <v>46</v>
      </c>
      <c r="O155" s="82"/>
      <c r="P155" s="227">
        <f>O155*H155</f>
        <v>0</v>
      </c>
      <c r="Q155" s="227">
        <v>0</v>
      </c>
      <c r="R155" s="227">
        <f>Q155*H155</f>
        <v>0</v>
      </c>
      <c r="S155" s="227">
        <v>0</v>
      </c>
      <c r="T155" s="228">
        <f>S155*H155</f>
        <v>0</v>
      </c>
      <c r="AR155" s="229" t="s">
        <v>206</v>
      </c>
      <c r="AT155" s="229" t="s">
        <v>201</v>
      </c>
      <c r="AU155" s="229" t="s">
        <v>85</v>
      </c>
      <c r="AY155" s="16" t="s">
        <v>199</v>
      </c>
      <c r="BE155" s="230">
        <f>IF(N155="základní",J155,0)</f>
        <v>0</v>
      </c>
      <c r="BF155" s="230">
        <f>IF(N155="snížená",J155,0)</f>
        <v>0</v>
      </c>
      <c r="BG155" s="230">
        <f>IF(N155="zákl. přenesená",J155,0)</f>
        <v>0</v>
      </c>
      <c r="BH155" s="230">
        <f>IF(N155="sníž. přenesená",J155,0)</f>
        <v>0</v>
      </c>
      <c r="BI155" s="230">
        <f>IF(N155="nulová",J155,0)</f>
        <v>0</v>
      </c>
      <c r="BJ155" s="16" t="s">
        <v>83</v>
      </c>
      <c r="BK155" s="230">
        <f>ROUND(I155*H155,2)</f>
        <v>0</v>
      </c>
      <c r="BL155" s="16" t="s">
        <v>206</v>
      </c>
      <c r="BM155" s="229" t="s">
        <v>2672</v>
      </c>
    </row>
    <row r="156" s="1" customFormat="1">
      <c r="B156" s="37"/>
      <c r="C156" s="38"/>
      <c r="D156" s="231" t="s">
        <v>208</v>
      </c>
      <c r="E156" s="38"/>
      <c r="F156" s="232" t="s">
        <v>677</v>
      </c>
      <c r="G156" s="38"/>
      <c r="H156" s="38"/>
      <c r="I156" s="144"/>
      <c r="J156" s="38"/>
      <c r="K156" s="38"/>
      <c r="L156" s="42"/>
      <c r="M156" s="233"/>
      <c r="N156" s="82"/>
      <c r="O156" s="82"/>
      <c r="P156" s="82"/>
      <c r="Q156" s="82"/>
      <c r="R156" s="82"/>
      <c r="S156" s="82"/>
      <c r="T156" s="83"/>
      <c r="AT156" s="16" t="s">
        <v>208</v>
      </c>
      <c r="AU156" s="16" t="s">
        <v>85</v>
      </c>
    </row>
    <row r="157" s="1" customFormat="1">
      <c r="B157" s="37"/>
      <c r="C157" s="38"/>
      <c r="D157" s="231" t="s">
        <v>210</v>
      </c>
      <c r="E157" s="38"/>
      <c r="F157" s="234" t="s">
        <v>664</v>
      </c>
      <c r="G157" s="38"/>
      <c r="H157" s="38"/>
      <c r="I157" s="144"/>
      <c r="J157" s="38"/>
      <c r="K157" s="38"/>
      <c r="L157" s="42"/>
      <c r="M157" s="233"/>
      <c r="N157" s="82"/>
      <c r="O157" s="82"/>
      <c r="P157" s="82"/>
      <c r="Q157" s="82"/>
      <c r="R157" s="82"/>
      <c r="S157" s="82"/>
      <c r="T157" s="83"/>
      <c r="AT157" s="16" t="s">
        <v>210</v>
      </c>
      <c r="AU157" s="16" t="s">
        <v>85</v>
      </c>
    </row>
    <row r="158" s="12" customFormat="1">
      <c r="B158" s="235"/>
      <c r="C158" s="236"/>
      <c r="D158" s="231" t="s">
        <v>214</v>
      </c>
      <c r="E158" s="237" t="s">
        <v>30</v>
      </c>
      <c r="F158" s="238" t="s">
        <v>2668</v>
      </c>
      <c r="G158" s="236"/>
      <c r="H158" s="239">
        <v>15.768000000000001</v>
      </c>
      <c r="I158" s="240"/>
      <c r="J158" s="236"/>
      <c r="K158" s="236"/>
      <c r="L158" s="241"/>
      <c r="M158" s="242"/>
      <c r="N158" s="243"/>
      <c r="O158" s="243"/>
      <c r="P158" s="243"/>
      <c r="Q158" s="243"/>
      <c r="R158" s="243"/>
      <c r="S158" s="243"/>
      <c r="T158" s="244"/>
      <c r="AT158" s="245" t="s">
        <v>214</v>
      </c>
      <c r="AU158" s="245" t="s">
        <v>85</v>
      </c>
      <c r="AV158" s="12" t="s">
        <v>85</v>
      </c>
      <c r="AW158" s="12" t="s">
        <v>36</v>
      </c>
      <c r="AX158" s="12" t="s">
        <v>83</v>
      </c>
      <c r="AY158" s="245" t="s">
        <v>199</v>
      </c>
    </row>
    <row r="159" s="11" customFormat="1" ht="22.8" customHeight="1">
      <c r="B159" s="202"/>
      <c r="C159" s="203"/>
      <c r="D159" s="204" t="s">
        <v>74</v>
      </c>
      <c r="E159" s="216" t="s">
        <v>261</v>
      </c>
      <c r="F159" s="216" t="s">
        <v>262</v>
      </c>
      <c r="G159" s="203"/>
      <c r="H159" s="203"/>
      <c r="I159" s="206"/>
      <c r="J159" s="217">
        <f>BK159</f>
        <v>0</v>
      </c>
      <c r="K159" s="203"/>
      <c r="L159" s="208"/>
      <c r="M159" s="209"/>
      <c r="N159" s="210"/>
      <c r="O159" s="210"/>
      <c r="P159" s="211">
        <f>SUM(P160:P162)</f>
        <v>0</v>
      </c>
      <c r="Q159" s="210"/>
      <c r="R159" s="211">
        <f>SUM(R160:R162)</f>
        <v>0</v>
      </c>
      <c r="S159" s="210"/>
      <c r="T159" s="212">
        <f>SUM(T160:T162)</f>
        <v>0</v>
      </c>
      <c r="AR159" s="213" t="s">
        <v>83</v>
      </c>
      <c r="AT159" s="214" t="s">
        <v>74</v>
      </c>
      <c r="AU159" s="214" t="s">
        <v>83</v>
      </c>
      <c r="AY159" s="213" t="s">
        <v>199</v>
      </c>
      <c r="BK159" s="215">
        <f>SUM(BK160:BK162)</f>
        <v>0</v>
      </c>
    </row>
    <row r="160" s="1" customFormat="1" ht="16.5" customHeight="1">
      <c r="B160" s="37"/>
      <c r="C160" s="218" t="s">
        <v>336</v>
      </c>
      <c r="D160" s="218" t="s">
        <v>201</v>
      </c>
      <c r="E160" s="219" t="s">
        <v>1491</v>
      </c>
      <c r="F160" s="220" t="s">
        <v>1492</v>
      </c>
      <c r="G160" s="221" t="s">
        <v>236</v>
      </c>
      <c r="H160" s="222">
        <v>122.04900000000001</v>
      </c>
      <c r="I160" s="223"/>
      <c r="J160" s="224">
        <f>ROUND(I160*H160,2)</f>
        <v>0</v>
      </c>
      <c r="K160" s="220" t="s">
        <v>205</v>
      </c>
      <c r="L160" s="42"/>
      <c r="M160" s="225" t="s">
        <v>30</v>
      </c>
      <c r="N160" s="226" t="s">
        <v>46</v>
      </c>
      <c r="O160" s="82"/>
      <c r="P160" s="227">
        <f>O160*H160</f>
        <v>0</v>
      </c>
      <c r="Q160" s="227">
        <v>0</v>
      </c>
      <c r="R160" s="227">
        <f>Q160*H160</f>
        <v>0</v>
      </c>
      <c r="S160" s="227">
        <v>0</v>
      </c>
      <c r="T160" s="228">
        <f>S160*H160</f>
        <v>0</v>
      </c>
      <c r="AR160" s="229" t="s">
        <v>206</v>
      </c>
      <c r="AT160" s="229" t="s">
        <v>201</v>
      </c>
      <c r="AU160" s="229" t="s">
        <v>85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2673</v>
      </c>
    </row>
    <row r="161" s="1" customFormat="1">
      <c r="B161" s="37"/>
      <c r="C161" s="38"/>
      <c r="D161" s="231" t="s">
        <v>208</v>
      </c>
      <c r="E161" s="38"/>
      <c r="F161" s="232" t="s">
        <v>1494</v>
      </c>
      <c r="G161" s="38"/>
      <c r="H161" s="38"/>
      <c r="I161" s="144"/>
      <c r="J161" s="38"/>
      <c r="K161" s="38"/>
      <c r="L161" s="42"/>
      <c r="M161" s="233"/>
      <c r="N161" s="82"/>
      <c r="O161" s="82"/>
      <c r="P161" s="82"/>
      <c r="Q161" s="82"/>
      <c r="R161" s="82"/>
      <c r="S161" s="82"/>
      <c r="T161" s="83"/>
      <c r="AT161" s="16" t="s">
        <v>208</v>
      </c>
      <c r="AU161" s="16" t="s">
        <v>85</v>
      </c>
    </row>
    <row r="162" s="1" customFormat="1">
      <c r="B162" s="37"/>
      <c r="C162" s="38"/>
      <c r="D162" s="231" t="s">
        <v>210</v>
      </c>
      <c r="E162" s="38"/>
      <c r="F162" s="234" t="s">
        <v>1495</v>
      </c>
      <c r="G162" s="38"/>
      <c r="H162" s="38"/>
      <c r="I162" s="144"/>
      <c r="J162" s="38"/>
      <c r="K162" s="38"/>
      <c r="L162" s="42"/>
      <c r="M162" s="233"/>
      <c r="N162" s="82"/>
      <c r="O162" s="82"/>
      <c r="P162" s="82"/>
      <c r="Q162" s="82"/>
      <c r="R162" s="82"/>
      <c r="S162" s="82"/>
      <c r="T162" s="83"/>
      <c r="AT162" s="16" t="s">
        <v>210</v>
      </c>
      <c r="AU162" s="16" t="s">
        <v>85</v>
      </c>
    </row>
    <row r="163" s="11" customFormat="1" ht="25.92" customHeight="1">
      <c r="B163" s="202"/>
      <c r="C163" s="203"/>
      <c r="D163" s="204" t="s">
        <v>74</v>
      </c>
      <c r="E163" s="205" t="s">
        <v>774</v>
      </c>
      <c r="F163" s="205" t="s">
        <v>2674</v>
      </c>
      <c r="G163" s="203"/>
      <c r="H163" s="203"/>
      <c r="I163" s="206"/>
      <c r="J163" s="207">
        <f>BK163</f>
        <v>0</v>
      </c>
      <c r="K163" s="203"/>
      <c r="L163" s="208"/>
      <c r="M163" s="209"/>
      <c r="N163" s="210"/>
      <c r="O163" s="210"/>
      <c r="P163" s="211">
        <f>P164+P171</f>
        <v>0</v>
      </c>
      <c r="Q163" s="210"/>
      <c r="R163" s="211">
        <f>R164+R171</f>
        <v>0.5996394420000003</v>
      </c>
      <c r="S163" s="210"/>
      <c r="T163" s="212">
        <f>T164+T171</f>
        <v>0</v>
      </c>
      <c r="AR163" s="213" t="s">
        <v>217</v>
      </c>
      <c r="AT163" s="214" t="s">
        <v>74</v>
      </c>
      <c r="AU163" s="214" t="s">
        <v>75</v>
      </c>
      <c r="AY163" s="213" t="s">
        <v>199</v>
      </c>
      <c r="BK163" s="215">
        <f>BK164+BK171</f>
        <v>0</v>
      </c>
    </row>
    <row r="164" s="11" customFormat="1" ht="22.8" customHeight="1">
      <c r="B164" s="202"/>
      <c r="C164" s="203"/>
      <c r="D164" s="204" t="s">
        <v>74</v>
      </c>
      <c r="E164" s="216" t="s">
        <v>2675</v>
      </c>
      <c r="F164" s="216" t="s">
        <v>2676</v>
      </c>
      <c r="G164" s="203"/>
      <c r="H164" s="203"/>
      <c r="I164" s="206"/>
      <c r="J164" s="217">
        <f>BK164</f>
        <v>0</v>
      </c>
      <c r="K164" s="203"/>
      <c r="L164" s="208"/>
      <c r="M164" s="209"/>
      <c r="N164" s="210"/>
      <c r="O164" s="210"/>
      <c r="P164" s="211">
        <f>SUM(P165:P170)</f>
        <v>0</v>
      </c>
      <c r="Q164" s="210"/>
      <c r="R164" s="211">
        <f>SUM(R165:R170)</f>
        <v>0.0083292000000000001</v>
      </c>
      <c r="S164" s="210"/>
      <c r="T164" s="212">
        <f>SUM(T165:T170)</f>
        <v>0</v>
      </c>
      <c r="AR164" s="213" t="s">
        <v>217</v>
      </c>
      <c r="AT164" s="214" t="s">
        <v>74</v>
      </c>
      <c r="AU164" s="214" t="s">
        <v>83</v>
      </c>
      <c r="AY164" s="213" t="s">
        <v>199</v>
      </c>
      <c r="BK164" s="215">
        <f>SUM(BK165:BK170)</f>
        <v>0</v>
      </c>
    </row>
    <row r="165" s="1" customFormat="1" ht="16.5" customHeight="1">
      <c r="B165" s="37"/>
      <c r="C165" s="218" t="s">
        <v>342</v>
      </c>
      <c r="D165" s="218" t="s">
        <v>201</v>
      </c>
      <c r="E165" s="219" t="s">
        <v>2677</v>
      </c>
      <c r="F165" s="220" t="s">
        <v>2678</v>
      </c>
      <c r="G165" s="221" t="s">
        <v>229</v>
      </c>
      <c r="H165" s="222">
        <v>189.30000000000001</v>
      </c>
      <c r="I165" s="223"/>
      <c r="J165" s="224">
        <f>ROUND(I165*H165,2)</f>
        <v>0</v>
      </c>
      <c r="K165" s="220" t="s">
        <v>205</v>
      </c>
      <c r="L165" s="42"/>
      <c r="M165" s="225" t="s">
        <v>30</v>
      </c>
      <c r="N165" s="226" t="s">
        <v>46</v>
      </c>
      <c r="O165" s="82"/>
      <c r="P165" s="227">
        <f>O165*H165</f>
        <v>0</v>
      </c>
      <c r="Q165" s="227">
        <v>0</v>
      </c>
      <c r="R165" s="227">
        <f>Q165*H165</f>
        <v>0</v>
      </c>
      <c r="S165" s="227">
        <v>0</v>
      </c>
      <c r="T165" s="228">
        <f>S165*H165</f>
        <v>0</v>
      </c>
      <c r="AR165" s="229" t="s">
        <v>607</v>
      </c>
      <c r="AT165" s="229" t="s">
        <v>201</v>
      </c>
      <c r="AU165" s="229" t="s">
        <v>85</v>
      </c>
      <c r="AY165" s="16" t="s">
        <v>199</v>
      </c>
      <c r="BE165" s="230">
        <f>IF(N165="základní",J165,0)</f>
        <v>0</v>
      </c>
      <c r="BF165" s="230">
        <f>IF(N165="snížená",J165,0)</f>
        <v>0</v>
      </c>
      <c r="BG165" s="230">
        <f>IF(N165="zákl. přenesená",J165,0)</f>
        <v>0</v>
      </c>
      <c r="BH165" s="230">
        <f>IF(N165="sníž. přenesená",J165,0)</f>
        <v>0</v>
      </c>
      <c r="BI165" s="230">
        <f>IF(N165="nulová",J165,0)</f>
        <v>0</v>
      </c>
      <c r="BJ165" s="16" t="s">
        <v>83</v>
      </c>
      <c r="BK165" s="230">
        <f>ROUND(I165*H165,2)</f>
        <v>0</v>
      </c>
      <c r="BL165" s="16" t="s">
        <v>607</v>
      </c>
      <c r="BM165" s="229" t="s">
        <v>2679</v>
      </c>
    </row>
    <row r="166" s="1" customFormat="1">
      <c r="B166" s="37"/>
      <c r="C166" s="38"/>
      <c r="D166" s="231" t="s">
        <v>208</v>
      </c>
      <c r="E166" s="38"/>
      <c r="F166" s="232" t="s">
        <v>2680</v>
      </c>
      <c r="G166" s="38"/>
      <c r="H166" s="38"/>
      <c r="I166" s="144"/>
      <c r="J166" s="38"/>
      <c r="K166" s="38"/>
      <c r="L166" s="42"/>
      <c r="M166" s="233"/>
      <c r="N166" s="82"/>
      <c r="O166" s="82"/>
      <c r="P166" s="82"/>
      <c r="Q166" s="82"/>
      <c r="R166" s="82"/>
      <c r="S166" s="82"/>
      <c r="T166" s="83"/>
      <c r="AT166" s="16" t="s">
        <v>208</v>
      </c>
      <c r="AU166" s="16" t="s">
        <v>85</v>
      </c>
    </row>
    <row r="167" s="12" customFormat="1">
      <c r="B167" s="235"/>
      <c r="C167" s="236"/>
      <c r="D167" s="231" t="s">
        <v>214</v>
      </c>
      <c r="E167" s="237" t="s">
        <v>30</v>
      </c>
      <c r="F167" s="238" t="s">
        <v>2666</v>
      </c>
      <c r="G167" s="236"/>
      <c r="H167" s="239">
        <v>189.30000000000001</v>
      </c>
      <c r="I167" s="240"/>
      <c r="J167" s="236"/>
      <c r="K167" s="236"/>
      <c r="L167" s="241"/>
      <c r="M167" s="242"/>
      <c r="N167" s="243"/>
      <c r="O167" s="243"/>
      <c r="P167" s="243"/>
      <c r="Q167" s="243"/>
      <c r="R167" s="243"/>
      <c r="S167" s="243"/>
      <c r="T167" s="244"/>
      <c r="AT167" s="245" t="s">
        <v>214</v>
      </c>
      <c r="AU167" s="245" t="s">
        <v>85</v>
      </c>
      <c r="AV167" s="12" t="s">
        <v>85</v>
      </c>
      <c r="AW167" s="12" t="s">
        <v>36</v>
      </c>
      <c r="AX167" s="12" t="s">
        <v>83</v>
      </c>
      <c r="AY167" s="245" t="s">
        <v>199</v>
      </c>
    </row>
    <row r="168" s="1" customFormat="1" ht="16.5" customHeight="1">
      <c r="B168" s="37"/>
      <c r="C168" s="263" t="s">
        <v>349</v>
      </c>
      <c r="D168" s="263" t="s">
        <v>774</v>
      </c>
      <c r="E168" s="264" t="s">
        <v>2681</v>
      </c>
      <c r="F168" s="265" t="s">
        <v>2682</v>
      </c>
      <c r="G168" s="266" t="s">
        <v>229</v>
      </c>
      <c r="H168" s="267">
        <v>208.22999999999999</v>
      </c>
      <c r="I168" s="268"/>
      <c r="J168" s="269">
        <f>ROUND(I168*H168,2)</f>
        <v>0</v>
      </c>
      <c r="K168" s="265" t="s">
        <v>205</v>
      </c>
      <c r="L168" s="270"/>
      <c r="M168" s="271" t="s">
        <v>30</v>
      </c>
      <c r="N168" s="272" t="s">
        <v>46</v>
      </c>
      <c r="O168" s="82"/>
      <c r="P168" s="227">
        <f>O168*H168</f>
        <v>0</v>
      </c>
      <c r="Q168" s="227">
        <v>4.0000000000000003E-05</v>
      </c>
      <c r="R168" s="227">
        <f>Q168*H168</f>
        <v>0.0083292000000000001</v>
      </c>
      <c r="S168" s="227">
        <v>0</v>
      </c>
      <c r="T168" s="228">
        <f>S168*H168</f>
        <v>0</v>
      </c>
      <c r="AR168" s="229" t="s">
        <v>2090</v>
      </c>
      <c r="AT168" s="229" t="s">
        <v>774</v>
      </c>
      <c r="AU168" s="229" t="s">
        <v>85</v>
      </c>
      <c r="AY168" s="16" t="s">
        <v>199</v>
      </c>
      <c r="BE168" s="230">
        <f>IF(N168="základní",J168,0)</f>
        <v>0</v>
      </c>
      <c r="BF168" s="230">
        <f>IF(N168="snížená",J168,0)</f>
        <v>0</v>
      </c>
      <c r="BG168" s="230">
        <f>IF(N168="zákl. přenesená",J168,0)</f>
        <v>0</v>
      </c>
      <c r="BH168" s="230">
        <f>IF(N168="sníž. přenesená",J168,0)</f>
        <v>0</v>
      </c>
      <c r="BI168" s="230">
        <f>IF(N168="nulová",J168,0)</f>
        <v>0</v>
      </c>
      <c r="BJ168" s="16" t="s">
        <v>83</v>
      </c>
      <c r="BK168" s="230">
        <f>ROUND(I168*H168,2)</f>
        <v>0</v>
      </c>
      <c r="BL168" s="16" t="s">
        <v>2090</v>
      </c>
      <c r="BM168" s="229" t="s">
        <v>2683</v>
      </c>
    </row>
    <row r="169" s="1" customFormat="1">
      <c r="B169" s="37"/>
      <c r="C169" s="38"/>
      <c r="D169" s="231" t="s">
        <v>208</v>
      </c>
      <c r="E169" s="38"/>
      <c r="F169" s="232" t="s">
        <v>2682</v>
      </c>
      <c r="G169" s="38"/>
      <c r="H169" s="38"/>
      <c r="I169" s="144"/>
      <c r="J169" s="38"/>
      <c r="K169" s="38"/>
      <c r="L169" s="42"/>
      <c r="M169" s="233"/>
      <c r="N169" s="82"/>
      <c r="O169" s="82"/>
      <c r="P169" s="82"/>
      <c r="Q169" s="82"/>
      <c r="R169" s="82"/>
      <c r="S169" s="82"/>
      <c r="T169" s="83"/>
      <c r="AT169" s="16" t="s">
        <v>208</v>
      </c>
      <c r="AU169" s="16" t="s">
        <v>85</v>
      </c>
    </row>
    <row r="170" s="12" customFormat="1">
      <c r="B170" s="235"/>
      <c r="C170" s="236"/>
      <c r="D170" s="231" t="s">
        <v>214</v>
      </c>
      <c r="E170" s="237" t="s">
        <v>30</v>
      </c>
      <c r="F170" s="238" t="s">
        <v>2684</v>
      </c>
      <c r="G170" s="236"/>
      <c r="H170" s="239">
        <v>208.22999999999999</v>
      </c>
      <c r="I170" s="240"/>
      <c r="J170" s="236"/>
      <c r="K170" s="236"/>
      <c r="L170" s="241"/>
      <c r="M170" s="242"/>
      <c r="N170" s="243"/>
      <c r="O170" s="243"/>
      <c r="P170" s="243"/>
      <c r="Q170" s="243"/>
      <c r="R170" s="243"/>
      <c r="S170" s="243"/>
      <c r="T170" s="244"/>
      <c r="AT170" s="245" t="s">
        <v>214</v>
      </c>
      <c r="AU170" s="245" t="s">
        <v>85</v>
      </c>
      <c r="AV170" s="12" t="s">
        <v>85</v>
      </c>
      <c r="AW170" s="12" t="s">
        <v>36</v>
      </c>
      <c r="AX170" s="12" t="s">
        <v>83</v>
      </c>
      <c r="AY170" s="245" t="s">
        <v>199</v>
      </c>
    </row>
    <row r="171" s="11" customFormat="1" ht="22.8" customHeight="1">
      <c r="B171" s="202"/>
      <c r="C171" s="203"/>
      <c r="D171" s="204" t="s">
        <v>74</v>
      </c>
      <c r="E171" s="216" t="s">
        <v>2685</v>
      </c>
      <c r="F171" s="216" t="s">
        <v>2686</v>
      </c>
      <c r="G171" s="203"/>
      <c r="H171" s="203"/>
      <c r="I171" s="206"/>
      <c r="J171" s="217">
        <f>BK171</f>
        <v>0</v>
      </c>
      <c r="K171" s="203"/>
      <c r="L171" s="208"/>
      <c r="M171" s="209"/>
      <c r="N171" s="210"/>
      <c r="O171" s="210"/>
      <c r="P171" s="211">
        <f>SUM(P172:P261)</f>
        <v>0</v>
      </c>
      <c r="Q171" s="210"/>
      <c r="R171" s="211">
        <f>SUM(R172:R261)</f>
        <v>0.59131024200000026</v>
      </c>
      <c r="S171" s="210"/>
      <c r="T171" s="212">
        <f>SUM(T172:T261)</f>
        <v>0</v>
      </c>
      <c r="AR171" s="213" t="s">
        <v>217</v>
      </c>
      <c r="AT171" s="214" t="s">
        <v>74</v>
      </c>
      <c r="AU171" s="214" t="s">
        <v>83</v>
      </c>
      <c r="AY171" s="213" t="s">
        <v>199</v>
      </c>
      <c r="BK171" s="215">
        <f>SUM(BK172:BK261)</f>
        <v>0</v>
      </c>
    </row>
    <row r="172" s="1" customFormat="1" ht="16.5" customHeight="1">
      <c r="B172" s="37"/>
      <c r="C172" s="218" t="s">
        <v>355</v>
      </c>
      <c r="D172" s="218" t="s">
        <v>201</v>
      </c>
      <c r="E172" s="219" t="s">
        <v>2687</v>
      </c>
      <c r="F172" s="220" t="s">
        <v>2688</v>
      </c>
      <c r="G172" s="221" t="s">
        <v>229</v>
      </c>
      <c r="H172" s="222">
        <v>197.09999999999999</v>
      </c>
      <c r="I172" s="223"/>
      <c r="J172" s="224">
        <f>ROUND(I172*H172,2)</f>
        <v>0</v>
      </c>
      <c r="K172" s="220" t="s">
        <v>30</v>
      </c>
      <c r="L172" s="42"/>
      <c r="M172" s="225" t="s">
        <v>30</v>
      </c>
      <c r="N172" s="226" t="s">
        <v>46</v>
      </c>
      <c r="O172" s="82"/>
      <c r="P172" s="227">
        <f>O172*H172</f>
        <v>0</v>
      </c>
      <c r="Q172" s="227">
        <v>0</v>
      </c>
      <c r="R172" s="227">
        <f>Q172*H172</f>
        <v>0</v>
      </c>
      <c r="S172" s="227">
        <v>0</v>
      </c>
      <c r="T172" s="228">
        <f>S172*H172</f>
        <v>0</v>
      </c>
      <c r="AR172" s="229" t="s">
        <v>206</v>
      </c>
      <c r="AT172" s="229" t="s">
        <v>201</v>
      </c>
      <c r="AU172" s="229" t="s">
        <v>85</v>
      </c>
      <c r="AY172" s="16" t="s">
        <v>199</v>
      </c>
      <c r="BE172" s="230">
        <f>IF(N172="základní",J172,0)</f>
        <v>0</v>
      </c>
      <c r="BF172" s="230">
        <f>IF(N172="snížená",J172,0)</f>
        <v>0</v>
      </c>
      <c r="BG172" s="230">
        <f>IF(N172="zákl. přenesená",J172,0)</f>
        <v>0</v>
      </c>
      <c r="BH172" s="230">
        <f>IF(N172="sníž. přenesená",J172,0)</f>
        <v>0</v>
      </c>
      <c r="BI172" s="230">
        <f>IF(N172="nulová",J172,0)</f>
        <v>0</v>
      </c>
      <c r="BJ172" s="16" t="s">
        <v>83</v>
      </c>
      <c r="BK172" s="230">
        <f>ROUND(I172*H172,2)</f>
        <v>0</v>
      </c>
      <c r="BL172" s="16" t="s">
        <v>206</v>
      </c>
      <c r="BM172" s="229" t="s">
        <v>2689</v>
      </c>
    </row>
    <row r="173" s="12" customFormat="1">
      <c r="B173" s="235"/>
      <c r="C173" s="236"/>
      <c r="D173" s="231" t="s">
        <v>214</v>
      </c>
      <c r="E173" s="237" t="s">
        <v>30</v>
      </c>
      <c r="F173" s="238" t="s">
        <v>2690</v>
      </c>
      <c r="G173" s="236"/>
      <c r="H173" s="239">
        <v>197.09999999999999</v>
      </c>
      <c r="I173" s="240"/>
      <c r="J173" s="236"/>
      <c r="K173" s="236"/>
      <c r="L173" s="241"/>
      <c r="M173" s="242"/>
      <c r="N173" s="243"/>
      <c r="O173" s="243"/>
      <c r="P173" s="243"/>
      <c r="Q173" s="243"/>
      <c r="R173" s="243"/>
      <c r="S173" s="243"/>
      <c r="T173" s="244"/>
      <c r="AT173" s="245" t="s">
        <v>214</v>
      </c>
      <c r="AU173" s="245" t="s">
        <v>85</v>
      </c>
      <c r="AV173" s="12" t="s">
        <v>85</v>
      </c>
      <c r="AW173" s="12" t="s">
        <v>36</v>
      </c>
      <c r="AX173" s="12" t="s">
        <v>83</v>
      </c>
      <c r="AY173" s="245" t="s">
        <v>199</v>
      </c>
    </row>
    <row r="174" s="1" customFormat="1" ht="16.5" customHeight="1">
      <c r="B174" s="37"/>
      <c r="C174" s="218" t="s">
        <v>369</v>
      </c>
      <c r="D174" s="218" t="s">
        <v>201</v>
      </c>
      <c r="E174" s="219" t="s">
        <v>2691</v>
      </c>
      <c r="F174" s="220" t="s">
        <v>2692</v>
      </c>
      <c r="G174" s="221" t="s">
        <v>277</v>
      </c>
      <c r="H174" s="222">
        <v>5</v>
      </c>
      <c r="I174" s="223"/>
      <c r="J174" s="224">
        <f>ROUND(I174*H174,2)</f>
        <v>0</v>
      </c>
      <c r="K174" s="220" t="s">
        <v>205</v>
      </c>
      <c r="L174" s="42"/>
      <c r="M174" s="225" t="s">
        <v>30</v>
      </c>
      <c r="N174" s="226" t="s">
        <v>46</v>
      </c>
      <c r="O174" s="82"/>
      <c r="P174" s="227">
        <f>O174*H174</f>
        <v>0</v>
      </c>
      <c r="Q174" s="227">
        <v>0.00021879000000000001</v>
      </c>
      <c r="R174" s="227">
        <f>Q174*H174</f>
        <v>0.00109395</v>
      </c>
      <c r="S174" s="227">
        <v>0</v>
      </c>
      <c r="T174" s="228">
        <f>S174*H174</f>
        <v>0</v>
      </c>
      <c r="AR174" s="229" t="s">
        <v>607</v>
      </c>
      <c r="AT174" s="229" t="s">
        <v>201</v>
      </c>
      <c r="AU174" s="229" t="s">
        <v>85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607</v>
      </c>
      <c r="BM174" s="229" t="s">
        <v>2693</v>
      </c>
    </row>
    <row r="175" s="1" customFormat="1">
      <c r="B175" s="37"/>
      <c r="C175" s="38"/>
      <c r="D175" s="231" t="s">
        <v>208</v>
      </c>
      <c r="E175" s="38"/>
      <c r="F175" s="232" t="s">
        <v>2694</v>
      </c>
      <c r="G175" s="38"/>
      <c r="H175" s="38"/>
      <c r="I175" s="144"/>
      <c r="J175" s="38"/>
      <c r="K175" s="38"/>
      <c r="L175" s="42"/>
      <c r="M175" s="233"/>
      <c r="N175" s="82"/>
      <c r="O175" s="82"/>
      <c r="P175" s="82"/>
      <c r="Q175" s="82"/>
      <c r="R175" s="82"/>
      <c r="S175" s="82"/>
      <c r="T175" s="83"/>
      <c r="AT175" s="16" t="s">
        <v>208</v>
      </c>
      <c r="AU175" s="16" t="s">
        <v>85</v>
      </c>
    </row>
    <row r="176" s="1" customFormat="1">
      <c r="B176" s="37"/>
      <c r="C176" s="38"/>
      <c r="D176" s="231" t="s">
        <v>210</v>
      </c>
      <c r="E176" s="38"/>
      <c r="F176" s="234" t="s">
        <v>2695</v>
      </c>
      <c r="G176" s="38"/>
      <c r="H176" s="38"/>
      <c r="I176" s="144"/>
      <c r="J176" s="38"/>
      <c r="K176" s="38"/>
      <c r="L176" s="42"/>
      <c r="M176" s="233"/>
      <c r="N176" s="82"/>
      <c r="O176" s="82"/>
      <c r="P176" s="82"/>
      <c r="Q176" s="82"/>
      <c r="R176" s="82"/>
      <c r="S176" s="82"/>
      <c r="T176" s="83"/>
      <c r="AT176" s="16" t="s">
        <v>210</v>
      </c>
      <c r="AU176" s="16" t="s">
        <v>85</v>
      </c>
    </row>
    <row r="177" s="12" customFormat="1">
      <c r="B177" s="235"/>
      <c r="C177" s="236"/>
      <c r="D177" s="231" t="s">
        <v>214</v>
      </c>
      <c r="E177" s="237" t="s">
        <v>30</v>
      </c>
      <c r="F177" s="238" t="s">
        <v>2696</v>
      </c>
      <c r="G177" s="236"/>
      <c r="H177" s="239">
        <v>5</v>
      </c>
      <c r="I177" s="240"/>
      <c r="J177" s="236"/>
      <c r="K177" s="236"/>
      <c r="L177" s="241"/>
      <c r="M177" s="242"/>
      <c r="N177" s="243"/>
      <c r="O177" s="243"/>
      <c r="P177" s="243"/>
      <c r="Q177" s="243"/>
      <c r="R177" s="243"/>
      <c r="S177" s="243"/>
      <c r="T177" s="244"/>
      <c r="AT177" s="245" t="s">
        <v>214</v>
      </c>
      <c r="AU177" s="245" t="s">
        <v>85</v>
      </c>
      <c r="AV177" s="12" t="s">
        <v>85</v>
      </c>
      <c r="AW177" s="12" t="s">
        <v>36</v>
      </c>
      <c r="AX177" s="12" t="s">
        <v>83</v>
      </c>
      <c r="AY177" s="245" t="s">
        <v>199</v>
      </c>
    </row>
    <row r="178" s="1" customFormat="1" ht="16.5" customHeight="1">
      <c r="B178" s="37"/>
      <c r="C178" s="218" t="s">
        <v>7</v>
      </c>
      <c r="D178" s="218" t="s">
        <v>201</v>
      </c>
      <c r="E178" s="219" t="s">
        <v>2697</v>
      </c>
      <c r="F178" s="220" t="s">
        <v>2698</v>
      </c>
      <c r="G178" s="221" t="s">
        <v>229</v>
      </c>
      <c r="H178" s="222">
        <v>18.399999999999999</v>
      </c>
      <c r="I178" s="223"/>
      <c r="J178" s="224">
        <f>ROUND(I178*H178,2)</f>
        <v>0</v>
      </c>
      <c r="K178" s="220" t="s">
        <v>205</v>
      </c>
      <c r="L178" s="42"/>
      <c r="M178" s="225" t="s">
        <v>30</v>
      </c>
      <c r="N178" s="226" t="s">
        <v>46</v>
      </c>
      <c r="O178" s="82"/>
      <c r="P178" s="227">
        <f>O178*H178</f>
        <v>0</v>
      </c>
      <c r="Q178" s="227">
        <v>0</v>
      </c>
      <c r="R178" s="227">
        <f>Q178*H178</f>
        <v>0</v>
      </c>
      <c r="S178" s="227">
        <v>0</v>
      </c>
      <c r="T178" s="228">
        <f>S178*H178</f>
        <v>0</v>
      </c>
      <c r="AR178" s="229" t="s">
        <v>607</v>
      </c>
      <c r="AT178" s="229" t="s">
        <v>201</v>
      </c>
      <c r="AU178" s="229" t="s">
        <v>85</v>
      </c>
      <c r="AY178" s="16" t="s">
        <v>199</v>
      </c>
      <c r="BE178" s="230">
        <f>IF(N178="základní",J178,0)</f>
        <v>0</v>
      </c>
      <c r="BF178" s="230">
        <f>IF(N178="snížená",J178,0)</f>
        <v>0</v>
      </c>
      <c r="BG178" s="230">
        <f>IF(N178="zákl. přenesená",J178,0)</f>
        <v>0</v>
      </c>
      <c r="BH178" s="230">
        <f>IF(N178="sníž. přenesená",J178,0)</f>
        <v>0</v>
      </c>
      <c r="BI178" s="230">
        <f>IF(N178="nulová",J178,0)</f>
        <v>0</v>
      </c>
      <c r="BJ178" s="16" t="s">
        <v>83</v>
      </c>
      <c r="BK178" s="230">
        <f>ROUND(I178*H178,2)</f>
        <v>0</v>
      </c>
      <c r="BL178" s="16" t="s">
        <v>607</v>
      </c>
      <c r="BM178" s="229" t="s">
        <v>2699</v>
      </c>
    </row>
    <row r="179" s="1" customFormat="1">
      <c r="B179" s="37"/>
      <c r="C179" s="38"/>
      <c r="D179" s="231" t="s">
        <v>208</v>
      </c>
      <c r="E179" s="38"/>
      <c r="F179" s="232" t="s">
        <v>2700</v>
      </c>
      <c r="G179" s="38"/>
      <c r="H179" s="38"/>
      <c r="I179" s="144"/>
      <c r="J179" s="38"/>
      <c r="K179" s="38"/>
      <c r="L179" s="42"/>
      <c r="M179" s="233"/>
      <c r="N179" s="82"/>
      <c r="O179" s="82"/>
      <c r="P179" s="82"/>
      <c r="Q179" s="82"/>
      <c r="R179" s="82"/>
      <c r="S179" s="82"/>
      <c r="T179" s="83"/>
      <c r="AT179" s="16" t="s">
        <v>208</v>
      </c>
      <c r="AU179" s="16" t="s">
        <v>85</v>
      </c>
    </row>
    <row r="180" s="1" customFormat="1">
      <c r="B180" s="37"/>
      <c r="C180" s="38"/>
      <c r="D180" s="231" t="s">
        <v>210</v>
      </c>
      <c r="E180" s="38"/>
      <c r="F180" s="234" t="s">
        <v>2701</v>
      </c>
      <c r="G180" s="38"/>
      <c r="H180" s="38"/>
      <c r="I180" s="144"/>
      <c r="J180" s="38"/>
      <c r="K180" s="38"/>
      <c r="L180" s="42"/>
      <c r="M180" s="233"/>
      <c r="N180" s="82"/>
      <c r="O180" s="82"/>
      <c r="P180" s="82"/>
      <c r="Q180" s="82"/>
      <c r="R180" s="82"/>
      <c r="S180" s="82"/>
      <c r="T180" s="83"/>
      <c r="AT180" s="16" t="s">
        <v>210</v>
      </c>
      <c r="AU180" s="16" t="s">
        <v>85</v>
      </c>
    </row>
    <row r="181" s="12" customFormat="1">
      <c r="B181" s="235"/>
      <c r="C181" s="236"/>
      <c r="D181" s="231" t="s">
        <v>214</v>
      </c>
      <c r="E181" s="237" t="s">
        <v>30</v>
      </c>
      <c r="F181" s="238" t="s">
        <v>2702</v>
      </c>
      <c r="G181" s="236"/>
      <c r="H181" s="239">
        <v>18.399999999999999</v>
      </c>
      <c r="I181" s="240"/>
      <c r="J181" s="236"/>
      <c r="K181" s="236"/>
      <c r="L181" s="241"/>
      <c r="M181" s="242"/>
      <c r="N181" s="243"/>
      <c r="O181" s="243"/>
      <c r="P181" s="243"/>
      <c r="Q181" s="243"/>
      <c r="R181" s="243"/>
      <c r="S181" s="243"/>
      <c r="T181" s="244"/>
      <c r="AT181" s="245" t="s">
        <v>214</v>
      </c>
      <c r="AU181" s="245" t="s">
        <v>85</v>
      </c>
      <c r="AV181" s="12" t="s">
        <v>85</v>
      </c>
      <c r="AW181" s="12" t="s">
        <v>36</v>
      </c>
      <c r="AX181" s="12" t="s">
        <v>83</v>
      </c>
      <c r="AY181" s="245" t="s">
        <v>199</v>
      </c>
    </row>
    <row r="182" s="1" customFormat="1" ht="16.5" customHeight="1">
      <c r="B182" s="37"/>
      <c r="C182" s="263" t="s">
        <v>381</v>
      </c>
      <c r="D182" s="263" t="s">
        <v>774</v>
      </c>
      <c r="E182" s="264" t="s">
        <v>2703</v>
      </c>
      <c r="F182" s="265" t="s">
        <v>2704</v>
      </c>
      <c r="G182" s="266" t="s">
        <v>229</v>
      </c>
      <c r="H182" s="267">
        <v>20.239999999999998</v>
      </c>
      <c r="I182" s="268"/>
      <c r="J182" s="269">
        <f>ROUND(I182*H182,2)</f>
        <v>0</v>
      </c>
      <c r="K182" s="265" t="s">
        <v>205</v>
      </c>
      <c r="L182" s="270"/>
      <c r="M182" s="271" t="s">
        <v>30</v>
      </c>
      <c r="N182" s="272" t="s">
        <v>46</v>
      </c>
      <c r="O182" s="82"/>
      <c r="P182" s="227">
        <f>O182*H182</f>
        <v>0</v>
      </c>
      <c r="Q182" s="227">
        <v>0.0010499999999999999</v>
      </c>
      <c r="R182" s="227">
        <f>Q182*H182</f>
        <v>0.021251999999999997</v>
      </c>
      <c r="S182" s="227">
        <v>0</v>
      </c>
      <c r="T182" s="228">
        <f>S182*H182</f>
        <v>0</v>
      </c>
      <c r="AR182" s="229" t="s">
        <v>2090</v>
      </c>
      <c r="AT182" s="229" t="s">
        <v>774</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2090</v>
      </c>
      <c r="BM182" s="229" t="s">
        <v>2705</v>
      </c>
    </row>
    <row r="183" s="1" customFormat="1">
      <c r="B183" s="37"/>
      <c r="C183" s="38"/>
      <c r="D183" s="231" t="s">
        <v>208</v>
      </c>
      <c r="E183" s="38"/>
      <c r="F183" s="232" t="s">
        <v>2704</v>
      </c>
      <c r="G183" s="38"/>
      <c r="H183" s="38"/>
      <c r="I183" s="144"/>
      <c r="J183" s="38"/>
      <c r="K183" s="38"/>
      <c r="L183" s="42"/>
      <c r="M183" s="233"/>
      <c r="N183" s="82"/>
      <c r="O183" s="82"/>
      <c r="P183" s="82"/>
      <c r="Q183" s="82"/>
      <c r="R183" s="82"/>
      <c r="S183" s="82"/>
      <c r="T183" s="83"/>
      <c r="AT183" s="16" t="s">
        <v>208</v>
      </c>
      <c r="AU183" s="16" t="s">
        <v>85</v>
      </c>
    </row>
    <row r="184" s="12" customFormat="1">
      <c r="B184" s="235"/>
      <c r="C184" s="236"/>
      <c r="D184" s="231" t="s">
        <v>214</v>
      </c>
      <c r="E184" s="237" t="s">
        <v>30</v>
      </c>
      <c r="F184" s="238" t="s">
        <v>2706</v>
      </c>
      <c r="G184" s="236"/>
      <c r="H184" s="239">
        <v>20.239999999999998</v>
      </c>
      <c r="I184" s="240"/>
      <c r="J184" s="236"/>
      <c r="K184" s="236"/>
      <c r="L184" s="241"/>
      <c r="M184" s="242"/>
      <c r="N184" s="243"/>
      <c r="O184" s="243"/>
      <c r="P184" s="243"/>
      <c r="Q184" s="243"/>
      <c r="R184" s="243"/>
      <c r="S184" s="243"/>
      <c r="T184" s="244"/>
      <c r="AT184" s="245" t="s">
        <v>214</v>
      </c>
      <c r="AU184" s="245" t="s">
        <v>85</v>
      </c>
      <c r="AV184" s="12" t="s">
        <v>85</v>
      </c>
      <c r="AW184" s="12" t="s">
        <v>36</v>
      </c>
      <c r="AX184" s="12" t="s">
        <v>83</v>
      </c>
      <c r="AY184" s="245" t="s">
        <v>199</v>
      </c>
    </row>
    <row r="185" s="1" customFormat="1" ht="16.5" customHeight="1">
      <c r="B185" s="37"/>
      <c r="C185" s="218" t="s">
        <v>389</v>
      </c>
      <c r="D185" s="218" t="s">
        <v>201</v>
      </c>
      <c r="E185" s="219" t="s">
        <v>2707</v>
      </c>
      <c r="F185" s="220" t="s">
        <v>2708</v>
      </c>
      <c r="G185" s="221" t="s">
        <v>229</v>
      </c>
      <c r="H185" s="222">
        <v>148.90000000000001</v>
      </c>
      <c r="I185" s="223"/>
      <c r="J185" s="224">
        <f>ROUND(I185*H185,2)</f>
        <v>0</v>
      </c>
      <c r="K185" s="220" t="s">
        <v>205</v>
      </c>
      <c r="L185" s="42"/>
      <c r="M185" s="225" t="s">
        <v>30</v>
      </c>
      <c r="N185" s="226" t="s">
        <v>46</v>
      </c>
      <c r="O185" s="82"/>
      <c r="P185" s="227">
        <f>O185*H185</f>
        <v>0</v>
      </c>
      <c r="Q185" s="227">
        <v>0</v>
      </c>
      <c r="R185" s="227">
        <f>Q185*H185</f>
        <v>0</v>
      </c>
      <c r="S185" s="227">
        <v>0</v>
      </c>
      <c r="T185" s="228">
        <f>S185*H185</f>
        <v>0</v>
      </c>
      <c r="AR185" s="229" t="s">
        <v>607</v>
      </c>
      <c r="AT185" s="229" t="s">
        <v>201</v>
      </c>
      <c r="AU185" s="229" t="s">
        <v>85</v>
      </c>
      <c r="AY185" s="16" t="s">
        <v>199</v>
      </c>
      <c r="BE185" s="230">
        <f>IF(N185="základní",J185,0)</f>
        <v>0</v>
      </c>
      <c r="BF185" s="230">
        <f>IF(N185="snížená",J185,0)</f>
        <v>0</v>
      </c>
      <c r="BG185" s="230">
        <f>IF(N185="zákl. přenesená",J185,0)</f>
        <v>0</v>
      </c>
      <c r="BH185" s="230">
        <f>IF(N185="sníž. přenesená",J185,0)</f>
        <v>0</v>
      </c>
      <c r="BI185" s="230">
        <f>IF(N185="nulová",J185,0)</f>
        <v>0</v>
      </c>
      <c r="BJ185" s="16" t="s">
        <v>83</v>
      </c>
      <c r="BK185" s="230">
        <f>ROUND(I185*H185,2)</f>
        <v>0</v>
      </c>
      <c r="BL185" s="16" t="s">
        <v>607</v>
      </c>
      <c r="BM185" s="229" t="s">
        <v>2709</v>
      </c>
    </row>
    <row r="186" s="1" customFormat="1">
      <c r="B186" s="37"/>
      <c r="C186" s="38"/>
      <c r="D186" s="231" t="s">
        <v>208</v>
      </c>
      <c r="E186" s="38"/>
      <c r="F186" s="232" t="s">
        <v>2710</v>
      </c>
      <c r="G186" s="38"/>
      <c r="H186" s="38"/>
      <c r="I186" s="144"/>
      <c r="J186" s="38"/>
      <c r="K186" s="38"/>
      <c r="L186" s="42"/>
      <c r="M186" s="233"/>
      <c r="N186" s="82"/>
      <c r="O186" s="82"/>
      <c r="P186" s="82"/>
      <c r="Q186" s="82"/>
      <c r="R186" s="82"/>
      <c r="S186" s="82"/>
      <c r="T186" s="83"/>
      <c r="AT186" s="16" t="s">
        <v>208</v>
      </c>
      <c r="AU186" s="16" t="s">
        <v>85</v>
      </c>
    </row>
    <row r="187" s="1" customFormat="1">
      <c r="B187" s="37"/>
      <c r="C187" s="38"/>
      <c r="D187" s="231" t="s">
        <v>210</v>
      </c>
      <c r="E187" s="38"/>
      <c r="F187" s="234" t="s">
        <v>2701</v>
      </c>
      <c r="G187" s="38"/>
      <c r="H187" s="38"/>
      <c r="I187" s="144"/>
      <c r="J187" s="38"/>
      <c r="K187" s="38"/>
      <c r="L187" s="42"/>
      <c r="M187" s="233"/>
      <c r="N187" s="82"/>
      <c r="O187" s="82"/>
      <c r="P187" s="82"/>
      <c r="Q187" s="82"/>
      <c r="R187" s="82"/>
      <c r="S187" s="82"/>
      <c r="T187" s="83"/>
      <c r="AT187" s="16" t="s">
        <v>210</v>
      </c>
      <c r="AU187" s="16" t="s">
        <v>85</v>
      </c>
    </row>
    <row r="188" s="12" customFormat="1">
      <c r="B188" s="235"/>
      <c r="C188" s="236"/>
      <c r="D188" s="231" t="s">
        <v>214</v>
      </c>
      <c r="E188" s="237" t="s">
        <v>30</v>
      </c>
      <c r="F188" s="238" t="s">
        <v>2711</v>
      </c>
      <c r="G188" s="236"/>
      <c r="H188" s="239">
        <v>148.90000000000001</v>
      </c>
      <c r="I188" s="240"/>
      <c r="J188" s="236"/>
      <c r="K188" s="236"/>
      <c r="L188" s="241"/>
      <c r="M188" s="242"/>
      <c r="N188" s="243"/>
      <c r="O188" s="243"/>
      <c r="P188" s="243"/>
      <c r="Q188" s="243"/>
      <c r="R188" s="243"/>
      <c r="S188" s="243"/>
      <c r="T188" s="244"/>
      <c r="AT188" s="245" t="s">
        <v>214</v>
      </c>
      <c r="AU188" s="245" t="s">
        <v>85</v>
      </c>
      <c r="AV188" s="12" t="s">
        <v>85</v>
      </c>
      <c r="AW188" s="12" t="s">
        <v>36</v>
      </c>
      <c r="AX188" s="12" t="s">
        <v>83</v>
      </c>
      <c r="AY188" s="245" t="s">
        <v>199</v>
      </c>
    </row>
    <row r="189" s="1" customFormat="1" ht="16.5" customHeight="1">
      <c r="B189" s="37"/>
      <c r="C189" s="263" t="s">
        <v>394</v>
      </c>
      <c r="D189" s="263" t="s">
        <v>774</v>
      </c>
      <c r="E189" s="264" t="s">
        <v>2712</v>
      </c>
      <c r="F189" s="265" t="s">
        <v>2713</v>
      </c>
      <c r="G189" s="266" t="s">
        <v>229</v>
      </c>
      <c r="H189" s="267">
        <v>163.78999999999999</v>
      </c>
      <c r="I189" s="268"/>
      <c r="J189" s="269">
        <f>ROUND(I189*H189,2)</f>
        <v>0</v>
      </c>
      <c r="K189" s="265" t="s">
        <v>205</v>
      </c>
      <c r="L189" s="270"/>
      <c r="M189" s="271" t="s">
        <v>30</v>
      </c>
      <c r="N189" s="272" t="s">
        <v>46</v>
      </c>
      <c r="O189" s="82"/>
      <c r="P189" s="227">
        <f>O189*H189</f>
        <v>0</v>
      </c>
      <c r="Q189" s="227">
        <v>0.0031800000000000001</v>
      </c>
      <c r="R189" s="227">
        <f>Q189*H189</f>
        <v>0.52085219999999999</v>
      </c>
      <c r="S189" s="227">
        <v>0</v>
      </c>
      <c r="T189" s="228">
        <f>S189*H189</f>
        <v>0</v>
      </c>
      <c r="AR189" s="229" t="s">
        <v>2090</v>
      </c>
      <c r="AT189" s="229" t="s">
        <v>774</v>
      </c>
      <c r="AU189" s="229" t="s">
        <v>85</v>
      </c>
      <c r="AY189" s="16" t="s">
        <v>199</v>
      </c>
      <c r="BE189" s="230">
        <f>IF(N189="základní",J189,0)</f>
        <v>0</v>
      </c>
      <c r="BF189" s="230">
        <f>IF(N189="snížená",J189,0)</f>
        <v>0</v>
      </c>
      <c r="BG189" s="230">
        <f>IF(N189="zákl. přenesená",J189,0)</f>
        <v>0</v>
      </c>
      <c r="BH189" s="230">
        <f>IF(N189="sníž. přenesená",J189,0)</f>
        <v>0</v>
      </c>
      <c r="BI189" s="230">
        <f>IF(N189="nulová",J189,0)</f>
        <v>0</v>
      </c>
      <c r="BJ189" s="16" t="s">
        <v>83</v>
      </c>
      <c r="BK189" s="230">
        <f>ROUND(I189*H189,2)</f>
        <v>0</v>
      </c>
      <c r="BL189" s="16" t="s">
        <v>2090</v>
      </c>
      <c r="BM189" s="229" t="s">
        <v>2714</v>
      </c>
    </row>
    <row r="190" s="1" customFormat="1">
      <c r="B190" s="37"/>
      <c r="C190" s="38"/>
      <c r="D190" s="231" t="s">
        <v>208</v>
      </c>
      <c r="E190" s="38"/>
      <c r="F190" s="232" t="s">
        <v>2713</v>
      </c>
      <c r="G190" s="38"/>
      <c r="H190" s="38"/>
      <c r="I190" s="144"/>
      <c r="J190" s="38"/>
      <c r="K190" s="38"/>
      <c r="L190" s="42"/>
      <c r="M190" s="233"/>
      <c r="N190" s="82"/>
      <c r="O190" s="82"/>
      <c r="P190" s="82"/>
      <c r="Q190" s="82"/>
      <c r="R190" s="82"/>
      <c r="S190" s="82"/>
      <c r="T190" s="83"/>
      <c r="AT190" s="16" t="s">
        <v>208</v>
      </c>
      <c r="AU190" s="16" t="s">
        <v>85</v>
      </c>
    </row>
    <row r="191" s="12" customFormat="1">
      <c r="B191" s="235"/>
      <c r="C191" s="236"/>
      <c r="D191" s="231" t="s">
        <v>214</v>
      </c>
      <c r="E191" s="237" t="s">
        <v>30</v>
      </c>
      <c r="F191" s="238" t="s">
        <v>2715</v>
      </c>
      <c r="G191" s="236"/>
      <c r="H191" s="239">
        <v>163.78999999999999</v>
      </c>
      <c r="I191" s="240"/>
      <c r="J191" s="236"/>
      <c r="K191" s="236"/>
      <c r="L191" s="241"/>
      <c r="M191" s="242"/>
      <c r="N191" s="243"/>
      <c r="O191" s="243"/>
      <c r="P191" s="243"/>
      <c r="Q191" s="243"/>
      <c r="R191" s="243"/>
      <c r="S191" s="243"/>
      <c r="T191" s="244"/>
      <c r="AT191" s="245" t="s">
        <v>214</v>
      </c>
      <c r="AU191" s="245" t="s">
        <v>85</v>
      </c>
      <c r="AV191" s="12" t="s">
        <v>85</v>
      </c>
      <c r="AW191" s="12" t="s">
        <v>36</v>
      </c>
      <c r="AX191" s="12" t="s">
        <v>83</v>
      </c>
      <c r="AY191" s="245" t="s">
        <v>199</v>
      </c>
    </row>
    <row r="192" s="1" customFormat="1" ht="16.5" customHeight="1">
      <c r="B192" s="37"/>
      <c r="C192" s="218" t="s">
        <v>401</v>
      </c>
      <c r="D192" s="218" t="s">
        <v>201</v>
      </c>
      <c r="E192" s="219" t="s">
        <v>2716</v>
      </c>
      <c r="F192" s="220" t="s">
        <v>2717</v>
      </c>
      <c r="G192" s="221" t="s">
        <v>229</v>
      </c>
      <c r="H192" s="222">
        <v>24.600000000000001</v>
      </c>
      <c r="I192" s="223"/>
      <c r="J192" s="224">
        <f>ROUND(I192*H192,2)</f>
        <v>0</v>
      </c>
      <c r="K192" s="220" t="s">
        <v>205</v>
      </c>
      <c r="L192" s="42"/>
      <c r="M192" s="225" t="s">
        <v>30</v>
      </c>
      <c r="N192" s="226" t="s">
        <v>46</v>
      </c>
      <c r="O192" s="82"/>
      <c r="P192" s="227">
        <f>O192*H192</f>
        <v>0</v>
      </c>
      <c r="Q192" s="227">
        <v>2.6999999999999999E-05</v>
      </c>
      <c r="R192" s="227">
        <f>Q192*H192</f>
        <v>0.00066419999999999999</v>
      </c>
      <c r="S192" s="227">
        <v>0</v>
      </c>
      <c r="T192" s="228">
        <f>S192*H192</f>
        <v>0</v>
      </c>
      <c r="AR192" s="229" t="s">
        <v>607</v>
      </c>
      <c r="AT192" s="229" t="s">
        <v>201</v>
      </c>
      <c r="AU192" s="229" t="s">
        <v>85</v>
      </c>
      <c r="AY192" s="16" t="s">
        <v>199</v>
      </c>
      <c r="BE192" s="230">
        <f>IF(N192="základní",J192,0)</f>
        <v>0</v>
      </c>
      <c r="BF192" s="230">
        <f>IF(N192="snížená",J192,0)</f>
        <v>0</v>
      </c>
      <c r="BG192" s="230">
        <f>IF(N192="zákl. přenesená",J192,0)</f>
        <v>0</v>
      </c>
      <c r="BH192" s="230">
        <f>IF(N192="sníž. přenesená",J192,0)</f>
        <v>0</v>
      </c>
      <c r="BI192" s="230">
        <f>IF(N192="nulová",J192,0)</f>
        <v>0</v>
      </c>
      <c r="BJ192" s="16" t="s">
        <v>83</v>
      </c>
      <c r="BK192" s="230">
        <f>ROUND(I192*H192,2)</f>
        <v>0</v>
      </c>
      <c r="BL192" s="16" t="s">
        <v>607</v>
      </c>
      <c r="BM192" s="229" t="s">
        <v>2718</v>
      </c>
    </row>
    <row r="193" s="1" customFormat="1">
      <c r="B193" s="37"/>
      <c r="C193" s="38"/>
      <c r="D193" s="231" t="s">
        <v>208</v>
      </c>
      <c r="E193" s="38"/>
      <c r="F193" s="232" t="s">
        <v>2719</v>
      </c>
      <c r="G193" s="38"/>
      <c r="H193" s="38"/>
      <c r="I193" s="144"/>
      <c r="J193" s="38"/>
      <c r="K193" s="38"/>
      <c r="L193" s="42"/>
      <c r="M193" s="233"/>
      <c r="N193" s="82"/>
      <c r="O193" s="82"/>
      <c r="P193" s="82"/>
      <c r="Q193" s="82"/>
      <c r="R193" s="82"/>
      <c r="S193" s="82"/>
      <c r="T193" s="83"/>
      <c r="AT193" s="16" t="s">
        <v>208</v>
      </c>
      <c r="AU193" s="16" t="s">
        <v>85</v>
      </c>
    </row>
    <row r="194" s="12" customFormat="1">
      <c r="B194" s="235"/>
      <c r="C194" s="236"/>
      <c r="D194" s="231" t="s">
        <v>214</v>
      </c>
      <c r="E194" s="237" t="s">
        <v>30</v>
      </c>
      <c r="F194" s="238" t="s">
        <v>2720</v>
      </c>
      <c r="G194" s="236"/>
      <c r="H194" s="239">
        <v>24.600000000000001</v>
      </c>
      <c r="I194" s="240"/>
      <c r="J194" s="236"/>
      <c r="K194" s="236"/>
      <c r="L194" s="241"/>
      <c r="M194" s="242"/>
      <c r="N194" s="243"/>
      <c r="O194" s="243"/>
      <c r="P194" s="243"/>
      <c r="Q194" s="243"/>
      <c r="R194" s="243"/>
      <c r="S194" s="243"/>
      <c r="T194" s="244"/>
      <c r="AT194" s="245" t="s">
        <v>214</v>
      </c>
      <c r="AU194" s="245" t="s">
        <v>85</v>
      </c>
      <c r="AV194" s="12" t="s">
        <v>85</v>
      </c>
      <c r="AW194" s="12" t="s">
        <v>36</v>
      </c>
      <c r="AX194" s="12" t="s">
        <v>83</v>
      </c>
      <c r="AY194" s="245" t="s">
        <v>199</v>
      </c>
    </row>
    <row r="195" s="1" customFormat="1" ht="16.5" customHeight="1">
      <c r="B195" s="37"/>
      <c r="C195" s="263" t="s">
        <v>408</v>
      </c>
      <c r="D195" s="263" t="s">
        <v>774</v>
      </c>
      <c r="E195" s="264" t="s">
        <v>2721</v>
      </c>
      <c r="F195" s="265" t="s">
        <v>2722</v>
      </c>
      <c r="G195" s="266" t="s">
        <v>229</v>
      </c>
      <c r="H195" s="267">
        <v>27.059999999999999</v>
      </c>
      <c r="I195" s="268"/>
      <c r="J195" s="269">
        <f>ROUND(I195*H195,2)</f>
        <v>0</v>
      </c>
      <c r="K195" s="265" t="s">
        <v>205</v>
      </c>
      <c r="L195" s="270"/>
      <c r="M195" s="271" t="s">
        <v>30</v>
      </c>
      <c r="N195" s="272" t="s">
        <v>46</v>
      </c>
      <c r="O195" s="82"/>
      <c r="P195" s="227">
        <f>O195*H195</f>
        <v>0</v>
      </c>
      <c r="Q195" s="227">
        <v>0.00027999999999999998</v>
      </c>
      <c r="R195" s="227">
        <f>Q195*H195</f>
        <v>0.007576799999999999</v>
      </c>
      <c r="S195" s="227">
        <v>0</v>
      </c>
      <c r="T195" s="228">
        <f>S195*H195</f>
        <v>0</v>
      </c>
      <c r="AR195" s="229" t="s">
        <v>2090</v>
      </c>
      <c r="AT195" s="229" t="s">
        <v>774</v>
      </c>
      <c r="AU195" s="229" t="s">
        <v>85</v>
      </c>
      <c r="AY195" s="16" t="s">
        <v>199</v>
      </c>
      <c r="BE195" s="230">
        <f>IF(N195="základní",J195,0)</f>
        <v>0</v>
      </c>
      <c r="BF195" s="230">
        <f>IF(N195="snížená",J195,0)</f>
        <v>0</v>
      </c>
      <c r="BG195" s="230">
        <f>IF(N195="zákl. přenesená",J195,0)</f>
        <v>0</v>
      </c>
      <c r="BH195" s="230">
        <f>IF(N195="sníž. přenesená",J195,0)</f>
        <v>0</v>
      </c>
      <c r="BI195" s="230">
        <f>IF(N195="nulová",J195,0)</f>
        <v>0</v>
      </c>
      <c r="BJ195" s="16" t="s">
        <v>83</v>
      </c>
      <c r="BK195" s="230">
        <f>ROUND(I195*H195,2)</f>
        <v>0</v>
      </c>
      <c r="BL195" s="16" t="s">
        <v>2090</v>
      </c>
      <c r="BM195" s="229" t="s">
        <v>2723</v>
      </c>
    </row>
    <row r="196" s="1" customFormat="1">
      <c r="B196" s="37"/>
      <c r="C196" s="38"/>
      <c r="D196" s="231" t="s">
        <v>208</v>
      </c>
      <c r="E196" s="38"/>
      <c r="F196" s="232" t="s">
        <v>2722</v>
      </c>
      <c r="G196" s="38"/>
      <c r="H196" s="38"/>
      <c r="I196" s="144"/>
      <c r="J196" s="38"/>
      <c r="K196" s="38"/>
      <c r="L196" s="42"/>
      <c r="M196" s="233"/>
      <c r="N196" s="82"/>
      <c r="O196" s="82"/>
      <c r="P196" s="82"/>
      <c r="Q196" s="82"/>
      <c r="R196" s="82"/>
      <c r="S196" s="82"/>
      <c r="T196" s="83"/>
      <c r="AT196" s="16" t="s">
        <v>208</v>
      </c>
      <c r="AU196" s="16" t="s">
        <v>85</v>
      </c>
    </row>
    <row r="197" s="12" customFormat="1">
      <c r="B197" s="235"/>
      <c r="C197" s="236"/>
      <c r="D197" s="231" t="s">
        <v>214</v>
      </c>
      <c r="E197" s="237" t="s">
        <v>30</v>
      </c>
      <c r="F197" s="238" t="s">
        <v>2724</v>
      </c>
      <c r="G197" s="236"/>
      <c r="H197" s="239">
        <v>27.059999999999999</v>
      </c>
      <c r="I197" s="240"/>
      <c r="J197" s="236"/>
      <c r="K197" s="236"/>
      <c r="L197" s="241"/>
      <c r="M197" s="242"/>
      <c r="N197" s="243"/>
      <c r="O197" s="243"/>
      <c r="P197" s="243"/>
      <c r="Q197" s="243"/>
      <c r="R197" s="243"/>
      <c r="S197" s="243"/>
      <c r="T197" s="244"/>
      <c r="AT197" s="245" t="s">
        <v>214</v>
      </c>
      <c r="AU197" s="245" t="s">
        <v>85</v>
      </c>
      <c r="AV197" s="12" t="s">
        <v>85</v>
      </c>
      <c r="AW197" s="12" t="s">
        <v>36</v>
      </c>
      <c r="AX197" s="12" t="s">
        <v>83</v>
      </c>
      <c r="AY197" s="245" t="s">
        <v>199</v>
      </c>
    </row>
    <row r="198" s="1" customFormat="1" ht="16.5" customHeight="1">
      <c r="B198" s="37"/>
      <c r="C198" s="218" t="s">
        <v>413</v>
      </c>
      <c r="D198" s="218" t="s">
        <v>201</v>
      </c>
      <c r="E198" s="219" t="s">
        <v>2725</v>
      </c>
      <c r="F198" s="220" t="s">
        <v>2726</v>
      </c>
      <c r="G198" s="221" t="s">
        <v>229</v>
      </c>
      <c r="H198" s="222">
        <v>6.4000000000000004</v>
      </c>
      <c r="I198" s="223"/>
      <c r="J198" s="224">
        <f>ROUND(I198*H198,2)</f>
        <v>0</v>
      </c>
      <c r="K198" s="220" t="s">
        <v>205</v>
      </c>
      <c r="L198" s="42"/>
      <c r="M198" s="225" t="s">
        <v>30</v>
      </c>
      <c r="N198" s="226" t="s">
        <v>46</v>
      </c>
      <c r="O198" s="82"/>
      <c r="P198" s="227">
        <f>O198*H198</f>
        <v>0</v>
      </c>
      <c r="Q198" s="227">
        <v>4.9530000000000002E-05</v>
      </c>
      <c r="R198" s="227">
        <f>Q198*H198</f>
        <v>0.00031699200000000004</v>
      </c>
      <c r="S198" s="227">
        <v>0</v>
      </c>
      <c r="T198" s="228">
        <f>S198*H198</f>
        <v>0</v>
      </c>
      <c r="AR198" s="229" t="s">
        <v>607</v>
      </c>
      <c r="AT198" s="229" t="s">
        <v>201</v>
      </c>
      <c r="AU198" s="229" t="s">
        <v>85</v>
      </c>
      <c r="AY198" s="16" t="s">
        <v>199</v>
      </c>
      <c r="BE198" s="230">
        <f>IF(N198="základní",J198,0)</f>
        <v>0</v>
      </c>
      <c r="BF198" s="230">
        <f>IF(N198="snížená",J198,0)</f>
        <v>0</v>
      </c>
      <c r="BG198" s="230">
        <f>IF(N198="zákl. přenesená",J198,0)</f>
        <v>0</v>
      </c>
      <c r="BH198" s="230">
        <f>IF(N198="sníž. přenesená",J198,0)</f>
        <v>0</v>
      </c>
      <c r="BI198" s="230">
        <f>IF(N198="nulová",J198,0)</f>
        <v>0</v>
      </c>
      <c r="BJ198" s="16" t="s">
        <v>83</v>
      </c>
      <c r="BK198" s="230">
        <f>ROUND(I198*H198,2)</f>
        <v>0</v>
      </c>
      <c r="BL198" s="16" t="s">
        <v>607</v>
      </c>
      <c r="BM198" s="229" t="s">
        <v>2727</v>
      </c>
    </row>
    <row r="199" s="1" customFormat="1">
      <c r="B199" s="37"/>
      <c r="C199" s="38"/>
      <c r="D199" s="231" t="s">
        <v>208</v>
      </c>
      <c r="E199" s="38"/>
      <c r="F199" s="232" t="s">
        <v>2728</v>
      </c>
      <c r="G199" s="38"/>
      <c r="H199" s="38"/>
      <c r="I199" s="144"/>
      <c r="J199" s="38"/>
      <c r="K199" s="38"/>
      <c r="L199" s="42"/>
      <c r="M199" s="233"/>
      <c r="N199" s="82"/>
      <c r="O199" s="82"/>
      <c r="P199" s="82"/>
      <c r="Q199" s="82"/>
      <c r="R199" s="82"/>
      <c r="S199" s="82"/>
      <c r="T199" s="83"/>
      <c r="AT199" s="16" t="s">
        <v>208</v>
      </c>
      <c r="AU199" s="16" t="s">
        <v>85</v>
      </c>
    </row>
    <row r="200" s="12" customFormat="1">
      <c r="B200" s="235"/>
      <c r="C200" s="236"/>
      <c r="D200" s="231" t="s">
        <v>214</v>
      </c>
      <c r="E200" s="237" t="s">
        <v>30</v>
      </c>
      <c r="F200" s="238" t="s">
        <v>2729</v>
      </c>
      <c r="G200" s="236"/>
      <c r="H200" s="239">
        <v>6.4000000000000004</v>
      </c>
      <c r="I200" s="240"/>
      <c r="J200" s="236"/>
      <c r="K200" s="236"/>
      <c r="L200" s="241"/>
      <c r="M200" s="242"/>
      <c r="N200" s="243"/>
      <c r="O200" s="243"/>
      <c r="P200" s="243"/>
      <c r="Q200" s="243"/>
      <c r="R200" s="243"/>
      <c r="S200" s="243"/>
      <c r="T200" s="244"/>
      <c r="AT200" s="245" t="s">
        <v>214</v>
      </c>
      <c r="AU200" s="245" t="s">
        <v>85</v>
      </c>
      <c r="AV200" s="12" t="s">
        <v>85</v>
      </c>
      <c r="AW200" s="12" t="s">
        <v>36</v>
      </c>
      <c r="AX200" s="12" t="s">
        <v>83</v>
      </c>
      <c r="AY200" s="245" t="s">
        <v>199</v>
      </c>
    </row>
    <row r="201" s="1" customFormat="1" ht="16.5" customHeight="1">
      <c r="B201" s="37"/>
      <c r="C201" s="263" t="s">
        <v>420</v>
      </c>
      <c r="D201" s="263" t="s">
        <v>774</v>
      </c>
      <c r="E201" s="264" t="s">
        <v>2730</v>
      </c>
      <c r="F201" s="265" t="s">
        <v>2731</v>
      </c>
      <c r="G201" s="266" t="s">
        <v>229</v>
      </c>
      <c r="H201" s="267">
        <v>7.04</v>
      </c>
      <c r="I201" s="268"/>
      <c r="J201" s="269">
        <f>ROUND(I201*H201,2)</f>
        <v>0</v>
      </c>
      <c r="K201" s="265" t="s">
        <v>205</v>
      </c>
      <c r="L201" s="270"/>
      <c r="M201" s="271" t="s">
        <v>30</v>
      </c>
      <c r="N201" s="272" t="s">
        <v>46</v>
      </c>
      <c r="O201" s="82"/>
      <c r="P201" s="227">
        <f>O201*H201</f>
        <v>0</v>
      </c>
      <c r="Q201" s="227">
        <v>0.00042999999999999999</v>
      </c>
      <c r="R201" s="227">
        <f>Q201*H201</f>
        <v>0.0030271999999999999</v>
      </c>
      <c r="S201" s="227">
        <v>0</v>
      </c>
      <c r="T201" s="228">
        <f>S201*H201</f>
        <v>0</v>
      </c>
      <c r="AR201" s="229" t="s">
        <v>2090</v>
      </c>
      <c r="AT201" s="229" t="s">
        <v>774</v>
      </c>
      <c r="AU201" s="229" t="s">
        <v>85</v>
      </c>
      <c r="AY201" s="16" t="s">
        <v>199</v>
      </c>
      <c r="BE201" s="230">
        <f>IF(N201="základní",J201,0)</f>
        <v>0</v>
      </c>
      <c r="BF201" s="230">
        <f>IF(N201="snížená",J201,0)</f>
        <v>0</v>
      </c>
      <c r="BG201" s="230">
        <f>IF(N201="zákl. přenesená",J201,0)</f>
        <v>0</v>
      </c>
      <c r="BH201" s="230">
        <f>IF(N201="sníž. přenesená",J201,0)</f>
        <v>0</v>
      </c>
      <c r="BI201" s="230">
        <f>IF(N201="nulová",J201,0)</f>
        <v>0</v>
      </c>
      <c r="BJ201" s="16" t="s">
        <v>83</v>
      </c>
      <c r="BK201" s="230">
        <f>ROUND(I201*H201,2)</f>
        <v>0</v>
      </c>
      <c r="BL201" s="16" t="s">
        <v>2090</v>
      </c>
      <c r="BM201" s="229" t="s">
        <v>2732</v>
      </c>
    </row>
    <row r="202" s="1" customFormat="1">
      <c r="B202" s="37"/>
      <c r="C202" s="38"/>
      <c r="D202" s="231" t="s">
        <v>208</v>
      </c>
      <c r="E202" s="38"/>
      <c r="F202" s="232" t="s">
        <v>2731</v>
      </c>
      <c r="G202" s="38"/>
      <c r="H202" s="38"/>
      <c r="I202" s="144"/>
      <c r="J202" s="38"/>
      <c r="K202" s="38"/>
      <c r="L202" s="42"/>
      <c r="M202" s="233"/>
      <c r="N202" s="82"/>
      <c r="O202" s="82"/>
      <c r="P202" s="82"/>
      <c r="Q202" s="82"/>
      <c r="R202" s="82"/>
      <c r="S202" s="82"/>
      <c r="T202" s="83"/>
      <c r="AT202" s="16" t="s">
        <v>208</v>
      </c>
      <c r="AU202" s="16" t="s">
        <v>85</v>
      </c>
    </row>
    <row r="203" s="12" customFormat="1">
      <c r="B203" s="235"/>
      <c r="C203" s="236"/>
      <c r="D203" s="231" t="s">
        <v>214</v>
      </c>
      <c r="E203" s="237" t="s">
        <v>30</v>
      </c>
      <c r="F203" s="238" t="s">
        <v>2733</v>
      </c>
      <c r="G203" s="236"/>
      <c r="H203" s="239">
        <v>7.04</v>
      </c>
      <c r="I203" s="240"/>
      <c r="J203" s="236"/>
      <c r="K203" s="236"/>
      <c r="L203" s="241"/>
      <c r="M203" s="242"/>
      <c r="N203" s="243"/>
      <c r="O203" s="243"/>
      <c r="P203" s="243"/>
      <c r="Q203" s="243"/>
      <c r="R203" s="243"/>
      <c r="S203" s="243"/>
      <c r="T203" s="244"/>
      <c r="AT203" s="245" t="s">
        <v>214</v>
      </c>
      <c r="AU203" s="245" t="s">
        <v>85</v>
      </c>
      <c r="AV203" s="12" t="s">
        <v>85</v>
      </c>
      <c r="AW203" s="12" t="s">
        <v>36</v>
      </c>
      <c r="AX203" s="12" t="s">
        <v>83</v>
      </c>
      <c r="AY203" s="245" t="s">
        <v>199</v>
      </c>
    </row>
    <row r="204" s="1" customFormat="1" ht="16.5" customHeight="1">
      <c r="B204" s="37"/>
      <c r="C204" s="218" t="s">
        <v>426</v>
      </c>
      <c r="D204" s="218" t="s">
        <v>201</v>
      </c>
      <c r="E204" s="219" t="s">
        <v>2734</v>
      </c>
      <c r="F204" s="220" t="s">
        <v>2735</v>
      </c>
      <c r="G204" s="221" t="s">
        <v>229</v>
      </c>
      <c r="H204" s="222">
        <v>18.399999999999999</v>
      </c>
      <c r="I204" s="223"/>
      <c r="J204" s="224">
        <f>ROUND(I204*H204,2)</f>
        <v>0</v>
      </c>
      <c r="K204" s="220" t="s">
        <v>205</v>
      </c>
      <c r="L204" s="42"/>
      <c r="M204" s="225" t="s">
        <v>30</v>
      </c>
      <c r="N204" s="226" t="s">
        <v>46</v>
      </c>
      <c r="O204" s="82"/>
      <c r="P204" s="227">
        <f>O204*H204</f>
        <v>0</v>
      </c>
      <c r="Q204" s="227">
        <v>8.2874999999999995E-05</v>
      </c>
      <c r="R204" s="227">
        <f>Q204*H204</f>
        <v>0.0015248999999999998</v>
      </c>
      <c r="S204" s="227">
        <v>0</v>
      </c>
      <c r="T204" s="228">
        <f>S204*H204</f>
        <v>0</v>
      </c>
      <c r="AR204" s="229" t="s">
        <v>607</v>
      </c>
      <c r="AT204" s="229" t="s">
        <v>201</v>
      </c>
      <c r="AU204" s="229" t="s">
        <v>85</v>
      </c>
      <c r="AY204" s="16" t="s">
        <v>199</v>
      </c>
      <c r="BE204" s="230">
        <f>IF(N204="základní",J204,0)</f>
        <v>0</v>
      </c>
      <c r="BF204" s="230">
        <f>IF(N204="snížená",J204,0)</f>
        <v>0</v>
      </c>
      <c r="BG204" s="230">
        <f>IF(N204="zákl. přenesená",J204,0)</f>
        <v>0</v>
      </c>
      <c r="BH204" s="230">
        <f>IF(N204="sníž. přenesená",J204,0)</f>
        <v>0</v>
      </c>
      <c r="BI204" s="230">
        <f>IF(N204="nulová",J204,0)</f>
        <v>0</v>
      </c>
      <c r="BJ204" s="16" t="s">
        <v>83</v>
      </c>
      <c r="BK204" s="230">
        <f>ROUND(I204*H204,2)</f>
        <v>0</v>
      </c>
      <c r="BL204" s="16" t="s">
        <v>607</v>
      </c>
      <c r="BM204" s="229" t="s">
        <v>2736</v>
      </c>
    </row>
    <row r="205" s="1" customFormat="1">
      <c r="B205" s="37"/>
      <c r="C205" s="38"/>
      <c r="D205" s="231" t="s">
        <v>208</v>
      </c>
      <c r="E205" s="38"/>
      <c r="F205" s="232" t="s">
        <v>2737</v>
      </c>
      <c r="G205" s="38"/>
      <c r="H205" s="38"/>
      <c r="I205" s="144"/>
      <c r="J205" s="38"/>
      <c r="K205" s="38"/>
      <c r="L205" s="42"/>
      <c r="M205" s="233"/>
      <c r="N205" s="82"/>
      <c r="O205" s="82"/>
      <c r="P205" s="82"/>
      <c r="Q205" s="82"/>
      <c r="R205" s="82"/>
      <c r="S205" s="82"/>
      <c r="T205" s="83"/>
      <c r="AT205" s="16" t="s">
        <v>208</v>
      </c>
      <c r="AU205" s="16" t="s">
        <v>85</v>
      </c>
    </row>
    <row r="206" s="12" customFormat="1">
      <c r="B206" s="235"/>
      <c r="C206" s="236"/>
      <c r="D206" s="231" t="s">
        <v>214</v>
      </c>
      <c r="E206" s="237" t="s">
        <v>30</v>
      </c>
      <c r="F206" s="238" t="s">
        <v>2702</v>
      </c>
      <c r="G206" s="236"/>
      <c r="H206" s="239">
        <v>18.399999999999999</v>
      </c>
      <c r="I206" s="240"/>
      <c r="J206" s="236"/>
      <c r="K206" s="236"/>
      <c r="L206" s="241"/>
      <c r="M206" s="242"/>
      <c r="N206" s="243"/>
      <c r="O206" s="243"/>
      <c r="P206" s="243"/>
      <c r="Q206" s="243"/>
      <c r="R206" s="243"/>
      <c r="S206" s="243"/>
      <c r="T206" s="244"/>
      <c r="AT206" s="245" t="s">
        <v>214</v>
      </c>
      <c r="AU206" s="245" t="s">
        <v>85</v>
      </c>
      <c r="AV206" s="12" t="s">
        <v>85</v>
      </c>
      <c r="AW206" s="12" t="s">
        <v>36</v>
      </c>
      <c r="AX206" s="12" t="s">
        <v>83</v>
      </c>
      <c r="AY206" s="245" t="s">
        <v>199</v>
      </c>
    </row>
    <row r="207" s="1" customFormat="1" ht="16.5" customHeight="1">
      <c r="B207" s="37"/>
      <c r="C207" s="263" t="s">
        <v>431</v>
      </c>
      <c r="D207" s="263" t="s">
        <v>774</v>
      </c>
      <c r="E207" s="264" t="s">
        <v>2703</v>
      </c>
      <c r="F207" s="265" t="s">
        <v>2704</v>
      </c>
      <c r="G207" s="266" t="s">
        <v>229</v>
      </c>
      <c r="H207" s="267">
        <v>20.239999999999998</v>
      </c>
      <c r="I207" s="268"/>
      <c r="J207" s="269">
        <f>ROUND(I207*H207,2)</f>
        <v>0</v>
      </c>
      <c r="K207" s="265" t="s">
        <v>205</v>
      </c>
      <c r="L207" s="270"/>
      <c r="M207" s="271" t="s">
        <v>30</v>
      </c>
      <c r="N207" s="272" t="s">
        <v>46</v>
      </c>
      <c r="O207" s="82"/>
      <c r="P207" s="227">
        <f>O207*H207</f>
        <v>0</v>
      </c>
      <c r="Q207" s="227">
        <v>0.0010499999999999999</v>
      </c>
      <c r="R207" s="227">
        <f>Q207*H207</f>
        <v>0.021251999999999997</v>
      </c>
      <c r="S207" s="227">
        <v>0</v>
      </c>
      <c r="T207" s="228">
        <f>S207*H207</f>
        <v>0</v>
      </c>
      <c r="AR207" s="229" t="s">
        <v>2090</v>
      </c>
      <c r="AT207" s="229" t="s">
        <v>774</v>
      </c>
      <c r="AU207" s="229" t="s">
        <v>85</v>
      </c>
      <c r="AY207" s="16" t="s">
        <v>199</v>
      </c>
      <c r="BE207" s="230">
        <f>IF(N207="základní",J207,0)</f>
        <v>0</v>
      </c>
      <c r="BF207" s="230">
        <f>IF(N207="snížená",J207,0)</f>
        <v>0</v>
      </c>
      <c r="BG207" s="230">
        <f>IF(N207="zákl. přenesená",J207,0)</f>
        <v>0</v>
      </c>
      <c r="BH207" s="230">
        <f>IF(N207="sníž. přenesená",J207,0)</f>
        <v>0</v>
      </c>
      <c r="BI207" s="230">
        <f>IF(N207="nulová",J207,0)</f>
        <v>0</v>
      </c>
      <c r="BJ207" s="16" t="s">
        <v>83</v>
      </c>
      <c r="BK207" s="230">
        <f>ROUND(I207*H207,2)</f>
        <v>0</v>
      </c>
      <c r="BL207" s="16" t="s">
        <v>2090</v>
      </c>
      <c r="BM207" s="229" t="s">
        <v>2738</v>
      </c>
    </row>
    <row r="208" s="1" customFormat="1">
      <c r="B208" s="37"/>
      <c r="C208" s="38"/>
      <c r="D208" s="231" t="s">
        <v>208</v>
      </c>
      <c r="E208" s="38"/>
      <c r="F208" s="232" t="s">
        <v>2704</v>
      </c>
      <c r="G208" s="38"/>
      <c r="H208" s="38"/>
      <c r="I208" s="144"/>
      <c r="J208" s="38"/>
      <c r="K208" s="38"/>
      <c r="L208" s="42"/>
      <c r="M208" s="233"/>
      <c r="N208" s="82"/>
      <c r="O208" s="82"/>
      <c r="P208" s="82"/>
      <c r="Q208" s="82"/>
      <c r="R208" s="82"/>
      <c r="S208" s="82"/>
      <c r="T208" s="83"/>
      <c r="AT208" s="16" t="s">
        <v>208</v>
      </c>
      <c r="AU208" s="16" t="s">
        <v>85</v>
      </c>
    </row>
    <row r="209" s="12" customFormat="1">
      <c r="B209" s="235"/>
      <c r="C209" s="236"/>
      <c r="D209" s="231" t="s">
        <v>214</v>
      </c>
      <c r="E209" s="237" t="s">
        <v>30</v>
      </c>
      <c r="F209" s="238" t="s">
        <v>2706</v>
      </c>
      <c r="G209" s="236"/>
      <c r="H209" s="239">
        <v>20.239999999999998</v>
      </c>
      <c r="I209" s="240"/>
      <c r="J209" s="236"/>
      <c r="K209" s="236"/>
      <c r="L209" s="241"/>
      <c r="M209" s="242"/>
      <c r="N209" s="243"/>
      <c r="O209" s="243"/>
      <c r="P209" s="243"/>
      <c r="Q209" s="243"/>
      <c r="R209" s="243"/>
      <c r="S209" s="243"/>
      <c r="T209" s="244"/>
      <c r="AT209" s="245" t="s">
        <v>214</v>
      </c>
      <c r="AU209" s="245" t="s">
        <v>85</v>
      </c>
      <c r="AV209" s="12" t="s">
        <v>85</v>
      </c>
      <c r="AW209" s="12" t="s">
        <v>36</v>
      </c>
      <c r="AX209" s="12" t="s">
        <v>83</v>
      </c>
      <c r="AY209" s="245" t="s">
        <v>199</v>
      </c>
    </row>
    <row r="210" s="1" customFormat="1" ht="16.5" customHeight="1">
      <c r="B210" s="37"/>
      <c r="C210" s="218" t="s">
        <v>436</v>
      </c>
      <c r="D210" s="218" t="s">
        <v>201</v>
      </c>
      <c r="E210" s="219" t="s">
        <v>2739</v>
      </c>
      <c r="F210" s="220" t="s">
        <v>2740</v>
      </c>
      <c r="G210" s="221" t="s">
        <v>277</v>
      </c>
      <c r="H210" s="222">
        <v>6</v>
      </c>
      <c r="I210" s="223"/>
      <c r="J210" s="224">
        <f>ROUND(I210*H210,2)</f>
        <v>0</v>
      </c>
      <c r="K210" s="220" t="s">
        <v>205</v>
      </c>
      <c r="L210" s="42"/>
      <c r="M210" s="225" t="s">
        <v>30</v>
      </c>
      <c r="N210" s="226" t="s">
        <v>46</v>
      </c>
      <c r="O210" s="82"/>
      <c r="P210" s="227">
        <f>O210*H210</f>
        <v>0</v>
      </c>
      <c r="Q210" s="227">
        <v>0</v>
      </c>
      <c r="R210" s="227">
        <f>Q210*H210</f>
        <v>0</v>
      </c>
      <c r="S210" s="227">
        <v>0</v>
      </c>
      <c r="T210" s="228">
        <f>S210*H210</f>
        <v>0</v>
      </c>
      <c r="AR210" s="229" t="s">
        <v>206</v>
      </c>
      <c r="AT210" s="229" t="s">
        <v>201</v>
      </c>
      <c r="AU210" s="229" t="s">
        <v>85</v>
      </c>
      <c r="AY210" s="16" t="s">
        <v>199</v>
      </c>
      <c r="BE210" s="230">
        <f>IF(N210="základní",J210,0)</f>
        <v>0</v>
      </c>
      <c r="BF210" s="230">
        <f>IF(N210="snížená",J210,0)</f>
        <v>0</v>
      </c>
      <c r="BG210" s="230">
        <f>IF(N210="zákl. přenesená",J210,0)</f>
        <v>0</v>
      </c>
      <c r="BH210" s="230">
        <f>IF(N210="sníž. přenesená",J210,0)</f>
        <v>0</v>
      </c>
      <c r="BI210" s="230">
        <f>IF(N210="nulová",J210,0)</f>
        <v>0</v>
      </c>
      <c r="BJ210" s="16" t="s">
        <v>83</v>
      </c>
      <c r="BK210" s="230">
        <f>ROUND(I210*H210,2)</f>
        <v>0</v>
      </c>
      <c r="BL210" s="16" t="s">
        <v>206</v>
      </c>
      <c r="BM210" s="229" t="s">
        <v>2741</v>
      </c>
    </row>
    <row r="211" s="1" customFormat="1">
      <c r="B211" s="37"/>
      <c r="C211" s="38"/>
      <c r="D211" s="231" t="s">
        <v>208</v>
      </c>
      <c r="E211" s="38"/>
      <c r="F211" s="232" t="s">
        <v>2742</v>
      </c>
      <c r="G211" s="38"/>
      <c r="H211" s="38"/>
      <c r="I211" s="144"/>
      <c r="J211" s="38"/>
      <c r="K211" s="38"/>
      <c r="L211" s="42"/>
      <c r="M211" s="233"/>
      <c r="N211" s="82"/>
      <c r="O211" s="82"/>
      <c r="P211" s="82"/>
      <c r="Q211" s="82"/>
      <c r="R211" s="82"/>
      <c r="S211" s="82"/>
      <c r="T211" s="83"/>
      <c r="AT211" s="16" t="s">
        <v>208</v>
      </c>
      <c r="AU211" s="16" t="s">
        <v>85</v>
      </c>
    </row>
    <row r="212" s="1" customFormat="1">
      <c r="B212" s="37"/>
      <c r="C212" s="38"/>
      <c r="D212" s="231" t="s">
        <v>210</v>
      </c>
      <c r="E212" s="38"/>
      <c r="F212" s="234" t="s">
        <v>2743</v>
      </c>
      <c r="G212" s="38"/>
      <c r="H212" s="38"/>
      <c r="I212" s="144"/>
      <c r="J212" s="38"/>
      <c r="K212" s="38"/>
      <c r="L212" s="42"/>
      <c r="M212" s="233"/>
      <c r="N212" s="82"/>
      <c r="O212" s="82"/>
      <c r="P212" s="82"/>
      <c r="Q212" s="82"/>
      <c r="R212" s="82"/>
      <c r="S212" s="82"/>
      <c r="T212" s="83"/>
      <c r="AT212" s="16" t="s">
        <v>210</v>
      </c>
      <c r="AU212" s="16" t="s">
        <v>85</v>
      </c>
    </row>
    <row r="213" s="12" customFormat="1">
      <c r="B213" s="235"/>
      <c r="C213" s="236"/>
      <c r="D213" s="231" t="s">
        <v>214</v>
      </c>
      <c r="E213" s="237" t="s">
        <v>30</v>
      </c>
      <c r="F213" s="238" t="s">
        <v>247</v>
      </c>
      <c r="G213" s="236"/>
      <c r="H213" s="239">
        <v>6</v>
      </c>
      <c r="I213" s="240"/>
      <c r="J213" s="236"/>
      <c r="K213" s="236"/>
      <c r="L213" s="241"/>
      <c r="M213" s="242"/>
      <c r="N213" s="243"/>
      <c r="O213" s="243"/>
      <c r="P213" s="243"/>
      <c r="Q213" s="243"/>
      <c r="R213" s="243"/>
      <c r="S213" s="243"/>
      <c r="T213" s="244"/>
      <c r="AT213" s="245" t="s">
        <v>214</v>
      </c>
      <c r="AU213" s="245" t="s">
        <v>85</v>
      </c>
      <c r="AV213" s="12" t="s">
        <v>85</v>
      </c>
      <c r="AW213" s="12" t="s">
        <v>36</v>
      </c>
      <c r="AX213" s="12" t="s">
        <v>83</v>
      </c>
      <c r="AY213" s="245" t="s">
        <v>199</v>
      </c>
    </row>
    <row r="214" s="1" customFormat="1" ht="16.5" customHeight="1">
      <c r="B214" s="37"/>
      <c r="C214" s="263" t="s">
        <v>441</v>
      </c>
      <c r="D214" s="263" t="s">
        <v>774</v>
      </c>
      <c r="E214" s="264" t="s">
        <v>2744</v>
      </c>
      <c r="F214" s="265" t="s">
        <v>2745</v>
      </c>
      <c r="G214" s="266" t="s">
        <v>277</v>
      </c>
      <c r="H214" s="267">
        <v>6</v>
      </c>
      <c r="I214" s="268"/>
      <c r="J214" s="269">
        <f>ROUND(I214*H214,2)</f>
        <v>0</v>
      </c>
      <c r="K214" s="265" t="s">
        <v>205</v>
      </c>
      <c r="L214" s="270"/>
      <c r="M214" s="271" t="s">
        <v>30</v>
      </c>
      <c r="N214" s="272" t="s">
        <v>46</v>
      </c>
      <c r="O214" s="82"/>
      <c r="P214" s="227">
        <f>O214*H214</f>
        <v>0</v>
      </c>
      <c r="Q214" s="227">
        <v>9.0000000000000006E-05</v>
      </c>
      <c r="R214" s="227">
        <f>Q214*H214</f>
        <v>0.00054000000000000001</v>
      </c>
      <c r="S214" s="227">
        <v>0</v>
      </c>
      <c r="T214" s="228">
        <f>S214*H214</f>
        <v>0</v>
      </c>
      <c r="AR214" s="229" t="s">
        <v>2090</v>
      </c>
      <c r="AT214" s="229" t="s">
        <v>774</v>
      </c>
      <c r="AU214" s="229" t="s">
        <v>85</v>
      </c>
      <c r="AY214" s="16" t="s">
        <v>199</v>
      </c>
      <c r="BE214" s="230">
        <f>IF(N214="základní",J214,0)</f>
        <v>0</v>
      </c>
      <c r="BF214" s="230">
        <f>IF(N214="snížená",J214,0)</f>
        <v>0</v>
      </c>
      <c r="BG214" s="230">
        <f>IF(N214="zákl. přenesená",J214,0)</f>
        <v>0</v>
      </c>
      <c r="BH214" s="230">
        <f>IF(N214="sníž. přenesená",J214,0)</f>
        <v>0</v>
      </c>
      <c r="BI214" s="230">
        <f>IF(N214="nulová",J214,0)</f>
        <v>0</v>
      </c>
      <c r="BJ214" s="16" t="s">
        <v>83</v>
      </c>
      <c r="BK214" s="230">
        <f>ROUND(I214*H214,2)</f>
        <v>0</v>
      </c>
      <c r="BL214" s="16" t="s">
        <v>2090</v>
      </c>
      <c r="BM214" s="229" t="s">
        <v>2746</v>
      </c>
    </row>
    <row r="215" s="1" customFormat="1">
      <c r="B215" s="37"/>
      <c r="C215" s="38"/>
      <c r="D215" s="231" t="s">
        <v>208</v>
      </c>
      <c r="E215" s="38"/>
      <c r="F215" s="232" t="s">
        <v>2745</v>
      </c>
      <c r="G215" s="38"/>
      <c r="H215" s="38"/>
      <c r="I215" s="144"/>
      <c r="J215" s="38"/>
      <c r="K215" s="38"/>
      <c r="L215" s="42"/>
      <c r="M215" s="233"/>
      <c r="N215" s="82"/>
      <c r="O215" s="82"/>
      <c r="P215" s="82"/>
      <c r="Q215" s="82"/>
      <c r="R215" s="82"/>
      <c r="S215" s="82"/>
      <c r="T215" s="83"/>
      <c r="AT215" s="16" t="s">
        <v>208</v>
      </c>
      <c r="AU215" s="16" t="s">
        <v>85</v>
      </c>
    </row>
    <row r="216" s="12" customFormat="1">
      <c r="B216" s="235"/>
      <c r="C216" s="236"/>
      <c r="D216" s="231" t="s">
        <v>214</v>
      </c>
      <c r="E216" s="237" t="s">
        <v>30</v>
      </c>
      <c r="F216" s="238" t="s">
        <v>247</v>
      </c>
      <c r="G216" s="236"/>
      <c r="H216" s="239">
        <v>6</v>
      </c>
      <c r="I216" s="240"/>
      <c r="J216" s="236"/>
      <c r="K216" s="236"/>
      <c r="L216" s="241"/>
      <c r="M216" s="242"/>
      <c r="N216" s="243"/>
      <c r="O216" s="243"/>
      <c r="P216" s="243"/>
      <c r="Q216" s="243"/>
      <c r="R216" s="243"/>
      <c r="S216" s="243"/>
      <c r="T216" s="244"/>
      <c r="AT216" s="245" t="s">
        <v>214</v>
      </c>
      <c r="AU216" s="245" t="s">
        <v>85</v>
      </c>
      <c r="AV216" s="12" t="s">
        <v>85</v>
      </c>
      <c r="AW216" s="12" t="s">
        <v>36</v>
      </c>
      <c r="AX216" s="12" t="s">
        <v>83</v>
      </c>
      <c r="AY216" s="245" t="s">
        <v>199</v>
      </c>
    </row>
    <row r="217" s="1" customFormat="1" ht="16.5" customHeight="1">
      <c r="B217" s="37"/>
      <c r="C217" s="218" t="s">
        <v>446</v>
      </c>
      <c r="D217" s="218" t="s">
        <v>201</v>
      </c>
      <c r="E217" s="219" t="s">
        <v>2747</v>
      </c>
      <c r="F217" s="220" t="s">
        <v>2748</v>
      </c>
      <c r="G217" s="221" t="s">
        <v>277</v>
      </c>
      <c r="H217" s="222">
        <v>1</v>
      </c>
      <c r="I217" s="223"/>
      <c r="J217" s="224">
        <f>ROUND(I217*H217,2)</f>
        <v>0</v>
      </c>
      <c r="K217" s="220" t="s">
        <v>205</v>
      </c>
      <c r="L217" s="42"/>
      <c r="M217" s="225" t="s">
        <v>30</v>
      </c>
      <c r="N217" s="226" t="s">
        <v>46</v>
      </c>
      <c r="O217" s="82"/>
      <c r="P217" s="227">
        <f>O217*H217</f>
        <v>0</v>
      </c>
      <c r="Q217" s="227">
        <v>0</v>
      </c>
      <c r="R217" s="227">
        <f>Q217*H217</f>
        <v>0</v>
      </c>
      <c r="S217" s="227">
        <v>0</v>
      </c>
      <c r="T217" s="228">
        <f>S217*H217</f>
        <v>0</v>
      </c>
      <c r="AR217" s="229" t="s">
        <v>607</v>
      </c>
      <c r="AT217" s="229" t="s">
        <v>201</v>
      </c>
      <c r="AU217" s="229" t="s">
        <v>85</v>
      </c>
      <c r="AY217" s="16" t="s">
        <v>199</v>
      </c>
      <c r="BE217" s="230">
        <f>IF(N217="základní",J217,0)</f>
        <v>0</v>
      </c>
      <c r="BF217" s="230">
        <f>IF(N217="snížená",J217,0)</f>
        <v>0</v>
      </c>
      <c r="BG217" s="230">
        <f>IF(N217="zákl. přenesená",J217,0)</f>
        <v>0</v>
      </c>
      <c r="BH217" s="230">
        <f>IF(N217="sníž. přenesená",J217,0)</f>
        <v>0</v>
      </c>
      <c r="BI217" s="230">
        <f>IF(N217="nulová",J217,0)</f>
        <v>0</v>
      </c>
      <c r="BJ217" s="16" t="s">
        <v>83</v>
      </c>
      <c r="BK217" s="230">
        <f>ROUND(I217*H217,2)</f>
        <v>0</v>
      </c>
      <c r="BL217" s="16" t="s">
        <v>607</v>
      </c>
      <c r="BM217" s="229" t="s">
        <v>2749</v>
      </c>
    </row>
    <row r="218" s="1" customFormat="1">
      <c r="B218" s="37"/>
      <c r="C218" s="38"/>
      <c r="D218" s="231" t="s">
        <v>208</v>
      </c>
      <c r="E218" s="38"/>
      <c r="F218" s="232" t="s">
        <v>2750</v>
      </c>
      <c r="G218" s="38"/>
      <c r="H218" s="38"/>
      <c r="I218" s="144"/>
      <c r="J218" s="38"/>
      <c r="K218" s="38"/>
      <c r="L218" s="42"/>
      <c r="M218" s="233"/>
      <c r="N218" s="82"/>
      <c r="O218" s="82"/>
      <c r="P218" s="82"/>
      <c r="Q218" s="82"/>
      <c r="R218" s="82"/>
      <c r="S218" s="82"/>
      <c r="T218" s="83"/>
      <c r="AT218" s="16" t="s">
        <v>208</v>
      </c>
      <c r="AU218" s="16" t="s">
        <v>85</v>
      </c>
    </row>
    <row r="219" s="1" customFormat="1">
      <c r="B219" s="37"/>
      <c r="C219" s="38"/>
      <c r="D219" s="231" t="s">
        <v>210</v>
      </c>
      <c r="E219" s="38"/>
      <c r="F219" s="234" t="s">
        <v>2743</v>
      </c>
      <c r="G219" s="38"/>
      <c r="H219" s="38"/>
      <c r="I219" s="144"/>
      <c r="J219" s="38"/>
      <c r="K219" s="38"/>
      <c r="L219" s="42"/>
      <c r="M219" s="233"/>
      <c r="N219" s="82"/>
      <c r="O219" s="82"/>
      <c r="P219" s="82"/>
      <c r="Q219" s="82"/>
      <c r="R219" s="82"/>
      <c r="S219" s="82"/>
      <c r="T219" s="83"/>
      <c r="AT219" s="16" t="s">
        <v>210</v>
      </c>
      <c r="AU219" s="16" t="s">
        <v>85</v>
      </c>
    </row>
    <row r="220" s="12" customFormat="1">
      <c r="B220" s="235"/>
      <c r="C220" s="236"/>
      <c r="D220" s="231" t="s">
        <v>214</v>
      </c>
      <c r="E220" s="237" t="s">
        <v>30</v>
      </c>
      <c r="F220" s="238" t="s">
        <v>83</v>
      </c>
      <c r="G220" s="236"/>
      <c r="H220" s="239">
        <v>1</v>
      </c>
      <c r="I220" s="240"/>
      <c r="J220" s="236"/>
      <c r="K220" s="236"/>
      <c r="L220" s="241"/>
      <c r="M220" s="242"/>
      <c r="N220" s="243"/>
      <c r="O220" s="243"/>
      <c r="P220" s="243"/>
      <c r="Q220" s="243"/>
      <c r="R220" s="243"/>
      <c r="S220" s="243"/>
      <c r="T220" s="244"/>
      <c r="AT220" s="245" t="s">
        <v>214</v>
      </c>
      <c r="AU220" s="245" t="s">
        <v>85</v>
      </c>
      <c r="AV220" s="12" t="s">
        <v>85</v>
      </c>
      <c r="AW220" s="12" t="s">
        <v>36</v>
      </c>
      <c r="AX220" s="12" t="s">
        <v>83</v>
      </c>
      <c r="AY220" s="245" t="s">
        <v>199</v>
      </c>
    </row>
    <row r="221" s="1" customFormat="1" ht="16.5" customHeight="1">
      <c r="B221" s="37"/>
      <c r="C221" s="263" t="s">
        <v>451</v>
      </c>
      <c r="D221" s="263" t="s">
        <v>774</v>
      </c>
      <c r="E221" s="264" t="s">
        <v>2751</v>
      </c>
      <c r="F221" s="265" t="s">
        <v>2752</v>
      </c>
      <c r="G221" s="266" t="s">
        <v>277</v>
      </c>
      <c r="H221" s="267">
        <v>1</v>
      </c>
      <c r="I221" s="268"/>
      <c r="J221" s="269">
        <f>ROUND(I221*H221,2)</f>
        <v>0</v>
      </c>
      <c r="K221" s="265" t="s">
        <v>205</v>
      </c>
      <c r="L221" s="270"/>
      <c r="M221" s="271" t="s">
        <v>30</v>
      </c>
      <c r="N221" s="272" t="s">
        <v>46</v>
      </c>
      <c r="O221" s="82"/>
      <c r="P221" s="227">
        <f>O221*H221</f>
        <v>0</v>
      </c>
      <c r="Q221" s="227">
        <v>8.0000000000000007E-05</v>
      </c>
      <c r="R221" s="227">
        <f>Q221*H221</f>
        <v>8.0000000000000007E-05</v>
      </c>
      <c r="S221" s="227">
        <v>0</v>
      </c>
      <c r="T221" s="228">
        <f>S221*H221</f>
        <v>0</v>
      </c>
      <c r="AR221" s="229" t="s">
        <v>2090</v>
      </c>
      <c r="AT221" s="229" t="s">
        <v>774</v>
      </c>
      <c r="AU221" s="229" t="s">
        <v>85</v>
      </c>
      <c r="AY221" s="16" t="s">
        <v>199</v>
      </c>
      <c r="BE221" s="230">
        <f>IF(N221="základní",J221,0)</f>
        <v>0</v>
      </c>
      <c r="BF221" s="230">
        <f>IF(N221="snížená",J221,0)</f>
        <v>0</v>
      </c>
      <c r="BG221" s="230">
        <f>IF(N221="zákl. přenesená",J221,0)</f>
        <v>0</v>
      </c>
      <c r="BH221" s="230">
        <f>IF(N221="sníž. přenesená",J221,0)</f>
        <v>0</v>
      </c>
      <c r="BI221" s="230">
        <f>IF(N221="nulová",J221,0)</f>
        <v>0</v>
      </c>
      <c r="BJ221" s="16" t="s">
        <v>83</v>
      </c>
      <c r="BK221" s="230">
        <f>ROUND(I221*H221,2)</f>
        <v>0</v>
      </c>
      <c r="BL221" s="16" t="s">
        <v>2090</v>
      </c>
      <c r="BM221" s="229" t="s">
        <v>2753</v>
      </c>
    </row>
    <row r="222" s="1" customFormat="1">
      <c r="B222" s="37"/>
      <c r="C222" s="38"/>
      <c r="D222" s="231" t="s">
        <v>208</v>
      </c>
      <c r="E222" s="38"/>
      <c r="F222" s="232" t="s">
        <v>2752</v>
      </c>
      <c r="G222" s="38"/>
      <c r="H222" s="38"/>
      <c r="I222" s="144"/>
      <c r="J222" s="38"/>
      <c r="K222" s="38"/>
      <c r="L222" s="42"/>
      <c r="M222" s="233"/>
      <c r="N222" s="82"/>
      <c r="O222" s="82"/>
      <c r="P222" s="82"/>
      <c r="Q222" s="82"/>
      <c r="R222" s="82"/>
      <c r="S222" s="82"/>
      <c r="T222" s="83"/>
      <c r="AT222" s="16" t="s">
        <v>208</v>
      </c>
      <c r="AU222" s="16" t="s">
        <v>85</v>
      </c>
    </row>
    <row r="223" s="12" customFormat="1">
      <c r="B223" s="235"/>
      <c r="C223" s="236"/>
      <c r="D223" s="231" t="s">
        <v>214</v>
      </c>
      <c r="E223" s="237" t="s">
        <v>30</v>
      </c>
      <c r="F223" s="238" t="s">
        <v>83</v>
      </c>
      <c r="G223" s="236"/>
      <c r="H223" s="239">
        <v>1</v>
      </c>
      <c r="I223" s="240"/>
      <c r="J223" s="236"/>
      <c r="K223" s="236"/>
      <c r="L223" s="241"/>
      <c r="M223" s="242"/>
      <c r="N223" s="243"/>
      <c r="O223" s="243"/>
      <c r="P223" s="243"/>
      <c r="Q223" s="243"/>
      <c r="R223" s="243"/>
      <c r="S223" s="243"/>
      <c r="T223" s="244"/>
      <c r="AT223" s="245" t="s">
        <v>214</v>
      </c>
      <c r="AU223" s="245" t="s">
        <v>85</v>
      </c>
      <c r="AV223" s="12" t="s">
        <v>85</v>
      </c>
      <c r="AW223" s="12" t="s">
        <v>36</v>
      </c>
      <c r="AX223" s="12" t="s">
        <v>83</v>
      </c>
      <c r="AY223" s="245" t="s">
        <v>199</v>
      </c>
    </row>
    <row r="224" s="1" customFormat="1" ht="16.5" customHeight="1">
      <c r="B224" s="37"/>
      <c r="C224" s="218" t="s">
        <v>456</v>
      </c>
      <c r="D224" s="218" t="s">
        <v>201</v>
      </c>
      <c r="E224" s="219" t="s">
        <v>2754</v>
      </c>
      <c r="F224" s="220" t="s">
        <v>2755</v>
      </c>
      <c r="G224" s="221" t="s">
        <v>277</v>
      </c>
      <c r="H224" s="222">
        <v>3</v>
      </c>
      <c r="I224" s="223"/>
      <c r="J224" s="224">
        <f>ROUND(I224*H224,2)</f>
        <v>0</v>
      </c>
      <c r="K224" s="220" t="s">
        <v>205</v>
      </c>
      <c r="L224" s="42"/>
      <c r="M224" s="225" t="s">
        <v>30</v>
      </c>
      <c r="N224" s="226" t="s">
        <v>46</v>
      </c>
      <c r="O224" s="82"/>
      <c r="P224" s="227">
        <f>O224*H224</f>
        <v>0</v>
      </c>
      <c r="Q224" s="227">
        <v>0</v>
      </c>
      <c r="R224" s="227">
        <f>Q224*H224</f>
        <v>0</v>
      </c>
      <c r="S224" s="227">
        <v>0</v>
      </c>
      <c r="T224" s="228">
        <f>S224*H224</f>
        <v>0</v>
      </c>
      <c r="AR224" s="229" t="s">
        <v>607</v>
      </c>
      <c r="AT224" s="229" t="s">
        <v>201</v>
      </c>
      <c r="AU224" s="229" t="s">
        <v>85</v>
      </c>
      <c r="AY224" s="16" t="s">
        <v>199</v>
      </c>
      <c r="BE224" s="230">
        <f>IF(N224="základní",J224,0)</f>
        <v>0</v>
      </c>
      <c r="BF224" s="230">
        <f>IF(N224="snížená",J224,0)</f>
        <v>0</v>
      </c>
      <c r="BG224" s="230">
        <f>IF(N224="zákl. přenesená",J224,0)</f>
        <v>0</v>
      </c>
      <c r="BH224" s="230">
        <f>IF(N224="sníž. přenesená",J224,0)</f>
        <v>0</v>
      </c>
      <c r="BI224" s="230">
        <f>IF(N224="nulová",J224,0)</f>
        <v>0</v>
      </c>
      <c r="BJ224" s="16" t="s">
        <v>83</v>
      </c>
      <c r="BK224" s="230">
        <f>ROUND(I224*H224,2)</f>
        <v>0</v>
      </c>
      <c r="BL224" s="16" t="s">
        <v>607</v>
      </c>
      <c r="BM224" s="229" t="s">
        <v>2756</v>
      </c>
    </row>
    <row r="225" s="1" customFormat="1">
      <c r="B225" s="37"/>
      <c r="C225" s="38"/>
      <c r="D225" s="231" t="s">
        <v>208</v>
      </c>
      <c r="E225" s="38"/>
      <c r="F225" s="232" t="s">
        <v>2757</v>
      </c>
      <c r="G225" s="38"/>
      <c r="H225" s="38"/>
      <c r="I225" s="144"/>
      <c r="J225" s="38"/>
      <c r="K225" s="38"/>
      <c r="L225" s="42"/>
      <c r="M225" s="233"/>
      <c r="N225" s="82"/>
      <c r="O225" s="82"/>
      <c r="P225" s="82"/>
      <c r="Q225" s="82"/>
      <c r="R225" s="82"/>
      <c r="S225" s="82"/>
      <c r="T225" s="83"/>
      <c r="AT225" s="16" t="s">
        <v>208</v>
      </c>
      <c r="AU225" s="16" t="s">
        <v>85</v>
      </c>
    </row>
    <row r="226" s="1" customFormat="1">
      <c r="B226" s="37"/>
      <c r="C226" s="38"/>
      <c r="D226" s="231" t="s">
        <v>210</v>
      </c>
      <c r="E226" s="38"/>
      <c r="F226" s="234" t="s">
        <v>2743</v>
      </c>
      <c r="G226" s="38"/>
      <c r="H226" s="38"/>
      <c r="I226" s="144"/>
      <c r="J226" s="38"/>
      <c r="K226" s="38"/>
      <c r="L226" s="42"/>
      <c r="M226" s="233"/>
      <c r="N226" s="82"/>
      <c r="O226" s="82"/>
      <c r="P226" s="82"/>
      <c r="Q226" s="82"/>
      <c r="R226" s="82"/>
      <c r="S226" s="82"/>
      <c r="T226" s="83"/>
      <c r="AT226" s="16" t="s">
        <v>210</v>
      </c>
      <c r="AU226" s="16" t="s">
        <v>85</v>
      </c>
    </row>
    <row r="227" s="12" customFormat="1">
      <c r="B227" s="235"/>
      <c r="C227" s="236"/>
      <c r="D227" s="231" t="s">
        <v>214</v>
      </c>
      <c r="E227" s="237" t="s">
        <v>30</v>
      </c>
      <c r="F227" s="238" t="s">
        <v>2758</v>
      </c>
      <c r="G227" s="236"/>
      <c r="H227" s="239">
        <v>3</v>
      </c>
      <c r="I227" s="240"/>
      <c r="J227" s="236"/>
      <c r="K227" s="236"/>
      <c r="L227" s="241"/>
      <c r="M227" s="242"/>
      <c r="N227" s="243"/>
      <c r="O227" s="243"/>
      <c r="P227" s="243"/>
      <c r="Q227" s="243"/>
      <c r="R227" s="243"/>
      <c r="S227" s="243"/>
      <c r="T227" s="244"/>
      <c r="AT227" s="245" t="s">
        <v>214</v>
      </c>
      <c r="AU227" s="245" t="s">
        <v>85</v>
      </c>
      <c r="AV227" s="12" t="s">
        <v>85</v>
      </c>
      <c r="AW227" s="12" t="s">
        <v>36</v>
      </c>
      <c r="AX227" s="12" t="s">
        <v>83</v>
      </c>
      <c r="AY227" s="245" t="s">
        <v>199</v>
      </c>
    </row>
    <row r="228" s="1" customFormat="1" ht="16.5" customHeight="1">
      <c r="B228" s="37"/>
      <c r="C228" s="263" t="s">
        <v>461</v>
      </c>
      <c r="D228" s="263" t="s">
        <v>774</v>
      </c>
      <c r="E228" s="264" t="s">
        <v>2759</v>
      </c>
      <c r="F228" s="265" t="s">
        <v>2760</v>
      </c>
      <c r="G228" s="266" t="s">
        <v>277</v>
      </c>
      <c r="H228" s="267">
        <v>2</v>
      </c>
      <c r="I228" s="268"/>
      <c r="J228" s="269">
        <f>ROUND(I228*H228,2)</f>
        <v>0</v>
      </c>
      <c r="K228" s="265" t="s">
        <v>205</v>
      </c>
      <c r="L228" s="270"/>
      <c r="M228" s="271" t="s">
        <v>30</v>
      </c>
      <c r="N228" s="272" t="s">
        <v>46</v>
      </c>
      <c r="O228" s="82"/>
      <c r="P228" s="227">
        <f>O228*H228</f>
        <v>0</v>
      </c>
      <c r="Q228" s="227">
        <v>0.00017000000000000001</v>
      </c>
      <c r="R228" s="227">
        <f>Q228*H228</f>
        <v>0.00034000000000000002</v>
      </c>
      <c r="S228" s="227">
        <v>0</v>
      </c>
      <c r="T228" s="228">
        <f>S228*H228</f>
        <v>0</v>
      </c>
      <c r="AR228" s="229" t="s">
        <v>2090</v>
      </c>
      <c r="AT228" s="229" t="s">
        <v>774</v>
      </c>
      <c r="AU228" s="229" t="s">
        <v>85</v>
      </c>
      <c r="AY228" s="16" t="s">
        <v>199</v>
      </c>
      <c r="BE228" s="230">
        <f>IF(N228="základní",J228,0)</f>
        <v>0</v>
      </c>
      <c r="BF228" s="230">
        <f>IF(N228="snížená",J228,0)</f>
        <v>0</v>
      </c>
      <c r="BG228" s="230">
        <f>IF(N228="zákl. přenesená",J228,0)</f>
        <v>0</v>
      </c>
      <c r="BH228" s="230">
        <f>IF(N228="sníž. přenesená",J228,0)</f>
        <v>0</v>
      </c>
      <c r="BI228" s="230">
        <f>IF(N228="nulová",J228,0)</f>
        <v>0</v>
      </c>
      <c r="BJ228" s="16" t="s">
        <v>83</v>
      </c>
      <c r="BK228" s="230">
        <f>ROUND(I228*H228,2)</f>
        <v>0</v>
      </c>
      <c r="BL228" s="16" t="s">
        <v>2090</v>
      </c>
      <c r="BM228" s="229" t="s">
        <v>2761</v>
      </c>
    </row>
    <row r="229" s="1" customFormat="1">
      <c r="B229" s="37"/>
      <c r="C229" s="38"/>
      <c r="D229" s="231" t="s">
        <v>208</v>
      </c>
      <c r="E229" s="38"/>
      <c r="F229" s="232" t="s">
        <v>2760</v>
      </c>
      <c r="G229" s="38"/>
      <c r="H229" s="38"/>
      <c r="I229" s="144"/>
      <c r="J229" s="38"/>
      <c r="K229" s="38"/>
      <c r="L229" s="42"/>
      <c r="M229" s="233"/>
      <c r="N229" s="82"/>
      <c r="O229" s="82"/>
      <c r="P229" s="82"/>
      <c r="Q229" s="82"/>
      <c r="R229" s="82"/>
      <c r="S229" s="82"/>
      <c r="T229" s="83"/>
      <c r="AT229" s="16" t="s">
        <v>208</v>
      </c>
      <c r="AU229" s="16" t="s">
        <v>85</v>
      </c>
    </row>
    <row r="230" s="12" customFormat="1">
      <c r="B230" s="235"/>
      <c r="C230" s="236"/>
      <c r="D230" s="231" t="s">
        <v>214</v>
      </c>
      <c r="E230" s="237" t="s">
        <v>30</v>
      </c>
      <c r="F230" s="238" t="s">
        <v>2762</v>
      </c>
      <c r="G230" s="236"/>
      <c r="H230" s="239">
        <v>2</v>
      </c>
      <c r="I230" s="240"/>
      <c r="J230" s="236"/>
      <c r="K230" s="236"/>
      <c r="L230" s="241"/>
      <c r="M230" s="242"/>
      <c r="N230" s="243"/>
      <c r="O230" s="243"/>
      <c r="P230" s="243"/>
      <c r="Q230" s="243"/>
      <c r="R230" s="243"/>
      <c r="S230" s="243"/>
      <c r="T230" s="244"/>
      <c r="AT230" s="245" t="s">
        <v>214</v>
      </c>
      <c r="AU230" s="245" t="s">
        <v>85</v>
      </c>
      <c r="AV230" s="12" t="s">
        <v>85</v>
      </c>
      <c r="AW230" s="12" t="s">
        <v>36</v>
      </c>
      <c r="AX230" s="12" t="s">
        <v>83</v>
      </c>
      <c r="AY230" s="245" t="s">
        <v>199</v>
      </c>
    </row>
    <row r="231" s="1" customFormat="1" ht="16.5" customHeight="1">
      <c r="B231" s="37"/>
      <c r="C231" s="263" t="s">
        <v>466</v>
      </c>
      <c r="D231" s="263" t="s">
        <v>774</v>
      </c>
      <c r="E231" s="264" t="s">
        <v>2763</v>
      </c>
      <c r="F231" s="265" t="s">
        <v>2764</v>
      </c>
      <c r="G231" s="266" t="s">
        <v>277</v>
      </c>
      <c r="H231" s="267">
        <v>1</v>
      </c>
      <c r="I231" s="268"/>
      <c r="J231" s="269">
        <f>ROUND(I231*H231,2)</f>
        <v>0</v>
      </c>
      <c r="K231" s="265" t="s">
        <v>205</v>
      </c>
      <c r="L231" s="270"/>
      <c r="M231" s="271" t="s">
        <v>30</v>
      </c>
      <c r="N231" s="272" t="s">
        <v>46</v>
      </c>
      <c r="O231" s="82"/>
      <c r="P231" s="227">
        <f>O231*H231</f>
        <v>0</v>
      </c>
      <c r="Q231" s="227">
        <v>0.00069999999999999999</v>
      </c>
      <c r="R231" s="227">
        <f>Q231*H231</f>
        <v>0.00069999999999999999</v>
      </c>
      <c r="S231" s="227">
        <v>0</v>
      </c>
      <c r="T231" s="228">
        <f>S231*H231</f>
        <v>0</v>
      </c>
      <c r="AR231" s="229" t="s">
        <v>2090</v>
      </c>
      <c r="AT231" s="229" t="s">
        <v>774</v>
      </c>
      <c r="AU231" s="229" t="s">
        <v>85</v>
      </c>
      <c r="AY231" s="16" t="s">
        <v>199</v>
      </c>
      <c r="BE231" s="230">
        <f>IF(N231="základní",J231,0)</f>
        <v>0</v>
      </c>
      <c r="BF231" s="230">
        <f>IF(N231="snížená",J231,0)</f>
        <v>0</v>
      </c>
      <c r="BG231" s="230">
        <f>IF(N231="zákl. přenesená",J231,0)</f>
        <v>0</v>
      </c>
      <c r="BH231" s="230">
        <f>IF(N231="sníž. přenesená",J231,0)</f>
        <v>0</v>
      </c>
      <c r="BI231" s="230">
        <f>IF(N231="nulová",J231,0)</f>
        <v>0</v>
      </c>
      <c r="BJ231" s="16" t="s">
        <v>83</v>
      </c>
      <c r="BK231" s="230">
        <f>ROUND(I231*H231,2)</f>
        <v>0</v>
      </c>
      <c r="BL231" s="16" t="s">
        <v>2090</v>
      </c>
      <c r="BM231" s="229" t="s">
        <v>2765</v>
      </c>
    </row>
    <row r="232" s="1" customFormat="1">
      <c r="B232" s="37"/>
      <c r="C232" s="38"/>
      <c r="D232" s="231" t="s">
        <v>208</v>
      </c>
      <c r="E232" s="38"/>
      <c r="F232" s="232" t="s">
        <v>2764</v>
      </c>
      <c r="G232" s="38"/>
      <c r="H232" s="38"/>
      <c r="I232" s="144"/>
      <c r="J232" s="38"/>
      <c r="K232" s="38"/>
      <c r="L232" s="42"/>
      <c r="M232" s="233"/>
      <c r="N232" s="82"/>
      <c r="O232" s="82"/>
      <c r="P232" s="82"/>
      <c r="Q232" s="82"/>
      <c r="R232" s="82"/>
      <c r="S232" s="82"/>
      <c r="T232" s="83"/>
      <c r="AT232" s="16" t="s">
        <v>208</v>
      </c>
      <c r="AU232" s="16" t="s">
        <v>85</v>
      </c>
    </row>
    <row r="233" s="12" customFormat="1">
      <c r="B233" s="235"/>
      <c r="C233" s="236"/>
      <c r="D233" s="231" t="s">
        <v>214</v>
      </c>
      <c r="E233" s="237" t="s">
        <v>30</v>
      </c>
      <c r="F233" s="238" t="s">
        <v>83</v>
      </c>
      <c r="G233" s="236"/>
      <c r="H233" s="239">
        <v>1</v>
      </c>
      <c r="I233" s="240"/>
      <c r="J233" s="236"/>
      <c r="K233" s="236"/>
      <c r="L233" s="241"/>
      <c r="M233" s="242"/>
      <c r="N233" s="243"/>
      <c r="O233" s="243"/>
      <c r="P233" s="243"/>
      <c r="Q233" s="243"/>
      <c r="R233" s="243"/>
      <c r="S233" s="243"/>
      <c r="T233" s="244"/>
      <c r="AT233" s="245" t="s">
        <v>214</v>
      </c>
      <c r="AU233" s="245" t="s">
        <v>85</v>
      </c>
      <c r="AV233" s="12" t="s">
        <v>85</v>
      </c>
      <c r="AW233" s="12" t="s">
        <v>36</v>
      </c>
      <c r="AX233" s="12" t="s">
        <v>83</v>
      </c>
      <c r="AY233" s="245" t="s">
        <v>199</v>
      </c>
    </row>
    <row r="234" s="1" customFormat="1" ht="16.5" customHeight="1">
      <c r="B234" s="37"/>
      <c r="C234" s="218" t="s">
        <v>471</v>
      </c>
      <c r="D234" s="218" t="s">
        <v>201</v>
      </c>
      <c r="E234" s="219" t="s">
        <v>2766</v>
      </c>
      <c r="F234" s="220" t="s">
        <v>2767</v>
      </c>
      <c r="G234" s="221" t="s">
        <v>277</v>
      </c>
      <c r="H234" s="222">
        <v>13</v>
      </c>
      <c r="I234" s="223"/>
      <c r="J234" s="224">
        <f>ROUND(I234*H234,2)</f>
        <v>0</v>
      </c>
      <c r="K234" s="220" t="s">
        <v>205</v>
      </c>
      <c r="L234" s="42"/>
      <c r="M234" s="225" t="s">
        <v>30</v>
      </c>
      <c r="N234" s="226" t="s">
        <v>46</v>
      </c>
      <c r="O234" s="82"/>
      <c r="P234" s="227">
        <f>O234*H234</f>
        <v>0</v>
      </c>
      <c r="Q234" s="227">
        <v>0</v>
      </c>
      <c r="R234" s="227">
        <f>Q234*H234</f>
        <v>0</v>
      </c>
      <c r="S234" s="227">
        <v>0</v>
      </c>
      <c r="T234" s="228">
        <f>S234*H234</f>
        <v>0</v>
      </c>
      <c r="AR234" s="229" t="s">
        <v>607</v>
      </c>
      <c r="AT234" s="229" t="s">
        <v>201</v>
      </c>
      <c r="AU234" s="229" t="s">
        <v>85</v>
      </c>
      <c r="AY234" s="16" t="s">
        <v>199</v>
      </c>
      <c r="BE234" s="230">
        <f>IF(N234="základní",J234,0)</f>
        <v>0</v>
      </c>
      <c r="BF234" s="230">
        <f>IF(N234="snížená",J234,0)</f>
        <v>0</v>
      </c>
      <c r="BG234" s="230">
        <f>IF(N234="zákl. přenesená",J234,0)</f>
        <v>0</v>
      </c>
      <c r="BH234" s="230">
        <f>IF(N234="sníž. přenesená",J234,0)</f>
        <v>0</v>
      </c>
      <c r="BI234" s="230">
        <f>IF(N234="nulová",J234,0)</f>
        <v>0</v>
      </c>
      <c r="BJ234" s="16" t="s">
        <v>83</v>
      </c>
      <c r="BK234" s="230">
        <f>ROUND(I234*H234,2)</f>
        <v>0</v>
      </c>
      <c r="BL234" s="16" t="s">
        <v>607</v>
      </c>
      <c r="BM234" s="229" t="s">
        <v>2768</v>
      </c>
    </row>
    <row r="235" s="1" customFormat="1">
      <c r="B235" s="37"/>
      <c r="C235" s="38"/>
      <c r="D235" s="231" t="s">
        <v>208</v>
      </c>
      <c r="E235" s="38"/>
      <c r="F235" s="232" t="s">
        <v>2769</v>
      </c>
      <c r="G235" s="38"/>
      <c r="H235" s="38"/>
      <c r="I235" s="144"/>
      <c r="J235" s="38"/>
      <c r="K235" s="38"/>
      <c r="L235" s="42"/>
      <c r="M235" s="233"/>
      <c r="N235" s="82"/>
      <c r="O235" s="82"/>
      <c r="P235" s="82"/>
      <c r="Q235" s="82"/>
      <c r="R235" s="82"/>
      <c r="S235" s="82"/>
      <c r="T235" s="83"/>
      <c r="AT235" s="16" t="s">
        <v>208</v>
      </c>
      <c r="AU235" s="16" t="s">
        <v>85</v>
      </c>
    </row>
    <row r="236" s="1" customFormat="1">
      <c r="B236" s="37"/>
      <c r="C236" s="38"/>
      <c r="D236" s="231" t="s">
        <v>210</v>
      </c>
      <c r="E236" s="38"/>
      <c r="F236" s="234" t="s">
        <v>2743</v>
      </c>
      <c r="G236" s="38"/>
      <c r="H236" s="38"/>
      <c r="I236" s="144"/>
      <c r="J236" s="38"/>
      <c r="K236" s="38"/>
      <c r="L236" s="42"/>
      <c r="M236" s="233"/>
      <c r="N236" s="82"/>
      <c r="O236" s="82"/>
      <c r="P236" s="82"/>
      <c r="Q236" s="82"/>
      <c r="R236" s="82"/>
      <c r="S236" s="82"/>
      <c r="T236" s="83"/>
      <c r="AT236" s="16" t="s">
        <v>210</v>
      </c>
      <c r="AU236" s="16" t="s">
        <v>85</v>
      </c>
    </row>
    <row r="237" s="12" customFormat="1">
      <c r="B237" s="235"/>
      <c r="C237" s="236"/>
      <c r="D237" s="231" t="s">
        <v>214</v>
      </c>
      <c r="E237" s="237" t="s">
        <v>30</v>
      </c>
      <c r="F237" s="238" t="s">
        <v>2770</v>
      </c>
      <c r="G237" s="236"/>
      <c r="H237" s="239">
        <v>13</v>
      </c>
      <c r="I237" s="240"/>
      <c r="J237" s="236"/>
      <c r="K237" s="236"/>
      <c r="L237" s="241"/>
      <c r="M237" s="242"/>
      <c r="N237" s="243"/>
      <c r="O237" s="243"/>
      <c r="P237" s="243"/>
      <c r="Q237" s="243"/>
      <c r="R237" s="243"/>
      <c r="S237" s="243"/>
      <c r="T237" s="244"/>
      <c r="AT237" s="245" t="s">
        <v>214</v>
      </c>
      <c r="AU237" s="245" t="s">
        <v>85</v>
      </c>
      <c r="AV237" s="12" t="s">
        <v>85</v>
      </c>
      <c r="AW237" s="12" t="s">
        <v>36</v>
      </c>
      <c r="AX237" s="12" t="s">
        <v>83</v>
      </c>
      <c r="AY237" s="245" t="s">
        <v>199</v>
      </c>
    </row>
    <row r="238" s="1" customFormat="1" ht="16.5" customHeight="1">
      <c r="B238" s="37"/>
      <c r="C238" s="263" t="s">
        <v>476</v>
      </c>
      <c r="D238" s="263" t="s">
        <v>774</v>
      </c>
      <c r="E238" s="264" t="s">
        <v>2771</v>
      </c>
      <c r="F238" s="265" t="s">
        <v>2772</v>
      </c>
      <c r="G238" s="266" t="s">
        <v>277</v>
      </c>
      <c r="H238" s="267">
        <v>4</v>
      </c>
      <c r="I238" s="268"/>
      <c r="J238" s="269">
        <f>ROUND(I238*H238,2)</f>
        <v>0</v>
      </c>
      <c r="K238" s="265" t="s">
        <v>205</v>
      </c>
      <c r="L238" s="270"/>
      <c r="M238" s="271" t="s">
        <v>30</v>
      </c>
      <c r="N238" s="272" t="s">
        <v>46</v>
      </c>
      <c r="O238" s="82"/>
      <c r="P238" s="227">
        <f>O238*H238</f>
        <v>0</v>
      </c>
      <c r="Q238" s="227">
        <v>0.00072000000000000005</v>
      </c>
      <c r="R238" s="227">
        <f>Q238*H238</f>
        <v>0.0028800000000000002</v>
      </c>
      <c r="S238" s="227">
        <v>0</v>
      </c>
      <c r="T238" s="228">
        <f>S238*H238</f>
        <v>0</v>
      </c>
      <c r="AR238" s="229" t="s">
        <v>2090</v>
      </c>
      <c r="AT238" s="229" t="s">
        <v>774</v>
      </c>
      <c r="AU238" s="229" t="s">
        <v>85</v>
      </c>
      <c r="AY238" s="16" t="s">
        <v>199</v>
      </c>
      <c r="BE238" s="230">
        <f>IF(N238="základní",J238,0)</f>
        <v>0</v>
      </c>
      <c r="BF238" s="230">
        <f>IF(N238="snížená",J238,0)</f>
        <v>0</v>
      </c>
      <c r="BG238" s="230">
        <f>IF(N238="zákl. přenesená",J238,0)</f>
        <v>0</v>
      </c>
      <c r="BH238" s="230">
        <f>IF(N238="sníž. přenesená",J238,0)</f>
        <v>0</v>
      </c>
      <c r="BI238" s="230">
        <f>IF(N238="nulová",J238,0)</f>
        <v>0</v>
      </c>
      <c r="BJ238" s="16" t="s">
        <v>83</v>
      </c>
      <c r="BK238" s="230">
        <f>ROUND(I238*H238,2)</f>
        <v>0</v>
      </c>
      <c r="BL238" s="16" t="s">
        <v>2090</v>
      </c>
      <c r="BM238" s="229" t="s">
        <v>2773</v>
      </c>
    </row>
    <row r="239" s="1" customFormat="1">
      <c r="B239" s="37"/>
      <c r="C239" s="38"/>
      <c r="D239" s="231" t="s">
        <v>208</v>
      </c>
      <c r="E239" s="38"/>
      <c r="F239" s="232" t="s">
        <v>2772</v>
      </c>
      <c r="G239" s="38"/>
      <c r="H239" s="38"/>
      <c r="I239" s="144"/>
      <c r="J239" s="38"/>
      <c r="K239" s="38"/>
      <c r="L239" s="42"/>
      <c r="M239" s="233"/>
      <c r="N239" s="82"/>
      <c r="O239" s="82"/>
      <c r="P239" s="82"/>
      <c r="Q239" s="82"/>
      <c r="R239" s="82"/>
      <c r="S239" s="82"/>
      <c r="T239" s="83"/>
      <c r="AT239" s="16" t="s">
        <v>208</v>
      </c>
      <c r="AU239" s="16" t="s">
        <v>85</v>
      </c>
    </row>
    <row r="240" s="12" customFormat="1">
      <c r="B240" s="235"/>
      <c r="C240" s="236"/>
      <c r="D240" s="231" t="s">
        <v>214</v>
      </c>
      <c r="E240" s="237" t="s">
        <v>30</v>
      </c>
      <c r="F240" s="238" t="s">
        <v>206</v>
      </c>
      <c r="G240" s="236"/>
      <c r="H240" s="239">
        <v>4</v>
      </c>
      <c r="I240" s="240"/>
      <c r="J240" s="236"/>
      <c r="K240" s="236"/>
      <c r="L240" s="241"/>
      <c r="M240" s="242"/>
      <c r="N240" s="243"/>
      <c r="O240" s="243"/>
      <c r="P240" s="243"/>
      <c r="Q240" s="243"/>
      <c r="R240" s="243"/>
      <c r="S240" s="243"/>
      <c r="T240" s="244"/>
      <c r="AT240" s="245" t="s">
        <v>214</v>
      </c>
      <c r="AU240" s="245" t="s">
        <v>85</v>
      </c>
      <c r="AV240" s="12" t="s">
        <v>85</v>
      </c>
      <c r="AW240" s="12" t="s">
        <v>36</v>
      </c>
      <c r="AX240" s="12" t="s">
        <v>83</v>
      </c>
      <c r="AY240" s="245" t="s">
        <v>199</v>
      </c>
    </row>
    <row r="241" s="1" customFormat="1" ht="16.5" customHeight="1">
      <c r="B241" s="37"/>
      <c r="C241" s="263" t="s">
        <v>481</v>
      </c>
      <c r="D241" s="263" t="s">
        <v>774</v>
      </c>
      <c r="E241" s="264" t="s">
        <v>2774</v>
      </c>
      <c r="F241" s="265" t="s">
        <v>2775</v>
      </c>
      <c r="G241" s="266" t="s">
        <v>277</v>
      </c>
      <c r="H241" s="267">
        <v>2</v>
      </c>
      <c r="I241" s="268"/>
      <c r="J241" s="269">
        <f>ROUND(I241*H241,2)</f>
        <v>0</v>
      </c>
      <c r="K241" s="265" t="s">
        <v>205</v>
      </c>
      <c r="L241" s="270"/>
      <c r="M241" s="271" t="s">
        <v>30</v>
      </c>
      <c r="N241" s="272" t="s">
        <v>46</v>
      </c>
      <c r="O241" s="82"/>
      <c r="P241" s="227">
        <f>O241*H241</f>
        <v>0</v>
      </c>
      <c r="Q241" s="227">
        <v>0.00097000000000000005</v>
      </c>
      <c r="R241" s="227">
        <f>Q241*H241</f>
        <v>0.0019400000000000001</v>
      </c>
      <c r="S241" s="227">
        <v>0</v>
      </c>
      <c r="T241" s="228">
        <f>S241*H241</f>
        <v>0</v>
      </c>
      <c r="AR241" s="229" t="s">
        <v>2090</v>
      </c>
      <c r="AT241" s="229" t="s">
        <v>774</v>
      </c>
      <c r="AU241" s="229" t="s">
        <v>85</v>
      </c>
      <c r="AY241" s="16" t="s">
        <v>199</v>
      </c>
      <c r="BE241" s="230">
        <f>IF(N241="základní",J241,0)</f>
        <v>0</v>
      </c>
      <c r="BF241" s="230">
        <f>IF(N241="snížená",J241,0)</f>
        <v>0</v>
      </c>
      <c r="BG241" s="230">
        <f>IF(N241="zákl. přenesená",J241,0)</f>
        <v>0</v>
      </c>
      <c r="BH241" s="230">
        <f>IF(N241="sníž. přenesená",J241,0)</f>
        <v>0</v>
      </c>
      <c r="BI241" s="230">
        <f>IF(N241="nulová",J241,0)</f>
        <v>0</v>
      </c>
      <c r="BJ241" s="16" t="s">
        <v>83</v>
      </c>
      <c r="BK241" s="230">
        <f>ROUND(I241*H241,2)</f>
        <v>0</v>
      </c>
      <c r="BL241" s="16" t="s">
        <v>2090</v>
      </c>
      <c r="BM241" s="229" t="s">
        <v>2776</v>
      </c>
    </row>
    <row r="242" s="1" customFormat="1">
      <c r="B242" s="37"/>
      <c r="C242" s="38"/>
      <c r="D242" s="231" t="s">
        <v>208</v>
      </c>
      <c r="E242" s="38"/>
      <c r="F242" s="232" t="s">
        <v>2775</v>
      </c>
      <c r="G242" s="38"/>
      <c r="H242" s="38"/>
      <c r="I242" s="144"/>
      <c r="J242" s="38"/>
      <c r="K242" s="38"/>
      <c r="L242" s="42"/>
      <c r="M242" s="233"/>
      <c r="N242" s="82"/>
      <c r="O242" s="82"/>
      <c r="P242" s="82"/>
      <c r="Q242" s="82"/>
      <c r="R242" s="82"/>
      <c r="S242" s="82"/>
      <c r="T242" s="83"/>
      <c r="AT242" s="16" t="s">
        <v>208</v>
      </c>
      <c r="AU242" s="16" t="s">
        <v>85</v>
      </c>
    </row>
    <row r="243" s="12" customFormat="1">
      <c r="B243" s="235"/>
      <c r="C243" s="236"/>
      <c r="D243" s="231" t="s">
        <v>214</v>
      </c>
      <c r="E243" s="237" t="s">
        <v>30</v>
      </c>
      <c r="F243" s="238" t="s">
        <v>85</v>
      </c>
      <c r="G243" s="236"/>
      <c r="H243" s="239">
        <v>2</v>
      </c>
      <c r="I243" s="240"/>
      <c r="J243" s="236"/>
      <c r="K243" s="236"/>
      <c r="L243" s="241"/>
      <c r="M243" s="242"/>
      <c r="N243" s="243"/>
      <c r="O243" s="243"/>
      <c r="P243" s="243"/>
      <c r="Q243" s="243"/>
      <c r="R243" s="243"/>
      <c r="S243" s="243"/>
      <c r="T243" s="244"/>
      <c r="AT243" s="245" t="s">
        <v>214</v>
      </c>
      <c r="AU243" s="245" t="s">
        <v>85</v>
      </c>
      <c r="AV243" s="12" t="s">
        <v>85</v>
      </c>
      <c r="AW243" s="12" t="s">
        <v>36</v>
      </c>
      <c r="AX243" s="12" t="s">
        <v>83</v>
      </c>
      <c r="AY243" s="245" t="s">
        <v>199</v>
      </c>
    </row>
    <row r="244" s="1" customFormat="1" ht="16.5" customHeight="1">
      <c r="B244" s="37"/>
      <c r="C244" s="263" t="s">
        <v>486</v>
      </c>
      <c r="D244" s="263" t="s">
        <v>774</v>
      </c>
      <c r="E244" s="264" t="s">
        <v>2777</v>
      </c>
      <c r="F244" s="265" t="s">
        <v>2778</v>
      </c>
      <c r="G244" s="266" t="s">
        <v>277</v>
      </c>
      <c r="H244" s="267">
        <v>2</v>
      </c>
      <c r="I244" s="268"/>
      <c r="J244" s="269">
        <f>ROUND(I244*H244,2)</f>
        <v>0</v>
      </c>
      <c r="K244" s="265" t="s">
        <v>205</v>
      </c>
      <c r="L244" s="270"/>
      <c r="M244" s="271" t="s">
        <v>30</v>
      </c>
      <c r="N244" s="272" t="s">
        <v>46</v>
      </c>
      <c r="O244" s="82"/>
      <c r="P244" s="227">
        <f>O244*H244</f>
        <v>0</v>
      </c>
      <c r="Q244" s="227">
        <v>0.0015200000000000001</v>
      </c>
      <c r="R244" s="227">
        <f>Q244*H244</f>
        <v>0.0030400000000000002</v>
      </c>
      <c r="S244" s="227">
        <v>0</v>
      </c>
      <c r="T244" s="228">
        <f>S244*H244</f>
        <v>0</v>
      </c>
      <c r="AR244" s="229" t="s">
        <v>2090</v>
      </c>
      <c r="AT244" s="229" t="s">
        <v>774</v>
      </c>
      <c r="AU244" s="229" t="s">
        <v>85</v>
      </c>
      <c r="AY244" s="16" t="s">
        <v>199</v>
      </c>
      <c r="BE244" s="230">
        <f>IF(N244="základní",J244,0)</f>
        <v>0</v>
      </c>
      <c r="BF244" s="230">
        <f>IF(N244="snížená",J244,0)</f>
        <v>0</v>
      </c>
      <c r="BG244" s="230">
        <f>IF(N244="zákl. přenesená",J244,0)</f>
        <v>0</v>
      </c>
      <c r="BH244" s="230">
        <f>IF(N244="sníž. přenesená",J244,0)</f>
        <v>0</v>
      </c>
      <c r="BI244" s="230">
        <f>IF(N244="nulová",J244,0)</f>
        <v>0</v>
      </c>
      <c r="BJ244" s="16" t="s">
        <v>83</v>
      </c>
      <c r="BK244" s="230">
        <f>ROUND(I244*H244,2)</f>
        <v>0</v>
      </c>
      <c r="BL244" s="16" t="s">
        <v>2090</v>
      </c>
      <c r="BM244" s="229" t="s">
        <v>2779</v>
      </c>
    </row>
    <row r="245" s="1" customFormat="1">
      <c r="B245" s="37"/>
      <c r="C245" s="38"/>
      <c r="D245" s="231" t="s">
        <v>208</v>
      </c>
      <c r="E245" s="38"/>
      <c r="F245" s="232" t="s">
        <v>2778</v>
      </c>
      <c r="G245" s="38"/>
      <c r="H245" s="38"/>
      <c r="I245" s="144"/>
      <c r="J245" s="38"/>
      <c r="K245" s="38"/>
      <c r="L245" s="42"/>
      <c r="M245" s="233"/>
      <c r="N245" s="82"/>
      <c r="O245" s="82"/>
      <c r="P245" s="82"/>
      <c r="Q245" s="82"/>
      <c r="R245" s="82"/>
      <c r="S245" s="82"/>
      <c r="T245" s="83"/>
      <c r="AT245" s="16" t="s">
        <v>208</v>
      </c>
      <c r="AU245" s="16" t="s">
        <v>85</v>
      </c>
    </row>
    <row r="246" s="12" customFormat="1">
      <c r="B246" s="235"/>
      <c r="C246" s="236"/>
      <c r="D246" s="231" t="s">
        <v>214</v>
      </c>
      <c r="E246" s="237" t="s">
        <v>30</v>
      </c>
      <c r="F246" s="238" t="s">
        <v>85</v>
      </c>
      <c r="G246" s="236"/>
      <c r="H246" s="239">
        <v>2</v>
      </c>
      <c r="I246" s="240"/>
      <c r="J246" s="236"/>
      <c r="K246" s="236"/>
      <c r="L246" s="241"/>
      <c r="M246" s="242"/>
      <c r="N246" s="243"/>
      <c r="O246" s="243"/>
      <c r="P246" s="243"/>
      <c r="Q246" s="243"/>
      <c r="R246" s="243"/>
      <c r="S246" s="243"/>
      <c r="T246" s="244"/>
      <c r="AT246" s="245" t="s">
        <v>214</v>
      </c>
      <c r="AU246" s="245" t="s">
        <v>85</v>
      </c>
      <c r="AV246" s="12" t="s">
        <v>85</v>
      </c>
      <c r="AW246" s="12" t="s">
        <v>36</v>
      </c>
      <c r="AX246" s="12" t="s">
        <v>83</v>
      </c>
      <c r="AY246" s="245" t="s">
        <v>199</v>
      </c>
    </row>
    <row r="247" s="1" customFormat="1" ht="16.5" customHeight="1">
      <c r="B247" s="37"/>
      <c r="C247" s="263" t="s">
        <v>491</v>
      </c>
      <c r="D247" s="263" t="s">
        <v>774</v>
      </c>
      <c r="E247" s="264" t="s">
        <v>2780</v>
      </c>
      <c r="F247" s="265" t="s">
        <v>2781</v>
      </c>
      <c r="G247" s="266" t="s">
        <v>277</v>
      </c>
      <c r="H247" s="267">
        <v>3</v>
      </c>
      <c r="I247" s="268"/>
      <c r="J247" s="269">
        <f>ROUND(I247*H247,2)</f>
        <v>0</v>
      </c>
      <c r="K247" s="265" t="s">
        <v>205</v>
      </c>
      <c r="L247" s="270"/>
      <c r="M247" s="271" t="s">
        <v>30</v>
      </c>
      <c r="N247" s="272" t="s">
        <v>46</v>
      </c>
      <c r="O247" s="82"/>
      <c r="P247" s="227">
        <f>O247*H247</f>
        <v>0</v>
      </c>
      <c r="Q247" s="227">
        <v>0.00084999999999999995</v>
      </c>
      <c r="R247" s="227">
        <f>Q247*H247</f>
        <v>0.0025499999999999997</v>
      </c>
      <c r="S247" s="227">
        <v>0</v>
      </c>
      <c r="T247" s="228">
        <f>S247*H247</f>
        <v>0</v>
      </c>
      <c r="AR247" s="229" t="s">
        <v>2090</v>
      </c>
      <c r="AT247" s="229" t="s">
        <v>774</v>
      </c>
      <c r="AU247" s="229" t="s">
        <v>85</v>
      </c>
      <c r="AY247" s="16" t="s">
        <v>199</v>
      </c>
      <c r="BE247" s="230">
        <f>IF(N247="základní",J247,0)</f>
        <v>0</v>
      </c>
      <c r="BF247" s="230">
        <f>IF(N247="snížená",J247,0)</f>
        <v>0</v>
      </c>
      <c r="BG247" s="230">
        <f>IF(N247="zákl. přenesená",J247,0)</f>
        <v>0</v>
      </c>
      <c r="BH247" s="230">
        <f>IF(N247="sníž. přenesená",J247,0)</f>
        <v>0</v>
      </c>
      <c r="BI247" s="230">
        <f>IF(N247="nulová",J247,0)</f>
        <v>0</v>
      </c>
      <c r="BJ247" s="16" t="s">
        <v>83</v>
      </c>
      <c r="BK247" s="230">
        <f>ROUND(I247*H247,2)</f>
        <v>0</v>
      </c>
      <c r="BL247" s="16" t="s">
        <v>2090</v>
      </c>
      <c r="BM247" s="229" t="s">
        <v>2782</v>
      </c>
    </row>
    <row r="248" s="1" customFormat="1">
      <c r="B248" s="37"/>
      <c r="C248" s="38"/>
      <c r="D248" s="231" t="s">
        <v>208</v>
      </c>
      <c r="E248" s="38"/>
      <c r="F248" s="232" t="s">
        <v>2781</v>
      </c>
      <c r="G248" s="38"/>
      <c r="H248" s="38"/>
      <c r="I248" s="144"/>
      <c r="J248" s="38"/>
      <c r="K248" s="38"/>
      <c r="L248" s="42"/>
      <c r="M248" s="233"/>
      <c r="N248" s="82"/>
      <c r="O248" s="82"/>
      <c r="P248" s="82"/>
      <c r="Q248" s="82"/>
      <c r="R248" s="82"/>
      <c r="S248" s="82"/>
      <c r="T248" s="83"/>
      <c r="AT248" s="16" t="s">
        <v>208</v>
      </c>
      <c r="AU248" s="16" t="s">
        <v>85</v>
      </c>
    </row>
    <row r="249" s="12" customFormat="1">
      <c r="B249" s="235"/>
      <c r="C249" s="236"/>
      <c r="D249" s="231" t="s">
        <v>214</v>
      </c>
      <c r="E249" s="237" t="s">
        <v>30</v>
      </c>
      <c r="F249" s="238" t="s">
        <v>217</v>
      </c>
      <c r="G249" s="236"/>
      <c r="H249" s="239">
        <v>3</v>
      </c>
      <c r="I249" s="240"/>
      <c r="J249" s="236"/>
      <c r="K249" s="236"/>
      <c r="L249" s="241"/>
      <c r="M249" s="242"/>
      <c r="N249" s="243"/>
      <c r="O249" s="243"/>
      <c r="P249" s="243"/>
      <c r="Q249" s="243"/>
      <c r="R249" s="243"/>
      <c r="S249" s="243"/>
      <c r="T249" s="244"/>
      <c r="AT249" s="245" t="s">
        <v>214</v>
      </c>
      <c r="AU249" s="245" t="s">
        <v>85</v>
      </c>
      <c r="AV249" s="12" t="s">
        <v>85</v>
      </c>
      <c r="AW249" s="12" t="s">
        <v>36</v>
      </c>
      <c r="AX249" s="12" t="s">
        <v>83</v>
      </c>
      <c r="AY249" s="245" t="s">
        <v>199</v>
      </c>
    </row>
    <row r="250" s="1" customFormat="1" ht="16.5" customHeight="1">
      <c r="B250" s="37"/>
      <c r="C250" s="263" t="s">
        <v>497</v>
      </c>
      <c r="D250" s="263" t="s">
        <v>774</v>
      </c>
      <c r="E250" s="264" t="s">
        <v>2783</v>
      </c>
      <c r="F250" s="265" t="s">
        <v>2784</v>
      </c>
      <c r="G250" s="266" t="s">
        <v>277</v>
      </c>
      <c r="H250" s="267">
        <v>1</v>
      </c>
      <c r="I250" s="268"/>
      <c r="J250" s="269">
        <f>ROUND(I250*H250,2)</f>
        <v>0</v>
      </c>
      <c r="K250" s="265" t="s">
        <v>205</v>
      </c>
      <c r="L250" s="270"/>
      <c r="M250" s="271" t="s">
        <v>30</v>
      </c>
      <c r="N250" s="272" t="s">
        <v>46</v>
      </c>
      <c r="O250" s="82"/>
      <c r="P250" s="227">
        <f>O250*H250</f>
        <v>0</v>
      </c>
      <c r="Q250" s="227">
        <v>0.00080000000000000004</v>
      </c>
      <c r="R250" s="227">
        <f>Q250*H250</f>
        <v>0.00080000000000000004</v>
      </c>
      <c r="S250" s="227">
        <v>0</v>
      </c>
      <c r="T250" s="228">
        <f>S250*H250</f>
        <v>0</v>
      </c>
      <c r="AR250" s="229" t="s">
        <v>2090</v>
      </c>
      <c r="AT250" s="229" t="s">
        <v>774</v>
      </c>
      <c r="AU250" s="229" t="s">
        <v>85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2090</v>
      </c>
      <c r="BM250" s="229" t="s">
        <v>2785</v>
      </c>
    </row>
    <row r="251" s="1" customFormat="1">
      <c r="B251" s="37"/>
      <c r="C251" s="38"/>
      <c r="D251" s="231" t="s">
        <v>208</v>
      </c>
      <c r="E251" s="38"/>
      <c r="F251" s="232" t="s">
        <v>2784</v>
      </c>
      <c r="G251" s="38"/>
      <c r="H251" s="38"/>
      <c r="I251" s="144"/>
      <c r="J251" s="38"/>
      <c r="K251" s="38"/>
      <c r="L251" s="42"/>
      <c r="M251" s="233"/>
      <c r="N251" s="82"/>
      <c r="O251" s="82"/>
      <c r="P251" s="82"/>
      <c r="Q251" s="82"/>
      <c r="R251" s="82"/>
      <c r="S251" s="82"/>
      <c r="T251" s="83"/>
      <c r="AT251" s="16" t="s">
        <v>208</v>
      </c>
      <c r="AU251" s="16" t="s">
        <v>85</v>
      </c>
    </row>
    <row r="252" s="12" customFormat="1">
      <c r="B252" s="235"/>
      <c r="C252" s="236"/>
      <c r="D252" s="231" t="s">
        <v>214</v>
      </c>
      <c r="E252" s="237" t="s">
        <v>30</v>
      </c>
      <c r="F252" s="238" t="s">
        <v>83</v>
      </c>
      <c r="G252" s="236"/>
      <c r="H252" s="239">
        <v>1</v>
      </c>
      <c r="I252" s="240"/>
      <c r="J252" s="236"/>
      <c r="K252" s="236"/>
      <c r="L252" s="241"/>
      <c r="M252" s="242"/>
      <c r="N252" s="243"/>
      <c r="O252" s="243"/>
      <c r="P252" s="243"/>
      <c r="Q252" s="243"/>
      <c r="R252" s="243"/>
      <c r="S252" s="243"/>
      <c r="T252" s="244"/>
      <c r="AT252" s="245" t="s">
        <v>214</v>
      </c>
      <c r="AU252" s="245" t="s">
        <v>85</v>
      </c>
      <c r="AV252" s="12" t="s">
        <v>85</v>
      </c>
      <c r="AW252" s="12" t="s">
        <v>36</v>
      </c>
      <c r="AX252" s="12" t="s">
        <v>83</v>
      </c>
      <c r="AY252" s="245" t="s">
        <v>199</v>
      </c>
    </row>
    <row r="253" s="1" customFormat="1" ht="16.5" customHeight="1">
      <c r="B253" s="37"/>
      <c r="C253" s="263" t="s">
        <v>502</v>
      </c>
      <c r="D253" s="263" t="s">
        <v>774</v>
      </c>
      <c r="E253" s="264" t="s">
        <v>2786</v>
      </c>
      <c r="F253" s="265" t="s">
        <v>2787</v>
      </c>
      <c r="G253" s="266" t="s">
        <v>277</v>
      </c>
      <c r="H253" s="267">
        <v>1</v>
      </c>
      <c r="I253" s="268"/>
      <c r="J253" s="269">
        <f>ROUND(I253*H253,2)</f>
        <v>0</v>
      </c>
      <c r="K253" s="265" t="s">
        <v>205</v>
      </c>
      <c r="L253" s="270"/>
      <c r="M253" s="271" t="s">
        <v>30</v>
      </c>
      <c r="N253" s="272" t="s">
        <v>46</v>
      </c>
      <c r="O253" s="82"/>
      <c r="P253" s="227">
        <f>O253*H253</f>
        <v>0</v>
      </c>
      <c r="Q253" s="227">
        <v>0.00088000000000000003</v>
      </c>
      <c r="R253" s="227">
        <f>Q253*H253</f>
        <v>0.00088000000000000003</v>
      </c>
      <c r="S253" s="227">
        <v>0</v>
      </c>
      <c r="T253" s="228">
        <f>S253*H253</f>
        <v>0</v>
      </c>
      <c r="AR253" s="229" t="s">
        <v>2090</v>
      </c>
      <c r="AT253" s="229" t="s">
        <v>774</v>
      </c>
      <c r="AU253" s="229" t="s">
        <v>85</v>
      </c>
      <c r="AY253" s="16" t="s">
        <v>199</v>
      </c>
      <c r="BE253" s="230">
        <f>IF(N253="základní",J253,0)</f>
        <v>0</v>
      </c>
      <c r="BF253" s="230">
        <f>IF(N253="snížená",J253,0)</f>
        <v>0</v>
      </c>
      <c r="BG253" s="230">
        <f>IF(N253="zákl. přenesená",J253,0)</f>
        <v>0</v>
      </c>
      <c r="BH253" s="230">
        <f>IF(N253="sníž. přenesená",J253,0)</f>
        <v>0</v>
      </c>
      <c r="BI253" s="230">
        <f>IF(N253="nulová",J253,0)</f>
        <v>0</v>
      </c>
      <c r="BJ253" s="16" t="s">
        <v>83</v>
      </c>
      <c r="BK253" s="230">
        <f>ROUND(I253*H253,2)</f>
        <v>0</v>
      </c>
      <c r="BL253" s="16" t="s">
        <v>2090</v>
      </c>
      <c r="BM253" s="229" t="s">
        <v>2788</v>
      </c>
    </row>
    <row r="254" s="1" customFormat="1">
      <c r="B254" s="37"/>
      <c r="C254" s="38"/>
      <c r="D254" s="231" t="s">
        <v>208</v>
      </c>
      <c r="E254" s="38"/>
      <c r="F254" s="232" t="s">
        <v>2787</v>
      </c>
      <c r="G254" s="38"/>
      <c r="H254" s="38"/>
      <c r="I254" s="144"/>
      <c r="J254" s="38"/>
      <c r="K254" s="38"/>
      <c r="L254" s="42"/>
      <c r="M254" s="233"/>
      <c r="N254" s="82"/>
      <c r="O254" s="82"/>
      <c r="P254" s="82"/>
      <c r="Q254" s="82"/>
      <c r="R254" s="82"/>
      <c r="S254" s="82"/>
      <c r="T254" s="83"/>
      <c r="AT254" s="16" t="s">
        <v>208</v>
      </c>
      <c r="AU254" s="16" t="s">
        <v>85</v>
      </c>
    </row>
    <row r="255" s="12" customFormat="1">
      <c r="B255" s="235"/>
      <c r="C255" s="236"/>
      <c r="D255" s="231" t="s">
        <v>214</v>
      </c>
      <c r="E255" s="237" t="s">
        <v>30</v>
      </c>
      <c r="F255" s="238" t="s">
        <v>83</v>
      </c>
      <c r="G255" s="236"/>
      <c r="H255" s="239">
        <v>1</v>
      </c>
      <c r="I255" s="240"/>
      <c r="J255" s="236"/>
      <c r="K255" s="236"/>
      <c r="L255" s="241"/>
      <c r="M255" s="242"/>
      <c r="N255" s="243"/>
      <c r="O255" s="243"/>
      <c r="P255" s="243"/>
      <c r="Q255" s="243"/>
      <c r="R255" s="243"/>
      <c r="S255" s="243"/>
      <c r="T255" s="244"/>
      <c r="AT255" s="245" t="s">
        <v>214</v>
      </c>
      <c r="AU255" s="245" t="s">
        <v>85</v>
      </c>
      <c r="AV255" s="12" t="s">
        <v>85</v>
      </c>
      <c r="AW255" s="12" t="s">
        <v>36</v>
      </c>
      <c r="AX255" s="12" t="s">
        <v>83</v>
      </c>
      <c r="AY255" s="245" t="s">
        <v>199</v>
      </c>
    </row>
    <row r="256" s="1" customFormat="1" ht="16.5" customHeight="1">
      <c r="B256" s="37"/>
      <c r="C256" s="218" t="s">
        <v>507</v>
      </c>
      <c r="D256" s="218" t="s">
        <v>201</v>
      </c>
      <c r="E256" s="219" t="s">
        <v>2789</v>
      </c>
      <c r="F256" s="220" t="s">
        <v>2790</v>
      </c>
      <c r="G256" s="221" t="s">
        <v>229</v>
      </c>
      <c r="H256" s="222">
        <v>260.89999999999998</v>
      </c>
      <c r="I256" s="223"/>
      <c r="J256" s="224">
        <f>ROUND(I256*H256,2)</f>
        <v>0</v>
      </c>
      <c r="K256" s="220" t="s">
        <v>30</v>
      </c>
      <c r="L256" s="42"/>
      <c r="M256" s="225" t="s">
        <v>30</v>
      </c>
      <c r="N256" s="226" t="s">
        <v>46</v>
      </c>
      <c r="O256" s="82"/>
      <c r="P256" s="227">
        <f>O256*H256</f>
        <v>0</v>
      </c>
      <c r="Q256" s="227">
        <v>0</v>
      </c>
      <c r="R256" s="227">
        <f>Q256*H256</f>
        <v>0</v>
      </c>
      <c r="S256" s="227">
        <v>0</v>
      </c>
      <c r="T256" s="228">
        <f>S256*H256</f>
        <v>0</v>
      </c>
      <c r="AR256" s="229" t="s">
        <v>206</v>
      </c>
      <c r="AT256" s="229" t="s">
        <v>201</v>
      </c>
      <c r="AU256" s="229" t="s">
        <v>85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2791</v>
      </c>
    </row>
    <row r="257" s="12" customFormat="1">
      <c r="B257" s="235"/>
      <c r="C257" s="236"/>
      <c r="D257" s="231" t="s">
        <v>214</v>
      </c>
      <c r="E257" s="237" t="s">
        <v>30</v>
      </c>
      <c r="F257" s="238" t="s">
        <v>2792</v>
      </c>
      <c r="G257" s="236"/>
      <c r="H257" s="239">
        <v>260.89999999999998</v>
      </c>
      <c r="I257" s="240"/>
      <c r="J257" s="236"/>
      <c r="K257" s="236"/>
      <c r="L257" s="241"/>
      <c r="M257" s="242"/>
      <c r="N257" s="243"/>
      <c r="O257" s="243"/>
      <c r="P257" s="243"/>
      <c r="Q257" s="243"/>
      <c r="R257" s="243"/>
      <c r="S257" s="243"/>
      <c r="T257" s="244"/>
      <c r="AT257" s="245" t="s">
        <v>214</v>
      </c>
      <c r="AU257" s="245" t="s">
        <v>85</v>
      </c>
      <c r="AV257" s="12" t="s">
        <v>85</v>
      </c>
      <c r="AW257" s="12" t="s">
        <v>36</v>
      </c>
      <c r="AX257" s="12" t="s">
        <v>83</v>
      </c>
      <c r="AY257" s="245" t="s">
        <v>199</v>
      </c>
    </row>
    <row r="258" s="1" customFormat="1" ht="16.5" customHeight="1">
      <c r="B258" s="37"/>
      <c r="C258" s="218" t="s">
        <v>512</v>
      </c>
      <c r="D258" s="218" t="s">
        <v>201</v>
      </c>
      <c r="E258" s="219" t="s">
        <v>2793</v>
      </c>
      <c r="F258" s="220" t="s">
        <v>2794</v>
      </c>
      <c r="G258" s="221" t="s">
        <v>229</v>
      </c>
      <c r="H258" s="222">
        <v>260.89999999999998</v>
      </c>
      <c r="I258" s="223"/>
      <c r="J258" s="224">
        <f>ROUND(I258*H258,2)</f>
        <v>0</v>
      </c>
      <c r="K258" s="220" t="s">
        <v>30</v>
      </c>
      <c r="L258" s="42"/>
      <c r="M258" s="225" t="s">
        <v>30</v>
      </c>
      <c r="N258" s="226" t="s">
        <v>46</v>
      </c>
      <c r="O258" s="82"/>
      <c r="P258" s="227">
        <f>O258*H258</f>
        <v>0</v>
      </c>
      <c r="Q258" s="227">
        <v>0</v>
      </c>
      <c r="R258" s="227">
        <f>Q258*H258</f>
        <v>0</v>
      </c>
      <c r="S258" s="227">
        <v>0</v>
      </c>
      <c r="T258" s="228">
        <f>S258*H258</f>
        <v>0</v>
      </c>
      <c r="AR258" s="229" t="s">
        <v>206</v>
      </c>
      <c r="AT258" s="229" t="s">
        <v>201</v>
      </c>
      <c r="AU258" s="229" t="s">
        <v>85</v>
      </c>
      <c r="AY258" s="16" t="s">
        <v>199</v>
      </c>
      <c r="BE258" s="230">
        <f>IF(N258="základní",J258,0)</f>
        <v>0</v>
      </c>
      <c r="BF258" s="230">
        <f>IF(N258="snížená",J258,0)</f>
        <v>0</v>
      </c>
      <c r="BG258" s="230">
        <f>IF(N258="zákl. přenesená",J258,0)</f>
        <v>0</v>
      </c>
      <c r="BH258" s="230">
        <f>IF(N258="sníž. přenesená",J258,0)</f>
        <v>0</v>
      </c>
      <c r="BI258" s="230">
        <f>IF(N258="nulová",J258,0)</f>
        <v>0</v>
      </c>
      <c r="BJ258" s="16" t="s">
        <v>83</v>
      </c>
      <c r="BK258" s="230">
        <f>ROUND(I258*H258,2)</f>
        <v>0</v>
      </c>
      <c r="BL258" s="16" t="s">
        <v>206</v>
      </c>
      <c r="BM258" s="229" t="s">
        <v>2795</v>
      </c>
    </row>
    <row r="259" s="12" customFormat="1">
      <c r="B259" s="235"/>
      <c r="C259" s="236"/>
      <c r="D259" s="231" t="s">
        <v>214</v>
      </c>
      <c r="E259" s="237" t="s">
        <v>30</v>
      </c>
      <c r="F259" s="238" t="s">
        <v>2792</v>
      </c>
      <c r="G259" s="236"/>
      <c r="H259" s="239">
        <v>260.89999999999998</v>
      </c>
      <c r="I259" s="240"/>
      <c r="J259" s="236"/>
      <c r="K259" s="236"/>
      <c r="L259" s="241"/>
      <c r="M259" s="242"/>
      <c r="N259" s="243"/>
      <c r="O259" s="243"/>
      <c r="P259" s="243"/>
      <c r="Q259" s="243"/>
      <c r="R259" s="243"/>
      <c r="S259" s="243"/>
      <c r="T259" s="244"/>
      <c r="AT259" s="245" t="s">
        <v>214</v>
      </c>
      <c r="AU259" s="245" t="s">
        <v>85</v>
      </c>
      <c r="AV259" s="12" t="s">
        <v>85</v>
      </c>
      <c r="AW259" s="12" t="s">
        <v>36</v>
      </c>
      <c r="AX259" s="12" t="s">
        <v>83</v>
      </c>
      <c r="AY259" s="245" t="s">
        <v>199</v>
      </c>
    </row>
    <row r="260" s="1" customFormat="1" ht="16.5" customHeight="1">
      <c r="B260" s="37"/>
      <c r="C260" s="218" t="s">
        <v>517</v>
      </c>
      <c r="D260" s="218" t="s">
        <v>201</v>
      </c>
      <c r="E260" s="219" t="s">
        <v>2796</v>
      </c>
      <c r="F260" s="220" t="s">
        <v>2797</v>
      </c>
      <c r="G260" s="221" t="s">
        <v>236</v>
      </c>
      <c r="H260" s="222">
        <v>2.5</v>
      </c>
      <c r="I260" s="223"/>
      <c r="J260" s="224">
        <f>ROUND(I260*H260,2)</f>
        <v>0</v>
      </c>
      <c r="K260" s="220" t="s">
        <v>30</v>
      </c>
      <c r="L260" s="42"/>
      <c r="M260" s="225" t="s">
        <v>30</v>
      </c>
      <c r="N260" s="226" t="s">
        <v>46</v>
      </c>
      <c r="O260" s="82"/>
      <c r="P260" s="227">
        <f>O260*H260</f>
        <v>0</v>
      </c>
      <c r="Q260" s="227">
        <v>0</v>
      </c>
      <c r="R260" s="227">
        <f>Q260*H260</f>
        <v>0</v>
      </c>
      <c r="S260" s="227">
        <v>0</v>
      </c>
      <c r="T260" s="228">
        <f>S260*H260</f>
        <v>0</v>
      </c>
      <c r="AR260" s="229" t="s">
        <v>206</v>
      </c>
      <c r="AT260" s="229" t="s">
        <v>201</v>
      </c>
      <c r="AU260" s="229" t="s">
        <v>85</v>
      </c>
      <c r="AY260" s="16" t="s">
        <v>199</v>
      </c>
      <c r="BE260" s="230">
        <f>IF(N260="základní",J260,0)</f>
        <v>0</v>
      </c>
      <c r="BF260" s="230">
        <f>IF(N260="snížená",J260,0)</f>
        <v>0</v>
      </c>
      <c r="BG260" s="230">
        <f>IF(N260="zákl. přenesená",J260,0)</f>
        <v>0</v>
      </c>
      <c r="BH260" s="230">
        <f>IF(N260="sníž. přenesená",J260,0)</f>
        <v>0</v>
      </c>
      <c r="BI260" s="230">
        <f>IF(N260="nulová",J260,0)</f>
        <v>0</v>
      </c>
      <c r="BJ260" s="16" t="s">
        <v>83</v>
      </c>
      <c r="BK260" s="230">
        <f>ROUND(I260*H260,2)</f>
        <v>0</v>
      </c>
      <c r="BL260" s="16" t="s">
        <v>206</v>
      </c>
      <c r="BM260" s="229" t="s">
        <v>2798</v>
      </c>
    </row>
    <row r="261" s="12" customFormat="1">
      <c r="B261" s="235"/>
      <c r="C261" s="236"/>
      <c r="D261" s="231" t="s">
        <v>214</v>
      </c>
      <c r="E261" s="237" t="s">
        <v>30</v>
      </c>
      <c r="F261" s="238" t="s">
        <v>2799</v>
      </c>
      <c r="G261" s="236"/>
      <c r="H261" s="239">
        <v>2.5</v>
      </c>
      <c r="I261" s="240"/>
      <c r="J261" s="236"/>
      <c r="K261" s="236"/>
      <c r="L261" s="241"/>
      <c r="M261" s="277"/>
      <c r="N261" s="278"/>
      <c r="O261" s="278"/>
      <c r="P261" s="278"/>
      <c r="Q261" s="278"/>
      <c r="R261" s="278"/>
      <c r="S261" s="278"/>
      <c r="T261" s="279"/>
      <c r="AT261" s="245" t="s">
        <v>214</v>
      </c>
      <c r="AU261" s="245" t="s">
        <v>85</v>
      </c>
      <c r="AV261" s="12" t="s">
        <v>85</v>
      </c>
      <c r="AW261" s="12" t="s">
        <v>36</v>
      </c>
      <c r="AX261" s="12" t="s">
        <v>83</v>
      </c>
      <c r="AY261" s="245" t="s">
        <v>199</v>
      </c>
    </row>
    <row r="262" s="1" customFormat="1" ht="6.96" customHeight="1">
      <c r="B262" s="57"/>
      <c r="C262" s="58"/>
      <c r="D262" s="58"/>
      <c r="E262" s="58"/>
      <c r="F262" s="58"/>
      <c r="G262" s="58"/>
      <c r="H262" s="58"/>
      <c r="I262" s="169"/>
      <c r="J262" s="58"/>
      <c r="K262" s="58"/>
      <c r="L262" s="42"/>
    </row>
  </sheetData>
  <sheetProtection sheet="1" autoFilter="0" formatColumns="0" formatRows="0" objects="1" scenarios="1" spinCount="100000" saltValue="Hc4RY65URLJb3YSf7Nh3oL1n0JtMObSDicflTDSk5EPe5DhlWIajVpWiofG9QKDyYGd06r/EBJcCZhhMruuZkw==" hashValue="b95uGkC77fEbNul/ZyaWf/aO9fBkE0/ETvI1at32SsjrBecql1nC8pzkpvXYI/FklMLlAunISF43MLYyPWW5mA==" algorithmName="SHA-512" password="CC35"/>
  <autoFilter ref="C87:K261"/>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164</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2800</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1307</v>
      </c>
      <c r="L20" s="42"/>
    </row>
    <row r="21" s="1" customFormat="1" ht="18" customHeight="1">
      <c r="B21" s="42"/>
      <c r="E21" s="131" t="s">
        <v>1308</v>
      </c>
      <c r="I21" s="146" t="s">
        <v>29</v>
      </c>
      <c r="J21" s="131" t="s">
        <v>1309</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1310</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ROUND(J98,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ROUND((SUM(BE98:BE767)),  2)</f>
        <v>0</v>
      </c>
      <c r="I33" s="158">
        <v>0.20999999999999999</v>
      </c>
      <c r="J33" s="157">
        <f>ROUND(((SUM(BE98:BE767))*I33),  2)</f>
        <v>0</v>
      </c>
      <c r="L33" s="42"/>
    </row>
    <row r="34" s="1" customFormat="1" ht="14.4" customHeight="1">
      <c r="B34" s="42"/>
      <c r="E34" s="142" t="s">
        <v>47</v>
      </c>
      <c r="F34" s="157">
        <f>ROUND((SUM(BF98:BF767)),  2)</f>
        <v>0</v>
      </c>
      <c r="I34" s="158">
        <v>0.14999999999999999</v>
      </c>
      <c r="J34" s="157">
        <f>ROUND(((SUM(BF98:BF767))*I34),  2)</f>
        <v>0</v>
      </c>
      <c r="L34" s="42"/>
    </row>
    <row r="35" hidden="1" s="1" customFormat="1" ht="14.4" customHeight="1">
      <c r="B35" s="42"/>
      <c r="E35" s="142" t="s">
        <v>48</v>
      </c>
      <c r="F35" s="157">
        <f>ROUND((SUM(BG98:BG767)),  2)</f>
        <v>0</v>
      </c>
      <c r="I35" s="158">
        <v>0.20999999999999999</v>
      </c>
      <c r="J35" s="157">
        <f>0</f>
        <v>0</v>
      </c>
      <c r="L35" s="42"/>
    </row>
    <row r="36" hidden="1" s="1" customFormat="1" ht="14.4" customHeight="1">
      <c r="B36" s="42"/>
      <c r="E36" s="142" t="s">
        <v>49</v>
      </c>
      <c r="F36" s="157">
        <f>ROUND((SUM(BH98:BH767)),  2)</f>
        <v>0</v>
      </c>
      <c r="I36" s="158">
        <v>0.14999999999999999</v>
      </c>
      <c r="J36" s="157">
        <f>0</f>
        <v>0</v>
      </c>
      <c r="L36" s="42"/>
    </row>
    <row r="37" hidden="1" s="1" customFormat="1" ht="14.4" customHeight="1">
      <c r="B37" s="42"/>
      <c r="E37" s="142" t="s">
        <v>50</v>
      </c>
      <c r="F37" s="157">
        <f>ROUND((SUM(BI98:BI767)),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14 - Splašková kanalizace (CHEVAK) - STAVBA I</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27.9" customHeight="1">
      <c r="B54" s="37"/>
      <c r="C54" s="31" t="s">
        <v>25</v>
      </c>
      <c r="D54" s="38"/>
      <c r="E54" s="38"/>
      <c r="F54" s="26" t="str">
        <f>E15</f>
        <v>Město Cheb</v>
      </c>
      <c r="G54" s="38"/>
      <c r="H54" s="38"/>
      <c r="I54" s="146" t="s">
        <v>33</v>
      </c>
      <c r="J54" s="35" t="str">
        <f>E21</f>
        <v>Ing. Petra Neubauerová</v>
      </c>
      <c r="K54" s="38"/>
      <c r="L54" s="42"/>
    </row>
    <row r="55" s="1" customFormat="1" ht="27.9" customHeight="1">
      <c r="B55" s="37"/>
      <c r="C55" s="31" t="s">
        <v>31</v>
      </c>
      <c r="D55" s="38"/>
      <c r="E55" s="38"/>
      <c r="F55" s="26" t="str">
        <f>IF(E18="","",E18)</f>
        <v>Vyplň údaj</v>
      </c>
      <c r="G55" s="38"/>
      <c r="H55" s="38"/>
      <c r="I55" s="146" t="s">
        <v>37</v>
      </c>
      <c r="J55" s="35" t="str">
        <f>E24</f>
        <v>DSVA, s.r.o. - Jitka Heřmanová</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J98</f>
        <v>0</v>
      </c>
      <c r="K59" s="38"/>
      <c r="L59" s="42"/>
      <c r="AU59" s="16" t="s">
        <v>177</v>
      </c>
    </row>
    <row r="60" s="8" customFormat="1" ht="24.96" customHeight="1">
      <c r="B60" s="179"/>
      <c r="C60" s="180"/>
      <c r="D60" s="181" t="s">
        <v>178</v>
      </c>
      <c r="E60" s="182"/>
      <c r="F60" s="182"/>
      <c r="G60" s="182"/>
      <c r="H60" s="182"/>
      <c r="I60" s="183"/>
      <c r="J60" s="184">
        <f>J99</f>
        <v>0</v>
      </c>
      <c r="K60" s="180"/>
      <c r="L60" s="185"/>
    </row>
    <row r="61" s="9" customFormat="1" ht="19.92" customHeight="1">
      <c r="B61" s="186"/>
      <c r="C61" s="123"/>
      <c r="D61" s="187" t="s">
        <v>179</v>
      </c>
      <c r="E61" s="188"/>
      <c r="F61" s="188"/>
      <c r="G61" s="188"/>
      <c r="H61" s="188"/>
      <c r="I61" s="189"/>
      <c r="J61" s="190">
        <f>J100</f>
        <v>0</v>
      </c>
      <c r="K61" s="123"/>
      <c r="L61" s="191"/>
    </row>
    <row r="62" s="9" customFormat="1" ht="19.92" customHeight="1">
      <c r="B62" s="186"/>
      <c r="C62" s="123"/>
      <c r="D62" s="187" t="s">
        <v>754</v>
      </c>
      <c r="E62" s="188"/>
      <c r="F62" s="188"/>
      <c r="G62" s="188"/>
      <c r="H62" s="188"/>
      <c r="I62" s="189"/>
      <c r="J62" s="190">
        <f>J268</f>
        <v>0</v>
      </c>
      <c r="K62" s="123"/>
      <c r="L62" s="191"/>
    </row>
    <row r="63" s="9" customFormat="1" ht="19.92" customHeight="1">
      <c r="B63" s="186"/>
      <c r="C63" s="123"/>
      <c r="D63" s="187" t="s">
        <v>180</v>
      </c>
      <c r="E63" s="188"/>
      <c r="F63" s="188"/>
      <c r="G63" s="188"/>
      <c r="H63" s="188"/>
      <c r="I63" s="189"/>
      <c r="J63" s="190">
        <f>J279</f>
        <v>0</v>
      </c>
      <c r="K63" s="123"/>
      <c r="L63" s="191"/>
    </row>
    <row r="64" s="9" customFormat="1" ht="19.92" customHeight="1">
      <c r="B64" s="186"/>
      <c r="C64" s="123"/>
      <c r="D64" s="187" t="s">
        <v>1185</v>
      </c>
      <c r="E64" s="188"/>
      <c r="F64" s="188"/>
      <c r="G64" s="188"/>
      <c r="H64" s="188"/>
      <c r="I64" s="189"/>
      <c r="J64" s="190">
        <f>J304</f>
        <v>0</v>
      </c>
      <c r="K64" s="123"/>
      <c r="L64" s="191"/>
    </row>
    <row r="65" s="9" customFormat="1" ht="19.92" customHeight="1">
      <c r="B65" s="186"/>
      <c r="C65" s="123"/>
      <c r="D65" s="187" t="s">
        <v>731</v>
      </c>
      <c r="E65" s="188"/>
      <c r="F65" s="188"/>
      <c r="G65" s="188"/>
      <c r="H65" s="188"/>
      <c r="I65" s="189"/>
      <c r="J65" s="190">
        <f>J340</f>
        <v>0</v>
      </c>
      <c r="K65" s="123"/>
      <c r="L65" s="191"/>
    </row>
    <row r="66" s="9" customFormat="1" ht="19.92" customHeight="1">
      <c r="B66" s="186"/>
      <c r="C66" s="123"/>
      <c r="D66" s="187" t="s">
        <v>1497</v>
      </c>
      <c r="E66" s="188"/>
      <c r="F66" s="188"/>
      <c r="G66" s="188"/>
      <c r="H66" s="188"/>
      <c r="I66" s="189"/>
      <c r="J66" s="190">
        <f>J365</f>
        <v>0</v>
      </c>
      <c r="K66" s="123"/>
      <c r="L66" s="191"/>
    </row>
    <row r="67" s="9" customFormat="1" ht="19.92" customHeight="1">
      <c r="B67" s="186"/>
      <c r="C67" s="123"/>
      <c r="D67" s="187" t="s">
        <v>755</v>
      </c>
      <c r="E67" s="188"/>
      <c r="F67" s="188"/>
      <c r="G67" s="188"/>
      <c r="H67" s="188"/>
      <c r="I67" s="189"/>
      <c r="J67" s="190">
        <f>J375</f>
        <v>0</v>
      </c>
      <c r="K67" s="123"/>
      <c r="L67" s="191"/>
    </row>
    <row r="68" s="9" customFormat="1" ht="19.92" customHeight="1">
      <c r="B68" s="186"/>
      <c r="C68" s="123"/>
      <c r="D68" s="187" t="s">
        <v>181</v>
      </c>
      <c r="E68" s="188"/>
      <c r="F68" s="188"/>
      <c r="G68" s="188"/>
      <c r="H68" s="188"/>
      <c r="I68" s="189"/>
      <c r="J68" s="190">
        <f>J543</f>
        <v>0</v>
      </c>
      <c r="K68" s="123"/>
      <c r="L68" s="191"/>
    </row>
    <row r="69" s="9" customFormat="1" ht="19.92" customHeight="1">
      <c r="B69" s="186"/>
      <c r="C69" s="123"/>
      <c r="D69" s="187" t="s">
        <v>182</v>
      </c>
      <c r="E69" s="188"/>
      <c r="F69" s="188"/>
      <c r="G69" s="188"/>
      <c r="H69" s="188"/>
      <c r="I69" s="189"/>
      <c r="J69" s="190">
        <f>J575</f>
        <v>0</v>
      </c>
      <c r="K69" s="123"/>
      <c r="L69" s="191"/>
    </row>
    <row r="70" s="9" customFormat="1" ht="19.92" customHeight="1">
      <c r="B70" s="186"/>
      <c r="C70" s="123"/>
      <c r="D70" s="187" t="s">
        <v>183</v>
      </c>
      <c r="E70" s="188"/>
      <c r="F70" s="188"/>
      <c r="G70" s="188"/>
      <c r="H70" s="188"/>
      <c r="I70" s="189"/>
      <c r="J70" s="190">
        <f>J597</f>
        <v>0</v>
      </c>
      <c r="K70" s="123"/>
      <c r="L70" s="191"/>
    </row>
    <row r="71" s="8" customFormat="1" ht="24.96" customHeight="1">
      <c r="B71" s="179"/>
      <c r="C71" s="180"/>
      <c r="D71" s="181" t="s">
        <v>2801</v>
      </c>
      <c r="E71" s="182"/>
      <c r="F71" s="182"/>
      <c r="G71" s="182"/>
      <c r="H71" s="182"/>
      <c r="I71" s="183"/>
      <c r="J71" s="184">
        <f>J601</f>
        <v>0</v>
      </c>
      <c r="K71" s="180"/>
      <c r="L71" s="185"/>
    </row>
    <row r="72" s="9" customFormat="1" ht="19.92" customHeight="1">
      <c r="B72" s="186"/>
      <c r="C72" s="123"/>
      <c r="D72" s="187" t="s">
        <v>2802</v>
      </c>
      <c r="E72" s="188"/>
      <c r="F72" s="188"/>
      <c r="G72" s="188"/>
      <c r="H72" s="188"/>
      <c r="I72" s="189"/>
      <c r="J72" s="190">
        <f>J602</f>
        <v>0</v>
      </c>
      <c r="K72" s="123"/>
      <c r="L72" s="191"/>
    </row>
    <row r="73" s="9" customFormat="1" ht="19.92" customHeight="1">
      <c r="B73" s="186"/>
      <c r="C73" s="123"/>
      <c r="D73" s="187" t="s">
        <v>2803</v>
      </c>
      <c r="E73" s="188"/>
      <c r="F73" s="188"/>
      <c r="G73" s="188"/>
      <c r="H73" s="188"/>
      <c r="I73" s="189"/>
      <c r="J73" s="190">
        <f>J666</f>
        <v>0</v>
      </c>
      <c r="K73" s="123"/>
      <c r="L73" s="191"/>
    </row>
    <row r="74" s="8" customFormat="1" ht="24.96" customHeight="1">
      <c r="B74" s="179"/>
      <c r="C74" s="180"/>
      <c r="D74" s="181" t="s">
        <v>2623</v>
      </c>
      <c r="E74" s="182"/>
      <c r="F74" s="182"/>
      <c r="G74" s="182"/>
      <c r="H74" s="182"/>
      <c r="I74" s="183"/>
      <c r="J74" s="184">
        <f>J700</f>
        <v>0</v>
      </c>
      <c r="K74" s="180"/>
      <c r="L74" s="185"/>
    </row>
    <row r="75" s="9" customFormat="1" ht="19.92" customHeight="1">
      <c r="B75" s="186"/>
      <c r="C75" s="123"/>
      <c r="D75" s="187" t="s">
        <v>2804</v>
      </c>
      <c r="E75" s="188"/>
      <c r="F75" s="188"/>
      <c r="G75" s="188"/>
      <c r="H75" s="188"/>
      <c r="I75" s="189"/>
      <c r="J75" s="190">
        <f>J701</f>
        <v>0</v>
      </c>
      <c r="K75" s="123"/>
      <c r="L75" s="191"/>
    </row>
    <row r="76" s="9" customFormat="1" ht="19.92" customHeight="1">
      <c r="B76" s="186"/>
      <c r="C76" s="123"/>
      <c r="D76" s="187" t="s">
        <v>2805</v>
      </c>
      <c r="E76" s="188"/>
      <c r="F76" s="188"/>
      <c r="G76" s="188"/>
      <c r="H76" s="188"/>
      <c r="I76" s="189"/>
      <c r="J76" s="190">
        <f>J733</f>
        <v>0</v>
      </c>
      <c r="K76" s="123"/>
      <c r="L76" s="191"/>
    </row>
    <row r="77" s="9" customFormat="1" ht="19.92" customHeight="1">
      <c r="B77" s="186"/>
      <c r="C77" s="123"/>
      <c r="D77" s="187" t="s">
        <v>2806</v>
      </c>
      <c r="E77" s="188"/>
      <c r="F77" s="188"/>
      <c r="G77" s="188"/>
      <c r="H77" s="188"/>
      <c r="I77" s="189"/>
      <c r="J77" s="190">
        <f>J736</f>
        <v>0</v>
      </c>
      <c r="K77" s="123"/>
      <c r="L77" s="191"/>
    </row>
    <row r="78" s="9" customFormat="1" ht="19.92" customHeight="1">
      <c r="B78" s="186"/>
      <c r="C78" s="123"/>
      <c r="D78" s="187" t="s">
        <v>2807</v>
      </c>
      <c r="E78" s="188"/>
      <c r="F78" s="188"/>
      <c r="G78" s="188"/>
      <c r="H78" s="188"/>
      <c r="I78" s="189"/>
      <c r="J78" s="190">
        <f>J740</f>
        <v>0</v>
      </c>
      <c r="K78" s="123"/>
      <c r="L78" s="191"/>
    </row>
    <row r="79" s="1" customFormat="1" ht="21.84" customHeight="1">
      <c r="B79" s="37"/>
      <c r="C79" s="38"/>
      <c r="D79" s="38"/>
      <c r="E79" s="38"/>
      <c r="F79" s="38"/>
      <c r="G79" s="38"/>
      <c r="H79" s="38"/>
      <c r="I79" s="144"/>
      <c r="J79" s="38"/>
      <c r="K79" s="38"/>
      <c r="L79" s="42"/>
    </row>
    <row r="80" s="1" customFormat="1" ht="6.96" customHeight="1">
      <c r="B80" s="57"/>
      <c r="C80" s="58"/>
      <c r="D80" s="58"/>
      <c r="E80" s="58"/>
      <c r="F80" s="58"/>
      <c r="G80" s="58"/>
      <c r="H80" s="58"/>
      <c r="I80" s="169"/>
      <c r="J80" s="58"/>
      <c r="K80" s="58"/>
      <c r="L80" s="42"/>
    </row>
    <row r="84" s="1" customFormat="1" ht="6.96" customHeight="1">
      <c r="B84" s="59"/>
      <c r="C84" s="60"/>
      <c r="D84" s="60"/>
      <c r="E84" s="60"/>
      <c r="F84" s="60"/>
      <c r="G84" s="60"/>
      <c r="H84" s="60"/>
      <c r="I84" s="172"/>
      <c r="J84" s="60"/>
      <c r="K84" s="60"/>
      <c r="L84" s="42"/>
    </row>
    <row r="85" s="1" customFormat="1" ht="24.96" customHeight="1">
      <c r="B85" s="37"/>
      <c r="C85" s="22" t="s">
        <v>184</v>
      </c>
      <c r="D85" s="38"/>
      <c r="E85" s="38"/>
      <c r="F85" s="38"/>
      <c r="G85" s="38"/>
      <c r="H85" s="38"/>
      <c r="I85" s="144"/>
      <c r="J85" s="38"/>
      <c r="K85" s="38"/>
      <c r="L85" s="42"/>
    </row>
    <row r="86" s="1" customFormat="1" ht="6.96" customHeight="1">
      <c r="B86" s="37"/>
      <c r="C86" s="38"/>
      <c r="D86" s="38"/>
      <c r="E86" s="38"/>
      <c r="F86" s="38"/>
      <c r="G86" s="38"/>
      <c r="H86" s="38"/>
      <c r="I86" s="144"/>
      <c r="J86" s="38"/>
      <c r="K86" s="38"/>
      <c r="L86" s="42"/>
    </row>
    <row r="87" s="1" customFormat="1" ht="12" customHeight="1">
      <c r="B87" s="37"/>
      <c r="C87" s="31" t="s">
        <v>16</v>
      </c>
      <c r="D87" s="38"/>
      <c r="E87" s="38"/>
      <c r="F87" s="38"/>
      <c r="G87" s="38"/>
      <c r="H87" s="38"/>
      <c r="I87" s="144"/>
      <c r="J87" s="38"/>
      <c r="K87" s="38"/>
      <c r="L87" s="42"/>
    </row>
    <row r="88" s="1" customFormat="1" ht="16.5" customHeight="1">
      <c r="B88" s="37"/>
      <c r="C88" s="38"/>
      <c r="D88" s="38"/>
      <c r="E88" s="173" t="str">
        <f>E7</f>
        <v>Úprava komunikace Cheb-Háje, ul. Zemědělská - STAVBA I</v>
      </c>
      <c r="F88" s="31"/>
      <c r="G88" s="31"/>
      <c r="H88" s="31"/>
      <c r="I88" s="144"/>
      <c r="J88" s="38"/>
      <c r="K88" s="38"/>
      <c r="L88" s="42"/>
    </row>
    <row r="89" s="1" customFormat="1" ht="12" customHeight="1">
      <c r="B89" s="37"/>
      <c r="C89" s="31" t="s">
        <v>172</v>
      </c>
      <c r="D89" s="38"/>
      <c r="E89" s="38"/>
      <c r="F89" s="38"/>
      <c r="G89" s="38"/>
      <c r="H89" s="38"/>
      <c r="I89" s="144"/>
      <c r="J89" s="38"/>
      <c r="K89" s="38"/>
      <c r="L89" s="42"/>
    </row>
    <row r="90" s="1" customFormat="1" ht="16.5" customHeight="1">
      <c r="B90" s="37"/>
      <c r="C90" s="38"/>
      <c r="D90" s="38"/>
      <c r="E90" s="67" t="str">
        <f>E9</f>
        <v>SO 14 - Splašková kanalizace (CHEVAK) - STAVBA I</v>
      </c>
      <c r="F90" s="38"/>
      <c r="G90" s="38"/>
      <c r="H90" s="38"/>
      <c r="I90" s="144"/>
      <c r="J90" s="38"/>
      <c r="K90" s="38"/>
      <c r="L90" s="42"/>
    </row>
    <row r="91" s="1" customFormat="1" ht="6.96" customHeight="1">
      <c r="B91" s="37"/>
      <c r="C91" s="38"/>
      <c r="D91" s="38"/>
      <c r="E91" s="38"/>
      <c r="F91" s="38"/>
      <c r="G91" s="38"/>
      <c r="H91" s="38"/>
      <c r="I91" s="144"/>
      <c r="J91" s="38"/>
      <c r="K91" s="38"/>
      <c r="L91" s="42"/>
    </row>
    <row r="92" s="1" customFormat="1" ht="12" customHeight="1">
      <c r="B92" s="37"/>
      <c r="C92" s="31" t="s">
        <v>21</v>
      </c>
      <c r="D92" s="38"/>
      <c r="E92" s="38"/>
      <c r="F92" s="26" t="str">
        <f>F12</f>
        <v>Cheb-Háje</v>
      </c>
      <c r="G92" s="38"/>
      <c r="H92" s="38"/>
      <c r="I92" s="146" t="s">
        <v>23</v>
      </c>
      <c r="J92" s="70" t="str">
        <f>IF(J12="","",J12)</f>
        <v>21. 8. 2018</v>
      </c>
      <c r="K92" s="38"/>
      <c r="L92" s="42"/>
    </row>
    <row r="93" s="1" customFormat="1" ht="6.96" customHeight="1">
      <c r="B93" s="37"/>
      <c r="C93" s="38"/>
      <c r="D93" s="38"/>
      <c r="E93" s="38"/>
      <c r="F93" s="38"/>
      <c r="G93" s="38"/>
      <c r="H93" s="38"/>
      <c r="I93" s="144"/>
      <c r="J93" s="38"/>
      <c r="K93" s="38"/>
      <c r="L93" s="42"/>
    </row>
    <row r="94" s="1" customFormat="1" ht="27.9" customHeight="1">
      <c r="B94" s="37"/>
      <c r="C94" s="31" t="s">
        <v>25</v>
      </c>
      <c r="D94" s="38"/>
      <c r="E94" s="38"/>
      <c r="F94" s="26" t="str">
        <f>E15</f>
        <v>Město Cheb</v>
      </c>
      <c r="G94" s="38"/>
      <c r="H94" s="38"/>
      <c r="I94" s="146" t="s">
        <v>33</v>
      </c>
      <c r="J94" s="35" t="str">
        <f>E21</f>
        <v>Ing. Petra Neubauerová</v>
      </c>
      <c r="K94" s="38"/>
      <c r="L94" s="42"/>
    </row>
    <row r="95" s="1" customFormat="1" ht="27.9" customHeight="1">
      <c r="B95" s="37"/>
      <c r="C95" s="31" t="s">
        <v>31</v>
      </c>
      <c r="D95" s="38"/>
      <c r="E95" s="38"/>
      <c r="F95" s="26" t="str">
        <f>IF(E18="","",E18)</f>
        <v>Vyplň údaj</v>
      </c>
      <c r="G95" s="38"/>
      <c r="H95" s="38"/>
      <c r="I95" s="146" t="s">
        <v>37</v>
      </c>
      <c r="J95" s="35" t="str">
        <f>E24</f>
        <v>DSVA, s.r.o. - Jitka Heřmanová</v>
      </c>
      <c r="K95" s="38"/>
      <c r="L95" s="42"/>
    </row>
    <row r="96" s="1" customFormat="1" ht="10.32" customHeight="1">
      <c r="B96" s="37"/>
      <c r="C96" s="38"/>
      <c r="D96" s="38"/>
      <c r="E96" s="38"/>
      <c r="F96" s="38"/>
      <c r="G96" s="38"/>
      <c r="H96" s="38"/>
      <c r="I96" s="144"/>
      <c r="J96" s="38"/>
      <c r="K96" s="38"/>
      <c r="L96" s="42"/>
    </row>
    <row r="97" s="10" customFormat="1" ht="29.28" customHeight="1">
      <c r="B97" s="192"/>
      <c r="C97" s="193" t="s">
        <v>185</v>
      </c>
      <c r="D97" s="194" t="s">
        <v>60</v>
      </c>
      <c r="E97" s="194" t="s">
        <v>56</v>
      </c>
      <c r="F97" s="194" t="s">
        <v>57</v>
      </c>
      <c r="G97" s="194" t="s">
        <v>186</v>
      </c>
      <c r="H97" s="194" t="s">
        <v>187</v>
      </c>
      <c r="I97" s="195" t="s">
        <v>188</v>
      </c>
      <c r="J97" s="194" t="s">
        <v>176</v>
      </c>
      <c r="K97" s="196" t="s">
        <v>189</v>
      </c>
      <c r="L97" s="197"/>
      <c r="M97" s="90" t="s">
        <v>30</v>
      </c>
      <c r="N97" s="91" t="s">
        <v>45</v>
      </c>
      <c r="O97" s="91" t="s">
        <v>190</v>
      </c>
      <c r="P97" s="91" t="s">
        <v>191</v>
      </c>
      <c r="Q97" s="91" t="s">
        <v>192</v>
      </c>
      <c r="R97" s="91" t="s">
        <v>193</v>
      </c>
      <c r="S97" s="91" t="s">
        <v>194</v>
      </c>
      <c r="T97" s="92" t="s">
        <v>195</v>
      </c>
    </row>
    <row r="98" s="1" customFormat="1" ht="22.8" customHeight="1">
      <c r="B98" s="37"/>
      <c r="C98" s="97" t="s">
        <v>196</v>
      </c>
      <c r="D98" s="38"/>
      <c r="E98" s="38"/>
      <c r="F98" s="38"/>
      <c r="G98" s="38"/>
      <c r="H98" s="38"/>
      <c r="I98" s="144"/>
      <c r="J98" s="198">
        <f>BK98</f>
        <v>0</v>
      </c>
      <c r="K98" s="38"/>
      <c r="L98" s="42"/>
      <c r="M98" s="93"/>
      <c r="N98" s="94"/>
      <c r="O98" s="94"/>
      <c r="P98" s="199">
        <f>P99+P601+P700</f>
        <v>0</v>
      </c>
      <c r="Q98" s="94"/>
      <c r="R98" s="199">
        <f>R99+R601+R700</f>
        <v>1611.1957547553743</v>
      </c>
      <c r="S98" s="94"/>
      <c r="T98" s="200">
        <f>T99+T601+T700</f>
        <v>80.878199999999993</v>
      </c>
      <c r="AT98" s="16" t="s">
        <v>74</v>
      </c>
      <c r="AU98" s="16" t="s">
        <v>177</v>
      </c>
      <c r="BK98" s="201">
        <f>BK99+BK601+BK700</f>
        <v>0</v>
      </c>
    </row>
    <row r="99" s="11" customFormat="1" ht="25.92" customHeight="1">
      <c r="B99" s="202"/>
      <c r="C99" s="203"/>
      <c r="D99" s="204" t="s">
        <v>74</v>
      </c>
      <c r="E99" s="205" t="s">
        <v>197</v>
      </c>
      <c r="F99" s="205" t="s">
        <v>198</v>
      </c>
      <c r="G99" s="203"/>
      <c r="H99" s="203"/>
      <c r="I99" s="206"/>
      <c r="J99" s="207">
        <f>BK99</f>
        <v>0</v>
      </c>
      <c r="K99" s="203"/>
      <c r="L99" s="208"/>
      <c r="M99" s="209"/>
      <c r="N99" s="210"/>
      <c r="O99" s="210"/>
      <c r="P99" s="211">
        <f>P100+P268+P279+P304+P340+P365+P375+P543+P575+P597</f>
        <v>0</v>
      </c>
      <c r="Q99" s="210"/>
      <c r="R99" s="211">
        <f>R100+R268+R279+R304+R340+R365+R375+R543+R575+R597</f>
        <v>1605.1807972544993</v>
      </c>
      <c r="S99" s="210"/>
      <c r="T99" s="212">
        <f>T100+T268+T279+T304+T340+T365+T375+T543+T575+T597</f>
        <v>80.878199999999993</v>
      </c>
      <c r="AR99" s="213" t="s">
        <v>83</v>
      </c>
      <c r="AT99" s="214" t="s">
        <v>74</v>
      </c>
      <c r="AU99" s="214" t="s">
        <v>75</v>
      </c>
      <c r="AY99" s="213" t="s">
        <v>199</v>
      </c>
      <c r="BK99" s="215">
        <f>BK100+BK268+BK279+BK304+BK340+BK365+BK375+BK543+BK575+BK597</f>
        <v>0</v>
      </c>
    </row>
    <row r="100" s="11" customFormat="1" ht="22.8" customHeight="1">
      <c r="B100" s="202"/>
      <c r="C100" s="203"/>
      <c r="D100" s="204" t="s">
        <v>74</v>
      </c>
      <c r="E100" s="216" t="s">
        <v>83</v>
      </c>
      <c r="F100" s="216" t="s">
        <v>200</v>
      </c>
      <c r="G100" s="203"/>
      <c r="H100" s="203"/>
      <c r="I100" s="206"/>
      <c r="J100" s="217">
        <f>BK100</f>
        <v>0</v>
      </c>
      <c r="K100" s="203"/>
      <c r="L100" s="208"/>
      <c r="M100" s="209"/>
      <c r="N100" s="210"/>
      <c r="O100" s="210"/>
      <c r="P100" s="211">
        <f>SUM(P101:P267)</f>
        <v>0</v>
      </c>
      <c r="Q100" s="210"/>
      <c r="R100" s="211">
        <f>SUM(R101:R267)</f>
        <v>990.78231468219997</v>
      </c>
      <c r="S100" s="210"/>
      <c r="T100" s="212">
        <f>SUM(T101:T267)</f>
        <v>80.848799999999997</v>
      </c>
      <c r="AR100" s="213" t="s">
        <v>83</v>
      </c>
      <c r="AT100" s="214" t="s">
        <v>74</v>
      </c>
      <c r="AU100" s="214" t="s">
        <v>83</v>
      </c>
      <c r="AY100" s="213" t="s">
        <v>199</v>
      </c>
      <c r="BK100" s="215">
        <f>SUM(BK101:BK267)</f>
        <v>0</v>
      </c>
    </row>
    <row r="101" s="1" customFormat="1" ht="16.5" customHeight="1">
      <c r="B101" s="37"/>
      <c r="C101" s="218" t="s">
        <v>83</v>
      </c>
      <c r="D101" s="218" t="s">
        <v>201</v>
      </c>
      <c r="E101" s="219" t="s">
        <v>2808</v>
      </c>
      <c r="F101" s="220" t="s">
        <v>2809</v>
      </c>
      <c r="G101" s="221" t="s">
        <v>204</v>
      </c>
      <c r="H101" s="222">
        <v>5.4000000000000004</v>
      </c>
      <c r="I101" s="223"/>
      <c r="J101" s="224">
        <f>ROUND(I101*H101,2)</f>
        <v>0</v>
      </c>
      <c r="K101" s="220" t="s">
        <v>205</v>
      </c>
      <c r="L101" s="42"/>
      <c r="M101" s="225" t="s">
        <v>30</v>
      </c>
      <c r="N101" s="226" t="s">
        <v>46</v>
      </c>
      <c r="O101" s="82"/>
      <c r="P101" s="227">
        <f>O101*H101</f>
        <v>0</v>
      </c>
      <c r="Q101" s="227">
        <v>0</v>
      </c>
      <c r="R101" s="227">
        <f>Q101*H101</f>
        <v>0</v>
      </c>
      <c r="S101" s="227">
        <v>0.28999999999999998</v>
      </c>
      <c r="T101" s="228">
        <f>S101*H101</f>
        <v>1.5660000000000001</v>
      </c>
      <c r="AR101" s="229" t="s">
        <v>206</v>
      </c>
      <c r="AT101" s="229" t="s">
        <v>201</v>
      </c>
      <c r="AU101" s="229" t="s">
        <v>85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2810</v>
      </c>
    </row>
    <row r="102" s="1" customFormat="1">
      <c r="B102" s="37"/>
      <c r="C102" s="38"/>
      <c r="D102" s="231" t="s">
        <v>208</v>
      </c>
      <c r="E102" s="38"/>
      <c r="F102" s="232" t="s">
        <v>2811</v>
      </c>
      <c r="G102" s="38"/>
      <c r="H102" s="38"/>
      <c r="I102" s="144"/>
      <c r="J102" s="38"/>
      <c r="K102" s="38"/>
      <c r="L102" s="42"/>
      <c r="M102" s="233"/>
      <c r="N102" s="82"/>
      <c r="O102" s="82"/>
      <c r="P102" s="82"/>
      <c r="Q102" s="82"/>
      <c r="R102" s="82"/>
      <c r="S102" s="82"/>
      <c r="T102" s="83"/>
      <c r="AT102" s="16" t="s">
        <v>208</v>
      </c>
      <c r="AU102" s="16" t="s">
        <v>85</v>
      </c>
    </row>
    <row r="103" s="1" customFormat="1">
      <c r="B103" s="37"/>
      <c r="C103" s="38"/>
      <c r="D103" s="231" t="s">
        <v>210</v>
      </c>
      <c r="E103" s="38"/>
      <c r="F103" s="234" t="s">
        <v>334</v>
      </c>
      <c r="G103" s="38"/>
      <c r="H103" s="38"/>
      <c r="I103" s="144"/>
      <c r="J103" s="38"/>
      <c r="K103" s="38"/>
      <c r="L103" s="42"/>
      <c r="M103" s="233"/>
      <c r="N103" s="82"/>
      <c r="O103" s="82"/>
      <c r="P103" s="82"/>
      <c r="Q103" s="82"/>
      <c r="R103" s="82"/>
      <c r="S103" s="82"/>
      <c r="T103" s="83"/>
      <c r="AT103" s="16" t="s">
        <v>210</v>
      </c>
      <c r="AU103" s="16" t="s">
        <v>85</v>
      </c>
    </row>
    <row r="104" s="12" customFormat="1">
      <c r="B104" s="235"/>
      <c r="C104" s="236"/>
      <c r="D104" s="231" t="s">
        <v>214</v>
      </c>
      <c r="E104" s="237" t="s">
        <v>30</v>
      </c>
      <c r="F104" s="238" t="s">
        <v>2812</v>
      </c>
      <c r="G104" s="236"/>
      <c r="H104" s="239">
        <v>5.4000000000000004</v>
      </c>
      <c r="I104" s="240"/>
      <c r="J104" s="236"/>
      <c r="K104" s="236"/>
      <c r="L104" s="241"/>
      <c r="M104" s="242"/>
      <c r="N104" s="243"/>
      <c r="O104" s="243"/>
      <c r="P104" s="243"/>
      <c r="Q104" s="243"/>
      <c r="R104" s="243"/>
      <c r="S104" s="243"/>
      <c r="T104" s="244"/>
      <c r="AT104" s="245" t="s">
        <v>214</v>
      </c>
      <c r="AU104" s="245" t="s">
        <v>85</v>
      </c>
      <c r="AV104" s="12" t="s">
        <v>85</v>
      </c>
      <c r="AW104" s="12" t="s">
        <v>36</v>
      </c>
      <c r="AX104" s="12" t="s">
        <v>83</v>
      </c>
      <c r="AY104" s="245" t="s">
        <v>199</v>
      </c>
    </row>
    <row r="105" s="1" customFormat="1" ht="16.5" customHeight="1">
      <c r="B105" s="37"/>
      <c r="C105" s="218" t="s">
        <v>85</v>
      </c>
      <c r="D105" s="218" t="s">
        <v>201</v>
      </c>
      <c r="E105" s="219" t="s">
        <v>1311</v>
      </c>
      <c r="F105" s="220" t="s">
        <v>1312</v>
      </c>
      <c r="G105" s="221" t="s">
        <v>204</v>
      </c>
      <c r="H105" s="222">
        <v>98.441999999999993</v>
      </c>
      <c r="I105" s="223"/>
      <c r="J105" s="224">
        <f>ROUND(I105*H105,2)</f>
        <v>0</v>
      </c>
      <c r="K105" s="220" t="s">
        <v>205</v>
      </c>
      <c r="L105" s="42"/>
      <c r="M105" s="225" t="s">
        <v>30</v>
      </c>
      <c r="N105" s="226" t="s">
        <v>46</v>
      </c>
      <c r="O105" s="82"/>
      <c r="P105" s="227">
        <f>O105*H105</f>
        <v>0</v>
      </c>
      <c r="Q105" s="227">
        <v>0</v>
      </c>
      <c r="R105" s="227">
        <f>Q105*H105</f>
        <v>0</v>
      </c>
      <c r="S105" s="227">
        <v>0.57999999999999996</v>
      </c>
      <c r="T105" s="228">
        <f>S105*H105</f>
        <v>57.09635999999999</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2813</v>
      </c>
    </row>
    <row r="106" s="1" customFormat="1">
      <c r="B106" s="37"/>
      <c r="C106" s="38"/>
      <c r="D106" s="231" t="s">
        <v>208</v>
      </c>
      <c r="E106" s="38"/>
      <c r="F106" s="232" t="s">
        <v>1314</v>
      </c>
      <c r="G106" s="38"/>
      <c r="H106" s="38"/>
      <c r="I106" s="144"/>
      <c r="J106" s="38"/>
      <c r="K106" s="38"/>
      <c r="L106" s="42"/>
      <c r="M106" s="233"/>
      <c r="N106" s="82"/>
      <c r="O106" s="82"/>
      <c r="P106" s="82"/>
      <c r="Q106" s="82"/>
      <c r="R106" s="82"/>
      <c r="S106" s="82"/>
      <c r="T106" s="83"/>
      <c r="AT106" s="16" t="s">
        <v>208</v>
      </c>
      <c r="AU106" s="16" t="s">
        <v>85</v>
      </c>
    </row>
    <row r="107" s="1" customFormat="1">
      <c r="B107" s="37"/>
      <c r="C107" s="38"/>
      <c r="D107" s="231" t="s">
        <v>210</v>
      </c>
      <c r="E107" s="38"/>
      <c r="F107" s="234" t="s">
        <v>334</v>
      </c>
      <c r="G107" s="38"/>
      <c r="H107" s="38"/>
      <c r="I107" s="144"/>
      <c r="J107" s="38"/>
      <c r="K107" s="38"/>
      <c r="L107" s="42"/>
      <c r="M107" s="233"/>
      <c r="N107" s="82"/>
      <c r="O107" s="82"/>
      <c r="P107" s="82"/>
      <c r="Q107" s="82"/>
      <c r="R107" s="82"/>
      <c r="S107" s="82"/>
      <c r="T107" s="83"/>
      <c r="AT107" s="16" t="s">
        <v>210</v>
      </c>
      <c r="AU107" s="16" t="s">
        <v>85</v>
      </c>
    </row>
    <row r="108" s="12" customFormat="1">
      <c r="B108" s="235"/>
      <c r="C108" s="236"/>
      <c r="D108" s="231" t="s">
        <v>214</v>
      </c>
      <c r="E108" s="237" t="s">
        <v>30</v>
      </c>
      <c r="F108" s="238" t="s">
        <v>2814</v>
      </c>
      <c r="G108" s="236"/>
      <c r="H108" s="239">
        <v>98.441999999999993</v>
      </c>
      <c r="I108" s="240"/>
      <c r="J108" s="236"/>
      <c r="K108" s="236"/>
      <c r="L108" s="241"/>
      <c r="M108" s="242"/>
      <c r="N108" s="243"/>
      <c r="O108" s="243"/>
      <c r="P108" s="243"/>
      <c r="Q108" s="243"/>
      <c r="R108" s="243"/>
      <c r="S108" s="243"/>
      <c r="T108" s="244"/>
      <c r="AT108" s="245" t="s">
        <v>214</v>
      </c>
      <c r="AU108" s="245" t="s">
        <v>85</v>
      </c>
      <c r="AV108" s="12" t="s">
        <v>85</v>
      </c>
      <c r="AW108" s="12" t="s">
        <v>36</v>
      </c>
      <c r="AX108" s="12" t="s">
        <v>83</v>
      </c>
      <c r="AY108" s="245" t="s">
        <v>199</v>
      </c>
    </row>
    <row r="109" s="1" customFormat="1" ht="16.5" customHeight="1">
      <c r="B109" s="37"/>
      <c r="C109" s="218" t="s">
        <v>217</v>
      </c>
      <c r="D109" s="218" t="s">
        <v>201</v>
      </c>
      <c r="E109" s="219" t="s">
        <v>2815</v>
      </c>
      <c r="F109" s="220" t="s">
        <v>2816</v>
      </c>
      <c r="G109" s="221" t="s">
        <v>204</v>
      </c>
      <c r="H109" s="222">
        <v>5.4000000000000004</v>
      </c>
      <c r="I109" s="223"/>
      <c r="J109" s="224">
        <f>ROUND(I109*H109,2)</f>
        <v>0</v>
      </c>
      <c r="K109" s="220" t="s">
        <v>205</v>
      </c>
      <c r="L109" s="42"/>
      <c r="M109" s="225" t="s">
        <v>30</v>
      </c>
      <c r="N109" s="226" t="s">
        <v>46</v>
      </c>
      <c r="O109" s="82"/>
      <c r="P109" s="227">
        <f>O109*H109</f>
        <v>0</v>
      </c>
      <c r="Q109" s="227">
        <v>0</v>
      </c>
      <c r="R109" s="227">
        <f>Q109*H109</f>
        <v>0</v>
      </c>
      <c r="S109" s="227">
        <v>0.098000000000000004</v>
      </c>
      <c r="T109" s="228">
        <f>S109*H109</f>
        <v>0.5292</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2817</v>
      </c>
    </row>
    <row r="110" s="1" customFormat="1">
      <c r="B110" s="37"/>
      <c r="C110" s="38"/>
      <c r="D110" s="231" t="s">
        <v>208</v>
      </c>
      <c r="E110" s="38"/>
      <c r="F110" s="232" t="s">
        <v>2818</v>
      </c>
      <c r="G110" s="38"/>
      <c r="H110" s="38"/>
      <c r="I110" s="144"/>
      <c r="J110" s="38"/>
      <c r="K110" s="38"/>
      <c r="L110" s="42"/>
      <c r="M110" s="233"/>
      <c r="N110" s="82"/>
      <c r="O110" s="82"/>
      <c r="P110" s="82"/>
      <c r="Q110" s="82"/>
      <c r="R110" s="82"/>
      <c r="S110" s="82"/>
      <c r="T110" s="83"/>
      <c r="AT110" s="16" t="s">
        <v>208</v>
      </c>
      <c r="AU110" s="16" t="s">
        <v>85</v>
      </c>
    </row>
    <row r="111" s="1" customFormat="1">
      <c r="B111" s="37"/>
      <c r="C111" s="38"/>
      <c r="D111" s="231" t="s">
        <v>210</v>
      </c>
      <c r="E111" s="38"/>
      <c r="F111" s="234" t="s">
        <v>334</v>
      </c>
      <c r="G111" s="38"/>
      <c r="H111" s="38"/>
      <c r="I111" s="144"/>
      <c r="J111" s="38"/>
      <c r="K111" s="38"/>
      <c r="L111" s="42"/>
      <c r="M111" s="233"/>
      <c r="N111" s="82"/>
      <c r="O111" s="82"/>
      <c r="P111" s="82"/>
      <c r="Q111" s="82"/>
      <c r="R111" s="82"/>
      <c r="S111" s="82"/>
      <c r="T111" s="83"/>
      <c r="AT111" s="16" t="s">
        <v>210</v>
      </c>
      <c r="AU111" s="16" t="s">
        <v>85</v>
      </c>
    </row>
    <row r="112" s="12" customFormat="1">
      <c r="B112" s="235"/>
      <c r="C112" s="236"/>
      <c r="D112" s="231" t="s">
        <v>214</v>
      </c>
      <c r="E112" s="237" t="s">
        <v>30</v>
      </c>
      <c r="F112" s="238" t="s">
        <v>2812</v>
      </c>
      <c r="G112" s="236"/>
      <c r="H112" s="239">
        <v>5.4000000000000004</v>
      </c>
      <c r="I112" s="240"/>
      <c r="J112" s="236"/>
      <c r="K112" s="236"/>
      <c r="L112" s="241"/>
      <c r="M112" s="242"/>
      <c r="N112" s="243"/>
      <c r="O112" s="243"/>
      <c r="P112" s="243"/>
      <c r="Q112" s="243"/>
      <c r="R112" s="243"/>
      <c r="S112" s="243"/>
      <c r="T112" s="244"/>
      <c r="AT112" s="245" t="s">
        <v>214</v>
      </c>
      <c r="AU112" s="245" t="s">
        <v>85</v>
      </c>
      <c r="AV112" s="12" t="s">
        <v>85</v>
      </c>
      <c r="AW112" s="12" t="s">
        <v>36</v>
      </c>
      <c r="AX112" s="12" t="s">
        <v>83</v>
      </c>
      <c r="AY112" s="245" t="s">
        <v>199</v>
      </c>
    </row>
    <row r="113" s="1" customFormat="1" ht="16.5" customHeight="1">
      <c r="B113" s="37"/>
      <c r="C113" s="218" t="s">
        <v>206</v>
      </c>
      <c r="D113" s="218" t="s">
        <v>201</v>
      </c>
      <c r="E113" s="219" t="s">
        <v>1316</v>
      </c>
      <c r="F113" s="220" t="s">
        <v>1317</v>
      </c>
      <c r="G113" s="221" t="s">
        <v>204</v>
      </c>
      <c r="H113" s="222">
        <v>98.441999999999993</v>
      </c>
      <c r="I113" s="223"/>
      <c r="J113" s="224">
        <f>ROUND(I113*H113,2)</f>
        <v>0</v>
      </c>
      <c r="K113" s="220" t="s">
        <v>205</v>
      </c>
      <c r="L113" s="42"/>
      <c r="M113" s="225" t="s">
        <v>30</v>
      </c>
      <c r="N113" s="226" t="s">
        <v>46</v>
      </c>
      <c r="O113" s="82"/>
      <c r="P113" s="227">
        <f>O113*H113</f>
        <v>0</v>
      </c>
      <c r="Q113" s="227">
        <v>0</v>
      </c>
      <c r="R113" s="227">
        <f>Q113*H113</f>
        <v>0</v>
      </c>
      <c r="S113" s="227">
        <v>0.22</v>
      </c>
      <c r="T113" s="228">
        <f>S113*H113</f>
        <v>21.657239999999998</v>
      </c>
      <c r="AR113" s="229" t="s">
        <v>206</v>
      </c>
      <c r="AT113" s="229" t="s">
        <v>201</v>
      </c>
      <c r="AU113" s="229" t="s">
        <v>85</v>
      </c>
      <c r="AY113" s="16" t="s">
        <v>199</v>
      </c>
      <c r="BE113" s="230">
        <f>IF(N113="základní",J113,0)</f>
        <v>0</v>
      </c>
      <c r="BF113" s="230">
        <f>IF(N113="snížená",J113,0)</f>
        <v>0</v>
      </c>
      <c r="BG113" s="230">
        <f>IF(N113="zákl. přenesená",J113,0)</f>
        <v>0</v>
      </c>
      <c r="BH113" s="230">
        <f>IF(N113="sníž. přenesená",J113,0)</f>
        <v>0</v>
      </c>
      <c r="BI113" s="230">
        <f>IF(N113="nulová",J113,0)</f>
        <v>0</v>
      </c>
      <c r="BJ113" s="16" t="s">
        <v>83</v>
      </c>
      <c r="BK113" s="230">
        <f>ROUND(I113*H113,2)</f>
        <v>0</v>
      </c>
      <c r="BL113" s="16" t="s">
        <v>206</v>
      </c>
      <c r="BM113" s="229" t="s">
        <v>2819</v>
      </c>
    </row>
    <row r="114" s="1" customFormat="1">
      <c r="B114" s="37"/>
      <c r="C114" s="38"/>
      <c r="D114" s="231" t="s">
        <v>208</v>
      </c>
      <c r="E114" s="38"/>
      <c r="F114" s="232" t="s">
        <v>1319</v>
      </c>
      <c r="G114" s="38"/>
      <c r="H114" s="38"/>
      <c r="I114" s="144"/>
      <c r="J114" s="38"/>
      <c r="K114" s="38"/>
      <c r="L114" s="42"/>
      <c r="M114" s="233"/>
      <c r="N114" s="82"/>
      <c r="O114" s="82"/>
      <c r="P114" s="82"/>
      <c r="Q114" s="82"/>
      <c r="R114" s="82"/>
      <c r="S114" s="82"/>
      <c r="T114" s="83"/>
      <c r="AT114" s="16" t="s">
        <v>208</v>
      </c>
      <c r="AU114" s="16" t="s">
        <v>85</v>
      </c>
    </row>
    <row r="115" s="1" customFormat="1">
      <c r="B115" s="37"/>
      <c r="C115" s="38"/>
      <c r="D115" s="231" t="s">
        <v>210</v>
      </c>
      <c r="E115" s="38"/>
      <c r="F115" s="234" t="s">
        <v>334</v>
      </c>
      <c r="G115" s="38"/>
      <c r="H115" s="38"/>
      <c r="I115" s="144"/>
      <c r="J115" s="38"/>
      <c r="K115" s="38"/>
      <c r="L115" s="42"/>
      <c r="M115" s="233"/>
      <c r="N115" s="82"/>
      <c r="O115" s="82"/>
      <c r="P115" s="82"/>
      <c r="Q115" s="82"/>
      <c r="R115" s="82"/>
      <c r="S115" s="82"/>
      <c r="T115" s="83"/>
      <c r="AT115" s="16" t="s">
        <v>210</v>
      </c>
      <c r="AU115" s="16" t="s">
        <v>85</v>
      </c>
    </row>
    <row r="116" s="12" customFormat="1">
      <c r="B116" s="235"/>
      <c r="C116" s="236"/>
      <c r="D116" s="231" t="s">
        <v>214</v>
      </c>
      <c r="E116" s="237" t="s">
        <v>30</v>
      </c>
      <c r="F116" s="238" t="s">
        <v>2814</v>
      </c>
      <c r="G116" s="236"/>
      <c r="H116" s="239">
        <v>98.441999999999993</v>
      </c>
      <c r="I116" s="240"/>
      <c r="J116" s="236"/>
      <c r="K116" s="236"/>
      <c r="L116" s="241"/>
      <c r="M116" s="242"/>
      <c r="N116" s="243"/>
      <c r="O116" s="243"/>
      <c r="P116" s="243"/>
      <c r="Q116" s="243"/>
      <c r="R116" s="243"/>
      <c r="S116" s="243"/>
      <c r="T116" s="244"/>
      <c r="AT116" s="245" t="s">
        <v>214</v>
      </c>
      <c r="AU116" s="245" t="s">
        <v>85</v>
      </c>
      <c r="AV116" s="12" t="s">
        <v>85</v>
      </c>
      <c r="AW116" s="12" t="s">
        <v>36</v>
      </c>
      <c r="AX116" s="12" t="s">
        <v>83</v>
      </c>
      <c r="AY116" s="245" t="s">
        <v>199</v>
      </c>
    </row>
    <row r="117" s="1" customFormat="1" ht="16.5" customHeight="1">
      <c r="B117" s="37"/>
      <c r="C117" s="218" t="s">
        <v>242</v>
      </c>
      <c r="D117" s="218" t="s">
        <v>201</v>
      </c>
      <c r="E117" s="219" t="s">
        <v>1320</v>
      </c>
      <c r="F117" s="220" t="s">
        <v>1321</v>
      </c>
      <c r="G117" s="221" t="s">
        <v>1322</v>
      </c>
      <c r="H117" s="222">
        <v>480</v>
      </c>
      <c r="I117" s="223"/>
      <c r="J117" s="224">
        <f>ROUND(I117*H117,2)</f>
        <v>0</v>
      </c>
      <c r="K117" s="220" t="s">
        <v>205</v>
      </c>
      <c r="L117" s="42"/>
      <c r="M117" s="225" t="s">
        <v>30</v>
      </c>
      <c r="N117" s="226" t="s">
        <v>46</v>
      </c>
      <c r="O117" s="82"/>
      <c r="P117" s="227">
        <f>O117*H117</f>
        <v>0</v>
      </c>
      <c r="Q117" s="227">
        <v>0</v>
      </c>
      <c r="R117" s="227">
        <f>Q117*H117</f>
        <v>0</v>
      </c>
      <c r="S117" s="227">
        <v>0</v>
      </c>
      <c r="T117" s="228">
        <f>S117*H117</f>
        <v>0</v>
      </c>
      <c r="AR117" s="229" t="s">
        <v>206</v>
      </c>
      <c r="AT117" s="229" t="s">
        <v>201</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2820</v>
      </c>
    </row>
    <row r="118" s="1" customFormat="1">
      <c r="B118" s="37"/>
      <c r="C118" s="38"/>
      <c r="D118" s="231" t="s">
        <v>208</v>
      </c>
      <c r="E118" s="38"/>
      <c r="F118" s="232" t="s">
        <v>1324</v>
      </c>
      <c r="G118" s="38"/>
      <c r="H118" s="38"/>
      <c r="I118" s="144"/>
      <c r="J118" s="38"/>
      <c r="K118" s="38"/>
      <c r="L118" s="42"/>
      <c r="M118" s="233"/>
      <c r="N118" s="82"/>
      <c r="O118" s="82"/>
      <c r="P118" s="82"/>
      <c r="Q118" s="82"/>
      <c r="R118" s="82"/>
      <c r="S118" s="82"/>
      <c r="T118" s="83"/>
      <c r="AT118" s="16" t="s">
        <v>208</v>
      </c>
      <c r="AU118" s="16" t="s">
        <v>85</v>
      </c>
    </row>
    <row r="119" s="1" customFormat="1">
      <c r="B119" s="37"/>
      <c r="C119" s="38"/>
      <c r="D119" s="231" t="s">
        <v>210</v>
      </c>
      <c r="E119" s="38"/>
      <c r="F119" s="234" t="s">
        <v>1325</v>
      </c>
      <c r="G119" s="38"/>
      <c r="H119" s="38"/>
      <c r="I119" s="144"/>
      <c r="J119" s="38"/>
      <c r="K119" s="38"/>
      <c r="L119" s="42"/>
      <c r="M119" s="233"/>
      <c r="N119" s="82"/>
      <c r="O119" s="82"/>
      <c r="P119" s="82"/>
      <c r="Q119" s="82"/>
      <c r="R119" s="82"/>
      <c r="S119" s="82"/>
      <c r="T119" s="83"/>
      <c r="AT119" s="16" t="s">
        <v>210</v>
      </c>
      <c r="AU119" s="16" t="s">
        <v>85</v>
      </c>
    </row>
    <row r="120" s="12" customFormat="1">
      <c r="B120" s="235"/>
      <c r="C120" s="236"/>
      <c r="D120" s="231" t="s">
        <v>214</v>
      </c>
      <c r="E120" s="237" t="s">
        <v>30</v>
      </c>
      <c r="F120" s="238" t="s">
        <v>2821</v>
      </c>
      <c r="G120" s="236"/>
      <c r="H120" s="239">
        <v>480</v>
      </c>
      <c r="I120" s="240"/>
      <c r="J120" s="236"/>
      <c r="K120" s="236"/>
      <c r="L120" s="241"/>
      <c r="M120" s="242"/>
      <c r="N120" s="243"/>
      <c r="O120" s="243"/>
      <c r="P120" s="243"/>
      <c r="Q120" s="243"/>
      <c r="R120" s="243"/>
      <c r="S120" s="243"/>
      <c r="T120" s="244"/>
      <c r="AT120" s="245" t="s">
        <v>214</v>
      </c>
      <c r="AU120" s="245" t="s">
        <v>85</v>
      </c>
      <c r="AV120" s="12" t="s">
        <v>85</v>
      </c>
      <c r="AW120" s="12" t="s">
        <v>36</v>
      </c>
      <c r="AX120" s="12" t="s">
        <v>83</v>
      </c>
      <c r="AY120" s="245" t="s">
        <v>199</v>
      </c>
    </row>
    <row r="121" s="1" customFormat="1" ht="16.5" customHeight="1">
      <c r="B121" s="37"/>
      <c r="C121" s="218" t="s">
        <v>247</v>
      </c>
      <c r="D121" s="218" t="s">
        <v>201</v>
      </c>
      <c r="E121" s="219" t="s">
        <v>1327</v>
      </c>
      <c r="F121" s="220" t="s">
        <v>1328</v>
      </c>
      <c r="G121" s="221" t="s">
        <v>1329</v>
      </c>
      <c r="H121" s="222">
        <v>60</v>
      </c>
      <c r="I121" s="223"/>
      <c r="J121" s="224">
        <f>ROUND(I121*H121,2)</f>
        <v>0</v>
      </c>
      <c r="K121" s="220" t="s">
        <v>205</v>
      </c>
      <c r="L121" s="42"/>
      <c r="M121" s="225" t="s">
        <v>30</v>
      </c>
      <c r="N121" s="226" t="s">
        <v>46</v>
      </c>
      <c r="O121" s="82"/>
      <c r="P121" s="227">
        <f>O121*H121</f>
        <v>0</v>
      </c>
      <c r="Q121" s="227">
        <v>0</v>
      </c>
      <c r="R121" s="227">
        <f>Q121*H121</f>
        <v>0</v>
      </c>
      <c r="S121" s="227">
        <v>0</v>
      </c>
      <c r="T121" s="228">
        <f>S121*H121</f>
        <v>0</v>
      </c>
      <c r="AR121" s="229" t="s">
        <v>206</v>
      </c>
      <c r="AT121" s="229" t="s">
        <v>201</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2822</v>
      </c>
    </row>
    <row r="122" s="1" customFormat="1">
      <c r="B122" s="37"/>
      <c r="C122" s="38"/>
      <c r="D122" s="231" t="s">
        <v>208</v>
      </c>
      <c r="E122" s="38"/>
      <c r="F122" s="232" t="s">
        <v>1331</v>
      </c>
      <c r="G122" s="38"/>
      <c r="H122" s="38"/>
      <c r="I122" s="144"/>
      <c r="J122" s="38"/>
      <c r="K122" s="38"/>
      <c r="L122" s="42"/>
      <c r="M122" s="233"/>
      <c r="N122" s="82"/>
      <c r="O122" s="82"/>
      <c r="P122" s="82"/>
      <c r="Q122" s="82"/>
      <c r="R122" s="82"/>
      <c r="S122" s="82"/>
      <c r="T122" s="83"/>
      <c r="AT122" s="16" t="s">
        <v>208</v>
      </c>
      <c r="AU122" s="16" t="s">
        <v>85</v>
      </c>
    </row>
    <row r="123" s="1" customFormat="1">
      <c r="B123" s="37"/>
      <c r="C123" s="38"/>
      <c r="D123" s="231" t="s">
        <v>210</v>
      </c>
      <c r="E123" s="38"/>
      <c r="F123" s="234" t="s">
        <v>1332</v>
      </c>
      <c r="G123" s="38"/>
      <c r="H123" s="38"/>
      <c r="I123" s="144"/>
      <c r="J123" s="38"/>
      <c r="K123" s="38"/>
      <c r="L123" s="42"/>
      <c r="M123" s="233"/>
      <c r="N123" s="82"/>
      <c r="O123" s="82"/>
      <c r="P123" s="82"/>
      <c r="Q123" s="82"/>
      <c r="R123" s="82"/>
      <c r="S123" s="82"/>
      <c r="T123" s="83"/>
      <c r="AT123" s="16" t="s">
        <v>210</v>
      </c>
      <c r="AU123" s="16" t="s">
        <v>85</v>
      </c>
    </row>
    <row r="124" s="1" customFormat="1" ht="16.5" customHeight="1">
      <c r="B124" s="37"/>
      <c r="C124" s="218" t="s">
        <v>254</v>
      </c>
      <c r="D124" s="218" t="s">
        <v>201</v>
      </c>
      <c r="E124" s="219" t="s">
        <v>1333</v>
      </c>
      <c r="F124" s="220" t="s">
        <v>1334</v>
      </c>
      <c r="G124" s="221" t="s">
        <v>229</v>
      </c>
      <c r="H124" s="222">
        <v>25</v>
      </c>
      <c r="I124" s="223"/>
      <c r="J124" s="224">
        <f>ROUND(I124*H124,2)</f>
        <v>0</v>
      </c>
      <c r="K124" s="220" t="s">
        <v>205</v>
      </c>
      <c r="L124" s="42"/>
      <c r="M124" s="225" t="s">
        <v>30</v>
      </c>
      <c r="N124" s="226" t="s">
        <v>46</v>
      </c>
      <c r="O124" s="82"/>
      <c r="P124" s="227">
        <f>O124*H124</f>
        <v>0</v>
      </c>
      <c r="Q124" s="227">
        <v>0.0086767000000000007</v>
      </c>
      <c r="R124" s="227">
        <f>Q124*H124</f>
        <v>0.21691750000000001</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2823</v>
      </c>
    </row>
    <row r="125" s="1" customFormat="1">
      <c r="B125" s="37"/>
      <c r="C125" s="38"/>
      <c r="D125" s="231" t="s">
        <v>208</v>
      </c>
      <c r="E125" s="38"/>
      <c r="F125" s="232" t="s">
        <v>1336</v>
      </c>
      <c r="G125" s="38"/>
      <c r="H125" s="38"/>
      <c r="I125" s="144"/>
      <c r="J125" s="38"/>
      <c r="K125" s="38"/>
      <c r="L125" s="42"/>
      <c r="M125" s="233"/>
      <c r="N125" s="82"/>
      <c r="O125" s="82"/>
      <c r="P125" s="82"/>
      <c r="Q125" s="82"/>
      <c r="R125" s="82"/>
      <c r="S125" s="82"/>
      <c r="T125" s="83"/>
      <c r="AT125" s="16" t="s">
        <v>208</v>
      </c>
      <c r="AU125" s="16" t="s">
        <v>85</v>
      </c>
    </row>
    <row r="126" s="1" customFormat="1">
      <c r="B126" s="37"/>
      <c r="C126" s="38"/>
      <c r="D126" s="231" t="s">
        <v>210</v>
      </c>
      <c r="E126" s="38"/>
      <c r="F126" s="234" t="s">
        <v>1337</v>
      </c>
      <c r="G126" s="38"/>
      <c r="H126" s="38"/>
      <c r="I126" s="144"/>
      <c r="J126" s="38"/>
      <c r="K126" s="38"/>
      <c r="L126" s="42"/>
      <c r="M126" s="233"/>
      <c r="N126" s="82"/>
      <c r="O126" s="82"/>
      <c r="P126" s="82"/>
      <c r="Q126" s="82"/>
      <c r="R126" s="82"/>
      <c r="S126" s="82"/>
      <c r="T126" s="83"/>
      <c r="AT126" s="16" t="s">
        <v>210</v>
      </c>
      <c r="AU126" s="16" t="s">
        <v>85</v>
      </c>
    </row>
    <row r="127" s="1" customFormat="1" ht="16.5" customHeight="1">
      <c r="B127" s="37"/>
      <c r="C127" s="218" t="s">
        <v>263</v>
      </c>
      <c r="D127" s="218" t="s">
        <v>201</v>
      </c>
      <c r="E127" s="219" t="s">
        <v>1512</v>
      </c>
      <c r="F127" s="220" t="s">
        <v>1513</v>
      </c>
      <c r="G127" s="221" t="s">
        <v>229</v>
      </c>
      <c r="H127" s="222">
        <v>17</v>
      </c>
      <c r="I127" s="223"/>
      <c r="J127" s="224">
        <f>ROUND(I127*H127,2)</f>
        <v>0</v>
      </c>
      <c r="K127" s="220" t="s">
        <v>205</v>
      </c>
      <c r="L127" s="42"/>
      <c r="M127" s="225" t="s">
        <v>30</v>
      </c>
      <c r="N127" s="226" t="s">
        <v>46</v>
      </c>
      <c r="O127" s="82"/>
      <c r="P127" s="227">
        <f>O127*H127</f>
        <v>0</v>
      </c>
      <c r="Q127" s="227">
        <v>0.060526700000000003</v>
      </c>
      <c r="R127" s="227">
        <f>Q127*H127</f>
        <v>1.0289539000000001</v>
      </c>
      <c r="S127" s="227">
        <v>0</v>
      </c>
      <c r="T127" s="228">
        <f>S127*H127</f>
        <v>0</v>
      </c>
      <c r="AR127" s="229" t="s">
        <v>206</v>
      </c>
      <c r="AT127" s="229" t="s">
        <v>201</v>
      </c>
      <c r="AU127" s="229" t="s">
        <v>85</v>
      </c>
      <c r="AY127" s="16" t="s">
        <v>199</v>
      </c>
      <c r="BE127" s="230">
        <f>IF(N127="základní",J127,0)</f>
        <v>0</v>
      </c>
      <c r="BF127" s="230">
        <f>IF(N127="snížená",J127,0)</f>
        <v>0</v>
      </c>
      <c r="BG127" s="230">
        <f>IF(N127="zákl. přenesená",J127,0)</f>
        <v>0</v>
      </c>
      <c r="BH127" s="230">
        <f>IF(N127="sníž. přenesená",J127,0)</f>
        <v>0</v>
      </c>
      <c r="BI127" s="230">
        <f>IF(N127="nulová",J127,0)</f>
        <v>0</v>
      </c>
      <c r="BJ127" s="16" t="s">
        <v>83</v>
      </c>
      <c r="BK127" s="230">
        <f>ROUND(I127*H127,2)</f>
        <v>0</v>
      </c>
      <c r="BL127" s="16" t="s">
        <v>206</v>
      </c>
      <c r="BM127" s="229" t="s">
        <v>2824</v>
      </c>
    </row>
    <row r="128" s="1" customFormat="1">
      <c r="B128" s="37"/>
      <c r="C128" s="38"/>
      <c r="D128" s="231" t="s">
        <v>208</v>
      </c>
      <c r="E128" s="38"/>
      <c r="F128" s="232" t="s">
        <v>1515</v>
      </c>
      <c r="G128" s="38"/>
      <c r="H128" s="38"/>
      <c r="I128" s="144"/>
      <c r="J128" s="38"/>
      <c r="K128" s="38"/>
      <c r="L128" s="42"/>
      <c r="M128" s="233"/>
      <c r="N128" s="82"/>
      <c r="O128" s="82"/>
      <c r="P128" s="82"/>
      <c r="Q128" s="82"/>
      <c r="R128" s="82"/>
      <c r="S128" s="82"/>
      <c r="T128" s="83"/>
      <c r="AT128" s="16" t="s">
        <v>208</v>
      </c>
      <c r="AU128" s="16" t="s">
        <v>85</v>
      </c>
    </row>
    <row r="129" s="1" customFormat="1">
      <c r="B129" s="37"/>
      <c r="C129" s="38"/>
      <c r="D129" s="231" t="s">
        <v>210</v>
      </c>
      <c r="E129" s="38"/>
      <c r="F129" s="234" t="s">
        <v>1337</v>
      </c>
      <c r="G129" s="38"/>
      <c r="H129" s="38"/>
      <c r="I129" s="144"/>
      <c r="J129" s="38"/>
      <c r="K129" s="38"/>
      <c r="L129" s="42"/>
      <c r="M129" s="233"/>
      <c r="N129" s="82"/>
      <c r="O129" s="82"/>
      <c r="P129" s="82"/>
      <c r="Q129" s="82"/>
      <c r="R129" s="82"/>
      <c r="S129" s="82"/>
      <c r="T129" s="83"/>
      <c r="AT129" s="16" t="s">
        <v>210</v>
      </c>
      <c r="AU129" s="16" t="s">
        <v>85</v>
      </c>
    </row>
    <row r="130" s="1" customFormat="1" ht="16.5" customHeight="1">
      <c r="B130" s="37"/>
      <c r="C130" s="218" t="s">
        <v>225</v>
      </c>
      <c r="D130" s="218" t="s">
        <v>201</v>
      </c>
      <c r="E130" s="219" t="s">
        <v>1338</v>
      </c>
      <c r="F130" s="220" t="s">
        <v>1339</v>
      </c>
      <c r="G130" s="221" t="s">
        <v>229</v>
      </c>
      <c r="H130" s="222">
        <v>1822.6800000000001</v>
      </c>
      <c r="I130" s="223"/>
      <c r="J130" s="224">
        <f>ROUND(I130*H130,2)</f>
        <v>0</v>
      </c>
      <c r="K130" s="220" t="s">
        <v>205</v>
      </c>
      <c r="L130" s="42"/>
      <c r="M130" s="225" t="s">
        <v>30</v>
      </c>
      <c r="N130" s="226" t="s">
        <v>46</v>
      </c>
      <c r="O130" s="82"/>
      <c r="P130" s="227">
        <f>O130*H130</f>
        <v>0</v>
      </c>
      <c r="Q130" s="227">
        <v>0.000135</v>
      </c>
      <c r="R130" s="227">
        <f>Q130*H130</f>
        <v>0.24606180000000003</v>
      </c>
      <c r="S130" s="227">
        <v>0</v>
      </c>
      <c r="T130" s="228">
        <f>S130*H130</f>
        <v>0</v>
      </c>
      <c r="AR130" s="229" t="s">
        <v>206</v>
      </c>
      <c r="AT130" s="229" t="s">
        <v>201</v>
      </c>
      <c r="AU130" s="229" t="s">
        <v>85</v>
      </c>
      <c r="AY130" s="16" t="s">
        <v>199</v>
      </c>
      <c r="BE130" s="230">
        <f>IF(N130="základní",J130,0)</f>
        <v>0</v>
      </c>
      <c r="BF130" s="230">
        <f>IF(N130="snížená",J130,0)</f>
        <v>0</v>
      </c>
      <c r="BG130" s="230">
        <f>IF(N130="zákl. přenesená",J130,0)</f>
        <v>0</v>
      </c>
      <c r="BH130" s="230">
        <f>IF(N130="sníž. přenesená",J130,0)</f>
        <v>0</v>
      </c>
      <c r="BI130" s="230">
        <f>IF(N130="nulová",J130,0)</f>
        <v>0</v>
      </c>
      <c r="BJ130" s="16" t="s">
        <v>83</v>
      </c>
      <c r="BK130" s="230">
        <f>ROUND(I130*H130,2)</f>
        <v>0</v>
      </c>
      <c r="BL130" s="16" t="s">
        <v>206</v>
      </c>
      <c r="BM130" s="229" t="s">
        <v>2825</v>
      </c>
    </row>
    <row r="131" s="1" customFormat="1">
      <c r="B131" s="37"/>
      <c r="C131" s="38"/>
      <c r="D131" s="231" t="s">
        <v>208</v>
      </c>
      <c r="E131" s="38"/>
      <c r="F131" s="232" t="s">
        <v>1341</v>
      </c>
      <c r="G131" s="38"/>
      <c r="H131" s="38"/>
      <c r="I131" s="144"/>
      <c r="J131" s="38"/>
      <c r="K131" s="38"/>
      <c r="L131" s="42"/>
      <c r="M131" s="233"/>
      <c r="N131" s="82"/>
      <c r="O131" s="82"/>
      <c r="P131" s="82"/>
      <c r="Q131" s="82"/>
      <c r="R131" s="82"/>
      <c r="S131" s="82"/>
      <c r="T131" s="83"/>
      <c r="AT131" s="16" t="s">
        <v>208</v>
      </c>
      <c r="AU131" s="16" t="s">
        <v>85</v>
      </c>
    </row>
    <row r="132" s="1" customFormat="1">
      <c r="B132" s="37"/>
      <c r="C132" s="38"/>
      <c r="D132" s="231" t="s">
        <v>210</v>
      </c>
      <c r="E132" s="38"/>
      <c r="F132" s="234" t="s">
        <v>1342</v>
      </c>
      <c r="G132" s="38"/>
      <c r="H132" s="38"/>
      <c r="I132" s="144"/>
      <c r="J132" s="38"/>
      <c r="K132" s="38"/>
      <c r="L132" s="42"/>
      <c r="M132" s="233"/>
      <c r="N132" s="82"/>
      <c r="O132" s="82"/>
      <c r="P132" s="82"/>
      <c r="Q132" s="82"/>
      <c r="R132" s="82"/>
      <c r="S132" s="82"/>
      <c r="T132" s="83"/>
      <c r="AT132" s="16" t="s">
        <v>210</v>
      </c>
      <c r="AU132" s="16" t="s">
        <v>85</v>
      </c>
    </row>
    <row r="133" s="12" customFormat="1">
      <c r="B133" s="235"/>
      <c r="C133" s="236"/>
      <c r="D133" s="231" t="s">
        <v>214</v>
      </c>
      <c r="E133" s="237" t="s">
        <v>30</v>
      </c>
      <c r="F133" s="238" t="s">
        <v>2826</v>
      </c>
      <c r="G133" s="236"/>
      <c r="H133" s="239">
        <v>1822.6800000000001</v>
      </c>
      <c r="I133" s="240"/>
      <c r="J133" s="236"/>
      <c r="K133" s="236"/>
      <c r="L133" s="241"/>
      <c r="M133" s="242"/>
      <c r="N133" s="243"/>
      <c r="O133" s="243"/>
      <c r="P133" s="243"/>
      <c r="Q133" s="243"/>
      <c r="R133" s="243"/>
      <c r="S133" s="243"/>
      <c r="T133" s="244"/>
      <c r="AT133" s="245" t="s">
        <v>214</v>
      </c>
      <c r="AU133" s="245" t="s">
        <v>85</v>
      </c>
      <c r="AV133" s="12" t="s">
        <v>85</v>
      </c>
      <c r="AW133" s="12" t="s">
        <v>36</v>
      </c>
      <c r="AX133" s="12" t="s">
        <v>83</v>
      </c>
      <c r="AY133" s="245" t="s">
        <v>199</v>
      </c>
    </row>
    <row r="134" s="1" customFormat="1" ht="16.5" customHeight="1">
      <c r="B134" s="37"/>
      <c r="C134" s="218" t="s">
        <v>124</v>
      </c>
      <c r="D134" s="218" t="s">
        <v>201</v>
      </c>
      <c r="E134" s="219" t="s">
        <v>1344</v>
      </c>
      <c r="F134" s="220" t="s">
        <v>1345</v>
      </c>
      <c r="G134" s="221" t="s">
        <v>229</v>
      </c>
      <c r="H134" s="222">
        <v>1822.6800000000001</v>
      </c>
      <c r="I134" s="223"/>
      <c r="J134" s="224">
        <f>ROUND(I134*H134,2)</f>
        <v>0</v>
      </c>
      <c r="K134" s="220" t="s">
        <v>205</v>
      </c>
      <c r="L134" s="42"/>
      <c r="M134" s="225" t="s">
        <v>30</v>
      </c>
      <c r="N134" s="226" t="s">
        <v>46</v>
      </c>
      <c r="O134" s="82"/>
      <c r="P134" s="227">
        <f>O134*H134</f>
        <v>0</v>
      </c>
      <c r="Q134" s="227">
        <v>0</v>
      </c>
      <c r="R134" s="227">
        <f>Q134*H134</f>
        <v>0</v>
      </c>
      <c r="S134" s="227">
        <v>0</v>
      </c>
      <c r="T134" s="228">
        <f>S134*H134</f>
        <v>0</v>
      </c>
      <c r="AR134" s="229" t="s">
        <v>206</v>
      </c>
      <c r="AT134" s="229" t="s">
        <v>201</v>
      </c>
      <c r="AU134" s="229" t="s">
        <v>85</v>
      </c>
      <c r="AY134" s="16" t="s">
        <v>199</v>
      </c>
      <c r="BE134" s="230">
        <f>IF(N134="základní",J134,0)</f>
        <v>0</v>
      </c>
      <c r="BF134" s="230">
        <f>IF(N134="snížená",J134,0)</f>
        <v>0</v>
      </c>
      <c r="BG134" s="230">
        <f>IF(N134="zákl. přenesená",J134,0)</f>
        <v>0</v>
      </c>
      <c r="BH134" s="230">
        <f>IF(N134="sníž. přenesená",J134,0)</f>
        <v>0</v>
      </c>
      <c r="BI134" s="230">
        <f>IF(N134="nulová",J134,0)</f>
        <v>0</v>
      </c>
      <c r="BJ134" s="16" t="s">
        <v>83</v>
      </c>
      <c r="BK134" s="230">
        <f>ROUND(I134*H134,2)</f>
        <v>0</v>
      </c>
      <c r="BL134" s="16" t="s">
        <v>206</v>
      </c>
      <c r="BM134" s="229" t="s">
        <v>2827</v>
      </c>
    </row>
    <row r="135" s="1" customFormat="1">
      <c r="B135" s="37"/>
      <c r="C135" s="38"/>
      <c r="D135" s="231" t="s">
        <v>208</v>
      </c>
      <c r="E135" s="38"/>
      <c r="F135" s="232" t="s">
        <v>1347</v>
      </c>
      <c r="G135" s="38"/>
      <c r="H135" s="38"/>
      <c r="I135" s="144"/>
      <c r="J135" s="38"/>
      <c r="K135" s="38"/>
      <c r="L135" s="42"/>
      <c r="M135" s="233"/>
      <c r="N135" s="82"/>
      <c r="O135" s="82"/>
      <c r="P135" s="82"/>
      <c r="Q135" s="82"/>
      <c r="R135" s="82"/>
      <c r="S135" s="82"/>
      <c r="T135" s="83"/>
      <c r="AT135" s="16" t="s">
        <v>208</v>
      </c>
      <c r="AU135" s="16" t="s">
        <v>85</v>
      </c>
    </row>
    <row r="136" s="1" customFormat="1">
      <c r="B136" s="37"/>
      <c r="C136" s="38"/>
      <c r="D136" s="231" t="s">
        <v>210</v>
      </c>
      <c r="E136" s="38"/>
      <c r="F136" s="234" t="s">
        <v>1342</v>
      </c>
      <c r="G136" s="38"/>
      <c r="H136" s="38"/>
      <c r="I136" s="144"/>
      <c r="J136" s="38"/>
      <c r="K136" s="38"/>
      <c r="L136" s="42"/>
      <c r="M136" s="233"/>
      <c r="N136" s="82"/>
      <c r="O136" s="82"/>
      <c r="P136" s="82"/>
      <c r="Q136" s="82"/>
      <c r="R136" s="82"/>
      <c r="S136" s="82"/>
      <c r="T136" s="83"/>
      <c r="AT136" s="16" t="s">
        <v>210</v>
      </c>
      <c r="AU136" s="16" t="s">
        <v>85</v>
      </c>
    </row>
    <row r="137" s="12" customFormat="1">
      <c r="B137" s="235"/>
      <c r="C137" s="236"/>
      <c r="D137" s="231" t="s">
        <v>214</v>
      </c>
      <c r="E137" s="237" t="s">
        <v>30</v>
      </c>
      <c r="F137" s="238" t="s">
        <v>2826</v>
      </c>
      <c r="G137" s="236"/>
      <c r="H137" s="239">
        <v>1822.6800000000001</v>
      </c>
      <c r="I137" s="240"/>
      <c r="J137" s="236"/>
      <c r="K137" s="236"/>
      <c r="L137" s="241"/>
      <c r="M137" s="242"/>
      <c r="N137" s="243"/>
      <c r="O137" s="243"/>
      <c r="P137" s="243"/>
      <c r="Q137" s="243"/>
      <c r="R137" s="243"/>
      <c r="S137" s="243"/>
      <c r="T137" s="244"/>
      <c r="AT137" s="245" t="s">
        <v>214</v>
      </c>
      <c r="AU137" s="245" t="s">
        <v>85</v>
      </c>
      <c r="AV137" s="12" t="s">
        <v>85</v>
      </c>
      <c r="AW137" s="12" t="s">
        <v>36</v>
      </c>
      <c r="AX137" s="12" t="s">
        <v>83</v>
      </c>
      <c r="AY137" s="245" t="s">
        <v>199</v>
      </c>
    </row>
    <row r="138" s="1" customFormat="1" ht="16.5" customHeight="1">
      <c r="B138" s="37"/>
      <c r="C138" s="218" t="s">
        <v>127</v>
      </c>
      <c r="D138" s="218" t="s">
        <v>201</v>
      </c>
      <c r="E138" s="219" t="s">
        <v>1520</v>
      </c>
      <c r="F138" s="220" t="s">
        <v>1521</v>
      </c>
      <c r="G138" s="221" t="s">
        <v>221</v>
      </c>
      <c r="H138" s="222">
        <v>2.6859999999999999</v>
      </c>
      <c r="I138" s="223"/>
      <c r="J138" s="224">
        <f>ROUND(I138*H138,2)</f>
        <v>0</v>
      </c>
      <c r="K138" s="220" t="s">
        <v>205</v>
      </c>
      <c r="L138" s="42"/>
      <c r="M138" s="225" t="s">
        <v>30</v>
      </c>
      <c r="N138" s="226" t="s">
        <v>46</v>
      </c>
      <c r="O138" s="82"/>
      <c r="P138" s="227">
        <f>O138*H138</f>
        <v>0</v>
      </c>
      <c r="Q138" s="227">
        <v>0</v>
      </c>
      <c r="R138" s="227">
        <f>Q138*H138</f>
        <v>0</v>
      </c>
      <c r="S138" s="227">
        <v>0</v>
      </c>
      <c r="T138" s="228">
        <f>S138*H138</f>
        <v>0</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2828</v>
      </c>
    </row>
    <row r="139" s="1" customFormat="1">
      <c r="B139" s="37"/>
      <c r="C139" s="38"/>
      <c r="D139" s="231" t="s">
        <v>208</v>
      </c>
      <c r="E139" s="38"/>
      <c r="F139" s="232" t="s">
        <v>1523</v>
      </c>
      <c r="G139" s="38"/>
      <c r="H139" s="38"/>
      <c r="I139" s="144"/>
      <c r="J139" s="38"/>
      <c r="K139" s="38"/>
      <c r="L139" s="42"/>
      <c r="M139" s="233"/>
      <c r="N139" s="82"/>
      <c r="O139" s="82"/>
      <c r="P139" s="82"/>
      <c r="Q139" s="82"/>
      <c r="R139" s="82"/>
      <c r="S139" s="82"/>
      <c r="T139" s="83"/>
      <c r="AT139" s="16" t="s">
        <v>208</v>
      </c>
      <c r="AU139" s="16" t="s">
        <v>85</v>
      </c>
    </row>
    <row r="140" s="1" customFormat="1">
      <c r="B140" s="37"/>
      <c r="C140" s="38"/>
      <c r="D140" s="231" t="s">
        <v>210</v>
      </c>
      <c r="E140" s="38"/>
      <c r="F140" s="234" t="s">
        <v>379</v>
      </c>
      <c r="G140" s="38"/>
      <c r="H140" s="38"/>
      <c r="I140" s="144"/>
      <c r="J140" s="38"/>
      <c r="K140" s="38"/>
      <c r="L140" s="42"/>
      <c r="M140" s="233"/>
      <c r="N140" s="82"/>
      <c r="O140" s="82"/>
      <c r="P140" s="82"/>
      <c r="Q140" s="82"/>
      <c r="R140" s="82"/>
      <c r="S140" s="82"/>
      <c r="T140" s="83"/>
      <c r="AT140" s="16" t="s">
        <v>210</v>
      </c>
      <c r="AU140" s="16" t="s">
        <v>85</v>
      </c>
    </row>
    <row r="141" s="12" customFormat="1">
      <c r="B141" s="235"/>
      <c r="C141" s="236"/>
      <c r="D141" s="231" t="s">
        <v>214</v>
      </c>
      <c r="E141" s="237" t="s">
        <v>30</v>
      </c>
      <c r="F141" s="238" t="s">
        <v>1524</v>
      </c>
      <c r="G141" s="236"/>
      <c r="H141" s="239">
        <v>2.6859999999999999</v>
      </c>
      <c r="I141" s="240"/>
      <c r="J141" s="236"/>
      <c r="K141" s="236"/>
      <c r="L141" s="241"/>
      <c r="M141" s="242"/>
      <c r="N141" s="243"/>
      <c r="O141" s="243"/>
      <c r="P141" s="243"/>
      <c r="Q141" s="243"/>
      <c r="R141" s="243"/>
      <c r="S141" s="243"/>
      <c r="T141" s="244"/>
      <c r="AT141" s="245" t="s">
        <v>214</v>
      </c>
      <c r="AU141" s="245" t="s">
        <v>85</v>
      </c>
      <c r="AV141" s="12" t="s">
        <v>85</v>
      </c>
      <c r="AW141" s="12" t="s">
        <v>36</v>
      </c>
      <c r="AX141" s="12" t="s">
        <v>83</v>
      </c>
      <c r="AY141" s="245" t="s">
        <v>199</v>
      </c>
    </row>
    <row r="142" s="1" customFormat="1" ht="16.5" customHeight="1">
      <c r="B142" s="37"/>
      <c r="C142" s="218" t="s">
        <v>130</v>
      </c>
      <c r="D142" s="218" t="s">
        <v>201</v>
      </c>
      <c r="E142" s="219" t="s">
        <v>1348</v>
      </c>
      <c r="F142" s="220" t="s">
        <v>1349</v>
      </c>
      <c r="G142" s="221" t="s">
        <v>221</v>
      </c>
      <c r="H142" s="222">
        <v>492.05599999999998</v>
      </c>
      <c r="I142" s="223"/>
      <c r="J142" s="224">
        <f>ROUND(I142*H142,2)</f>
        <v>0</v>
      </c>
      <c r="K142" s="220" t="s">
        <v>205</v>
      </c>
      <c r="L142" s="42"/>
      <c r="M142" s="225" t="s">
        <v>30</v>
      </c>
      <c r="N142" s="226" t="s">
        <v>46</v>
      </c>
      <c r="O142" s="82"/>
      <c r="P142" s="227">
        <f>O142*H142</f>
        <v>0</v>
      </c>
      <c r="Q142" s="227">
        <v>0</v>
      </c>
      <c r="R142" s="227">
        <f>Q142*H142</f>
        <v>0</v>
      </c>
      <c r="S142" s="227">
        <v>0</v>
      </c>
      <c r="T142" s="228">
        <f>S142*H142</f>
        <v>0</v>
      </c>
      <c r="AR142" s="229" t="s">
        <v>206</v>
      </c>
      <c r="AT142" s="229" t="s">
        <v>201</v>
      </c>
      <c r="AU142" s="229" t="s">
        <v>85</v>
      </c>
      <c r="AY142" s="16" t="s">
        <v>199</v>
      </c>
      <c r="BE142" s="230">
        <f>IF(N142="základní",J142,0)</f>
        <v>0</v>
      </c>
      <c r="BF142" s="230">
        <f>IF(N142="snížená",J142,0)</f>
        <v>0</v>
      </c>
      <c r="BG142" s="230">
        <f>IF(N142="zákl. přenesená",J142,0)</f>
        <v>0</v>
      </c>
      <c r="BH142" s="230">
        <f>IF(N142="sníž. přenesená",J142,0)</f>
        <v>0</v>
      </c>
      <c r="BI142" s="230">
        <f>IF(N142="nulová",J142,0)</f>
        <v>0</v>
      </c>
      <c r="BJ142" s="16" t="s">
        <v>83</v>
      </c>
      <c r="BK142" s="230">
        <f>ROUND(I142*H142,2)</f>
        <v>0</v>
      </c>
      <c r="BL142" s="16" t="s">
        <v>206</v>
      </c>
      <c r="BM142" s="229" t="s">
        <v>2829</v>
      </c>
    </row>
    <row r="143" s="1" customFormat="1">
      <c r="B143" s="37"/>
      <c r="C143" s="38"/>
      <c r="D143" s="231" t="s">
        <v>208</v>
      </c>
      <c r="E143" s="38"/>
      <c r="F143" s="232" t="s">
        <v>1351</v>
      </c>
      <c r="G143" s="38"/>
      <c r="H143" s="38"/>
      <c r="I143" s="144"/>
      <c r="J143" s="38"/>
      <c r="K143" s="38"/>
      <c r="L143" s="42"/>
      <c r="M143" s="233"/>
      <c r="N143" s="82"/>
      <c r="O143" s="82"/>
      <c r="P143" s="82"/>
      <c r="Q143" s="82"/>
      <c r="R143" s="82"/>
      <c r="S143" s="82"/>
      <c r="T143" s="83"/>
      <c r="AT143" s="16" t="s">
        <v>208</v>
      </c>
      <c r="AU143" s="16" t="s">
        <v>85</v>
      </c>
    </row>
    <row r="144" s="1" customFormat="1">
      <c r="B144" s="37"/>
      <c r="C144" s="38"/>
      <c r="D144" s="231" t="s">
        <v>210</v>
      </c>
      <c r="E144" s="38"/>
      <c r="F144" s="234" t="s">
        <v>1352</v>
      </c>
      <c r="G144" s="38"/>
      <c r="H144" s="38"/>
      <c r="I144" s="144"/>
      <c r="J144" s="38"/>
      <c r="K144" s="38"/>
      <c r="L144" s="42"/>
      <c r="M144" s="233"/>
      <c r="N144" s="82"/>
      <c r="O144" s="82"/>
      <c r="P144" s="82"/>
      <c r="Q144" s="82"/>
      <c r="R144" s="82"/>
      <c r="S144" s="82"/>
      <c r="T144" s="83"/>
      <c r="AT144" s="16" t="s">
        <v>210</v>
      </c>
      <c r="AU144" s="16" t="s">
        <v>85</v>
      </c>
    </row>
    <row r="145" s="1" customFormat="1" ht="16.5" customHeight="1">
      <c r="B145" s="37"/>
      <c r="C145" s="218" t="s">
        <v>133</v>
      </c>
      <c r="D145" s="218" t="s">
        <v>201</v>
      </c>
      <c r="E145" s="219" t="s">
        <v>2830</v>
      </c>
      <c r="F145" s="220" t="s">
        <v>2831</v>
      </c>
      <c r="G145" s="221" t="s">
        <v>221</v>
      </c>
      <c r="H145" s="222">
        <v>122.625</v>
      </c>
      <c r="I145" s="223"/>
      <c r="J145" s="224">
        <f>ROUND(I145*H145,2)</f>
        <v>0</v>
      </c>
      <c r="K145" s="220" t="s">
        <v>205</v>
      </c>
      <c r="L145" s="42"/>
      <c r="M145" s="225" t="s">
        <v>30</v>
      </c>
      <c r="N145" s="226" t="s">
        <v>46</v>
      </c>
      <c r="O145" s="82"/>
      <c r="P145" s="227">
        <f>O145*H145</f>
        <v>0</v>
      </c>
      <c r="Q145" s="227">
        <v>0</v>
      </c>
      <c r="R145" s="227">
        <f>Q145*H145</f>
        <v>0</v>
      </c>
      <c r="S145" s="227">
        <v>0</v>
      </c>
      <c r="T145" s="228">
        <f>S145*H145</f>
        <v>0</v>
      </c>
      <c r="AR145" s="229" t="s">
        <v>206</v>
      </c>
      <c r="AT145" s="229" t="s">
        <v>201</v>
      </c>
      <c r="AU145" s="229" t="s">
        <v>85</v>
      </c>
      <c r="AY145" s="16" t="s">
        <v>199</v>
      </c>
      <c r="BE145" s="230">
        <f>IF(N145="základní",J145,0)</f>
        <v>0</v>
      </c>
      <c r="BF145" s="230">
        <f>IF(N145="snížená",J145,0)</f>
        <v>0</v>
      </c>
      <c r="BG145" s="230">
        <f>IF(N145="zákl. přenesená",J145,0)</f>
        <v>0</v>
      </c>
      <c r="BH145" s="230">
        <f>IF(N145="sníž. přenesená",J145,0)</f>
        <v>0</v>
      </c>
      <c r="BI145" s="230">
        <f>IF(N145="nulová",J145,0)</f>
        <v>0</v>
      </c>
      <c r="BJ145" s="16" t="s">
        <v>83</v>
      </c>
      <c r="BK145" s="230">
        <f>ROUND(I145*H145,2)</f>
        <v>0</v>
      </c>
      <c r="BL145" s="16" t="s">
        <v>206</v>
      </c>
      <c r="BM145" s="229" t="s">
        <v>2832</v>
      </c>
    </row>
    <row r="146" s="1" customFormat="1">
      <c r="B146" s="37"/>
      <c r="C146" s="38"/>
      <c r="D146" s="231" t="s">
        <v>208</v>
      </c>
      <c r="E146" s="38"/>
      <c r="F146" s="232" t="s">
        <v>2833</v>
      </c>
      <c r="G146" s="38"/>
      <c r="H146" s="38"/>
      <c r="I146" s="144"/>
      <c r="J146" s="38"/>
      <c r="K146" s="38"/>
      <c r="L146" s="42"/>
      <c r="M146" s="233"/>
      <c r="N146" s="82"/>
      <c r="O146" s="82"/>
      <c r="P146" s="82"/>
      <c r="Q146" s="82"/>
      <c r="R146" s="82"/>
      <c r="S146" s="82"/>
      <c r="T146" s="83"/>
      <c r="AT146" s="16" t="s">
        <v>208</v>
      </c>
      <c r="AU146" s="16" t="s">
        <v>85</v>
      </c>
    </row>
    <row r="147" s="1" customFormat="1">
      <c r="B147" s="37"/>
      <c r="C147" s="38"/>
      <c r="D147" s="231" t="s">
        <v>210</v>
      </c>
      <c r="E147" s="38"/>
      <c r="F147" s="234" t="s">
        <v>2834</v>
      </c>
      <c r="G147" s="38"/>
      <c r="H147" s="38"/>
      <c r="I147" s="144"/>
      <c r="J147" s="38"/>
      <c r="K147" s="38"/>
      <c r="L147" s="42"/>
      <c r="M147" s="233"/>
      <c r="N147" s="82"/>
      <c r="O147" s="82"/>
      <c r="P147" s="82"/>
      <c r="Q147" s="82"/>
      <c r="R147" s="82"/>
      <c r="S147" s="82"/>
      <c r="T147" s="83"/>
      <c r="AT147" s="16" t="s">
        <v>210</v>
      </c>
      <c r="AU147" s="16" t="s">
        <v>85</v>
      </c>
    </row>
    <row r="148" s="12" customFormat="1">
      <c r="B148" s="235"/>
      <c r="C148" s="236"/>
      <c r="D148" s="231" t="s">
        <v>214</v>
      </c>
      <c r="E148" s="237" t="s">
        <v>30</v>
      </c>
      <c r="F148" s="238" t="s">
        <v>2835</v>
      </c>
      <c r="G148" s="236"/>
      <c r="H148" s="239">
        <v>122.625</v>
      </c>
      <c r="I148" s="240"/>
      <c r="J148" s="236"/>
      <c r="K148" s="236"/>
      <c r="L148" s="241"/>
      <c r="M148" s="242"/>
      <c r="N148" s="243"/>
      <c r="O148" s="243"/>
      <c r="P148" s="243"/>
      <c r="Q148" s="243"/>
      <c r="R148" s="243"/>
      <c r="S148" s="243"/>
      <c r="T148" s="244"/>
      <c r="AT148" s="245" t="s">
        <v>214</v>
      </c>
      <c r="AU148" s="245" t="s">
        <v>85</v>
      </c>
      <c r="AV148" s="12" t="s">
        <v>85</v>
      </c>
      <c r="AW148" s="12" t="s">
        <v>36</v>
      </c>
      <c r="AX148" s="12" t="s">
        <v>83</v>
      </c>
      <c r="AY148" s="245" t="s">
        <v>199</v>
      </c>
    </row>
    <row r="149" s="1" customFormat="1" ht="16.5" customHeight="1">
      <c r="B149" s="37"/>
      <c r="C149" s="218" t="s">
        <v>136</v>
      </c>
      <c r="D149" s="218" t="s">
        <v>201</v>
      </c>
      <c r="E149" s="219" t="s">
        <v>2836</v>
      </c>
      <c r="F149" s="220" t="s">
        <v>2837</v>
      </c>
      <c r="G149" s="221" t="s">
        <v>221</v>
      </c>
      <c r="H149" s="222">
        <v>36.787999999999997</v>
      </c>
      <c r="I149" s="223"/>
      <c r="J149" s="224">
        <f>ROUND(I149*H149,2)</f>
        <v>0</v>
      </c>
      <c r="K149" s="220" t="s">
        <v>205</v>
      </c>
      <c r="L149" s="42"/>
      <c r="M149" s="225" t="s">
        <v>30</v>
      </c>
      <c r="N149" s="226" t="s">
        <v>46</v>
      </c>
      <c r="O149" s="82"/>
      <c r="P149" s="227">
        <f>O149*H149</f>
        <v>0</v>
      </c>
      <c r="Q149" s="227">
        <v>0</v>
      </c>
      <c r="R149" s="227">
        <f>Q149*H149</f>
        <v>0</v>
      </c>
      <c r="S149" s="227">
        <v>0</v>
      </c>
      <c r="T149" s="228">
        <f>S149*H149</f>
        <v>0</v>
      </c>
      <c r="AR149" s="229" t="s">
        <v>206</v>
      </c>
      <c r="AT149" s="229" t="s">
        <v>201</v>
      </c>
      <c r="AU149" s="229" t="s">
        <v>85</v>
      </c>
      <c r="AY149" s="16" t="s">
        <v>199</v>
      </c>
      <c r="BE149" s="230">
        <f>IF(N149="základní",J149,0)</f>
        <v>0</v>
      </c>
      <c r="BF149" s="230">
        <f>IF(N149="snížená",J149,0)</f>
        <v>0</v>
      </c>
      <c r="BG149" s="230">
        <f>IF(N149="zákl. přenesená",J149,0)</f>
        <v>0</v>
      </c>
      <c r="BH149" s="230">
        <f>IF(N149="sníž. přenesená",J149,0)</f>
        <v>0</v>
      </c>
      <c r="BI149" s="230">
        <f>IF(N149="nulová",J149,0)</f>
        <v>0</v>
      </c>
      <c r="BJ149" s="16" t="s">
        <v>83</v>
      </c>
      <c r="BK149" s="230">
        <f>ROUND(I149*H149,2)</f>
        <v>0</v>
      </c>
      <c r="BL149" s="16" t="s">
        <v>206</v>
      </c>
      <c r="BM149" s="229" t="s">
        <v>2838</v>
      </c>
    </row>
    <row r="150" s="1" customFormat="1">
      <c r="B150" s="37"/>
      <c r="C150" s="38"/>
      <c r="D150" s="231" t="s">
        <v>208</v>
      </c>
      <c r="E150" s="38"/>
      <c r="F150" s="232" t="s">
        <v>2839</v>
      </c>
      <c r="G150" s="38"/>
      <c r="H150" s="38"/>
      <c r="I150" s="144"/>
      <c r="J150" s="38"/>
      <c r="K150" s="38"/>
      <c r="L150" s="42"/>
      <c r="M150" s="233"/>
      <c r="N150" s="82"/>
      <c r="O150" s="82"/>
      <c r="P150" s="82"/>
      <c r="Q150" s="82"/>
      <c r="R150" s="82"/>
      <c r="S150" s="82"/>
      <c r="T150" s="83"/>
      <c r="AT150" s="16" t="s">
        <v>208</v>
      </c>
      <c r="AU150" s="16" t="s">
        <v>85</v>
      </c>
    </row>
    <row r="151" s="1" customFormat="1">
      <c r="B151" s="37"/>
      <c r="C151" s="38"/>
      <c r="D151" s="231" t="s">
        <v>210</v>
      </c>
      <c r="E151" s="38"/>
      <c r="F151" s="234" t="s">
        <v>2834</v>
      </c>
      <c r="G151" s="38"/>
      <c r="H151" s="38"/>
      <c r="I151" s="144"/>
      <c r="J151" s="38"/>
      <c r="K151" s="38"/>
      <c r="L151" s="42"/>
      <c r="M151" s="233"/>
      <c r="N151" s="82"/>
      <c r="O151" s="82"/>
      <c r="P151" s="82"/>
      <c r="Q151" s="82"/>
      <c r="R151" s="82"/>
      <c r="S151" s="82"/>
      <c r="T151" s="83"/>
      <c r="AT151" s="16" t="s">
        <v>210</v>
      </c>
      <c r="AU151" s="16" t="s">
        <v>85</v>
      </c>
    </row>
    <row r="152" s="1" customFormat="1" ht="16.5" customHeight="1">
      <c r="B152" s="37"/>
      <c r="C152" s="218" t="s">
        <v>8</v>
      </c>
      <c r="D152" s="218" t="s">
        <v>201</v>
      </c>
      <c r="E152" s="219" t="s">
        <v>1526</v>
      </c>
      <c r="F152" s="220" t="s">
        <v>1527</v>
      </c>
      <c r="G152" s="221" t="s">
        <v>221</v>
      </c>
      <c r="H152" s="222">
        <v>1640.185</v>
      </c>
      <c r="I152" s="223"/>
      <c r="J152" s="224">
        <f>ROUND(I152*H152,2)</f>
        <v>0</v>
      </c>
      <c r="K152" s="220" t="s">
        <v>205</v>
      </c>
      <c r="L152" s="42"/>
      <c r="M152" s="225" t="s">
        <v>30</v>
      </c>
      <c r="N152" s="226" t="s">
        <v>46</v>
      </c>
      <c r="O152" s="82"/>
      <c r="P152" s="227">
        <f>O152*H152</f>
        <v>0</v>
      </c>
      <c r="Q152" s="227">
        <v>0</v>
      </c>
      <c r="R152" s="227">
        <f>Q152*H152</f>
        <v>0</v>
      </c>
      <c r="S152" s="227">
        <v>0</v>
      </c>
      <c r="T152" s="228">
        <f>S152*H152</f>
        <v>0</v>
      </c>
      <c r="AR152" s="229" t="s">
        <v>206</v>
      </c>
      <c r="AT152" s="229" t="s">
        <v>201</v>
      </c>
      <c r="AU152" s="229" t="s">
        <v>85</v>
      </c>
      <c r="AY152" s="16" t="s">
        <v>199</v>
      </c>
      <c r="BE152" s="230">
        <f>IF(N152="základní",J152,0)</f>
        <v>0</v>
      </c>
      <c r="BF152" s="230">
        <f>IF(N152="snížená",J152,0)</f>
        <v>0</v>
      </c>
      <c r="BG152" s="230">
        <f>IF(N152="zákl. přenesená",J152,0)</f>
        <v>0</v>
      </c>
      <c r="BH152" s="230">
        <f>IF(N152="sníž. přenesená",J152,0)</f>
        <v>0</v>
      </c>
      <c r="BI152" s="230">
        <f>IF(N152="nulová",J152,0)</f>
        <v>0</v>
      </c>
      <c r="BJ152" s="16" t="s">
        <v>83</v>
      </c>
      <c r="BK152" s="230">
        <f>ROUND(I152*H152,2)</f>
        <v>0</v>
      </c>
      <c r="BL152" s="16" t="s">
        <v>206</v>
      </c>
      <c r="BM152" s="229" t="s">
        <v>2840</v>
      </c>
    </row>
    <row r="153" s="1" customFormat="1">
      <c r="B153" s="37"/>
      <c r="C153" s="38"/>
      <c r="D153" s="231" t="s">
        <v>208</v>
      </c>
      <c r="E153" s="38"/>
      <c r="F153" s="232" t="s">
        <v>1529</v>
      </c>
      <c r="G153" s="38"/>
      <c r="H153" s="38"/>
      <c r="I153" s="144"/>
      <c r="J153" s="38"/>
      <c r="K153" s="38"/>
      <c r="L153" s="42"/>
      <c r="M153" s="233"/>
      <c r="N153" s="82"/>
      <c r="O153" s="82"/>
      <c r="P153" s="82"/>
      <c r="Q153" s="82"/>
      <c r="R153" s="82"/>
      <c r="S153" s="82"/>
      <c r="T153" s="83"/>
      <c r="AT153" s="16" t="s">
        <v>208</v>
      </c>
      <c r="AU153" s="16" t="s">
        <v>85</v>
      </c>
    </row>
    <row r="154" s="1" customFormat="1">
      <c r="B154" s="37"/>
      <c r="C154" s="38"/>
      <c r="D154" s="231" t="s">
        <v>210</v>
      </c>
      <c r="E154" s="38"/>
      <c r="F154" s="234" t="s">
        <v>1357</v>
      </c>
      <c r="G154" s="38"/>
      <c r="H154" s="38"/>
      <c r="I154" s="144"/>
      <c r="J154" s="38"/>
      <c r="K154" s="38"/>
      <c r="L154" s="42"/>
      <c r="M154" s="233"/>
      <c r="N154" s="82"/>
      <c r="O154" s="82"/>
      <c r="P154" s="82"/>
      <c r="Q154" s="82"/>
      <c r="R154" s="82"/>
      <c r="S154" s="82"/>
      <c r="T154" s="83"/>
      <c r="AT154" s="16" t="s">
        <v>210</v>
      </c>
      <c r="AU154" s="16" t="s">
        <v>85</v>
      </c>
    </row>
    <row r="155" s="12" customFormat="1">
      <c r="B155" s="235"/>
      <c r="C155" s="236"/>
      <c r="D155" s="231" t="s">
        <v>214</v>
      </c>
      <c r="E155" s="237" t="s">
        <v>30</v>
      </c>
      <c r="F155" s="238" t="s">
        <v>2841</v>
      </c>
      <c r="G155" s="236"/>
      <c r="H155" s="239">
        <v>1613.4980000000001</v>
      </c>
      <c r="I155" s="240"/>
      <c r="J155" s="236"/>
      <c r="K155" s="236"/>
      <c r="L155" s="241"/>
      <c r="M155" s="242"/>
      <c r="N155" s="243"/>
      <c r="O155" s="243"/>
      <c r="P155" s="243"/>
      <c r="Q155" s="243"/>
      <c r="R155" s="243"/>
      <c r="S155" s="243"/>
      <c r="T155" s="244"/>
      <c r="AT155" s="245" t="s">
        <v>214</v>
      </c>
      <c r="AU155" s="245" t="s">
        <v>85</v>
      </c>
      <c r="AV155" s="12" t="s">
        <v>85</v>
      </c>
      <c r="AW155" s="12" t="s">
        <v>36</v>
      </c>
      <c r="AX155" s="12" t="s">
        <v>75</v>
      </c>
      <c r="AY155" s="245" t="s">
        <v>199</v>
      </c>
    </row>
    <row r="156" s="12" customFormat="1">
      <c r="B156" s="235"/>
      <c r="C156" s="236"/>
      <c r="D156" s="231" t="s">
        <v>214</v>
      </c>
      <c r="E156" s="237" t="s">
        <v>30</v>
      </c>
      <c r="F156" s="238" t="s">
        <v>1531</v>
      </c>
      <c r="G156" s="236"/>
      <c r="H156" s="239">
        <v>8.0570000000000004</v>
      </c>
      <c r="I156" s="240"/>
      <c r="J156" s="236"/>
      <c r="K156" s="236"/>
      <c r="L156" s="241"/>
      <c r="M156" s="242"/>
      <c r="N156" s="243"/>
      <c r="O156" s="243"/>
      <c r="P156" s="243"/>
      <c r="Q156" s="243"/>
      <c r="R156" s="243"/>
      <c r="S156" s="243"/>
      <c r="T156" s="244"/>
      <c r="AT156" s="245" t="s">
        <v>214</v>
      </c>
      <c r="AU156" s="245" t="s">
        <v>85</v>
      </c>
      <c r="AV156" s="12" t="s">
        <v>85</v>
      </c>
      <c r="AW156" s="12" t="s">
        <v>36</v>
      </c>
      <c r="AX156" s="12" t="s">
        <v>75</v>
      </c>
      <c r="AY156" s="245" t="s">
        <v>199</v>
      </c>
    </row>
    <row r="157" s="12" customFormat="1">
      <c r="B157" s="235"/>
      <c r="C157" s="236"/>
      <c r="D157" s="231" t="s">
        <v>214</v>
      </c>
      <c r="E157" s="237" t="s">
        <v>30</v>
      </c>
      <c r="F157" s="238" t="s">
        <v>2842</v>
      </c>
      <c r="G157" s="236"/>
      <c r="H157" s="239">
        <v>18.629999999999999</v>
      </c>
      <c r="I157" s="240"/>
      <c r="J157" s="236"/>
      <c r="K157" s="236"/>
      <c r="L157" s="241"/>
      <c r="M157" s="242"/>
      <c r="N157" s="243"/>
      <c r="O157" s="243"/>
      <c r="P157" s="243"/>
      <c r="Q157" s="243"/>
      <c r="R157" s="243"/>
      <c r="S157" s="243"/>
      <c r="T157" s="244"/>
      <c r="AT157" s="245" t="s">
        <v>214</v>
      </c>
      <c r="AU157" s="245" t="s">
        <v>85</v>
      </c>
      <c r="AV157" s="12" t="s">
        <v>85</v>
      </c>
      <c r="AW157" s="12" t="s">
        <v>36</v>
      </c>
      <c r="AX157" s="12" t="s">
        <v>75</v>
      </c>
      <c r="AY157" s="245" t="s">
        <v>199</v>
      </c>
    </row>
    <row r="158" s="13" customFormat="1">
      <c r="B158" s="246"/>
      <c r="C158" s="247"/>
      <c r="D158" s="231" t="s">
        <v>214</v>
      </c>
      <c r="E158" s="248" t="s">
        <v>30</v>
      </c>
      <c r="F158" s="249" t="s">
        <v>216</v>
      </c>
      <c r="G158" s="247"/>
      <c r="H158" s="250">
        <v>1640.1850000000002</v>
      </c>
      <c r="I158" s="251"/>
      <c r="J158" s="247"/>
      <c r="K158" s="247"/>
      <c r="L158" s="252"/>
      <c r="M158" s="253"/>
      <c r="N158" s="254"/>
      <c r="O158" s="254"/>
      <c r="P158" s="254"/>
      <c r="Q158" s="254"/>
      <c r="R158" s="254"/>
      <c r="S158" s="254"/>
      <c r="T158" s="255"/>
      <c r="AT158" s="256" t="s">
        <v>214</v>
      </c>
      <c r="AU158" s="256" t="s">
        <v>85</v>
      </c>
      <c r="AV158" s="13" t="s">
        <v>206</v>
      </c>
      <c r="AW158" s="13" t="s">
        <v>4</v>
      </c>
      <c r="AX158" s="13" t="s">
        <v>83</v>
      </c>
      <c r="AY158" s="256" t="s">
        <v>199</v>
      </c>
    </row>
    <row r="159" s="1" customFormat="1" ht="16.5" customHeight="1">
      <c r="B159" s="37"/>
      <c r="C159" s="218" t="s">
        <v>336</v>
      </c>
      <c r="D159" s="218" t="s">
        <v>201</v>
      </c>
      <c r="E159" s="219" t="s">
        <v>1359</v>
      </c>
      <c r="F159" s="220" t="s">
        <v>1360</v>
      </c>
      <c r="G159" s="221" t="s">
        <v>221</v>
      </c>
      <c r="H159" s="222">
        <v>492.05599999999998</v>
      </c>
      <c r="I159" s="223"/>
      <c r="J159" s="224">
        <f>ROUND(I159*H159,2)</f>
        <v>0</v>
      </c>
      <c r="K159" s="220" t="s">
        <v>205</v>
      </c>
      <c r="L159" s="42"/>
      <c r="M159" s="225" t="s">
        <v>30</v>
      </c>
      <c r="N159" s="226" t="s">
        <v>46</v>
      </c>
      <c r="O159" s="82"/>
      <c r="P159" s="227">
        <f>O159*H159</f>
        <v>0</v>
      </c>
      <c r="Q159" s="227">
        <v>0</v>
      </c>
      <c r="R159" s="227">
        <f>Q159*H159</f>
        <v>0</v>
      </c>
      <c r="S159" s="227">
        <v>0</v>
      </c>
      <c r="T159" s="228">
        <f>S159*H159</f>
        <v>0</v>
      </c>
      <c r="AR159" s="229" t="s">
        <v>206</v>
      </c>
      <c r="AT159" s="229" t="s">
        <v>201</v>
      </c>
      <c r="AU159" s="229" t="s">
        <v>85</v>
      </c>
      <c r="AY159" s="16" t="s">
        <v>199</v>
      </c>
      <c r="BE159" s="230">
        <f>IF(N159="základní",J159,0)</f>
        <v>0</v>
      </c>
      <c r="BF159" s="230">
        <f>IF(N159="snížená",J159,0)</f>
        <v>0</v>
      </c>
      <c r="BG159" s="230">
        <f>IF(N159="zákl. přenesená",J159,0)</f>
        <v>0</v>
      </c>
      <c r="BH159" s="230">
        <f>IF(N159="sníž. přenesená",J159,0)</f>
        <v>0</v>
      </c>
      <c r="BI159" s="230">
        <f>IF(N159="nulová",J159,0)</f>
        <v>0</v>
      </c>
      <c r="BJ159" s="16" t="s">
        <v>83</v>
      </c>
      <c r="BK159" s="230">
        <f>ROUND(I159*H159,2)</f>
        <v>0</v>
      </c>
      <c r="BL159" s="16" t="s">
        <v>206</v>
      </c>
      <c r="BM159" s="229" t="s">
        <v>2843</v>
      </c>
    </row>
    <row r="160" s="1" customFormat="1">
      <c r="B160" s="37"/>
      <c r="C160" s="38"/>
      <c r="D160" s="231" t="s">
        <v>208</v>
      </c>
      <c r="E160" s="38"/>
      <c r="F160" s="232" t="s">
        <v>1362</v>
      </c>
      <c r="G160" s="38"/>
      <c r="H160" s="38"/>
      <c r="I160" s="144"/>
      <c r="J160" s="38"/>
      <c r="K160" s="38"/>
      <c r="L160" s="42"/>
      <c r="M160" s="233"/>
      <c r="N160" s="82"/>
      <c r="O160" s="82"/>
      <c r="P160" s="82"/>
      <c r="Q160" s="82"/>
      <c r="R160" s="82"/>
      <c r="S160" s="82"/>
      <c r="T160" s="83"/>
      <c r="AT160" s="16" t="s">
        <v>208</v>
      </c>
      <c r="AU160" s="16" t="s">
        <v>85</v>
      </c>
    </row>
    <row r="161" s="1" customFormat="1">
      <c r="B161" s="37"/>
      <c r="C161" s="38"/>
      <c r="D161" s="231" t="s">
        <v>210</v>
      </c>
      <c r="E161" s="38"/>
      <c r="F161" s="234" t="s">
        <v>1357</v>
      </c>
      <c r="G161" s="38"/>
      <c r="H161" s="38"/>
      <c r="I161" s="144"/>
      <c r="J161" s="38"/>
      <c r="K161" s="38"/>
      <c r="L161" s="42"/>
      <c r="M161" s="233"/>
      <c r="N161" s="82"/>
      <c r="O161" s="82"/>
      <c r="P161" s="82"/>
      <c r="Q161" s="82"/>
      <c r="R161" s="82"/>
      <c r="S161" s="82"/>
      <c r="T161" s="83"/>
      <c r="AT161" s="16" t="s">
        <v>210</v>
      </c>
      <c r="AU161" s="16" t="s">
        <v>85</v>
      </c>
    </row>
    <row r="162" s="1" customFormat="1" ht="16.5" customHeight="1">
      <c r="B162" s="37"/>
      <c r="C162" s="218" t="s">
        <v>342</v>
      </c>
      <c r="D162" s="218" t="s">
        <v>201</v>
      </c>
      <c r="E162" s="219" t="s">
        <v>1535</v>
      </c>
      <c r="F162" s="220" t="s">
        <v>1536</v>
      </c>
      <c r="G162" s="221" t="s">
        <v>204</v>
      </c>
      <c r="H162" s="222">
        <v>3096.5</v>
      </c>
      <c r="I162" s="223"/>
      <c r="J162" s="224">
        <f>ROUND(I162*H162,2)</f>
        <v>0</v>
      </c>
      <c r="K162" s="220" t="s">
        <v>205</v>
      </c>
      <c r="L162" s="42"/>
      <c r="M162" s="225" t="s">
        <v>30</v>
      </c>
      <c r="N162" s="226" t="s">
        <v>46</v>
      </c>
      <c r="O162" s="82"/>
      <c r="P162" s="227">
        <f>O162*H162</f>
        <v>0</v>
      </c>
      <c r="Q162" s="227">
        <v>0.00083850999999999999</v>
      </c>
      <c r="R162" s="227">
        <f>Q162*H162</f>
        <v>2.5964462149999998</v>
      </c>
      <c r="S162" s="227">
        <v>0</v>
      </c>
      <c r="T162" s="228">
        <f>S162*H162</f>
        <v>0</v>
      </c>
      <c r="AR162" s="229" t="s">
        <v>206</v>
      </c>
      <c r="AT162" s="229" t="s">
        <v>201</v>
      </c>
      <c r="AU162" s="229" t="s">
        <v>85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2844</v>
      </c>
    </row>
    <row r="163" s="1" customFormat="1">
      <c r="B163" s="37"/>
      <c r="C163" s="38"/>
      <c r="D163" s="231" t="s">
        <v>208</v>
      </c>
      <c r="E163" s="38"/>
      <c r="F163" s="232" t="s">
        <v>1538</v>
      </c>
      <c r="G163" s="38"/>
      <c r="H163" s="38"/>
      <c r="I163" s="144"/>
      <c r="J163" s="38"/>
      <c r="K163" s="38"/>
      <c r="L163" s="42"/>
      <c r="M163" s="233"/>
      <c r="N163" s="82"/>
      <c r="O163" s="82"/>
      <c r="P163" s="82"/>
      <c r="Q163" s="82"/>
      <c r="R163" s="82"/>
      <c r="S163" s="82"/>
      <c r="T163" s="83"/>
      <c r="AT163" s="16" t="s">
        <v>208</v>
      </c>
      <c r="AU163" s="16" t="s">
        <v>85</v>
      </c>
    </row>
    <row r="164" s="1" customFormat="1">
      <c r="B164" s="37"/>
      <c r="C164" s="38"/>
      <c r="D164" s="231" t="s">
        <v>210</v>
      </c>
      <c r="E164" s="38"/>
      <c r="F164" s="234" t="s">
        <v>1539</v>
      </c>
      <c r="G164" s="38"/>
      <c r="H164" s="38"/>
      <c r="I164" s="144"/>
      <c r="J164" s="38"/>
      <c r="K164" s="38"/>
      <c r="L164" s="42"/>
      <c r="M164" s="233"/>
      <c r="N164" s="82"/>
      <c r="O164" s="82"/>
      <c r="P164" s="82"/>
      <c r="Q164" s="82"/>
      <c r="R164" s="82"/>
      <c r="S164" s="82"/>
      <c r="T164" s="83"/>
      <c r="AT164" s="16" t="s">
        <v>210</v>
      </c>
      <c r="AU164" s="16" t="s">
        <v>85</v>
      </c>
    </row>
    <row r="165" s="12" customFormat="1">
      <c r="B165" s="235"/>
      <c r="C165" s="236"/>
      <c r="D165" s="231" t="s">
        <v>214</v>
      </c>
      <c r="E165" s="237" t="s">
        <v>30</v>
      </c>
      <c r="F165" s="238" t="s">
        <v>2845</v>
      </c>
      <c r="G165" s="236"/>
      <c r="H165" s="239">
        <v>3096.5</v>
      </c>
      <c r="I165" s="240"/>
      <c r="J165" s="236"/>
      <c r="K165" s="236"/>
      <c r="L165" s="241"/>
      <c r="M165" s="242"/>
      <c r="N165" s="243"/>
      <c r="O165" s="243"/>
      <c r="P165" s="243"/>
      <c r="Q165" s="243"/>
      <c r="R165" s="243"/>
      <c r="S165" s="243"/>
      <c r="T165" s="244"/>
      <c r="AT165" s="245" t="s">
        <v>214</v>
      </c>
      <c r="AU165" s="245" t="s">
        <v>85</v>
      </c>
      <c r="AV165" s="12" t="s">
        <v>85</v>
      </c>
      <c r="AW165" s="12" t="s">
        <v>36</v>
      </c>
      <c r="AX165" s="12" t="s">
        <v>83</v>
      </c>
      <c r="AY165" s="245" t="s">
        <v>199</v>
      </c>
    </row>
    <row r="166" s="1" customFormat="1" ht="16.5" customHeight="1">
      <c r="B166" s="37"/>
      <c r="C166" s="218" t="s">
        <v>349</v>
      </c>
      <c r="D166" s="218" t="s">
        <v>201</v>
      </c>
      <c r="E166" s="219" t="s">
        <v>1546</v>
      </c>
      <c r="F166" s="220" t="s">
        <v>1547</v>
      </c>
      <c r="G166" s="221" t="s">
        <v>204</v>
      </c>
      <c r="H166" s="222">
        <v>3096.5</v>
      </c>
      <c r="I166" s="223"/>
      <c r="J166" s="224">
        <f>ROUND(I166*H166,2)</f>
        <v>0</v>
      </c>
      <c r="K166" s="220" t="s">
        <v>205</v>
      </c>
      <c r="L166" s="42"/>
      <c r="M166" s="225" t="s">
        <v>30</v>
      </c>
      <c r="N166" s="226" t="s">
        <v>46</v>
      </c>
      <c r="O166" s="82"/>
      <c r="P166" s="227">
        <f>O166*H166</f>
        <v>0</v>
      </c>
      <c r="Q166" s="227">
        <v>0</v>
      </c>
      <c r="R166" s="227">
        <f>Q166*H166</f>
        <v>0</v>
      </c>
      <c r="S166" s="227">
        <v>0</v>
      </c>
      <c r="T166" s="228">
        <f>S166*H166</f>
        <v>0</v>
      </c>
      <c r="AR166" s="229" t="s">
        <v>206</v>
      </c>
      <c r="AT166" s="229" t="s">
        <v>201</v>
      </c>
      <c r="AU166" s="229" t="s">
        <v>85</v>
      </c>
      <c r="AY166" s="16" t="s">
        <v>199</v>
      </c>
      <c r="BE166" s="230">
        <f>IF(N166="základní",J166,0)</f>
        <v>0</v>
      </c>
      <c r="BF166" s="230">
        <f>IF(N166="snížená",J166,0)</f>
        <v>0</v>
      </c>
      <c r="BG166" s="230">
        <f>IF(N166="zákl. přenesená",J166,0)</f>
        <v>0</v>
      </c>
      <c r="BH166" s="230">
        <f>IF(N166="sníž. přenesená",J166,0)</f>
        <v>0</v>
      </c>
      <c r="BI166" s="230">
        <f>IF(N166="nulová",J166,0)</f>
        <v>0</v>
      </c>
      <c r="BJ166" s="16" t="s">
        <v>83</v>
      </c>
      <c r="BK166" s="230">
        <f>ROUND(I166*H166,2)</f>
        <v>0</v>
      </c>
      <c r="BL166" s="16" t="s">
        <v>206</v>
      </c>
      <c r="BM166" s="229" t="s">
        <v>2846</v>
      </c>
    </row>
    <row r="167" s="1" customFormat="1">
      <c r="B167" s="37"/>
      <c r="C167" s="38"/>
      <c r="D167" s="231" t="s">
        <v>208</v>
      </c>
      <c r="E167" s="38"/>
      <c r="F167" s="232" t="s">
        <v>1549</v>
      </c>
      <c r="G167" s="38"/>
      <c r="H167" s="38"/>
      <c r="I167" s="144"/>
      <c r="J167" s="38"/>
      <c r="K167" s="38"/>
      <c r="L167" s="42"/>
      <c r="M167" s="233"/>
      <c r="N167" s="82"/>
      <c r="O167" s="82"/>
      <c r="P167" s="82"/>
      <c r="Q167" s="82"/>
      <c r="R167" s="82"/>
      <c r="S167" s="82"/>
      <c r="T167" s="83"/>
      <c r="AT167" s="16" t="s">
        <v>208</v>
      </c>
      <c r="AU167" s="16" t="s">
        <v>85</v>
      </c>
    </row>
    <row r="168" s="12" customFormat="1">
      <c r="B168" s="235"/>
      <c r="C168" s="236"/>
      <c r="D168" s="231" t="s">
        <v>214</v>
      </c>
      <c r="E168" s="237" t="s">
        <v>30</v>
      </c>
      <c r="F168" s="238" t="s">
        <v>2845</v>
      </c>
      <c r="G168" s="236"/>
      <c r="H168" s="239">
        <v>3096.5</v>
      </c>
      <c r="I168" s="240"/>
      <c r="J168" s="236"/>
      <c r="K168" s="236"/>
      <c r="L168" s="241"/>
      <c r="M168" s="242"/>
      <c r="N168" s="243"/>
      <c r="O168" s="243"/>
      <c r="P168" s="243"/>
      <c r="Q168" s="243"/>
      <c r="R168" s="243"/>
      <c r="S168" s="243"/>
      <c r="T168" s="244"/>
      <c r="AT168" s="245" t="s">
        <v>214</v>
      </c>
      <c r="AU168" s="245" t="s">
        <v>85</v>
      </c>
      <c r="AV168" s="12" t="s">
        <v>85</v>
      </c>
      <c r="AW168" s="12" t="s">
        <v>36</v>
      </c>
      <c r="AX168" s="12" t="s">
        <v>83</v>
      </c>
      <c r="AY168" s="245" t="s">
        <v>199</v>
      </c>
    </row>
    <row r="169" s="1" customFormat="1" ht="16.5" customHeight="1">
      <c r="B169" s="37"/>
      <c r="C169" s="218" t="s">
        <v>355</v>
      </c>
      <c r="D169" s="218" t="s">
        <v>201</v>
      </c>
      <c r="E169" s="219" t="s">
        <v>2847</v>
      </c>
      <c r="F169" s="220" t="s">
        <v>2848</v>
      </c>
      <c r="G169" s="221" t="s">
        <v>229</v>
      </c>
      <c r="H169" s="222">
        <v>163.19999999999999</v>
      </c>
      <c r="I169" s="223"/>
      <c r="J169" s="224">
        <f>ROUND(I169*H169,2)</f>
        <v>0</v>
      </c>
      <c r="K169" s="220" t="s">
        <v>205</v>
      </c>
      <c r="L169" s="42"/>
      <c r="M169" s="225" t="s">
        <v>30</v>
      </c>
      <c r="N169" s="226" t="s">
        <v>46</v>
      </c>
      <c r="O169" s="82"/>
      <c r="P169" s="227">
        <f>O169*H169</f>
        <v>0</v>
      </c>
      <c r="Q169" s="227">
        <v>0.0013302559999999999</v>
      </c>
      <c r="R169" s="227">
        <f>Q169*H169</f>
        <v>0.21709777919999998</v>
      </c>
      <c r="S169" s="227">
        <v>0</v>
      </c>
      <c r="T169" s="228">
        <f>S169*H169</f>
        <v>0</v>
      </c>
      <c r="AR169" s="229" t="s">
        <v>206</v>
      </c>
      <c r="AT169" s="229" t="s">
        <v>201</v>
      </c>
      <c r="AU169" s="229" t="s">
        <v>85</v>
      </c>
      <c r="AY169" s="16" t="s">
        <v>199</v>
      </c>
      <c r="BE169" s="230">
        <f>IF(N169="základní",J169,0)</f>
        <v>0</v>
      </c>
      <c r="BF169" s="230">
        <f>IF(N169="snížená",J169,0)</f>
        <v>0</v>
      </c>
      <c r="BG169" s="230">
        <f>IF(N169="zákl. přenesená",J169,0)</f>
        <v>0</v>
      </c>
      <c r="BH169" s="230">
        <f>IF(N169="sníž. přenesená",J169,0)</f>
        <v>0</v>
      </c>
      <c r="BI169" s="230">
        <f>IF(N169="nulová",J169,0)</f>
        <v>0</v>
      </c>
      <c r="BJ169" s="16" t="s">
        <v>83</v>
      </c>
      <c r="BK169" s="230">
        <f>ROUND(I169*H169,2)</f>
        <v>0</v>
      </c>
      <c r="BL169" s="16" t="s">
        <v>206</v>
      </c>
      <c r="BM169" s="229" t="s">
        <v>2849</v>
      </c>
    </row>
    <row r="170" s="1" customFormat="1">
      <c r="B170" s="37"/>
      <c r="C170" s="38"/>
      <c r="D170" s="231" t="s">
        <v>208</v>
      </c>
      <c r="E170" s="38"/>
      <c r="F170" s="232" t="s">
        <v>2850</v>
      </c>
      <c r="G170" s="38"/>
      <c r="H170" s="38"/>
      <c r="I170" s="144"/>
      <c r="J170" s="38"/>
      <c r="K170" s="38"/>
      <c r="L170" s="42"/>
      <c r="M170" s="233"/>
      <c r="N170" s="82"/>
      <c r="O170" s="82"/>
      <c r="P170" s="82"/>
      <c r="Q170" s="82"/>
      <c r="R170" s="82"/>
      <c r="S170" s="82"/>
      <c r="T170" s="83"/>
      <c r="AT170" s="16" t="s">
        <v>208</v>
      </c>
      <c r="AU170" s="16" t="s">
        <v>85</v>
      </c>
    </row>
    <row r="171" s="1" customFormat="1">
      <c r="B171" s="37"/>
      <c r="C171" s="38"/>
      <c r="D171" s="231" t="s">
        <v>210</v>
      </c>
      <c r="E171" s="38"/>
      <c r="F171" s="234" t="s">
        <v>2851</v>
      </c>
      <c r="G171" s="38"/>
      <c r="H171" s="38"/>
      <c r="I171" s="144"/>
      <c r="J171" s="38"/>
      <c r="K171" s="38"/>
      <c r="L171" s="42"/>
      <c r="M171" s="233"/>
      <c r="N171" s="82"/>
      <c r="O171" s="82"/>
      <c r="P171" s="82"/>
      <c r="Q171" s="82"/>
      <c r="R171" s="82"/>
      <c r="S171" s="82"/>
      <c r="T171" s="83"/>
      <c r="AT171" s="16" t="s">
        <v>210</v>
      </c>
      <c r="AU171" s="16" t="s">
        <v>85</v>
      </c>
    </row>
    <row r="172" s="12" customFormat="1">
      <c r="B172" s="235"/>
      <c r="C172" s="236"/>
      <c r="D172" s="231" t="s">
        <v>214</v>
      </c>
      <c r="E172" s="237" t="s">
        <v>30</v>
      </c>
      <c r="F172" s="238" t="s">
        <v>2852</v>
      </c>
      <c r="G172" s="236"/>
      <c r="H172" s="239">
        <v>163.19999999999999</v>
      </c>
      <c r="I172" s="240"/>
      <c r="J172" s="236"/>
      <c r="K172" s="236"/>
      <c r="L172" s="241"/>
      <c r="M172" s="242"/>
      <c r="N172" s="243"/>
      <c r="O172" s="243"/>
      <c r="P172" s="243"/>
      <c r="Q172" s="243"/>
      <c r="R172" s="243"/>
      <c r="S172" s="243"/>
      <c r="T172" s="244"/>
      <c r="AT172" s="245" t="s">
        <v>214</v>
      </c>
      <c r="AU172" s="245" t="s">
        <v>85</v>
      </c>
      <c r="AV172" s="12" t="s">
        <v>85</v>
      </c>
      <c r="AW172" s="12" t="s">
        <v>36</v>
      </c>
      <c r="AX172" s="12" t="s">
        <v>83</v>
      </c>
      <c r="AY172" s="245" t="s">
        <v>199</v>
      </c>
    </row>
    <row r="173" s="1" customFormat="1" ht="16.5" customHeight="1">
      <c r="B173" s="37"/>
      <c r="C173" s="263" t="s">
        <v>369</v>
      </c>
      <c r="D173" s="263" t="s">
        <v>774</v>
      </c>
      <c r="E173" s="264" t="s">
        <v>2853</v>
      </c>
      <c r="F173" s="265" t="s">
        <v>2854</v>
      </c>
      <c r="G173" s="266" t="s">
        <v>236</v>
      </c>
      <c r="H173" s="267">
        <v>5.5</v>
      </c>
      <c r="I173" s="268"/>
      <c r="J173" s="269">
        <f>ROUND(I173*H173,2)</f>
        <v>0</v>
      </c>
      <c r="K173" s="265" t="s">
        <v>205</v>
      </c>
      <c r="L173" s="270"/>
      <c r="M173" s="271" t="s">
        <v>30</v>
      </c>
      <c r="N173" s="272" t="s">
        <v>46</v>
      </c>
      <c r="O173" s="82"/>
      <c r="P173" s="227">
        <f>O173*H173</f>
        <v>0</v>
      </c>
      <c r="Q173" s="227">
        <v>1</v>
      </c>
      <c r="R173" s="227">
        <f>Q173*H173</f>
        <v>5.5</v>
      </c>
      <c r="S173" s="227">
        <v>0</v>
      </c>
      <c r="T173" s="228">
        <f>S173*H173</f>
        <v>0</v>
      </c>
      <c r="AR173" s="229" t="s">
        <v>263</v>
      </c>
      <c r="AT173" s="229" t="s">
        <v>774</v>
      </c>
      <c r="AU173" s="229" t="s">
        <v>85</v>
      </c>
      <c r="AY173" s="16" t="s">
        <v>199</v>
      </c>
      <c r="BE173" s="230">
        <f>IF(N173="základní",J173,0)</f>
        <v>0</v>
      </c>
      <c r="BF173" s="230">
        <f>IF(N173="snížená",J173,0)</f>
        <v>0</v>
      </c>
      <c r="BG173" s="230">
        <f>IF(N173="zákl. přenesená",J173,0)</f>
        <v>0</v>
      </c>
      <c r="BH173" s="230">
        <f>IF(N173="sníž. přenesená",J173,0)</f>
        <v>0</v>
      </c>
      <c r="BI173" s="230">
        <f>IF(N173="nulová",J173,0)</f>
        <v>0</v>
      </c>
      <c r="BJ173" s="16" t="s">
        <v>83</v>
      </c>
      <c r="BK173" s="230">
        <f>ROUND(I173*H173,2)</f>
        <v>0</v>
      </c>
      <c r="BL173" s="16" t="s">
        <v>206</v>
      </c>
      <c r="BM173" s="229" t="s">
        <v>2855</v>
      </c>
    </row>
    <row r="174" s="1" customFormat="1">
      <c r="B174" s="37"/>
      <c r="C174" s="38"/>
      <c r="D174" s="231" t="s">
        <v>208</v>
      </c>
      <c r="E174" s="38"/>
      <c r="F174" s="232" t="s">
        <v>2854</v>
      </c>
      <c r="G174" s="38"/>
      <c r="H174" s="38"/>
      <c r="I174" s="144"/>
      <c r="J174" s="38"/>
      <c r="K174" s="38"/>
      <c r="L174" s="42"/>
      <c r="M174" s="233"/>
      <c r="N174" s="82"/>
      <c r="O174" s="82"/>
      <c r="P174" s="82"/>
      <c r="Q174" s="82"/>
      <c r="R174" s="82"/>
      <c r="S174" s="82"/>
      <c r="T174" s="83"/>
      <c r="AT174" s="16" t="s">
        <v>208</v>
      </c>
      <c r="AU174" s="16" t="s">
        <v>85</v>
      </c>
    </row>
    <row r="175" s="12" customFormat="1">
      <c r="B175" s="235"/>
      <c r="C175" s="236"/>
      <c r="D175" s="231" t="s">
        <v>214</v>
      </c>
      <c r="E175" s="237" t="s">
        <v>30</v>
      </c>
      <c r="F175" s="238" t="s">
        <v>2856</v>
      </c>
      <c r="G175" s="236"/>
      <c r="H175" s="239">
        <v>5.5</v>
      </c>
      <c r="I175" s="240"/>
      <c r="J175" s="236"/>
      <c r="K175" s="236"/>
      <c r="L175" s="241"/>
      <c r="M175" s="242"/>
      <c r="N175" s="243"/>
      <c r="O175" s="243"/>
      <c r="P175" s="243"/>
      <c r="Q175" s="243"/>
      <c r="R175" s="243"/>
      <c r="S175" s="243"/>
      <c r="T175" s="244"/>
      <c r="AT175" s="245" t="s">
        <v>214</v>
      </c>
      <c r="AU175" s="245" t="s">
        <v>85</v>
      </c>
      <c r="AV175" s="12" t="s">
        <v>85</v>
      </c>
      <c r="AW175" s="12" t="s">
        <v>36</v>
      </c>
      <c r="AX175" s="12" t="s">
        <v>83</v>
      </c>
      <c r="AY175" s="245" t="s">
        <v>199</v>
      </c>
    </row>
    <row r="176" s="1" customFormat="1" ht="16.5" customHeight="1">
      <c r="B176" s="37"/>
      <c r="C176" s="218" t="s">
        <v>7</v>
      </c>
      <c r="D176" s="218" t="s">
        <v>201</v>
      </c>
      <c r="E176" s="219" t="s">
        <v>2857</v>
      </c>
      <c r="F176" s="220" t="s">
        <v>2858</v>
      </c>
      <c r="G176" s="221" t="s">
        <v>229</v>
      </c>
      <c r="H176" s="222">
        <v>20.5</v>
      </c>
      <c r="I176" s="223"/>
      <c r="J176" s="224">
        <f>ROUND(I176*H176,2)</f>
        <v>0</v>
      </c>
      <c r="K176" s="220" t="s">
        <v>205</v>
      </c>
      <c r="L176" s="42"/>
      <c r="M176" s="225" t="s">
        <v>30</v>
      </c>
      <c r="N176" s="226" t="s">
        <v>46</v>
      </c>
      <c r="O176" s="82"/>
      <c r="P176" s="227">
        <f>O176*H176</f>
        <v>0</v>
      </c>
      <c r="Q176" s="227">
        <v>0.15478303600000001</v>
      </c>
      <c r="R176" s="227">
        <f>Q176*H176</f>
        <v>3.1730522380000004</v>
      </c>
      <c r="S176" s="227">
        <v>0</v>
      </c>
      <c r="T176" s="228">
        <f>S176*H176</f>
        <v>0</v>
      </c>
      <c r="AR176" s="229" t="s">
        <v>206</v>
      </c>
      <c r="AT176" s="229" t="s">
        <v>201</v>
      </c>
      <c r="AU176" s="229" t="s">
        <v>85</v>
      </c>
      <c r="AY176" s="16" t="s">
        <v>199</v>
      </c>
      <c r="BE176" s="230">
        <f>IF(N176="základní",J176,0)</f>
        <v>0</v>
      </c>
      <c r="BF176" s="230">
        <f>IF(N176="snížená",J176,0)</f>
        <v>0</v>
      </c>
      <c r="BG176" s="230">
        <f>IF(N176="zákl. přenesená",J176,0)</f>
        <v>0</v>
      </c>
      <c r="BH176" s="230">
        <f>IF(N176="sníž. přenesená",J176,0)</f>
        <v>0</v>
      </c>
      <c r="BI176" s="230">
        <f>IF(N176="nulová",J176,0)</f>
        <v>0</v>
      </c>
      <c r="BJ176" s="16" t="s">
        <v>83</v>
      </c>
      <c r="BK176" s="230">
        <f>ROUND(I176*H176,2)</f>
        <v>0</v>
      </c>
      <c r="BL176" s="16" t="s">
        <v>206</v>
      </c>
      <c r="BM176" s="229" t="s">
        <v>2859</v>
      </c>
    </row>
    <row r="177" s="1" customFormat="1">
      <c r="B177" s="37"/>
      <c r="C177" s="38"/>
      <c r="D177" s="231" t="s">
        <v>208</v>
      </c>
      <c r="E177" s="38"/>
      <c r="F177" s="232" t="s">
        <v>2860</v>
      </c>
      <c r="G177" s="38"/>
      <c r="H177" s="38"/>
      <c r="I177" s="144"/>
      <c r="J177" s="38"/>
      <c r="K177" s="38"/>
      <c r="L177" s="42"/>
      <c r="M177" s="233"/>
      <c r="N177" s="82"/>
      <c r="O177" s="82"/>
      <c r="P177" s="82"/>
      <c r="Q177" s="82"/>
      <c r="R177" s="82"/>
      <c r="S177" s="82"/>
      <c r="T177" s="83"/>
      <c r="AT177" s="16" t="s">
        <v>208</v>
      </c>
      <c r="AU177" s="16" t="s">
        <v>85</v>
      </c>
    </row>
    <row r="178" s="1" customFormat="1">
      <c r="B178" s="37"/>
      <c r="C178" s="38"/>
      <c r="D178" s="231" t="s">
        <v>210</v>
      </c>
      <c r="E178" s="38"/>
      <c r="F178" s="234" t="s">
        <v>2861</v>
      </c>
      <c r="G178" s="38"/>
      <c r="H178" s="38"/>
      <c r="I178" s="144"/>
      <c r="J178" s="38"/>
      <c r="K178" s="38"/>
      <c r="L178" s="42"/>
      <c r="M178" s="233"/>
      <c r="N178" s="82"/>
      <c r="O178" s="82"/>
      <c r="P178" s="82"/>
      <c r="Q178" s="82"/>
      <c r="R178" s="82"/>
      <c r="S178" s="82"/>
      <c r="T178" s="83"/>
      <c r="AT178" s="16" t="s">
        <v>210</v>
      </c>
      <c r="AU178" s="16" t="s">
        <v>85</v>
      </c>
    </row>
    <row r="179" s="12" customFormat="1">
      <c r="B179" s="235"/>
      <c r="C179" s="236"/>
      <c r="D179" s="231" t="s">
        <v>214</v>
      </c>
      <c r="E179" s="237" t="s">
        <v>30</v>
      </c>
      <c r="F179" s="238" t="s">
        <v>2862</v>
      </c>
      <c r="G179" s="236"/>
      <c r="H179" s="239">
        <v>20.5</v>
      </c>
      <c r="I179" s="240"/>
      <c r="J179" s="236"/>
      <c r="K179" s="236"/>
      <c r="L179" s="241"/>
      <c r="M179" s="242"/>
      <c r="N179" s="243"/>
      <c r="O179" s="243"/>
      <c r="P179" s="243"/>
      <c r="Q179" s="243"/>
      <c r="R179" s="243"/>
      <c r="S179" s="243"/>
      <c r="T179" s="244"/>
      <c r="AT179" s="245" t="s">
        <v>214</v>
      </c>
      <c r="AU179" s="245" t="s">
        <v>85</v>
      </c>
      <c r="AV179" s="12" t="s">
        <v>85</v>
      </c>
      <c r="AW179" s="12" t="s">
        <v>36</v>
      </c>
      <c r="AX179" s="12" t="s">
        <v>83</v>
      </c>
      <c r="AY179" s="245" t="s">
        <v>199</v>
      </c>
    </row>
    <row r="180" s="1" customFormat="1" ht="16.5" customHeight="1">
      <c r="B180" s="37"/>
      <c r="C180" s="218" t="s">
        <v>381</v>
      </c>
      <c r="D180" s="218" t="s">
        <v>201</v>
      </c>
      <c r="E180" s="219" t="s">
        <v>2863</v>
      </c>
      <c r="F180" s="220" t="s">
        <v>2864</v>
      </c>
      <c r="G180" s="221" t="s">
        <v>204</v>
      </c>
      <c r="H180" s="222">
        <v>88.150000000000006</v>
      </c>
      <c r="I180" s="223"/>
      <c r="J180" s="224">
        <f>ROUND(I180*H180,2)</f>
        <v>0</v>
      </c>
      <c r="K180" s="220" t="s">
        <v>205</v>
      </c>
      <c r="L180" s="42"/>
      <c r="M180" s="225" t="s">
        <v>30</v>
      </c>
      <c r="N180" s="226" t="s">
        <v>46</v>
      </c>
      <c r="O180" s="82"/>
      <c r="P180" s="227">
        <f>O180*H180</f>
        <v>0</v>
      </c>
      <c r="Q180" s="227">
        <v>0.029434999999999999</v>
      </c>
      <c r="R180" s="227">
        <f>Q180*H180</f>
        <v>2.59469525</v>
      </c>
      <c r="S180" s="227">
        <v>0</v>
      </c>
      <c r="T180" s="228">
        <f>S180*H180</f>
        <v>0</v>
      </c>
      <c r="AR180" s="229" t="s">
        <v>206</v>
      </c>
      <c r="AT180" s="229" t="s">
        <v>201</v>
      </c>
      <c r="AU180" s="229" t="s">
        <v>85</v>
      </c>
      <c r="AY180" s="16" t="s">
        <v>199</v>
      </c>
      <c r="BE180" s="230">
        <f>IF(N180="základní",J180,0)</f>
        <v>0</v>
      </c>
      <c r="BF180" s="230">
        <f>IF(N180="snížená",J180,0)</f>
        <v>0</v>
      </c>
      <c r="BG180" s="230">
        <f>IF(N180="zákl. přenesená",J180,0)</f>
        <v>0</v>
      </c>
      <c r="BH180" s="230">
        <f>IF(N180="sníž. přenesená",J180,0)</f>
        <v>0</v>
      </c>
      <c r="BI180" s="230">
        <f>IF(N180="nulová",J180,0)</f>
        <v>0</v>
      </c>
      <c r="BJ180" s="16" t="s">
        <v>83</v>
      </c>
      <c r="BK180" s="230">
        <f>ROUND(I180*H180,2)</f>
        <v>0</v>
      </c>
      <c r="BL180" s="16" t="s">
        <v>206</v>
      </c>
      <c r="BM180" s="229" t="s">
        <v>2865</v>
      </c>
    </row>
    <row r="181" s="1" customFormat="1">
      <c r="B181" s="37"/>
      <c r="C181" s="38"/>
      <c r="D181" s="231" t="s">
        <v>208</v>
      </c>
      <c r="E181" s="38"/>
      <c r="F181" s="232" t="s">
        <v>2866</v>
      </c>
      <c r="G181" s="38"/>
      <c r="H181" s="38"/>
      <c r="I181" s="144"/>
      <c r="J181" s="38"/>
      <c r="K181" s="38"/>
      <c r="L181" s="42"/>
      <c r="M181" s="233"/>
      <c r="N181" s="82"/>
      <c r="O181" s="82"/>
      <c r="P181" s="82"/>
      <c r="Q181" s="82"/>
      <c r="R181" s="82"/>
      <c r="S181" s="82"/>
      <c r="T181" s="83"/>
      <c r="AT181" s="16" t="s">
        <v>208</v>
      </c>
      <c r="AU181" s="16" t="s">
        <v>85</v>
      </c>
    </row>
    <row r="182" s="1" customFormat="1">
      <c r="B182" s="37"/>
      <c r="C182" s="38"/>
      <c r="D182" s="231" t="s">
        <v>210</v>
      </c>
      <c r="E182" s="38"/>
      <c r="F182" s="234" t="s">
        <v>2867</v>
      </c>
      <c r="G182" s="38"/>
      <c r="H182" s="38"/>
      <c r="I182" s="144"/>
      <c r="J182" s="38"/>
      <c r="K182" s="38"/>
      <c r="L182" s="42"/>
      <c r="M182" s="233"/>
      <c r="N182" s="82"/>
      <c r="O182" s="82"/>
      <c r="P182" s="82"/>
      <c r="Q182" s="82"/>
      <c r="R182" s="82"/>
      <c r="S182" s="82"/>
      <c r="T182" s="83"/>
      <c r="AT182" s="16" t="s">
        <v>210</v>
      </c>
      <c r="AU182" s="16" t="s">
        <v>85</v>
      </c>
    </row>
    <row r="183" s="12" customFormat="1">
      <c r="B183" s="235"/>
      <c r="C183" s="236"/>
      <c r="D183" s="231" t="s">
        <v>214</v>
      </c>
      <c r="E183" s="237" t="s">
        <v>30</v>
      </c>
      <c r="F183" s="238" t="s">
        <v>2868</v>
      </c>
      <c r="G183" s="236"/>
      <c r="H183" s="239">
        <v>88.150000000000006</v>
      </c>
      <c r="I183" s="240"/>
      <c r="J183" s="236"/>
      <c r="K183" s="236"/>
      <c r="L183" s="241"/>
      <c r="M183" s="242"/>
      <c r="N183" s="243"/>
      <c r="O183" s="243"/>
      <c r="P183" s="243"/>
      <c r="Q183" s="243"/>
      <c r="R183" s="243"/>
      <c r="S183" s="243"/>
      <c r="T183" s="244"/>
      <c r="AT183" s="245" t="s">
        <v>214</v>
      </c>
      <c r="AU183" s="245" t="s">
        <v>85</v>
      </c>
      <c r="AV183" s="12" t="s">
        <v>85</v>
      </c>
      <c r="AW183" s="12" t="s">
        <v>36</v>
      </c>
      <c r="AX183" s="12" t="s">
        <v>83</v>
      </c>
      <c r="AY183" s="245" t="s">
        <v>199</v>
      </c>
    </row>
    <row r="184" s="1" customFormat="1" ht="16.5" customHeight="1">
      <c r="B184" s="37"/>
      <c r="C184" s="218" t="s">
        <v>389</v>
      </c>
      <c r="D184" s="218" t="s">
        <v>201</v>
      </c>
      <c r="E184" s="219" t="s">
        <v>1363</v>
      </c>
      <c r="F184" s="220" t="s">
        <v>1364</v>
      </c>
      <c r="G184" s="221" t="s">
        <v>221</v>
      </c>
      <c r="H184" s="222">
        <v>820.09299999999996</v>
      </c>
      <c r="I184" s="223"/>
      <c r="J184" s="224">
        <f>ROUND(I184*H184,2)</f>
        <v>0</v>
      </c>
      <c r="K184" s="220" t="s">
        <v>205</v>
      </c>
      <c r="L184" s="42"/>
      <c r="M184" s="225" t="s">
        <v>30</v>
      </c>
      <c r="N184" s="226" t="s">
        <v>46</v>
      </c>
      <c r="O184" s="82"/>
      <c r="P184" s="227">
        <f>O184*H184</f>
        <v>0</v>
      </c>
      <c r="Q184" s="227">
        <v>0</v>
      </c>
      <c r="R184" s="227">
        <f>Q184*H184</f>
        <v>0</v>
      </c>
      <c r="S184" s="227">
        <v>0</v>
      </c>
      <c r="T184" s="228">
        <f>S184*H184</f>
        <v>0</v>
      </c>
      <c r="AR184" s="229" t="s">
        <v>206</v>
      </c>
      <c r="AT184" s="229" t="s">
        <v>201</v>
      </c>
      <c r="AU184" s="229" t="s">
        <v>85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2869</v>
      </c>
    </row>
    <row r="185" s="1" customFormat="1">
      <c r="B185" s="37"/>
      <c r="C185" s="38"/>
      <c r="D185" s="231" t="s">
        <v>208</v>
      </c>
      <c r="E185" s="38"/>
      <c r="F185" s="232" t="s">
        <v>1366</v>
      </c>
      <c r="G185" s="38"/>
      <c r="H185" s="38"/>
      <c r="I185" s="144"/>
      <c r="J185" s="38"/>
      <c r="K185" s="38"/>
      <c r="L185" s="42"/>
      <c r="M185" s="233"/>
      <c r="N185" s="82"/>
      <c r="O185" s="82"/>
      <c r="P185" s="82"/>
      <c r="Q185" s="82"/>
      <c r="R185" s="82"/>
      <c r="S185" s="82"/>
      <c r="T185" s="83"/>
      <c r="AT185" s="16" t="s">
        <v>208</v>
      </c>
      <c r="AU185" s="16" t="s">
        <v>85</v>
      </c>
    </row>
    <row r="186" s="1" customFormat="1">
      <c r="B186" s="37"/>
      <c r="C186" s="38"/>
      <c r="D186" s="231" t="s">
        <v>210</v>
      </c>
      <c r="E186" s="38"/>
      <c r="F186" s="234" t="s">
        <v>1367</v>
      </c>
      <c r="G186" s="38"/>
      <c r="H186" s="38"/>
      <c r="I186" s="144"/>
      <c r="J186" s="38"/>
      <c r="K186" s="38"/>
      <c r="L186" s="42"/>
      <c r="M186" s="233"/>
      <c r="N186" s="82"/>
      <c r="O186" s="82"/>
      <c r="P186" s="82"/>
      <c r="Q186" s="82"/>
      <c r="R186" s="82"/>
      <c r="S186" s="82"/>
      <c r="T186" s="83"/>
      <c r="AT186" s="16" t="s">
        <v>210</v>
      </c>
      <c r="AU186" s="16" t="s">
        <v>85</v>
      </c>
    </row>
    <row r="187" s="1" customFormat="1" ht="16.5" customHeight="1">
      <c r="B187" s="37"/>
      <c r="C187" s="218" t="s">
        <v>394</v>
      </c>
      <c r="D187" s="218" t="s">
        <v>201</v>
      </c>
      <c r="E187" s="219" t="s">
        <v>2870</v>
      </c>
      <c r="F187" s="220" t="s">
        <v>2871</v>
      </c>
      <c r="G187" s="221" t="s">
        <v>221</v>
      </c>
      <c r="H187" s="222">
        <v>67.444000000000003</v>
      </c>
      <c r="I187" s="223"/>
      <c r="J187" s="224">
        <f>ROUND(I187*H187,2)</f>
        <v>0</v>
      </c>
      <c r="K187" s="220" t="s">
        <v>205</v>
      </c>
      <c r="L187" s="42"/>
      <c r="M187" s="225" t="s">
        <v>30</v>
      </c>
      <c r="N187" s="226" t="s">
        <v>46</v>
      </c>
      <c r="O187" s="82"/>
      <c r="P187" s="227">
        <f>O187*H187</f>
        <v>0</v>
      </c>
      <c r="Q187" s="227">
        <v>0</v>
      </c>
      <c r="R187" s="227">
        <f>Q187*H187</f>
        <v>0</v>
      </c>
      <c r="S187" s="227">
        <v>0</v>
      </c>
      <c r="T187" s="228">
        <f>S187*H187</f>
        <v>0</v>
      </c>
      <c r="AR187" s="229" t="s">
        <v>206</v>
      </c>
      <c r="AT187" s="229" t="s">
        <v>201</v>
      </c>
      <c r="AU187" s="229" t="s">
        <v>85</v>
      </c>
      <c r="AY187" s="16" t="s">
        <v>199</v>
      </c>
      <c r="BE187" s="230">
        <f>IF(N187="základní",J187,0)</f>
        <v>0</v>
      </c>
      <c r="BF187" s="230">
        <f>IF(N187="snížená",J187,0)</f>
        <v>0</v>
      </c>
      <c r="BG187" s="230">
        <f>IF(N187="zákl. přenesená",J187,0)</f>
        <v>0</v>
      </c>
      <c r="BH187" s="230">
        <f>IF(N187="sníž. přenesená",J187,0)</f>
        <v>0</v>
      </c>
      <c r="BI187" s="230">
        <f>IF(N187="nulová",J187,0)</f>
        <v>0</v>
      </c>
      <c r="BJ187" s="16" t="s">
        <v>83</v>
      </c>
      <c r="BK187" s="230">
        <f>ROUND(I187*H187,2)</f>
        <v>0</v>
      </c>
      <c r="BL187" s="16" t="s">
        <v>206</v>
      </c>
      <c r="BM187" s="229" t="s">
        <v>2872</v>
      </c>
    </row>
    <row r="188" s="1" customFormat="1">
      <c r="B188" s="37"/>
      <c r="C188" s="38"/>
      <c r="D188" s="231" t="s">
        <v>208</v>
      </c>
      <c r="E188" s="38"/>
      <c r="F188" s="232" t="s">
        <v>2873</v>
      </c>
      <c r="G188" s="38"/>
      <c r="H188" s="38"/>
      <c r="I188" s="144"/>
      <c r="J188" s="38"/>
      <c r="K188" s="38"/>
      <c r="L188" s="42"/>
      <c r="M188" s="233"/>
      <c r="N188" s="82"/>
      <c r="O188" s="82"/>
      <c r="P188" s="82"/>
      <c r="Q188" s="82"/>
      <c r="R188" s="82"/>
      <c r="S188" s="82"/>
      <c r="T188" s="83"/>
      <c r="AT188" s="16" t="s">
        <v>208</v>
      </c>
      <c r="AU188" s="16" t="s">
        <v>85</v>
      </c>
    </row>
    <row r="189" s="1" customFormat="1">
      <c r="B189" s="37"/>
      <c r="C189" s="38"/>
      <c r="D189" s="231" t="s">
        <v>210</v>
      </c>
      <c r="E189" s="38"/>
      <c r="F189" s="234" t="s">
        <v>1367</v>
      </c>
      <c r="G189" s="38"/>
      <c r="H189" s="38"/>
      <c r="I189" s="144"/>
      <c r="J189" s="38"/>
      <c r="K189" s="38"/>
      <c r="L189" s="42"/>
      <c r="M189" s="233"/>
      <c r="N189" s="82"/>
      <c r="O189" s="82"/>
      <c r="P189" s="82"/>
      <c r="Q189" s="82"/>
      <c r="R189" s="82"/>
      <c r="S189" s="82"/>
      <c r="T189" s="83"/>
      <c r="AT189" s="16" t="s">
        <v>210</v>
      </c>
      <c r="AU189" s="16" t="s">
        <v>85</v>
      </c>
    </row>
    <row r="190" s="1" customFormat="1" ht="16.5" customHeight="1">
      <c r="B190" s="37"/>
      <c r="C190" s="218" t="s">
        <v>401</v>
      </c>
      <c r="D190" s="218" t="s">
        <v>201</v>
      </c>
      <c r="E190" s="219" t="s">
        <v>568</v>
      </c>
      <c r="F190" s="220" t="s">
        <v>569</v>
      </c>
      <c r="G190" s="221" t="s">
        <v>221</v>
      </c>
      <c r="H190" s="222">
        <v>747.45500000000004</v>
      </c>
      <c r="I190" s="223"/>
      <c r="J190" s="224">
        <f>ROUND(I190*H190,2)</f>
        <v>0</v>
      </c>
      <c r="K190" s="220" t="s">
        <v>205</v>
      </c>
      <c r="L190" s="42"/>
      <c r="M190" s="225" t="s">
        <v>30</v>
      </c>
      <c r="N190" s="226" t="s">
        <v>46</v>
      </c>
      <c r="O190" s="82"/>
      <c r="P190" s="227">
        <f>O190*H190</f>
        <v>0</v>
      </c>
      <c r="Q190" s="227">
        <v>0</v>
      </c>
      <c r="R190" s="227">
        <f>Q190*H190</f>
        <v>0</v>
      </c>
      <c r="S190" s="227">
        <v>0</v>
      </c>
      <c r="T190" s="228">
        <f>S190*H190</f>
        <v>0</v>
      </c>
      <c r="AR190" s="229" t="s">
        <v>206</v>
      </c>
      <c r="AT190" s="229" t="s">
        <v>201</v>
      </c>
      <c r="AU190" s="229" t="s">
        <v>85</v>
      </c>
      <c r="AY190" s="16" t="s">
        <v>199</v>
      </c>
      <c r="BE190" s="230">
        <f>IF(N190="základní",J190,0)</f>
        <v>0</v>
      </c>
      <c r="BF190" s="230">
        <f>IF(N190="snížená",J190,0)</f>
        <v>0</v>
      </c>
      <c r="BG190" s="230">
        <f>IF(N190="zákl. přenesená",J190,0)</f>
        <v>0</v>
      </c>
      <c r="BH190" s="230">
        <f>IF(N190="sníž. přenesená",J190,0)</f>
        <v>0</v>
      </c>
      <c r="BI190" s="230">
        <f>IF(N190="nulová",J190,0)</f>
        <v>0</v>
      </c>
      <c r="BJ190" s="16" t="s">
        <v>83</v>
      </c>
      <c r="BK190" s="230">
        <f>ROUND(I190*H190,2)</f>
        <v>0</v>
      </c>
      <c r="BL190" s="16" t="s">
        <v>206</v>
      </c>
      <c r="BM190" s="229" t="s">
        <v>2874</v>
      </c>
    </row>
    <row r="191" s="1" customFormat="1">
      <c r="B191" s="37"/>
      <c r="C191" s="38"/>
      <c r="D191" s="231" t="s">
        <v>208</v>
      </c>
      <c r="E191" s="38"/>
      <c r="F191" s="232" t="s">
        <v>571</v>
      </c>
      <c r="G191" s="38"/>
      <c r="H191" s="38"/>
      <c r="I191" s="144"/>
      <c r="J191" s="38"/>
      <c r="K191" s="38"/>
      <c r="L191" s="42"/>
      <c r="M191" s="233"/>
      <c r="N191" s="82"/>
      <c r="O191" s="82"/>
      <c r="P191" s="82"/>
      <c r="Q191" s="82"/>
      <c r="R191" s="82"/>
      <c r="S191" s="82"/>
      <c r="T191" s="83"/>
      <c r="AT191" s="16" t="s">
        <v>208</v>
      </c>
      <c r="AU191" s="16" t="s">
        <v>85</v>
      </c>
    </row>
    <row r="192" s="1" customFormat="1">
      <c r="B192" s="37"/>
      <c r="C192" s="38"/>
      <c r="D192" s="231" t="s">
        <v>210</v>
      </c>
      <c r="E192" s="38"/>
      <c r="F192" s="234" t="s">
        <v>418</v>
      </c>
      <c r="G192" s="38"/>
      <c r="H192" s="38"/>
      <c r="I192" s="144"/>
      <c r="J192" s="38"/>
      <c r="K192" s="38"/>
      <c r="L192" s="42"/>
      <c r="M192" s="233"/>
      <c r="N192" s="82"/>
      <c r="O192" s="82"/>
      <c r="P192" s="82"/>
      <c r="Q192" s="82"/>
      <c r="R192" s="82"/>
      <c r="S192" s="82"/>
      <c r="T192" s="83"/>
      <c r="AT192" s="16" t="s">
        <v>210</v>
      </c>
      <c r="AU192" s="16" t="s">
        <v>85</v>
      </c>
    </row>
    <row r="193" s="12" customFormat="1">
      <c r="B193" s="235"/>
      <c r="C193" s="236"/>
      <c r="D193" s="231" t="s">
        <v>214</v>
      </c>
      <c r="E193" s="237" t="s">
        <v>30</v>
      </c>
      <c r="F193" s="238" t="s">
        <v>2875</v>
      </c>
      <c r="G193" s="236"/>
      <c r="H193" s="239">
        <v>158.19200000000001</v>
      </c>
      <c r="I193" s="240"/>
      <c r="J193" s="236"/>
      <c r="K193" s="236"/>
      <c r="L193" s="241"/>
      <c r="M193" s="242"/>
      <c r="N193" s="243"/>
      <c r="O193" s="243"/>
      <c r="P193" s="243"/>
      <c r="Q193" s="243"/>
      <c r="R193" s="243"/>
      <c r="S193" s="243"/>
      <c r="T193" s="244"/>
      <c r="AT193" s="245" t="s">
        <v>214</v>
      </c>
      <c r="AU193" s="245" t="s">
        <v>85</v>
      </c>
      <c r="AV193" s="12" t="s">
        <v>85</v>
      </c>
      <c r="AW193" s="12" t="s">
        <v>36</v>
      </c>
      <c r="AX193" s="12" t="s">
        <v>75</v>
      </c>
      <c r="AY193" s="245" t="s">
        <v>199</v>
      </c>
    </row>
    <row r="194" s="12" customFormat="1">
      <c r="B194" s="235"/>
      <c r="C194" s="236"/>
      <c r="D194" s="231" t="s">
        <v>214</v>
      </c>
      <c r="E194" s="237" t="s">
        <v>30</v>
      </c>
      <c r="F194" s="238" t="s">
        <v>2876</v>
      </c>
      <c r="G194" s="236"/>
      <c r="H194" s="239">
        <v>487.60399999999998</v>
      </c>
      <c r="I194" s="240"/>
      <c r="J194" s="236"/>
      <c r="K194" s="236"/>
      <c r="L194" s="241"/>
      <c r="M194" s="242"/>
      <c r="N194" s="243"/>
      <c r="O194" s="243"/>
      <c r="P194" s="243"/>
      <c r="Q194" s="243"/>
      <c r="R194" s="243"/>
      <c r="S194" s="243"/>
      <c r="T194" s="244"/>
      <c r="AT194" s="245" t="s">
        <v>214</v>
      </c>
      <c r="AU194" s="245" t="s">
        <v>85</v>
      </c>
      <c r="AV194" s="12" t="s">
        <v>85</v>
      </c>
      <c r="AW194" s="12" t="s">
        <v>36</v>
      </c>
      <c r="AX194" s="12" t="s">
        <v>75</v>
      </c>
      <c r="AY194" s="245" t="s">
        <v>199</v>
      </c>
    </row>
    <row r="195" s="12" customFormat="1">
      <c r="B195" s="235"/>
      <c r="C195" s="236"/>
      <c r="D195" s="231" t="s">
        <v>214</v>
      </c>
      <c r="E195" s="237" t="s">
        <v>30</v>
      </c>
      <c r="F195" s="238" t="s">
        <v>2877</v>
      </c>
      <c r="G195" s="236"/>
      <c r="H195" s="239">
        <v>5.1749999999999998</v>
      </c>
      <c r="I195" s="240"/>
      <c r="J195" s="236"/>
      <c r="K195" s="236"/>
      <c r="L195" s="241"/>
      <c r="M195" s="242"/>
      <c r="N195" s="243"/>
      <c r="O195" s="243"/>
      <c r="P195" s="243"/>
      <c r="Q195" s="243"/>
      <c r="R195" s="243"/>
      <c r="S195" s="243"/>
      <c r="T195" s="244"/>
      <c r="AT195" s="245" t="s">
        <v>214</v>
      </c>
      <c r="AU195" s="245" t="s">
        <v>85</v>
      </c>
      <c r="AV195" s="12" t="s">
        <v>85</v>
      </c>
      <c r="AW195" s="12" t="s">
        <v>36</v>
      </c>
      <c r="AX195" s="12" t="s">
        <v>75</v>
      </c>
      <c r="AY195" s="245" t="s">
        <v>199</v>
      </c>
    </row>
    <row r="196" s="12" customFormat="1">
      <c r="B196" s="235"/>
      <c r="C196" s="236"/>
      <c r="D196" s="231" t="s">
        <v>214</v>
      </c>
      <c r="E196" s="237" t="s">
        <v>30</v>
      </c>
      <c r="F196" s="238" t="s">
        <v>2878</v>
      </c>
      <c r="G196" s="236"/>
      <c r="H196" s="239">
        <v>1.6120000000000001</v>
      </c>
      <c r="I196" s="240"/>
      <c r="J196" s="236"/>
      <c r="K196" s="236"/>
      <c r="L196" s="241"/>
      <c r="M196" s="242"/>
      <c r="N196" s="243"/>
      <c r="O196" s="243"/>
      <c r="P196" s="243"/>
      <c r="Q196" s="243"/>
      <c r="R196" s="243"/>
      <c r="S196" s="243"/>
      <c r="T196" s="244"/>
      <c r="AT196" s="245" t="s">
        <v>214</v>
      </c>
      <c r="AU196" s="245" t="s">
        <v>85</v>
      </c>
      <c r="AV196" s="12" t="s">
        <v>85</v>
      </c>
      <c r="AW196" s="12" t="s">
        <v>36</v>
      </c>
      <c r="AX196" s="12" t="s">
        <v>75</v>
      </c>
      <c r="AY196" s="245" t="s">
        <v>199</v>
      </c>
    </row>
    <row r="197" s="12" customFormat="1">
      <c r="B197" s="235"/>
      <c r="C197" s="236"/>
      <c r="D197" s="231" t="s">
        <v>214</v>
      </c>
      <c r="E197" s="237" t="s">
        <v>30</v>
      </c>
      <c r="F197" s="238" t="s">
        <v>2879</v>
      </c>
      <c r="G197" s="236"/>
      <c r="H197" s="239">
        <v>57.198</v>
      </c>
      <c r="I197" s="240"/>
      <c r="J197" s="236"/>
      <c r="K197" s="236"/>
      <c r="L197" s="241"/>
      <c r="M197" s="242"/>
      <c r="N197" s="243"/>
      <c r="O197" s="243"/>
      <c r="P197" s="243"/>
      <c r="Q197" s="243"/>
      <c r="R197" s="243"/>
      <c r="S197" s="243"/>
      <c r="T197" s="244"/>
      <c r="AT197" s="245" t="s">
        <v>214</v>
      </c>
      <c r="AU197" s="245" t="s">
        <v>85</v>
      </c>
      <c r="AV197" s="12" t="s">
        <v>85</v>
      </c>
      <c r="AW197" s="12" t="s">
        <v>36</v>
      </c>
      <c r="AX197" s="12" t="s">
        <v>75</v>
      </c>
      <c r="AY197" s="245" t="s">
        <v>199</v>
      </c>
    </row>
    <row r="198" s="12" customFormat="1">
      <c r="B198" s="235"/>
      <c r="C198" s="236"/>
      <c r="D198" s="231" t="s">
        <v>214</v>
      </c>
      <c r="E198" s="237" t="s">
        <v>30</v>
      </c>
      <c r="F198" s="238" t="s">
        <v>2880</v>
      </c>
      <c r="G198" s="236"/>
      <c r="H198" s="239">
        <v>13.055999999999999</v>
      </c>
      <c r="I198" s="240"/>
      <c r="J198" s="236"/>
      <c r="K198" s="236"/>
      <c r="L198" s="241"/>
      <c r="M198" s="242"/>
      <c r="N198" s="243"/>
      <c r="O198" s="243"/>
      <c r="P198" s="243"/>
      <c r="Q198" s="243"/>
      <c r="R198" s="243"/>
      <c r="S198" s="243"/>
      <c r="T198" s="244"/>
      <c r="AT198" s="245" t="s">
        <v>214</v>
      </c>
      <c r="AU198" s="245" t="s">
        <v>85</v>
      </c>
      <c r="AV198" s="12" t="s">
        <v>85</v>
      </c>
      <c r="AW198" s="12" t="s">
        <v>36</v>
      </c>
      <c r="AX198" s="12" t="s">
        <v>75</v>
      </c>
      <c r="AY198" s="245" t="s">
        <v>199</v>
      </c>
    </row>
    <row r="199" s="12" customFormat="1">
      <c r="B199" s="235"/>
      <c r="C199" s="236"/>
      <c r="D199" s="231" t="s">
        <v>214</v>
      </c>
      <c r="E199" s="237" t="s">
        <v>30</v>
      </c>
      <c r="F199" s="238" t="s">
        <v>2881</v>
      </c>
      <c r="G199" s="236"/>
      <c r="H199" s="239">
        <v>24.617999999999999</v>
      </c>
      <c r="I199" s="240"/>
      <c r="J199" s="236"/>
      <c r="K199" s="236"/>
      <c r="L199" s="241"/>
      <c r="M199" s="242"/>
      <c r="N199" s="243"/>
      <c r="O199" s="243"/>
      <c r="P199" s="243"/>
      <c r="Q199" s="243"/>
      <c r="R199" s="243"/>
      <c r="S199" s="243"/>
      <c r="T199" s="244"/>
      <c r="AT199" s="245" t="s">
        <v>214</v>
      </c>
      <c r="AU199" s="245" t="s">
        <v>85</v>
      </c>
      <c r="AV199" s="12" t="s">
        <v>85</v>
      </c>
      <c r="AW199" s="12" t="s">
        <v>36</v>
      </c>
      <c r="AX199" s="12" t="s">
        <v>75</v>
      </c>
      <c r="AY199" s="245" t="s">
        <v>199</v>
      </c>
    </row>
    <row r="200" s="13" customFormat="1">
      <c r="B200" s="246"/>
      <c r="C200" s="247"/>
      <c r="D200" s="231" t="s">
        <v>214</v>
      </c>
      <c r="E200" s="248" t="s">
        <v>30</v>
      </c>
      <c r="F200" s="249" t="s">
        <v>216</v>
      </c>
      <c r="G200" s="247"/>
      <c r="H200" s="250">
        <v>747.45500000000004</v>
      </c>
      <c r="I200" s="251"/>
      <c r="J200" s="247"/>
      <c r="K200" s="247"/>
      <c r="L200" s="252"/>
      <c r="M200" s="253"/>
      <c r="N200" s="254"/>
      <c r="O200" s="254"/>
      <c r="P200" s="254"/>
      <c r="Q200" s="254"/>
      <c r="R200" s="254"/>
      <c r="S200" s="254"/>
      <c r="T200" s="255"/>
      <c r="AT200" s="256" t="s">
        <v>214</v>
      </c>
      <c r="AU200" s="256" t="s">
        <v>85</v>
      </c>
      <c r="AV200" s="13" t="s">
        <v>206</v>
      </c>
      <c r="AW200" s="13" t="s">
        <v>4</v>
      </c>
      <c r="AX200" s="13" t="s">
        <v>83</v>
      </c>
      <c r="AY200" s="256" t="s">
        <v>199</v>
      </c>
    </row>
    <row r="201" s="1" customFormat="1" ht="16.5" customHeight="1">
      <c r="B201" s="37"/>
      <c r="C201" s="218" t="s">
        <v>408</v>
      </c>
      <c r="D201" s="218" t="s">
        <v>201</v>
      </c>
      <c r="E201" s="219" t="s">
        <v>574</v>
      </c>
      <c r="F201" s="220" t="s">
        <v>575</v>
      </c>
      <c r="G201" s="221" t="s">
        <v>221</v>
      </c>
      <c r="H201" s="222">
        <v>1494.9100000000001</v>
      </c>
      <c r="I201" s="223"/>
      <c r="J201" s="224">
        <f>ROUND(I201*H201,2)</f>
        <v>0</v>
      </c>
      <c r="K201" s="220" t="s">
        <v>205</v>
      </c>
      <c r="L201" s="42"/>
      <c r="M201" s="225" t="s">
        <v>30</v>
      </c>
      <c r="N201" s="226" t="s">
        <v>46</v>
      </c>
      <c r="O201" s="82"/>
      <c r="P201" s="227">
        <f>O201*H201</f>
        <v>0</v>
      </c>
      <c r="Q201" s="227">
        <v>0</v>
      </c>
      <c r="R201" s="227">
        <f>Q201*H201</f>
        <v>0</v>
      </c>
      <c r="S201" s="227">
        <v>0</v>
      </c>
      <c r="T201" s="228">
        <f>S201*H201</f>
        <v>0</v>
      </c>
      <c r="AR201" s="229" t="s">
        <v>206</v>
      </c>
      <c r="AT201" s="229" t="s">
        <v>201</v>
      </c>
      <c r="AU201" s="229" t="s">
        <v>85</v>
      </c>
      <c r="AY201" s="16" t="s">
        <v>199</v>
      </c>
      <c r="BE201" s="230">
        <f>IF(N201="základní",J201,0)</f>
        <v>0</v>
      </c>
      <c r="BF201" s="230">
        <f>IF(N201="snížená",J201,0)</f>
        <v>0</v>
      </c>
      <c r="BG201" s="230">
        <f>IF(N201="zákl. přenesená",J201,0)</f>
        <v>0</v>
      </c>
      <c r="BH201" s="230">
        <f>IF(N201="sníž. přenesená",J201,0)</f>
        <v>0</v>
      </c>
      <c r="BI201" s="230">
        <f>IF(N201="nulová",J201,0)</f>
        <v>0</v>
      </c>
      <c r="BJ201" s="16" t="s">
        <v>83</v>
      </c>
      <c r="BK201" s="230">
        <f>ROUND(I201*H201,2)</f>
        <v>0</v>
      </c>
      <c r="BL201" s="16" t="s">
        <v>206</v>
      </c>
      <c r="BM201" s="229" t="s">
        <v>2882</v>
      </c>
    </row>
    <row r="202" s="1" customFormat="1">
      <c r="B202" s="37"/>
      <c r="C202" s="38"/>
      <c r="D202" s="231" t="s">
        <v>208</v>
      </c>
      <c r="E202" s="38"/>
      <c r="F202" s="232" t="s">
        <v>577</v>
      </c>
      <c r="G202" s="38"/>
      <c r="H202" s="38"/>
      <c r="I202" s="144"/>
      <c r="J202" s="38"/>
      <c r="K202" s="38"/>
      <c r="L202" s="42"/>
      <c r="M202" s="233"/>
      <c r="N202" s="82"/>
      <c r="O202" s="82"/>
      <c r="P202" s="82"/>
      <c r="Q202" s="82"/>
      <c r="R202" s="82"/>
      <c r="S202" s="82"/>
      <c r="T202" s="83"/>
      <c r="AT202" s="16" t="s">
        <v>208</v>
      </c>
      <c r="AU202" s="16" t="s">
        <v>85</v>
      </c>
    </row>
    <row r="203" s="1" customFormat="1">
      <c r="B203" s="37"/>
      <c r="C203" s="38"/>
      <c r="D203" s="231" t="s">
        <v>210</v>
      </c>
      <c r="E203" s="38"/>
      <c r="F203" s="234" t="s">
        <v>418</v>
      </c>
      <c r="G203" s="38"/>
      <c r="H203" s="38"/>
      <c r="I203" s="144"/>
      <c r="J203" s="38"/>
      <c r="K203" s="38"/>
      <c r="L203" s="42"/>
      <c r="M203" s="233"/>
      <c r="N203" s="82"/>
      <c r="O203" s="82"/>
      <c r="P203" s="82"/>
      <c r="Q203" s="82"/>
      <c r="R203" s="82"/>
      <c r="S203" s="82"/>
      <c r="T203" s="83"/>
      <c r="AT203" s="16" t="s">
        <v>210</v>
      </c>
      <c r="AU203" s="16" t="s">
        <v>85</v>
      </c>
    </row>
    <row r="204" s="1" customFormat="1" ht="16.5" customHeight="1">
      <c r="B204" s="37"/>
      <c r="C204" s="218" t="s">
        <v>413</v>
      </c>
      <c r="D204" s="218" t="s">
        <v>201</v>
      </c>
      <c r="E204" s="219" t="s">
        <v>579</v>
      </c>
      <c r="F204" s="220" t="s">
        <v>580</v>
      </c>
      <c r="G204" s="221" t="s">
        <v>221</v>
      </c>
      <c r="H204" s="222">
        <v>747.45500000000004</v>
      </c>
      <c r="I204" s="223"/>
      <c r="J204" s="224">
        <f>ROUND(I204*H204,2)</f>
        <v>0</v>
      </c>
      <c r="K204" s="220" t="s">
        <v>205</v>
      </c>
      <c r="L204" s="42"/>
      <c r="M204" s="225" t="s">
        <v>30</v>
      </c>
      <c r="N204" s="226" t="s">
        <v>46</v>
      </c>
      <c r="O204" s="82"/>
      <c r="P204" s="227">
        <f>O204*H204</f>
        <v>0</v>
      </c>
      <c r="Q204" s="227">
        <v>0</v>
      </c>
      <c r="R204" s="227">
        <f>Q204*H204</f>
        <v>0</v>
      </c>
      <c r="S204" s="227">
        <v>0</v>
      </c>
      <c r="T204" s="228">
        <f>S204*H204</f>
        <v>0</v>
      </c>
      <c r="AR204" s="229" t="s">
        <v>206</v>
      </c>
      <c r="AT204" s="229" t="s">
        <v>201</v>
      </c>
      <c r="AU204" s="229" t="s">
        <v>85</v>
      </c>
      <c r="AY204" s="16" t="s">
        <v>199</v>
      </c>
      <c r="BE204" s="230">
        <f>IF(N204="základní",J204,0)</f>
        <v>0</v>
      </c>
      <c r="BF204" s="230">
        <f>IF(N204="snížená",J204,0)</f>
        <v>0</v>
      </c>
      <c r="BG204" s="230">
        <f>IF(N204="zákl. přenesená",J204,0)</f>
        <v>0</v>
      </c>
      <c r="BH204" s="230">
        <f>IF(N204="sníž. přenesená",J204,0)</f>
        <v>0</v>
      </c>
      <c r="BI204" s="230">
        <f>IF(N204="nulová",J204,0)</f>
        <v>0</v>
      </c>
      <c r="BJ204" s="16" t="s">
        <v>83</v>
      </c>
      <c r="BK204" s="230">
        <f>ROUND(I204*H204,2)</f>
        <v>0</v>
      </c>
      <c r="BL204" s="16" t="s">
        <v>206</v>
      </c>
      <c r="BM204" s="229" t="s">
        <v>2883</v>
      </c>
    </row>
    <row r="205" s="1" customFormat="1">
      <c r="B205" s="37"/>
      <c r="C205" s="38"/>
      <c r="D205" s="231" t="s">
        <v>208</v>
      </c>
      <c r="E205" s="38"/>
      <c r="F205" s="232" t="s">
        <v>582</v>
      </c>
      <c r="G205" s="38"/>
      <c r="H205" s="38"/>
      <c r="I205" s="144"/>
      <c r="J205" s="38"/>
      <c r="K205" s="38"/>
      <c r="L205" s="42"/>
      <c r="M205" s="233"/>
      <c r="N205" s="82"/>
      <c r="O205" s="82"/>
      <c r="P205" s="82"/>
      <c r="Q205" s="82"/>
      <c r="R205" s="82"/>
      <c r="S205" s="82"/>
      <c r="T205" s="83"/>
      <c r="AT205" s="16" t="s">
        <v>208</v>
      </c>
      <c r="AU205" s="16" t="s">
        <v>85</v>
      </c>
    </row>
    <row r="206" s="1" customFormat="1">
      <c r="B206" s="37"/>
      <c r="C206" s="38"/>
      <c r="D206" s="231" t="s">
        <v>210</v>
      </c>
      <c r="E206" s="38"/>
      <c r="F206" s="234" t="s">
        <v>583</v>
      </c>
      <c r="G206" s="38"/>
      <c r="H206" s="38"/>
      <c r="I206" s="144"/>
      <c r="J206" s="38"/>
      <c r="K206" s="38"/>
      <c r="L206" s="42"/>
      <c r="M206" s="233"/>
      <c r="N206" s="82"/>
      <c r="O206" s="82"/>
      <c r="P206" s="82"/>
      <c r="Q206" s="82"/>
      <c r="R206" s="82"/>
      <c r="S206" s="82"/>
      <c r="T206" s="83"/>
      <c r="AT206" s="16" t="s">
        <v>210</v>
      </c>
      <c r="AU206" s="16" t="s">
        <v>85</v>
      </c>
    </row>
    <row r="207" s="12" customFormat="1">
      <c r="B207" s="235"/>
      <c r="C207" s="236"/>
      <c r="D207" s="231" t="s">
        <v>214</v>
      </c>
      <c r="E207" s="237" t="s">
        <v>30</v>
      </c>
      <c r="F207" s="238" t="s">
        <v>2875</v>
      </c>
      <c r="G207" s="236"/>
      <c r="H207" s="239">
        <v>158.19200000000001</v>
      </c>
      <c r="I207" s="240"/>
      <c r="J207" s="236"/>
      <c r="K207" s="236"/>
      <c r="L207" s="241"/>
      <c r="M207" s="242"/>
      <c r="N207" s="243"/>
      <c r="O207" s="243"/>
      <c r="P207" s="243"/>
      <c r="Q207" s="243"/>
      <c r="R207" s="243"/>
      <c r="S207" s="243"/>
      <c r="T207" s="244"/>
      <c r="AT207" s="245" t="s">
        <v>214</v>
      </c>
      <c r="AU207" s="245" t="s">
        <v>85</v>
      </c>
      <c r="AV207" s="12" t="s">
        <v>85</v>
      </c>
      <c r="AW207" s="12" t="s">
        <v>36</v>
      </c>
      <c r="AX207" s="12" t="s">
        <v>75</v>
      </c>
      <c r="AY207" s="245" t="s">
        <v>199</v>
      </c>
    </row>
    <row r="208" s="12" customFormat="1">
      <c r="B208" s="235"/>
      <c r="C208" s="236"/>
      <c r="D208" s="231" t="s">
        <v>214</v>
      </c>
      <c r="E208" s="237" t="s">
        <v>30</v>
      </c>
      <c r="F208" s="238" t="s">
        <v>2876</v>
      </c>
      <c r="G208" s="236"/>
      <c r="H208" s="239">
        <v>487.60399999999998</v>
      </c>
      <c r="I208" s="240"/>
      <c r="J208" s="236"/>
      <c r="K208" s="236"/>
      <c r="L208" s="241"/>
      <c r="M208" s="242"/>
      <c r="N208" s="243"/>
      <c r="O208" s="243"/>
      <c r="P208" s="243"/>
      <c r="Q208" s="243"/>
      <c r="R208" s="243"/>
      <c r="S208" s="243"/>
      <c r="T208" s="244"/>
      <c r="AT208" s="245" t="s">
        <v>214</v>
      </c>
      <c r="AU208" s="245" t="s">
        <v>85</v>
      </c>
      <c r="AV208" s="12" t="s">
        <v>85</v>
      </c>
      <c r="AW208" s="12" t="s">
        <v>36</v>
      </c>
      <c r="AX208" s="12" t="s">
        <v>75</v>
      </c>
      <c r="AY208" s="245" t="s">
        <v>199</v>
      </c>
    </row>
    <row r="209" s="12" customFormat="1">
      <c r="B209" s="235"/>
      <c r="C209" s="236"/>
      <c r="D209" s="231" t="s">
        <v>214</v>
      </c>
      <c r="E209" s="237" t="s">
        <v>30</v>
      </c>
      <c r="F209" s="238" t="s">
        <v>2877</v>
      </c>
      <c r="G209" s="236"/>
      <c r="H209" s="239">
        <v>5.1749999999999998</v>
      </c>
      <c r="I209" s="240"/>
      <c r="J209" s="236"/>
      <c r="K209" s="236"/>
      <c r="L209" s="241"/>
      <c r="M209" s="242"/>
      <c r="N209" s="243"/>
      <c r="O209" s="243"/>
      <c r="P209" s="243"/>
      <c r="Q209" s="243"/>
      <c r="R209" s="243"/>
      <c r="S209" s="243"/>
      <c r="T209" s="244"/>
      <c r="AT209" s="245" t="s">
        <v>214</v>
      </c>
      <c r="AU209" s="245" t="s">
        <v>85</v>
      </c>
      <c r="AV209" s="12" t="s">
        <v>85</v>
      </c>
      <c r="AW209" s="12" t="s">
        <v>36</v>
      </c>
      <c r="AX209" s="12" t="s">
        <v>75</v>
      </c>
      <c r="AY209" s="245" t="s">
        <v>199</v>
      </c>
    </row>
    <row r="210" s="12" customFormat="1">
      <c r="B210" s="235"/>
      <c r="C210" s="236"/>
      <c r="D210" s="231" t="s">
        <v>214</v>
      </c>
      <c r="E210" s="237" t="s">
        <v>30</v>
      </c>
      <c r="F210" s="238" t="s">
        <v>2878</v>
      </c>
      <c r="G210" s="236"/>
      <c r="H210" s="239">
        <v>1.6120000000000001</v>
      </c>
      <c r="I210" s="240"/>
      <c r="J210" s="236"/>
      <c r="K210" s="236"/>
      <c r="L210" s="241"/>
      <c r="M210" s="242"/>
      <c r="N210" s="243"/>
      <c r="O210" s="243"/>
      <c r="P210" s="243"/>
      <c r="Q210" s="243"/>
      <c r="R210" s="243"/>
      <c r="S210" s="243"/>
      <c r="T210" s="244"/>
      <c r="AT210" s="245" t="s">
        <v>214</v>
      </c>
      <c r="AU210" s="245" t="s">
        <v>85</v>
      </c>
      <c r="AV210" s="12" t="s">
        <v>85</v>
      </c>
      <c r="AW210" s="12" t="s">
        <v>36</v>
      </c>
      <c r="AX210" s="12" t="s">
        <v>75</v>
      </c>
      <c r="AY210" s="245" t="s">
        <v>199</v>
      </c>
    </row>
    <row r="211" s="12" customFormat="1">
      <c r="B211" s="235"/>
      <c r="C211" s="236"/>
      <c r="D211" s="231" t="s">
        <v>214</v>
      </c>
      <c r="E211" s="237" t="s">
        <v>30</v>
      </c>
      <c r="F211" s="238" t="s">
        <v>2879</v>
      </c>
      <c r="G211" s="236"/>
      <c r="H211" s="239">
        <v>57.198</v>
      </c>
      <c r="I211" s="240"/>
      <c r="J211" s="236"/>
      <c r="K211" s="236"/>
      <c r="L211" s="241"/>
      <c r="M211" s="242"/>
      <c r="N211" s="243"/>
      <c r="O211" s="243"/>
      <c r="P211" s="243"/>
      <c r="Q211" s="243"/>
      <c r="R211" s="243"/>
      <c r="S211" s="243"/>
      <c r="T211" s="244"/>
      <c r="AT211" s="245" t="s">
        <v>214</v>
      </c>
      <c r="AU211" s="245" t="s">
        <v>85</v>
      </c>
      <c r="AV211" s="12" t="s">
        <v>85</v>
      </c>
      <c r="AW211" s="12" t="s">
        <v>36</v>
      </c>
      <c r="AX211" s="12" t="s">
        <v>75</v>
      </c>
      <c r="AY211" s="245" t="s">
        <v>199</v>
      </c>
    </row>
    <row r="212" s="12" customFormat="1">
      <c r="B212" s="235"/>
      <c r="C212" s="236"/>
      <c r="D212" s="231" t="s">
        <v>214</v>
      </c>
      <c r="E212" s="237" t="s">
        <v>30</v>
      </c>
      <c r="F212" s="238" t="s">
        <v>2880</v>
      </c>
      <c r="G212" s="236"/>
      <c r="H212" s="239">
        <v>13.055999999999999</v>
      </c>
      <c r="I212" s="240"/>
      <c r="J212" s="236"/>
      <c r="K212" s="236"/>
      <c r="L212" s="241"/>
      <c r="M212" s="242"/>
      <c r="N212" s="243"/>
      <c r="O212" s="243"/>
      <c r="P212" s="243"/>
      <c r="Q212" s="243"/>
      <c r="R212" s="243"/>
      <c r="S212" s="243"/>
      <c r="T212" s="244"/>
      <c r="AT212" s="245" t="s">
        <v>214</v>
      </c>
      <c r="AU212" s="245" t="s">
        <v>85</v>
      </c>
      <c r="AV212" s="12" t="s">
        <v>85</v>
      </c>
      <c r="AW212" s="12" t="s">
        <v>36</v>
      </c>
      <c r="AX212" s="12" t="s">
        <v>75</v>
      </c>
      <c r="AY212" s="245" t="s">
        <v>199</v>
      </c>
    </row>
    <row r="213" s="12" customFormat="1">
      <c r="B213" s="235"/>
      <c r="C213" s="236"/>
      <c r="D213" s="231" t="s">
        <v>214</v>
      </c>
      <c r="E213" s="237" t="s">
        <v>30</v>
      </c>
      <c r="F213" s="238" t="s">
        <v>2881</v>
      </c>
      <c r="G213" s="236"/>
      <c r="H213" s="239">
        <v>24.617999999999999</v>
      </c>
      <c r="I213" s="240"/>
      <c r="J213" s="236"/>
      <c r="K213" s="236"/>
      <c r="L213" s="241"/>
      <c r="M213" s="242"/>
      <c r="N213" s="243"/>
      <c r="O213" s="243"/>
      <c r="P213" s="243"/>
      <c r="Q213" s="243"/>
      <c r="R213" s="243"/>
      <c r="S213" s="243"/>
      <c r="T213" s="244"/>
      <c r="AT213" s="245" t="s">
        <v>214</v>
      </c>
      <c r="AU213" s="245" t="s">
        <v>85</v>
      </c>
      <c r="AV213" s="12" t="s">
        <v>85</v>
      </c>
      <c r="AW213" s="12" t="s">
        <v>36</v>
      </c>
      <c r="AX213" s="12" t="s">
        <v>75</v>
      </c>
      <c r="AY213" s="245" t="s">
        <v>199</v>
      </c>
    </row>
    <row r="214" s="13" customFormat="1">
      <c r="B214" s="246"/>
      <c r="C214" s="247"/>
      <c r="D214" s="231" t="s">
        <v>214</v>
      </c>
      <c r="E214" s="248" t="s">
        <v>30</v>
      </c>
      <c r="F214" s="249" t="s">
        <v>216</v>
      </c>
      <c r="G214" s="247"/>
      <c r="H214" s="250">
        <v>747.45500000000004</v>
      </c>
      <c r="I214" s="251"/>
      <c r="J214" s="247"/>
      <c r="K214" s="247"/>
      <c r="L214" s="252"/>
      <c r="M214" s="253"/>
      <c r="N214" s="254"/>
      <c r="O214" s="254"/>
      <c r="P214" s="254"/>
      <c r="Q214" s="254"/>
      <c r="R214" s="254"/>
      <c r="S214" s="254"/>
      <c r="T214" s="255"/>
      <c r="AT214" s="256" t="s">
        <v>214</v>
      </c>
      <c r="AU214" s="256" t="s">
        <v>85</v>
      </c>
      <c r="AV214" s="13" t="s">
        <v>206</v>
      </c>
      <c r="AW214" s="13" t="s">
        <v>4</v>
      </c>
      <c r="AX214" s="13" t="s">
        <v>83</v>
      </c>
      <c r="AY214" s="256" t="s">
        <v>199</v>
      </c>
    </row>
    <row r="215" s="1" customFormat="1" ht="16.5" customHeight="1">
      <c r="B215" s="37"/>
      <c r="C215" s="218" t="s">
        <v>420</v>
      </c>
      <c r="D215" s="218" t="s">
        <v>201</v>
      </c>
      <c r="E215" s="219" t="s">
        <v>585</v>
      </c>
      <c r="F215" s="220" t="s">
        <v>586</v>
      </c>
      <c r="G215" s="221" t="s">
        <v>221</v>
      </c>
      <c r="H215" s="222">
        <v>747.45500000000004</v>
      </c>
      <c r="I215" s="223"/>
      <c r="J215" s="224">
        <f>ROUND(I215*H215,2)</f>
        <v>0</v>
      </c>
      <c r="K215" s="220" t="s">
        <v>205</v>
      </c>
      <c r="L215" s="42"/>
      <c r="M215" s="225" t="s">
        <v>30</v>
      </c>
      <c r="N215" s="226" t="s">
        <v>46</v>
      </c>
      <c r="O215" s="82"/>
      <c r="P215" s="227">
        <f>O215*H215</f>
        <v>0</v>
      </c>
      <c r="Q215" s="227">
        <v>0</v>
      </c>
      <c r="R215" s="227">
        <f>Q215*H215</f>
        <v>0</v>
      </c>
      <c r="S215" s="227">
        <v>0</v>
      </c>
      <c r="T215" s="228">
        <f>S215*H215</f>
        <v>0</v>
      </c>
      <c r="AR215" s="229" t="s">
        <v>206</v>
      </c>
      <c r="AT215" s="229" t="s">
        <v>201</v>
      </c>
      <c r="AU215" s="229" t="s">
        <v>85</v>
      </c>
      <c r="AY215" s="16" t="s">
        <v>199</v>
      </c>
      <c r="BE215" s="230">
        <f>IF(N215="základní",J215,0)</f>
        <v>0</v>
      </c>
      <c r="BF215" s="230">
        <f>IF(N215="snížená",J215,0)</f>
        <v>0</v>
      </c>
      <c r="BG215" s="230">
        <f>IF(N215="zákl. přenesená",J215,0)</f>
        <v>0</v>
      </c>
      <c r="BH215" s="230">
        <f>IF(N215="sníž. přenesená",J215,0)</f>
        <v>0</v>
      </c>
      <c r="BI215" s="230">
        <f>IF(N215="nulová",J215,0)</f>
        <v>0</v>
      </c>
      <c r="BJ215" s="16" t="s">
        <v>83</v>
      </c>
      <c r="BK215" s="230">
        <f>ROUND(I215*H215,2)</f>
        <v>0</v>
      </c>
      <c r="BL215" s="16" t="s">
        <v>206</v>
      </c>
      <c r="BM215" s="229" t="s">
        <v>2884</v>
      </c>
    </row>
    <row r="216" s="1" customFormat="1">
      <c r="B216" s="37"/>
      <c r="C216" s="38"/>
      <c r="D216" s="231" t="s">
        <v>208</v>
      </c>
      <c r="E216" s="38"/>
      <c r="F216" s="232" t="s">
        <v>586</v>
      </c>
      <c r="G216" s="38"/>
      <c r="H216" s="38"/>
      <c r="I216" s="144"/>
      <c r="J216" s="38"/>
      <c r="K216" s="38"/>
      <c r="L216" s="42"/>
      <c r="M216" s="233"/>
      <c r="N216" s="82"/>
      <c r="O216" s="82"/>
      <c r="P216" s="82"/>
      <c r="Q216" s="82"/>
      <c r="R216" s="82"/>
      <c r="S216" s="82"/>
      <c r="T216" s="83"/>
      <c r="AT216" s="16" t="s">
        <v>208</v>
      </c>
      <c r="AU216" s="16" t="s">
        <v>85</v>
      </c>
    </row>
    <row r="217" s="1" customFormat="1">
      <c r="B217" s="37"/>
      <c r="C217" s="38"/>
      <c r="D217" s="231" t="s">
        <v>210</v>
      </c>
      <c r="E217" s="38"/>
      <c r="F217" s="234" t="s">
        <v>588</v>
      </c>
      <c r="G217" s="38"/>
      <c r="H217" s="38"/>
      <c r="I217" s="144"/>
      <c r="J217" s="38"/>
      <c r="K217" s="38"/>
      <c r="L217" s="42"/>
      <c r="M217" s="233"/>
      <c r="N217" s="82"/>
      <c r="O217" s="82"/>
      <c r="P217" s="82"/>
      <c r="Q217" s="82"/>
      <c r="R217" s="82"/>
      <c r="S217" s="82"/>
      <c r="T217" s="83"/>
      <c r="AT217" s="16" t="s">
        <v>210</v>
      </c>
      <c r="AU217" s="16" t="s">
        <v>85</v>
      </c>
    </row>
    <row r="218" s="12" customFormat="1">
      <c r="B218" s="235"/>
      <c r="C218" s="236"/>
      <c r="D218" s="231" t="s">
        <v>214</v>
      </c>
      <c r="E218" s="237" t="s">
        <v>30</v>
      </c>
      <c r="F218" s="238" t="s">
        <v>2875</v>
      </c>
      <c r="G218" s="236"/>
      <c r="H218" s="239">
        <v>158.19200000000001</v>
      </c>
      <c r="I218" s="240"/>
      <c r="J218" s="236"/>
      <c r="K218" s="236"/>
      <c r="L218" s="241"/>
      <c r="M218" s="242"/>
      <c r="N218" s="243"/>
      <c r="O218" s="243"/>
      <c r="P218" s="243"/>
      <c r="Q218" s="243"/>
      <c r="R218" s="243"/>
      <c r="S218" s="243"/>
      <c r="T218" s="244"/>
      <c r="AT218" s="245" t="s">
        <v>214</v>
      </c>
      <c r="AU218" s="245" t="s">
        <v>85</v>
      </c>
      <c r="AV218" s="12" t="s">
        <v>85</v>
      </c>
      <c r="AW218" s="12" t="s">
        <v>36</v>
      </c>
      <c r="AX218" s="12" t="s">
        <v>75</v>
      </c>
      <c r="AY218" s="245" t="s">
        <v>199</v>
      </c>
    </row>
    <row r="219" s="12" customFormat="1">
      <c r="B219" s="235"/>
      <c r="C219" s="236"/>
      <c r="D219" s="231" t="s">
        <v>214</v>
      </c>
      <c r="E219" s="237" t="s">
        <v>30</v>
      </c>
      <c r="F219" s="238" t="s">
        <v>2876</v>
      </c>
      <c r="G219" s="236"/>
      <c r="H219" s="239">
        <v>487.60399999999998</v>
      </c>
      <c r="I219" s="240"/>
      <c r="J219" s="236"/>
      <c r="K219" s="236"/>
      <c r="L219" s="241"/>
      <c r="M219" s="242"/>
      <c r="N219" s="243"/>
      <c r="O219" s="243"/>
      <c r="P219" s="243"/>
      <c r="Q219" s="243"/>
      <c r="R219" s="243"/>
      <c r="S219" s="243"/>
      <c r="T219" s="244"/>
      <c r="AT219" s="245" t="s">
        <v>214</v>
      </c>
      <c r="AU219" s="245" t="s">
        <v>85</v>
      </c>
      <c r="AV219" s="12" t="s">
        <v>85</v>
      </c>
      <c r="AW219" s="12" t="s">
        <v>36</v>
      </c>
      <c r="AX219" s="12" t="s">
        <v>75</v>
      </c>
      <c r="AY219" s="245" t="s">
        <v>199</v>
      </c>
    </row>
    <row r="220" s="12" customFormat="1">
      <c r="B220" s="235"/>
      <c r="C220" s="236"/>
      <c r="D220" s="231" t="s">
        <v>214</v>
      </c>
      <c r="E220" s="237" t="s">
        <v>30</v>
      </c>
      <c r="F220" s="238" t="s">
        <v>2877</v>
      </c>
      <c r="G220" s="236"/>
      <c r="H220" s="239">
        <v>5.1749999999999998</v>
      </c>
      <c r="I220" s="240"/>
      <c r="J220" s="236"/>
      <c r="K220" s="236"/>
      <c r="L220" s="241"/>
      <c r="M220" s="242"/>
      <c r="N220" s="243"/>
      <c r="O220" s="243"/>
      <c r="P220" s="243"/>
      <c r="Q220" s="243"/>
      <c r="R220" s="243"/>
      <c r="S220" s="243"/>
      <c r="T220" s="244"/>
      <c r="AT220" s="245" t="s">
        <v>214</v>
      </c>
      <c r="AU220" s="245" t="s">
        <v>85</v>
      </c>
      <c r="AV220" s="12" t="s">
        <v>85</v>
      </c>
      <c r="AW220" s="12" t="s">
        <v>36</v>
      </c>
      <c r="AX220" s="12" t="s">
        <v>75</v>
      </c>
      <c r="AY220" s="245" t="s">
        <v>199</v>
      </c>
    </row>
    <row r="221" s="12" customFormat="1">
      <c r="B221" s="235"/>
      <c r="C221" s="236"/>
      <c r="D221" s="231" t="s">
        <v>214</v>
      </c>
      <c r="E221" s="237" t="s">
        <v>30</v>
      </c>
      <c r="F221" s="238" t="s">
        <v>2878</v>
      </c>
      <c r="G221" s="236"/>
      <c r="H221" s="239">
        <v>1.6120000000000001</v>
      </c>
      <c r="I221" s="240"/>
      <c r="J221" s="236"/>
      <c r="K221" s="236"/>
      <c r="L221" s="241"/>
      <c r="M221" s="242"/>
      <c r="N221" s="243"/>
      <c r="O221" s="243"/>
      <c r="P221" s="243"/>
      <c r="Q221" s="243"/>
      <c r="R221" s="243"/>
      <c r="S221" s="243"/>
      <c r="T221" s="244"/>
      <c r="AT221" s="245" t="s">
        <v>214</v>
      </c>
      <c r="AU221" s="245" t="s">
        <v>85</v>
      </c>
      <c r="AV221" s="12" t="s">
        <v>85</v>
      </c>
      <c r="AW221" s="12" t="s">
        <v>36</v>
      </c>
      <c r="AX221" s="12" t="s">
        <v>75</v>
      </c>
      <c r="AY221" s="245" t="s">
        <v>199</v>
      </c>
    </row>
    <row r="222" s="12" customFormat="1">
      <c r="B222" s="235"/>
      <c r="C222" s="236"/>
      <c r="D222" s="231" t="s">
        <v>214</v>
      </c>
      <c r="E222" s="237" t="s">
        <v>30</v>
      </c>
      <c r="F222" s="238" t="s">
        <v>2879</v>
      </c>
      <c r="G222" s="236"/>
      <c r="H222" s="239">
        <v>57.198</v>
      </c>
      <c r="I222" s="240"/>
      <c r="J222" s="236"/>
      <c r="K222" s="236"/>
      <c r="L222" s="241"/>
      <c r="M222" s="242"/>
      <c r="N222" s="243"/>
      <c r="O222" s="243"/>
      <c r="P222" s="243"/>
      <c r="Q222" s="243"/>
      <c r="R222" s="243"/>
      <c r="S222" s="243"/>
      <c r="T222" s="244"/>
      <c r="AT222" s="245" t="s">
        <v>214</v>
      </c>
      <c r="AU222" s="245" t="s">
        <v>85</v>
      </c>
      <c r="AV222" s="12" t="s">
        <v>85</v>
      </c>
      <c r="AW222" s="12" t="s">
        <v>36</v>
      </c>
      <c r="AX222" s="12" t="s">
        <v>75</v>
      </c>
      <c r="AY222" s="245" t="s">
        <v>199</v>
      </c>
    </row>
    <row r="223" s="12" customFormat="1">
      <c r="B223" s="235"/>
      <c r="C223" s="236"/>
      <c r="D223" s="231" t="s">
        <v>214</v>
      </c>
      <c r="E223" s="237" t="s">
        <v>30</v>
      </c>
      <c r="F223" s="238" t="s">
        <v>2880</v>
      </c>
      <c r="G223" s="236"/>
      <c r="H223" s="239">
        <v>13.055999999999999</v>
      </c>
      <c r="I223" s="240"/>
      <c r="J223" s="236"/>
      <c r="K223" s="236"/>
      <c r="L223" s="241"/>
      <c r="M223" s="242"/>
      <c r="N223" s="243"/>
      <c r="O223" s="243"/>
      <c r="P223" s="243"/>
      <c r="Q223" s="243"/>
      <c r="R223" s="243"/>
      <c r="S223" s="243"/>
      <c r="T223" s="244"/>
      <c r="AT223" s="245" t="s">
        <v>214</v>
      </c>
      <c r="AU223" s="245" t="s">
        <v>85</v>
      </c>
      <c r="AV223" s="12" t="s">
        <v>85</v>
      </c>
      <c r="AW223" s="12" t="s">
        <v>36</v>
      </c>
      <c r="AX223" s="12" t="s">
        <v>75</v>
      </c>
      <c r="AY223" s="245" t="s">
        <v>199</v>
      </c>
    </row>
    <row r="224" s="12" customFormat="1">
      <c r="B224" s="235"/>
      <c r="C224" s="236"/>
      <c r="D224" s="231" t="s">
        <v>214</v>
      </c>
      <c r="E224" s="237" t="s">
        <v>30</v>
      </c>
      <c r="F224" s="238" t="s">
        <v>2881</v>
      </c>
      <c r="G224" s="236"/>
      <c r="H224" s="239">
        <v>24.617999999999999</v>
      </c>
      <c r="I224" s="240"/>
      <c r="J224" s="236"/>
      <c r="K224" s="236"/>
      <c r="L224" s="241"/>
      <c r="M224" s="242"/>
      <c r="N224" s="243"/>
      <c r="O224" s="243"/>
      <c r="P224" s="243"/>
      <c r="Q224" s="243"/>
      <c r="R224" s="243"/>
      <c r="S224" s="243"/>
      <c r="T224" s="244"/>
      <c r="AT224" s="245" t="s">
        <v>214</v>
      </c>
      <c r="AU224" s="245" t="s">
        <v>85</v>
      </c>
      <c r="AV224" s="12" t="s">
        <v>85</v>
      </c>
      <c r="AW224" s="12" t="s">
        <v>36</v>
      </c>
      <c r="AX224" s="12" t="s">
        <v>75</v>
      </c>
      <c r="AY224" s="245" t="s">
        <v>199</v>
      </c>
    </row>
    <row r="225" s="13" customFormat="1">
      <c r="B225" s="246"/>
      <c r="C225" s="247"/>
      <c r="D225" s="231" t="s">
        <v>214</v>
      </c>
      <c r="E225" s="248" t="s">
        <v>30</v>
      </c>
      <c r="F225" s="249" t="s">
        <v>216</v>
      </c>
      <c r="G225" s="247"/>
      <c r="H225" s="250">
        <v>747.45500000000004</v>
      </c>
      <c r="I225" s="251"/>
      <c r="J225" s="247"/>
      <c r="K225" s="247"/>
      <c r="L225" s="252"/>
      <c r="M225" s="253"/>
      <c r="N225" s="254"/>
      <c r="O225" s="254"/>
      <c r="P225" s="254"/>
      <c r="Q225" s="254"/>
      <c r="R225" s="254"/>
      <c r="S225" s="254"/>
      <c r="T225" s="255"/>
      <c r="AT225" s="256" t="s">
        <v>214</v>
      </c>
      <c r="AU225" s="256" t="s">
        <v>85</v>
      </c>
      <c r="AV225" s="13" t="s">
        <v>206</v>
      </c>
      <c r="AW225" s="13" t="s">
        <v>4</v>
      </c>
      <c r="AX225" s="13" t="s">
        <v>83</v>
      </c>
      <c r="AY225" s="256" t="s">
        <v>199</v>
      </c>
    </row>
    <row r="226" s="1" customFormat="1" ht="16.5" customHeight="1">
      <c r="B226" s="37"/>
      <c r="C226" s="218" t="s">
        <v>426</v>
      </c>
      <c r="D226" s="218" t="s">
        <v>201</v>
      </c>
      <c r="E226" s="219" t="s">
        <v>590</v>
      </c>
      <c r="F226" s="220" t="s">
        <v>591</v>
      </c>
      <c r="G226" s="221" t="s">
        <v>236</v>
      </c>
      <c r="H226" s="222">
        <v>1494.9100000000001</v>
      </c>
      <c r="I226" s="223"/>
      <c r="J226" s="224">
        <f>ROUND(I226*H226,2)</f>
        <v>0</v>
      </c>
      <c r="K226" s="220" t="s">
        <v>205</v>
      </c>
      <c r="L226" s="42"/>
      <c r="M226" s="225" t="s">
        <v>30</v>
      </c>
      <c r="N226" s="226" t="s">
        <v>46</v>
      </c>
      <c r="O226" s="82"/>
      <c r="P226" s="227">
        <f>O226*H226</f>
        <v>0</v>
      </c>
      <c r="Q226" s="227">
        <v>0</v>
      </c>
      <c r="R226" s="227">
        <f>Q226*H226</f>
        <v>0</v>
      </c>
      <c r="S226" s="227">
        <v>0</v>
      </c>
      <c r="T226" s="228">
        <f>S226*H226</f>
        <v>0</v>
      </c>
      <c r="AR226" s="229" t="s">
        <v>206</v>
      </c>
      <c r="AT226" s="229" t="s">
        <v>201</v>
      </c>
      <c r="AU226" s="229" t="s">
        <v>85</v>
      </c>
      <c r="AY226" s="16" t="s">
        <v>199</v>
      </c>
      <c r="BE226" s="230">
        <f>IF(N226="základní",J226,0)</f>
        <v>0</v>
      </c>
      <c r="BF226" s="230">
        <f>IF(N226="snížená",J226,0)</f>
        <v>0</v>
      </c>
      <c r="BG226" s="230">
        <f>IF(N226="zákl. přenesená",J226,0)</f>
        <v>0</v>
      </c>
      <c r="BH226" s="230">
        <f>IF(N226="sníž. přenesená",J226,0)</f>
        <v>0</v>
      </c>
      <c r="BI226" s="230">
        <f>IF(N226="nulová",J226,0)</f>
        <v>0</v>
      </c>
      <c r="BJ226" s="16" t="s">
        <v>83</v>
      </c>
      <c r="BK226" s="230">
        <f>ROUND(I226*H226,2)</f>
        <v>0</v>
      </c>
      <c r="BL226" s="16" t="s">
        <v>206</v>
      </c>
      <c r="BM226" s="229" t="s">
        <v>2885</v>
      </c>
    </row>
    <row r="227" s="1" customFormat="1">
      <c r="B227" s="37"/>
      <c r="C227" s="38"/>
      <c r="D227" s="231" t="s">
        <v>208</v>
      </c>
      <c r="E227" s="38"/>
      <c r="F227" s="232" t="s">
        <v>593</v>
      </c>
      <c r="G227" s="38"/>
      <c r="H227" s="38"/>
      <c r="I227" s="144"/>
      <c r="J227" s="38"/>
      <c r="K227" s="38"/>
      <c r="L227" s="42"/>
      <c r="M227" s="233"/>
      <c r="N227" s="82"/>
      <c r="O227" s="82"/>
      <c r="P227" s="82"/>
      <c r="Q227" s="82"/>
      <c r="R227" s="82"/>
      <c r="S227" s="82"/>
      <c r="T227" s="83"/>
      <c r="AT227" s="16" t="s">
        <v>208</v>
      </c>
      <c r="AU227" s="16" t="s">
        <v>85</v>
      </c>
    </row>
    <row r="228" s="1" customFormat="1">
      <c r="B228" s="37"/>
      <c r="C228" s="38"/>
      <c r="D228" s="231" t="s">
        <v>210</v>
      </c>
      <c r="E228" s="38"/>
      <c r="F228" s="234" t="s">
        <v>594</v>
      </c>
      <c r="G228" s="38"/>
      <c r="H228" s="38"/>
      <c r="I228" s="144"/>
      <c r="J228" s="38"/>
      <c r="K228" s="38"/>
      <c r="L228" s="42"/>
      <c r="M228" s="233"/>
      <c r="N228" s="82"/>
      <c r="O228" s="82"/>
      <c r="P228" s="82"/>
      <c r="Q228" s="82"/>
      <c r="R228" s="82"/>
      <c r="S228" s="82"/>
      <c r="T228" s="83"/>
      <c r="AT228" s="16" t="s">
        <v>210</v>
      </c>
      <c r="AU228" s="16" t="s">
        <v>85</v>
      </c>
    </row>
    <row r="229" s="1" customFormat="1" ht="16.5" customHeight="1">
      <c r="B229" s="37"/>
      <c r="C229" s="218" t="s">
        <v>431</v>
      </c>
      <c r="D229" s="218" t="s">
        <v>201</v>
      </c>
      <c r="E229" s="219" t="s">
        <v>1377</v>
      </c>
      <c r="F229" s="220" t="s">
        <v>1378</v>
      </c>
      <c r="G229" s="221" t="s">
        <v>221</v>
      </c>
      <c r="H229" s="222">
        <v>1015.355</v>
      </c>
      <c r="I229" s="223"/>
      <c r="J229" s="224">
        <f>ROUND(I229*H229,2)</f>
        <v>0</v>
      </c>
      <c r="K229" s="220" t="s">
        <v>205</v>
      </c>
      <c r="L229" s="42"/>
      <c r="M229" s="225" t="s">
        <v>30</v>
      </c>
      <c r="N229" s="226" t="s">
        <v>46</v>
      </c>
      <c r="O229" s="82"/>
      <c r="P229" s="227">
        <f>O229*H229</f>
        <v>0</v>
      </c>
      <c r="Q229" s="227">
        <v>0</v>
      </c>
      <c r="R229" s="227">
        <f>Q229*H229</f>
        <v>0</v>
      </c>
      <c r="S229" s="227">
        <v>0</v>
      </c>
      <c r="T229" s="228">
        <f>S229*H229</f>
        <v>0</v>
      </c>
      <c r="AR229" s="229" t="s">
        <v>206</v>
      </c>
      <c r="AT229" s="229" t="s">
        <v>201</v>
      </c>
      <c r="AU229" s="229" t="s">
        <v>85</v>
      </c>
      <c r="AY229" s="16" t="s">
        <v>199</v>
      </c>
      <c r="BE229" s="230">
        <f>IF(N229="základní",J229,0)</f>
        <v>0</v>
      </c>
      <c r="BF229" s="230">
        <f>IF(N229="snížená",J229,0)</f>
        <v>0</v>
      </c>
      <c r="BG229" s="230">
        <f>IF(N229="zákl. přenesená",J229,0)</f>
        <v>0</v>
      </c>
      <c r="BH229" s="230">
        <f>IF(N229="sníž. přenesená",J229,0)</f>
        <v>0</v>
      </c>
      <c r="BI229" s="230">
        <f>IF(N229="nulová",J229,0)</f>
        <v>0</v>
      </c>
      <c r="BJ229" s="16" t="s">
        <v>83</v>
      </c>
      <c r="BK229" s="230">
        <f>ROUND(I229*H229,2)</f>
        <v>0</v>
      </c>
      <c r="BL229" s="16" t="s">
        <v>206</v>
      </c>
      <c r="BM229" s="229" t="s">
        <v>2886</v>
      </c>
    </row>
    <row r="230" s="1" customFormat="1">
      <c r="B230" s="37"/>
      <c r="C230" s="38"/>
      <c r="D230" s="231" t="s">
        <v>208</v>
      </c>
      <c r="E230" s="38"/>
      <c r="F230" s="232" t="s">
        <v>1380</v>
      </c>
      <c r="G230" s="38"/>
      <c r="H230" s="38"/>
      <c r="I230" s="144"/>
      <c r="J230" s="38"/>
      <c r="K230" s="38"/>
      <c r="L230" s="42"/>
      <c r="M230" s="233"/>
      <c r="N230" s="82"/>
      <c r="O230" s="82"/>
      <c r="P230" s="82"/>
      <c r="Q230" s="82"/>
      <c r="R230" s="82"/>
      <c r="S230" s="82"/>
      <c r="T230" s="83"/>
      <c r="AT230" s="16" t="s">
        <v>208</v>
      </c>
      <c r="AU230" s="16" t="s">
        <v>85</v>
      </c>
    </row>
    <row r="231" s="1" customFormat="1">
      <c r="B231" s="37"/>
      <c r="C231" s="38"/>
      <c r="D231" s="231" t="s">
        <v>210</v>
      </c>
      <c r="E231" s="38"/>
      <c r="F231" s="234" t="s">
        <v>1381</v>
      </c>
      <c r="G231" s="38"/>
      <c r="H231" s="38"/>
      <c r="I231" s="144"/>
      <c r="J231" s="38"/>
      <c r="K231" s="38"/>
      <c r="L231" s="42"/>
      <c r="M231" s="233"/>
      <c r="N231" s="82"/>
      <c r="O231" s="82"/>
      <c r="P231" s="82"/>
      <c r="Q231" s="82"/>
      <c r="R231" s="82"/>
      <c r="S231" s="82"/>
      <c r="T231" s="83"/>
      <c r="AT231" s="16" t="s">
        <v>210</v>
      </c>
      <c r="AU231" s="16" t="s">
        <v>85</v>
      </c>
    </row>
    <row r="232" s="12" customFormat="1">
      <c r="B232" s="235"/>
      <c r="C232" s="236"/>
      <c r="D232" s="231" t="s">
        <v>214</v>
      </c>
      <c r="E232" s="237" t="s">
        <v>30</v>
      </c>
      <c r="F232" s="238" t="s">
        <v>2835</v>
      </c>
      <c r="G232" s="236"/>
      <c r="H232" s="239">
        <v>122.625</v>
      </c>
      <c r="I232" s="240"/>
      <c r="J232" s="236"/>
      <c r="K232" s="236"/>
      <c r="L232" s="241"/>
      <c r="M232" s="242"/>
      <c r="N232" s="243"/>
      <c r="O232" s="243"/>
      <c r="P232" s="243"/>
      <c r="Q232" s="243"/>
      <c r="R232" s="243"/>
      <c r="S232" s="243"/>
      <c r="T232" s="244"/>
      <c r="AT232" s="245" t="s">
        <v>214</v>
      </c>
      <c r="AU232" s="245" t="s">
        <v>85</v>
      </c>
      <c r="AV232" s="12" t="s">
        <v>85</v>
      </c>
      <c r="AW232" s="12" t="s">
        <v>36</v>
      </c>
      <c r="AX232" s="12" t="s">
        <v>75</v>
      </c>
      <c r="AY232" s="245" t="s">
        <v>199</v>
      </c>
    </row>
    <row r="233" s="12" customFormat="1">
      <c r="B233" s="235"/>
      <c r="C233" s="236"/>
      <c r="D233" s="231" t="s">
        <v>214</v>
      </c>
      <c r="E233" s="237" t="s">
        <v>30</v>
      </c>
      <c r="F233" s="238" t="s">
        <v>2841</v>
      </c>
      <c r="G233" s="236"/>
      <c r="H233" s="239">
        <v>1613.4980000000001</v>
      </c>
      <c r="I233" s="240"/>
      <c r="J233" s="236"/>
      <c r="K233" s="236"/>
      <c r="L233" s="241"/>
      <c r="M233" s="242"/>
      <c r="N233" s="243"/>
      <c r="O233" s="243"/>
      <c r="P233" s="243"/>
      <c r="Q233" s="243"/>
      <c r="R233" s="243"/>
      <c r="S233" s="243"/>
      <c r="T233" s="244"/>
      <c r="AT233" s="245" t="s">
        <v>214</v>
      </c>
      <c r="AU233" s="245" t="s">
        <v>85</v>
      </c>
      <c r="AV233" s="12" t="s">
        <v>85</v>
      </c>
      <c r="AW233" s="12" t="s">
        <v>36</v>
      </c>
      <c r="AX233" s="12" t="s">
        <v>75</v>
      </c>
      <c r="AY233" s="245" t="s">
        <v>199</v>
      </c>
    </row>
    <row r="234" s="12" customFormat="1">
      <c r="B234" s="235"/>
      <c r="C234" s="236"/>
      <c r="D234" s="231" t="s">
        <v>214</v>
      </c>
      <c r="E234" s="237" t="s">
        <v>30</v>
      </c>
      <c r="F234" s="238" t="s">
        <v>1531</v>
      </c>
      <c r="G234" s="236"/>
      <c r="H234" s="239">
        <v>8.0570000000000004</v>
      </c>
      <c r="I234" s="240"/>
      <c r="J234" s="236"/>
      <c r="K234" s="236"/>
      <c r="L234" s="241"/>
      <c r="M234" s="242"/>
      <c r="N234" s="243"/>
      <c r="O234" s="243"/>
      <c r="P234" s="243"/>
      <c r="Q234" s="243"/>
      <c r="R234" s="243"/>
      <c r="S234" s="243"/>
      <c r="T234" s="244"/>
      <c r="AT234" s="245" t="s">
        <v>214</v>
      </c>
      <c r="AU234" s="245" t="s">
        <v>85</v>
      </c>
      <c r="AV234" s="12" t="s">
        <v>85</v>
      </c>
      <c r="AW234" s="12" t="s">
        <v>36</v>
      </c>
      <c r="AX234" s="12" t="s">
        <v>75</v>
      </c>
      <c r="AY234" s="245" t="s">
        <v>199</v>
      </c>
    </row>
    <row r="235" s="12" customFormat="1">
      <c r="B235" s="235"/>
      <c r="C235" s="236"/>
      <c r="D235" s="231" t="s">
        <v>214</v>
      </c>
      <c r="E235" s="237" t="s">
        <v>30</v>
      </c>
      <c r="F235" s="238" t="s">
        <v>2842</v>
      </c>
      <c r="G235" s="236"/>
      <c r="H235" s="239">
        <v>18.629999999999999</v>
      </c>
      <c r="I235" s="240"/>
      <c r="J235" s="236"/>
      <c r="K235" s="236"/>
      <c r="L235" s="241"/>
      <c r="M235" s="242"/>
      <c r="N235" s="243"/>
      <c r="O235" s="243"/>
      <c r="P235" s="243"/>
      <c r="Q235" s="243"/>
      <c r="R235" s="243"/>
      <c r="S235" s="243"/>
      <c r="T235" s="244"/>
      <c r="AT235" s="245" t="s">
        <v>214</v>
      </c>
      <c r="AU235" s="245" t="s">
        <v>85</v>
      </c>
      <c r="AV235" s="12" t="s">
        <v>85</v>
      </c>
      <c r="AW235" s="12" t="s">
        <v>36</v>
      </c>
      <c r="AX235" s="12" t="s">
        <v>75</v>
      </c>
      <c r="AY235" s="245" t="s">
        <v>199</v>
      </c>
    </row>
    <row r="236" s="12" customFormat="1">
      <c r="B236" s="235"/>
      <c r="C236" s="236"/>
      <c r="D236" s="231" t="s">
        <v>214</v>
      </c>
      <c r="E236" s="237" t="s">
        <v>30</v>
      </c>
      <c r="F236" s="238" t="s">
        <v>2887</v>
      </c>
      <c r="G236" s="236"/>
      <c r="H236" s="239">
        <v>-158.19200000000001</v>
      </c>
      <c r="I236" s="240"/>
      <c r="J236" s="236"/>
      <c r="K236" s="236"/>
      <c r="L236" s="241"/>
      <c r="M236" s="242"/>
      <c r="N236" s="243"/>
      <c r="O236" s="243"/>
      <c r="P236" s="243"/>
      <c r="Q236" s="243"/>
      <c r="R236" s="243"/>
      <c r="S236" s="243"/>
      <c r="T236" s="244"/>
      <c r="AT236" s="245" t="s">
        <v>214</v>
      </c>
      <c r="AU236" s="245" t="s">
        <v>85</v>
      </c>
      <c r="AV236" s="12" t="s">
        <v>85</v>
      </c>
      <c r="AW236" s="12" t="s">
        <v>36</v>
      </c>
      <c r="AX236" s="12" t="s">
        <v>75</v>
      </c>
      <c r="AY236" s="245" t="s">
        <v>199</v>
      </c>
    </row>
    <row r="237" s="12" customFormat="1">
      <c r="B237" s="235"/>
      <c r="C237" s="236"/>
      <c r="D237" s="231" t="s">
        <v>214</v>
      </c>
      <c r="E237" s="237" t="s">
        <v>30</v>
      </c>
      <c r="F237" s="238" t="s">
        <v>2888</v>
      </c>
      <c r="G237" s="236"/>
      <c r="H237" s="239">
        <v>-487.60399999999998</v>
      </c>
      <c r="I237" s="240"/>
      <c r="J237" s="236"/>
      <c r="K237" s="236"/>
      <c r="L237" s="241"/>
      <c r="M237" s="242"/>
      <c r="N237" s="243"/>
      <c r="O237" s="243"/>
      <c r="P237" s="243"/>
      <c r="Q237" s="243"/>
      <c r="R237" s="243"/>
      <c r="S237" s="243"/>
      <c r="T237" s="244"/>
      <c r="AT237" s="245" t="s">
        <v>214</v>
      </c>
      <c r="AU237" s="245" t="s">
        <v>85</v>
      </c>
      <c r="AV237" s="12" t="s">
        <v>85</v>
      </c>
      <c r="AW237" s="12" t="s">
        <v>36</v>
      </c>
      <c r="AX237" s="12" t="s">
        <v>75</v>
      </c>
      <c r="AY237" s="245" t="s">
        <v>199</v>
      </c>
    </row>
    <row r="238" s="12" customFormat="1">
      <c r="B238" s="235"/>
      <c r="C238" s="236"/>
      <c r="D238" s="231" t="s">
        <v>214</v>
      </c>
      <c r="E238" s="237" t="s">
        <v>30</v>
      </c>
      <c r="F238" s="238" t="s">
        <v>2889</v>
      </c>
      <c r="G238" s="236"/>
      <c r="H238" s="239">
        <v>-5.1749999999999998</v>
      </c>
      <c r="I238" s="240"/>
      <c r="J238" s="236"/>
      <c r="K238" s="236"/>
      <c r="L238" s="241"/>
      <c r="M238" s="242"/>
      <c r="N238" s="243"/>
      <c r="O238" s="243"/>
      <c r="P238" s="243"/>
      <c r="Q238" s="243"/>
      <c r="R238" s="243"/>
      <c r="S238" s="243"/>
      <c r="T238" s="244"/>
      <c r="AT238" s="245" t="s">
        <v>214</v>
      </c>
      <c r="AU238" s="245" t="s">
        <v>85</v>
      </c>
      <c r="AV238" s="12" t="s">
        <v>85</v>
      </c>
      <c r="AW238" s="12" t="s">
        <v>36</v>
      </c>
      <c r="AX238" s="12" t="s">
        <v>75</v>
      </c>
      <c r="AY238" s="245" t="s">
        <v>199</v>
      </c>
    </row>
    <row r="239" s="12" customFormat="1">
      <c r="B239" s="235"/>
      <c r="C239" s="236"/>
      <c r="D239" s="231" t="s">
        <v>214</v>
      </c>
      <c r="E239" s="237" t="s">
        <v>30</v>
      </c>
      <c r="F239" s="238" t="s">
        <v>2890</v>
      </c>
      <c r="G239" s="236"/>
      <c r="H239" s="239">
        <v>-1.6120000000000001</v>
      </c>
      <c r="I239" s="240"/>
      <c r="J239" s="236"/>
      <c r="K239" s="236"/>
      <c r="L239" s="241"/>
      <c r="M239" s="242"/>
      <c r="N239" s="243"/>
      <c r="O239" s="243"/>
      <c r="P239" s="243"/>
      <c r="Q239" s="243"/>
      <c r="R239" s="243"/>
      <c r="S239" s="243"/>
      <c r="T239" s="244"/>
      <c r="AT239" s="245" t="s">
        <v>214</v>
      </c>
      <c r="AU239" s="245" t="s">
        <v>85</v>
      </c>
      <c r="AV239" s="12" t="s">
        <v>85</v>
      </c>
      <c r="AW239" s="12" t="s">
        <v>36</v>
      </c>
      <c r="AX239" s="12" t="s">
        <v>75</v>
      </c>
      <c r="AY239" s="245" t="s">
        <v>199</v>
      </c>
    </row>
    <row r="240" s="12" customFormat="1">
      <c r="B240" s="235"/>
      <c r="C240" s="236"/>
      <c r="D240" s="231" t="s">
        <v>214</v>
      </c>
      <c r="E240" s="237" t="s">
        <v>30</v>
      </c>
      <c r="F240" s="238" t="s">
        <v>2891</v>
      </c>
      <c r="G240" s="236"/>
      <c r="H240" s="239">
        <v>-57.198</v>
      </c>
      <c r="I240" s="240"/>
      <c r="J240" s="236"/>
      <c r="K240" s="236"/>
      <c r="L240" s="241"/>
      <c r="M240" s="242"/>
      <c r="N240" s="243"/>
      <c r="O240" s="243"/>
      <c r="P240" s="243"/>
      <c r="Q240" s="243"/>
      <c r="R240" s="243"/>
      <c r="S240" s="243"/>
      <c r="T240" s="244"/>
      <c r="AT240" s="245" t="s">
        <v>214</v>
      </c>
      <c r="AU240" s="245" t="s">
        <v>85</v>
      </c>
      <c r="AV240" s="12" t="s">
        <v>85</v>
      </c>
      <c r="AW240" s="12" t="s">
        <v>36</v>
      </c>
      <c r="AX240" s="12" t="s">
        <v>75</v>
      </c>
      <c r="AY240" s="245" t="s">
        <v>199</v>
      </c>
    </row>
    <row r="241" s="12" customFormat="1">
      <c r="B241" s="235"/>
      <c r="C241" s="236"/>
      <c r="D241" s="231" t="s">
        <v>214</v>
      </c>
      <c r="E241" s="237" t="s">
        <v>30</v>
      </c>
      <c r="F241" s="238" t="s">
        <v>2892</v>
      </c>
      <c r="G241" s="236"/>
      <c r="H241" s="239">
        <v>-13.055999999999999</v>
      </c>
      <c r="I241" s="240"/>
      <c r="J241" s="236"/>
      <c r="K241" s="236"/>
      <c r="L241" s="241"/>
      <c r="M241" s="242"/>
      <c r="N241" s="243"/>
      <c r="O241" s="243"/>
      <c r="P241" s="243"/>
      <c r="Q241" s="243"/>
      <c r="R241" s="243"/>
      <c r="S241" s="243"/>
      <c r="T241" s="244"/>
      <c r="AT241" s="245" t="s">
        <v>214</v>
      </c>
      <c r="AU241" s="245" t="s">
        <v>85</v>
      </c>
      <c r="AV241" s="12" t="s">
        <v>85</v>
      </c>
      <c r="AW241" s="12" t="s">
        <v>36</v>
      </c>
      <c r="AX241" s="12" t="s">
        <v>75</v>
      </c>
      <c r="AY241" s="245" t="s">
        <v>199</v>
      </c>
    </row>
    <row r="242" s="12" customFormat="1">
      <c r="B242" s="235"/>
      <c r="C242" s="236"/>
      <c r="D242" s="231" t="s">
        <v>214</v>
      </c>
      <c r="E242" s="237" t="s">
        <v>30</v>
      </c>
      <c r="F242" s="238" t="s">
        <v>2893</v>
      </c>
      <c r="G242" s="236"/>
      <c r="H242" s="239">
        <v>-24.617999999999999</v>
      </c>
      <c r="I242" s="240"/>
      <c r="J242" s="236"/>
      <c r="K242" s="236"/>
      <c r="L242" s="241"/>
      <c r="M242" s="242"/>
      <c r="N242" s="243"/>
      <c r="O242" s="243"/>
      <c r="P242" s="243"/>
      <c r="Q242" s="243"/>
      <c r="R242" s="243"/>
      <c r="S242" s="243"/>
      <c r="T242" s="244"/>
      <c r="AT242" s="245" t="s">
        <v>214</v>
      </c>
      <c r="AU242" s="245" t="s">
        <v>85</v>
      </c>
      <c r="AV242" s="12" t="s">
        <v>85</v>
      </c>
      <c r="AW242" s="12" t="s">
        <v>36</v>
      </c>
      <c r="AX242" s="12" t="s">
        <v>75</v>
      </c>
      <c r="AY242" s="245" t="s">
        <v>199</v>
      </c>
    </row>
    <row r="243" s="13" customFormat="1">
      <c r="B243" s="246"/>
      <c r="C243" s="247"/>
      <c r="D243" s="231" t="s">
        <v>214</v>
      </c>
      <c r="E243" s="248" t="s">
        <v>30</v>
      </c>
      <c r="F243" s="249" t="s">
        <v>216</v>
      </c>
      <c r="G243" s="247"/>
      <c r="H243" s="250">
        <v>1015.3549999999999</v>
      </c>
      <c r="I243" s="251"/>
      <c r="J243" s="247"/>
      <c r="K243" s="247"/>
      <c r="L243" s="252"/>
      <c r="M243" s="253"/>
      <c r="N243" s="254"/>
      <c r="O243" s="254"/>
      <c r="P243" s="254"/>
      <c r="Q243" s="254"/>
      <c r="R243" s="254"/>
      <c r="S243" s="254"/>
      <c r="T243" s="255"/>
      <c r="AT243" s="256" t="s">
        <v>214</v>
      </c>
      <c r="AU243" s="256" t="s">
        <v>85</v>
      </c>
      <c r="AV243" s="13" t="s">
        <v>206</v>
      </c>
      <c r="AW243" s="13" t="s">
        <v>4</v>
      </c>
      <c r="AX243" s="13" t="s">
        <v>83</v>
      </c>
      <c r="AY243" s="256" t="s">
        <v>199</v>
      </c>
    </row>
    <row r="244" s="1" customFormat="1" ht="16.5" customHeight="1">
      <c r="B244" s="37"/>
      <c r="C244" s="218" t="s">
        <v>436</v>
      </c>
      <c r="D244" s="218" t="s">
        <v>201</v>
      </c>
      <c r="E244" s="219" t="s">
        <v>1383</v>
      </c>
      <c r="F244" s="220" t="s">
        <v>1384</v>
      </c>
      <c r="G244" s="221" t="s">
        <v>221</v>
      </c>
      <c r="H244" s="222">
        <v>487.60399999999998</v>
      </c>
      <c r="I244" s="223"/>
      <c r="J244" s="224">
        <f>ROUND(I244*H244,2)</f>
        <v>0</v>
      </c>
      <c r="K244" s="220" t="s">
        <v>205</v>
      </c>
      <c r="L244" s="42"/>
      <c r="M244" s="225" t="s">
        <v>30</v>
      </c>
      <c r="N244" s="226" t="s">
        <v>46</v>
      </c>
      <c r="O244" s="82"/>
      <c r="P244" s="227">
        <f>O244*H244</f>
        <v>0</v>
      </c>
      <c r="Q244" s="227">
        <v>0</v>
      </c>
      <c r="R244" s="227">
        <f>Q244*H244</f>
        <v>0</v>
      </c>
      <c r="S244" s="227">
        <v>0</v>
      </c>
      <c r="T244" s="228">
        <f>S244*H244</f>
        <v>0</v>
      </c>
      <c r="AR244" s="229" t="s">
        <v>206</v>
      </c>
      <c r="AT244" s="229" t="s">
        <v>201</v>
      </c>
      <c r="AU244" s="229" t="s">
        <v>85</v>
      </c>
      <c r="AY244" s="16" t="s">
        <v>199</v>
      </c>
      <c r="BE244" s="230">
        <f>IF(N244="základní",J244,0)</f>
        <v>0</v>
      </c>
      <c r="BF244" s="230">
        <f>IF(N244="snížená",J244,0)</f>
        <v>0</v>
      </c>
      <c r="BG244" s="230">
        <f>IF(N244="zákl. přenesená",J244,0)</f>
        <v>0</v>
      </c>
      <c r="BH244" s="230">
        <f>IF(N244="sníž. přenesená",J244,0)</f>
        <v>0</v>
      </c>
      <c r="BI244" s="230">
        <f>IF(N244="nulová",J244,0)</f>
        <v>0</v>
      </c>
      <c r="BJ244" s="16" t="s">
        <v>83</v>
      </c>
      <c r="BK244" s="230">
        <f>ROUND(I244*H244,2)</f>
        <v>0</v>
      </c>
      <c r="BL244" s="16" t="s">
        <v>206</v>
      </c>
      <c r="BM244" s="229" t="s">
        <v>2894</v>
      </c>
    </row>
    <row r="245" s="1" customFormat="1">
      <c r="B245" s="37"/>
      <c r="C245" s="38"/>
      <c r="D245" s="231" t="s">
        <v>208</v>
      </c>
      <c r="E245" s="38"/>
      <c r="F245" s="232" t="s">
        <v>1386</v>
      </c>
      <c r="G245" s="38"/>
      <c r="H245" s="38"/>
      <c r="I245" s="144"/>
      <c r="J245" s="38"/>
      <c r="K245" s="38"/>
      <c r="L245" s="42"/>
      <c r="M245" s="233"/>
      <c r="N245" s="82"/>
      <c r="O245" s="82"/>
      <c r="P245" s="82"/>
      <c r="Q245" s="82"/>
      <c r="R245" s="82"/>
      <c r="S245" s="82"/>
      <c r="T245" s="83"/>
      <c r="AT245" s="16" t="s">
        <v>208</v>
      </c>
      <c r="AU245" s="16" t="s">
        <v>85</v>
      </c>
    </row>
    <row r="246" s="1" customFormat="1">
      <c r="B246" s="37"/>
      <c r="C246" s="38"/>
      <c r="D246" s="231" t="s">
        <v>210</v>
      </c>
      <c r="E246" s="38"/>
      <c r="F246" s="234" t="s">
        <v>1387</v>
      </c>
      <c r="G246" s="38"/>
      <c r="H246" s="38"/>
      <c r="I246" s="144"/>
      <c r="J246" s="38"/>
      <c r="K246" s="38"/>
      <c r="L246" s="42"/>
      <c r="M246" s="233"/>
      <c r="N246" s="82"/>
      <c r="O246" s="82"/>
      <c r="P246" s="82"/>
      <c r="Q246" s="82"/>
      <c r="R246" s="82"/>
      <c r="S246" s="82"/>
      <c r="T246" s="83"/>
      <c r="AT246" s="16" t="s">
        <v>210</v>
      </c>
      <c r="AU246" s="16" t="s">
        <v>85</v>
      </c>
    </row>
    <row r="247" s="12" customFormat="1">
      <c r="B247" s="235"/>
      <c r="C247" s="236"/>
      <c r="D247" s="231" t="s">
        <v>214</v>
      </c>
      <c r="E247" s="237" t="s">
        <v>30</v>
      </c>
      <c r="F247" s="238" t="s">
        <v>2876</v>
      </c>
      <c r="G247" s="236"/>
      <c r="H247" s="239">
        <v>487.60399999999998</v>
      </c>
      <c r="I247" s="240"/>
      <c r="J247" s="236"/>
      <c r="K247" s="236"/>
      <c r="L247" s="241"/>
      <c r="M247" s="242"/>
      <c r="N247" s="243"/>
      <c r="O247" s="243"/>
      <c r="P247" s="243"/>
      <c r="Q247" s="243"/>
      <c r="R247" s="243"/>
      <c r="S247" s="243"/>
      <c r="T247" s="244"/>
      <c r="AT247" s="245" t="s">
        <v>214</v>
      </c>
      <c r="AU247" s="245" t="s">
        <v>85</v>
      </c>
      <c r="AV247" s="12" t="s">
        <v>85</v>
      </c>
      <c r="AW247" s="12" t="s">
        <v>36</v>
      </c>
      <c r="AX247" s="12" t="s">
        <v>83</v>
      </c>
      <c r="AY247" s="245" t="s">
        <v>199</v>
      </c>
    </row>
    <row r="248" s="1" customFormat="1" ht="16.5" customHeight="1">
      <c r="B248" s="37"/>
      <c r="C248" s="263" t="s">
        <v>441</v>
      </c>
      <c r="D248" s="263" t="s">
        <v>774</v>
      </c>
      <c r="E248" s="264" t="s">
        <v>1389</v>
      </c>
      <c r="F248" s="265" t="s">
        <v>1390</v>
      </c>
      <c r="G248" s="266" t="s">
        <v>236</v>
      </c>
      <c r="H248" s="267">
        <v>975.20799999999997</v>
      </c>
      <c r="I248" s="268"/>
      <c r="J248" s="269">
        <f>ROUND(I248*H248,2)</f>
        <v>0</v>
      </c>
      <c r="K248" s="265" t="s">
        <v>205</v>
      </c>
      <c r="L248" s="270"/>
      <c r="M248" s="271" t="s">
        <v>30</v>
      </c>
      <c r="N248" s="272" t="s">
        <v>46</v>
      </c>
      <c r="O248" s="82"/>
      <c r="P248" s="227">
        <f>O248*H248</f>
        <v>0</v>
      </c>
      <c r="Q248" s="227">
        <v>1</v>
      </c>
      <c r="R248" s="227">
        <f>Q248*H248</f>
        <v>975.20799999999997</v>
      </c>
      <c r="S248" s="227">
        <v>0</v>
      </c>
      <c r="T248" s="228">
        <f>S248*H248</f>
        <v>0</v>
      </c>
      <c r="AR248" s="229" t="s">
        <v>263</v>
      </c>
      <c r="AT248" s="229" t="s">
        <v>774</v>
      </c>
      <c r="AU248" s="229" t="s">
        <v>85</v>
      </c>
      <c r="AY248" s="16" t="s">
        <v>199</v>
      </c>
      <c r="BE248" s="230">
        <f>IF(N248="základní",J248,0)</f>
        <v>0</v>
      </c>
      <c r="BF248" s="230">
        <f>IF(N248="snížená",J248,0)</f>
        <v>0</v>
      </c>
      <c r="BG248" s="230">
        <f>IF(N248="zákl. přenesená",J248,0)</f>
        <v>0</v>
      </c>
      <c r="BH248" s="230">
        <f>IF(N248="sníž. přenesená",J248,0)</f>
        <v>0</v>
      </c>
      <c r="BI248" s="230">
        <f>IF(N248="nulová",J248,0)</f>
        <v>0</v>
      </c>
      <c r="BJ248" s="16" t="s">
        <v>83</v>
      </c>
      <c r="BK248" s="230">
        <f>ROUND(I248*H248,2)</f>
        <v>0</v>
      </c>
      <c r="BL248" s="16" t="s">
        <v>206</v>
      </c>
      <c r="BM248" s="229" t="s">
        <v>2895</v>
      </c>
    </row>
    <row r="249" s="1" customFormat="1">
      <c r="B249" s="37"/>
      <c r="C249" s="38"/>
      <c r="D249" s="231" t="s">
        <v>208</v>
      </c>
      <c r="E249" s="38"/>
      <c r="F249" s="232" t="s">
        <v>1390</v>
      </c>
      <c r="G249" s="38"/>
      <c r="H249" s="38"/>
      <c r="I249" s="144"/>
      <c r="J249" s="38"/>
      <c r="K249" s="38"/>
      <c r="L249" s="42"/>
      <c r="M249" s="233"/>
      <c r="N249" s="82"/>
      <c r="O249" s="82"/>
      <c r="P249" s="82"/>
      <c r="Q249" s="82"/>
      <c r="R249" s="82"/>
      <c r="S249" s="82"/>
      <c r="T249" s="83"/>
      <c r="AT249" s="16" t="s">
        <v>208</v>
      </c>
      <c r="AU249" s="16" t="s">
        <v>85</v>
      </c>
    </row>
    <row r="250" s="1" customFormat="1" ht="16.5" customHeight="1">
      <c r="B250" s="37"/>
      <c r="C250" s="218" t="s">
        <v>446</v>
      </c>
      <c r="D250" s="218" t="s">
        <v>201</v>
      </c>
      <c r="E250" s="219" t="s">
        <v>1571</v>
      </c>
      <c r="F250" s="220" t="s">
        <v>1572</v>
      </c>
      <c r="G250" s="221" t="s">
        <v>204</v>
      </c>
      <c r="H250" s="222">
        <v>26.856000000000002</v>
      </c>
      <c r="I250" s="223"/>
      <c r="J250" s="224">
        <f>ROUND(I250*H250,2)</f>
        <v>0</v>
      </c>
      <c r="K250" s="220" t="s">
        <v>205</v>
      </c>
      <c r="L250" s="42"/>
      <c r="M250" s="225" t="s">
        <v>30</v>
      </c>
      <c r="N250" s="226" t="s">
        <v>46</v>
      </c>
      <c r="O250" s="82"/>
      <c r="P250" s="227">
        <f>O250*H250</f>
        <v>0</v>
      </c>
      <c r="Q250" s="227">
        <v>0</v>
      </c>
      <c r="R250" s="227">
        <f>Q250*H250</f>
        <v>0</v>
      </c>
      <c r="S250" s="227">
        <v>0</v>
      </c>
      <c r="T250" s="228">
        <f>S250*H250</f>
        <v>0</v>
      </c>
      <c r="AR250" s="229" t="s">
        <v>206</v>
      </c>
      <c r="AT250" s="229" t="s">
        <v>201</v>
      </c>
      <c r="AU250" s="229" t="s">
        <v>85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206</v>
      </c>
      <c r="BM250" s="229" t="s">
        <v>2896</v>
      </c>
    </row>
    <row r="251" s="1" customFormat="1">
      <c r="B251" s="37"/>
      <c r="C251" s="38"/>
      <c r="D251" s="231" t="s">
        <v>208</v>
      </c>
      <c r="E251" s="38"/>
      <c r="F251" s="232" t="s">
        <v>1574</v>
      </c>
      <c r="G251" s="38"/>
      <c r="H251" s="38"/>
      <c r="I251" s="144"/>
      <c r="J251" s="38"/>
      <c r="K251" s="38"/>
      <c r="L251" s="42"/>
      <c r="M251" s="233"/>
      <c r="N251" s="82"/>
      <c r="O251" s="82"/>
      <c r="P251" s="82"/>
      <c r="Q251" s="82"/>
      <c r="R251" s="82"/>
      <c r="S251" s="82"/>
      <c r="T251" s="83"/>
      <c r="AT251" s="16" t="s">
        <v>208</v>
      </c>
      <c r="AU251" s="16" t="s">
        <v>85</v>
      </c>
    </row>
    <row r="252" s="1" customFormat="1">
      <c r="B252" s="37"/>
      <c r="C252" s="38"/>
      <c r="D252" s="231" t="s">
        <v>210</v>
      </c>
      <c r="E252" s="38"/>
      <c r="F252" s="234" t="s">
        <v>600</v>
      </c>
      <c r="G252" s="38"/>
      <c r="H252" s="38"/>
      <c r="I252" s="144"/>
      <c r="J252" s="38"/>
      <c r="K252" s="38"/>
      <c r="L252" s="42"/>
      <c r="M252" s="233"/>
      <c r="N252" s="82"/>
      <c r="O252" s="82"/>
      <c r="P252" s="82"/>
      <c r="Q252" s="82"/>
      <c r="R252" s="82"/>
      <c r="S252" s="82"/>
      <c r="T252" s="83"/>
      <c r="AT252" s="16" t="s">
        <v>210</v>
      </c>
      <c r="AU252" s="16" t="s">
        <v>85</v>
      </c>
    </row>
    <row r="253" s="12" customFormat="1">
      <c r="B253" s="235"/>
      <c r="C253" s="236"/>
      <c r="D253" s="231" t="s">
        <v>214</v>
      </c>
      <c r="E253" s="237" t="s">
        <v>30</v>
      </c>
      <c r="F253" s="238" t="s">
        <v>1575</v>
      </c>
      <c r="G253" s="236"/>
      <c r="H253" s="239">
        <v>26.856000000000002</v>
      </c>
      <c r="I253" s="240"/>
      <c r="J253" s="236"/>
      <c r="K253" s="236"/>
      <c r="L253" s="241"/>
      <c r="M253" s="242"/>
      <c r="N253" s="243"/>
      <c r="O253" s="243"/>
      <c r="P253" s="243"/>
      <c r="Q253" s="243"/>
      <c r="R253" s="243"/>
      <c r="S253" s="243"/>
      <c r="T253" s="244"/>
      <c r="AT253" s="245" t="s">
        <v>214</v>
      </c>
      <c r="AU253" s="245" t="s">
        <v>85</v>
      </c>
      <c r="AV253" s="12" t="s">
        <v>85</v>
      </c>
      <c r="AW253" s="12" t="s">
        <v>36</v>
      </c>
      <c r="AX253" s="12" t="s">
        <v>83</v>
      </c>
      <c r="AY253" s="245" t="s">
        <v>199</v>
      </c>
    </row>
    <row r="254" s="1" customFormat="1" ht="16.5" customHeight="1">
      <c r="B254" s="37"/>
      <c r="C254" s="218" t="s">
        <v>451</v>
      </c>
      <c r="D254" s="218" t="s">
        <v>201</v>
      </c>
      <c r="E254" s="219" t="s">
        <v>1576</v>
      </c>
      <c r="F254" s="220" t="s">
        <v>1577</v>
      </c>
      <c r="G254" s="221" t="s">
        <v>204</v>
      </c>
      <c r="H254" s="222">
        <v>26.856000000000002</v>
      </c>
      <c r="I254" s="223"/>
      <c r="J254" s="224">
        <f>ROUND(I254*H254,2)</f>
        <v>0</v>
      </c>
      <c r="K254" s="220" t="s">
        <v>205</v>
      </c>
      <c r="L254" s="42"/>
      <c r="M254" s="225" t="s">
        <v>30</v>
      </c>
      <c r="N254" s="226" t="s">
        <v>46</v>
      </c>
      <c r="O254" s="82"/>
      <c r="P254" s="227">
        <f>O254*H254</f>
        <v>0</v>
      </c>
      <c r="Q254" s="227">
        <v>0</v>
      </c>
      <c r="R254" s="227">
        <f>Q254*H254</f>
        <v>0</v>
      </c>
      <c r="S254" s="227">
        <v>0</v>
      </c>
      <c r="T254" s="228">
        <f>S254*H254</f>
        <v>0</v>
      </c>
      <c r="AR254" s="229" t="s">
        <v>206</v>
      </c>
      <c r="AT254" s="229" t="s">
        <v>201</v>
      </c>
      <c r="AU254" s="229" t="s">
        <v>85</v>
      </c>
      <c r="AY254" s="16" t="s">
        <v>199</v>
      </c>
      <c r="BE254" s="230">
        <f>IF(N254="základní",J254,0)</f>
        <v>0</v>
      </c>
      <c r="BF254" s="230">
        <f>IF(N254="snížená",J254,0)</f>
        <v>0</v>
      </c>
      <c r="BG254" s="230">
        <f>IF(N254="zákl. přenesená",J254,0)</f>
        <v>0</v>
      </c>
      <c r="BH254" s="230">
        <f>IF(N254="sníž. přenesená",J254,0)</f>
        <v>0</v>
      </c>
      <c r="BI254" s="230">
        <f>IF(N254="nulová",J254,0)</f>
        <v>0</v>
      </c>
      <c r="BJ254" s="16" t="s">
        <v>83</v>
      </c>
      <c r="BK254" s="230">
        <f>ROUND(I254*H254,2)</f>
        <v>0</v>
      </c>
      <c r="BL254" s="16" t="s">
        <v>206</v>
      </c>
      <c r="BM254" s="229" t="s">
        <v>2897</v>
      </c>
    </row>
    <row r="255" s="1" customFormat="1">
      <c r="B255" s="37"/>
      <c r="C255" s="38"/>
      <c r="D255" s="231" t="s">
        <v>208</v>
      </c>
      <c r="E255" s="38"/>
      <c r="F255" s="232" t="s">
        <v>1579</v>
      </c>
      <c r="G255" s="38"/>
      <c r="H255" s="38"/>
      <c r="I255" s="144"/>
      <c r="J255" s="38"/>
      <c r="K255" s="38"/>
      <c r="L255" s="42"/>
      <c r="M255" s="233"/>
      <c r="N255" s="82"/>
      <c r="O255" s="82"/>
      <c r="P255" s="82"/>
      <c r="Q255" s="82"/>
      <c r="R255" s="82"/>
      <c r="S255" s="82"/>
      <c r="T255" s="83"/>
      <c r="AT255" s="16" t="s">
        <v>208</v>
      </c>
      <c r="AU255" s="16" t="s">
        <v>85</v>
      </c>
    </row>
    <row r="256" s="1" customFormat="1">
      <c r="B256" s="37"/>
      <c r="C256" s="38"/>
      <c r="D256" s="231" t="s">
        <v>210</v>
      </c>
      <c r="E256" s="38"/>
      <c r="F256" s="234" t="s">
        <v>1580</v>
      </c>
      <c r="G256" s="38"/>
      <c r="H256" s="38"/>
      <c r="I256" s="144"/>
      <c r="J256" s="38"/>
      <c r="K256" s="38"/>
      <c r="L256" s="42"/>
      <c r="M256" s="233"/>
      <c r="N256" s="82"/>
      <c r="O256" s="82"/>
      <c r="P256" s="82"/>
      <c r="Q256" s="82"/>
      <c r="R256" s="82"/>
      <c r="S256" s="82"/>
      <c r="T256" s="83"/>
      <c r="AT256" s="16" t="s">
        <v>210</v>
      </c>
      <c r="AU256" s="16" t="s">
        <v>85</v>
      </c>
    </row>
    <row r="257" s="12" customFormat="1">
      <c r="B257" s="235"/>
      <c r="C257" s="236"/>
      <c r="D257" s="231" t="s">
        <v>214</v>
      </c>
      <c r="E257" s="237" t="s">
        <v>30</v>
      </c>
      <c r="F257" s="238" t="s">
        <v>1575</v>
      </c>
      <c r="G257" s="236"/>
      <c r="H257" s="239">
        <v>26.856000000000002</v>
      </c>
      <c r="I257" s="240"/>
      <c r="J257" s="236"/>
      <c r="K257" s="236"/>
      <c r="L257" s="241"/>
      <c r="M257" s="242"/>
      <c r="N257" s="243"/>
      <c r="O257" s="243"/>
      <c r="P257" s="243"/>
      <c r="Q257" s="243"/>
      <c r="R257" s="243"/>
      <c r="S257" s="243"/>
      <c r="T257" s="244"/>
      <c r="AT257" s="245" t="s">
        <v>214</v>
      </c>
      <c r="AU257" s="245" t="s">
        <v>85</v>
      </c>
      <c r="AV257" s="12" t="s">
        <v>85</v>
      </c>
      <c r="AW257" s="12" t="s">
        <v>36</v>
      </c>
      <c r="AX257" s="12" t="s">
        <v>83</v>
      </c>
      <c r="AY257" s="245" t="s">
        <v>199</v>
      </c>
    </row>
    <row r="258" s="1" customFormat="1" ht="16.5" customHeight="1">
      <c r="B258" s="37"/>
      <c r="C258" s="263" t="s">
        <v>456</v>
      </c>
      <c r="D258" s="263" t="s">
        <v>774</v>
      </c>
      <c r="E258" s="264" t="s">
        <v>1581</v>
      </c>
      <c r="F258" s="265" t="s">
        <v>1582</v>
      </c>
      <c r="G258" s="266" t="s">
        <v>1583</v>
      </c>
      <c r="H258" s="267">
        <v>1.0900000000000001</v>
      </c>
      <c r="I258" s="268"/>
      <c r="J258" s="269">
        <f>ROUND(I258*H258,2)</f>
        <v>0</v>
      </c>
      <c r="K258" s="265" t="s">
        <v>205</v>
      </c>
      <c r="L258" s="270"/>
      <c r="M258" s="271" t="s">
        <v>30</v>
      </c>
      <c r="N258" s="272" t="s">
        <v>46</v>
      </c>
      <c r="O258" s="82"/>
      <c r="P258" s="227">
        <f>O258*H258</f>
        <v>0</v>
      </c>
      <c r="Q258" s="227">
        <v>0.001</v>
      </c>
      <c r="R258" s="227">
        <f>Q258*H258</f>
        <v>0.00109</v>
      </c>
      <c r="S258" s="227">
        <v>0</v>
      </c>
      <c r="T258" s="228">
        <f>S258*H258</f>
        <v>0</v>
      </c>
      <c r="AR258" s="229" t="s">
        <v>263</v>
      </c>
      <c r="AT258" s="229" t="s">
        <v>774</v>
      </c>
      <c r="AU258" s="229" t="s">
        <v>85</v>
      </c>
      <c r="AY258" s="16" t="s">
        <v>199</v>
      </c>
      <c r="BE258" s="230">
        <f>IF(N258="základní",J258,0)</f>
        <v>0</v>
      </c>
      <c r="BF258" s="230">
        <f>IF(N258="snížená",J258,0)</f>
        <v>0</v>
      </c>
      <c r="BG258" s="230">
        <f>IF(N258="zákl. přenesená",J258,0)</f>
        <v>0</v>
      </c>
      <c r="BH258" s="230">
        <f>IF(N258="sníž. přenesená",J258,0)</f>
        <v>0</v>
      </c>
      <c r="BI258" s="230">
        <f>IF(N258="nulová",J258,0)</f>
        <v>0</v>
      </c>
      <c r="BJ258" s="16" t="s">
        <v>83</v>
      </c>
      <c r="BK258" s="230">
        <f>ROUND(I258*H258,2)</f>
        <v>0</v>
      </c>
      <c r="BL258" s="16" t="s">
        <v>206</v>
      </c>
      <c r="BM258" s="229" t="s">
        <v>2898</v>
      </c>
    </row>
    <row r="259" s="1" customFormat="1">
      <c r="B259" s="37"/>
      <c r="C259" s="38"/>
      <c r="D259" s="231" t="s">
        <v>208</v>
      </c>
      <c r="E259" s="38"/>
      <c r="F259" s="232" t="s">
        <v>1582</v>
      </c>
      <c r="G259" s="38"/>
      <c r="H259" s="38"/>
      <c r="I259" s="144"/>
      <c r="J259" s="38"/>
      <c r="K259" s="38"/>
      <c r="L259" s="42"/>
      <c r="M259" s="233"/>
      <c r="N259" s="82"/>
      <c r="O259" s="82"/>
      <c r="P259" s="82"/>
      <c r="Q259" s="82"/>
      <c r="R259" s="82"/>
      <c r="S259" s="82"/>
      <c r="T259" s="83"/>
      <c r="AT259" s="16" t="s">
        <v>208</v>
      </c>
      <c r="AU259" s="16" t="s">
        <v>85</v>
      </c>
    </row>
    <row r="260" s="1" customFormat="1" ht="16.5" customHeight="1">
      <c r="B260" s="37"/>
      <c r="C260" s="218" t="s">
        <v>461</v>
      </c>
      <c r="D260" s="218" t="s">
        <v>201</v>
      </c>
      <c r="E260" s="219" t="s">
        <v>1585</v>
      </c>
      <c r="F260" s="220" t="s">
        <v>1586</v>
      </c>
      <c r="G260" s="221" t="s">
        <v>204</v>
      </c>
      <c r="H260" s="222">
        <v>26.856000000000002</v>
      </c>
      <c r="I260" s="223"/>
      <c r="J260" s="224">
        <f>ROUND(I260*H260,2)</f>
        <v>0</v>
      </c>
      <c r="K260" s="220" t="s">
        <v>205</v>
      </c>
      <c r="L260" s="42"/>
      <c r="M260" s="225" t="s">
        <v>30</v>
      </c>
      <c r="N260" s="226" t="s">
        <v>46</v>
      </c>
      <c r="O260" s="82"/>
      <c r="P260" s="227">
        <f>O260*H260</f>
        <v>0</v>
      </c>
      <c r="Q260" s="227">
        <v>0</v>
      </c>
      <c r="R260" s="227">
        <f>Q260*H260</f>
        <v>0</v>
      </c>
      <c r="S260" s="227">
        <v>0</v>
      </c>
      <c r="T260" s="228">
        <f>S260*H260</f>
        <v>0</v>
      </c>
      <c r="AR260" s="229" t="s">
        <v>206</v>
      </c>
      <c r="AT260" s="229" t="s">
        <v>201</v>
      </c>
      <c r="AU260" s="229" t="s">
        <v>85</v>
      </c>
      <c r="AY260" s="16" t="s">
        <v>199</v>
      </c>
      <c r="BE260" s="230">
        <f>IF(N260="základní",J260,0)</f>
        <v>0</v>
      </c>
      <c r="BF260" s="230">
        <f>IF(N260="snížená",J260,0)</f>
        <v>0</v>
      </c>
      <c r="BG260" s="230">
        <f>IF(N260="zákl. přenesená",J260,0)</f>
        <v>0</v>
      </c>
      <c r="BH260" s="230">
        <f>IF(N260="sníž. přenesená",J260,0)</f>
        <v>0</v>
      </c>
      <c r="BI260" s="230">
        <f>IF(N260="nulová",J260,0)</f>
        <v>0</v>
      </c>
      <c r="BJ260" s="16" t="s">
        <v>83</v>
      </c>
      <c r="BK260" s="230">
        <f>ROUND(I260*H260,2)</f>
        <v>0</v>
      </c>
      <c r="BL260" s="16" t="s">
        <v>206</v>
      </c>
      <c r="BM260" s="229" t="s">
        <v>2899</v>
      </c>
    </row>
    <row r="261" s="1" customFormat="1">
      <c r="B261" s="37"/>
      <c r="C261" s="38"/>
      <c r="D261" s="231" t="s">
        <v>208</v>
      </c>
      <c r="E261" s="38"/>
      <c r="F261" s="232" t="s">
        <v>1588</v>
      </c>
      <c r="G261" s="38"/>
      <c r="H261" s="38"/>
      <c r="I261" s="144"/>
      <c r="J261" s="38"/>
      <c r="K261" s="38"/>
      <c r="L261" s="42"/>
      <c r="M261" s="233"/>
      <c r="N261" s="82"/>
      <c r="O261" s="82"/>
      <c r="P261" s="82"/>
      <c r="Q261" s="82"/>
      <c r="R261" s="82"/>
      <c r="S261" s="82"/>
      <c r="T261" s="83"/>
      <c r="AT261" s="16" t="s">
        <v>208</v>
      </c>
      <c r="AU261" s="16" t="s">
        <v>85</v>
      </c>
    </row>
    <row r="262" s="1" customFormat="1">
      <c r="B262" s="37"/>
      <c r="C262" s="38"/>
      <c r="D262" s="231" t="s">
        <v>210</v>
      </c>
      <c r="E262" s="38"/>
      <c r="F262" s="234" t="s">
        <v>1396</v>
      </c>
      <c r="G262" s="38"/>
      <c r="H262" s="38"/>
      <c r="I262" s="144"/>
      <c r="J262" s="38"/>
      <c r="K262" s="38"/>
      <c r="L262" s="42"/>
      <c r="M262" s="233"/>
      <c r="N262" s="82"/>
      <c r="O262" s="82"/>
      <c r="P262" s="82"/>
      <c r="Q262" s="82"/>
      <c r="R262" s="82"/>
      <c r="S262" s="82"/>
      <c r="T262" s="83"/>
      <c r="AT262" s="16" t="s">
        <v>210</v>
      </c>
      <c r="AU262" s="16" t="s">
        <v>85</v>
      </c>
    </row>
    <row r="263" s="12" customFormat="1">
      <c r="B263" s="235"/>
      <c r="C263" s="236"/>
      <c r="D263" s="231" t="s">
        <v>214</v>
      </c>
      <c r="E263" s="237" t="s">
        <v>30</v>
      </c>
      <c r="F263" s="238" t="s">
        <v>1575</v>
      </c>
      <c r="G263" s="236"/>
      <c r="H263" s="239">
        <v>26.856000000000002</v>
      </c>
      <c r="I263" s="240"/>
      <c r="J263" s="236"/>
      <c r="K263" s="236"/>
      <c r="L263" s="241"/>
      <c r="M263" s="242"/>
      <c r="N263" s="243"/>
      <c r="O263" s="243"/>
      <c r="P263" s="243"/>
      <c r="Q263" s="243"/>
      <c r="R263" s="243"/>
      <c r="S263" s="243"/>
      <c r="T263" s="244"/>
      <c r="AT263" s="245" t="s">
        <v>214</v>
      </c>
      <c r="AU263" s="245" t="s">
        <v>85</v>
      </c>
      <c r="AV263" s="12" t="s">
        <v>85</v>
      </c>
      <c r="AW263" s="12" t="s">
        <v>36</v>
      </c>
      <c r="AX263" s="12" t="s">
        <v>83</v>
      </c>
      <c r="AY263" s="245" t="s">
        <v>199</v>
      </c>
    </row>
    <row r="264" s="1" customFormat="1" ht="16.5" customHeight="1">
      <c r="B264" s="37"/>
      <c r="C264" s="218" t="s">
        <v>466</v>
      </c>
      <c r="D264" s="218" t="s">
        <v>201</v>
      </c>
      <c r="E264" s="219" t="s">
        <v>1392</v>
      </c>
      <c r="F264" s="220" t="s">
        <v>1393</v>
      </c>
      <c r="G264" s="221" t="s">
        <v>204</v>
      </c>
      <c r="H264" s="222">
        <v>123.842</v>
      </c>
      <c r="I264" s="223"/>
      <c r="J264" s="224">
        <f>ROUND(I264*H264,2)</f>
        <v>0</v>
      </c>
      <c r="K264" s="220" t="s">
        <v>205</v>
      </c>
      <c r="L264" s="42"/>
      <c r="M264" s="225" t="s">
        <v>30</v>
      </c>
      <c r="N264" s="226" t="s">
        <v>46</v>
      </c>
      <c r="O264" s="82"/>
      <c r="P264" s="227">
        <f>O264*H264</f>
        <v>0</v>
      </c>
      <c r="Q264" s="227">
        <v>0</v>
      </c>
      <c r="R264" s="227">
        <f>Q264*H264</f>
        <v>0</v>
      </c>
      <c r="S264" s="227">
        <v>0</v>
      </c>
      <c r="T264" s="228">
        <f>S264*H264</f>
        <v>0</v>
      </c>
      <c r="AR264" s="229" t="s">
        <v>206</v>
      </c>
      <c r="AT264" s="229" t="s">
        <v>201</v>
      </c>
      <c r="AU264" s="229" t="s">
        <v>85</v>
      </c>
      <c r="AY264" s="16" t="s">
        <v>199</v>
      </c>
      <c r="BE264" s="230">
        <f>IF(N264="základní",J264,0)</f>
        <v>0</v>
      </c>
      <c r="BF264" s="230">
        <f>IF(N264="snížená",J264,0)</f>
        <v>0</v>
      </c>
      <c r="BG264" s="230">
        <f>IF(N264="zákl. přenesená",J264,0)</f>
        <v>0</v>
      </c>
      <c r="BH264" s="230">
        <f>IF(N264="sníž. přenesená",J264,0)</f>
        <v>0</v>
      </c>
      <c r="BI264" s="230">
        <f>IF(N264="nulová",J264,0)</f>
        <v>0</v>
      </c>
      <c r="BJ264" s="16" t="s">
        <v>83</v>
      </c>
      <c r="BK264" s="230">
        <f>ROUND(I264*H264,2)</f>
        <v>0</v>
      </c>
      <c r="BL264" s="16" t="s">
        <v>206</v>
      </c>
      <c r="BM264" s="229" t="s">
        <v>2900</v>
      </c>
    </row>
    <row r="265" s="1" customFormat="1">
      <c r="B265" s="37"/>
      <c r="C265" s="38"/>
      <c r="D265" s="231" t="s">
        <v>208</v>
      </c>
      <c r="E265" s="38"/>
      <c r="F265" s="232" t="s">
        <v>1395</v>
      </c>
      <c r="G265" s="38"/>
      <c r="H265" s="38"/>
      <c r="I265" s="144"/>
      <c r="J265" s="38"/>
      <c r="K265" s="38"/>
      <c r="L265" s="42"/>
      <c r="M265" s="233"/>
      <c r="N265" s="82"/>
      <c r="O265" s="82"/>
      <c r="P265" s="82"/>
      <c r="Q265" s="82"/>
      <c r="R265" s="82"/>
      <c r="S265" s="82"/>
      <c r="T265" s="83"/>
      <c r="AT265" s="16" t="s">
        <v>208</v>
      </c>
      <c r="AU265" s="16" t="s">
        <v>85</v>
      </c>
    </row>
    <row r="266" s="1" customFormat="1">
      <c r="B266" s="37"/>
      <c r="C266" s="38"/>
      <c r="D266" s="231" t="s">
        <v>210</v>
      </c>
      <c r="E266" s="38"/>
      <c r="F266" s="234" t="s">
        <v>1396</v>
      </c>
      <c r="G266" s="38"/>
      <c r="H266" s="38"/>
      <c r="I266" s="144"/>
      <c r="J266" s="38"/>
      <c r="K266" s="38"/>
      <c r="L266" s="42"/>
      <c r="M266" s="233"/>
      <c r="N266" s="82"/>
      <c r="O266" s="82"/>
      <c r="P266" s="82"/>
      <c r="Q266" s="82"/>
      <c r="R266" s="82"/>
      <c r="S266" s="82"/>
      <c r="T266" s="83"/>
      <c r="AT266" s="16" t="s">
        <v>210</v>
      </c>
      <c r="AU266" s="16" t="s">
        <v>85</v>
      </c>
    </row>
    <row r="267" s="12" customFormat="1">
      <c r="B267" s="235"/>
      <c r="C267" s="236"/>
      <c r="D267" s="231" t="s">
        <v>214</v>
      </c>
      <c r="E267" s="237" t="s">
        <v>30</v>
      </c>
      <c r="F267" s="238" t="s">
        <v>2901</v>
      </c>
      <c r="G267" s="236"/>
      <c r="H267" s="239">
        <v>123.842</v>
      </c>
      <c r="I267" s="240"/>
      <c r="J267" s="236"/>
      <c r="K267" s="236"/>
      <c r="L267" s="241"/>
      <c r="M267" s="242"/>
      <c r="N267" s="243"/>
      <c r="O267" s="243"/>
      <c r="P267" s="243"/>
      <c r="Q267" s="243"/>
      <c r="R267" s="243"/>
      <c r="S267" s="243"/>
      <c r="T267" s="244"/>
      <c r="AT267" s="245" t="s">
        <v>214</v>
      </c>
      <c r="AU267" s="245" t="s">
        <v>85</v>
      </c>
      <c r="AV267" s="12" t="s">
        <v>85</v>
      </c>
      <c r="AW267" s="12" t="s">
        <v>36</v>
      </c>
      <c r="AX267" s="12" t="s">
        <v>83</v>
      </c>
      <c r="AY267" s="245" t="s">
        <v>199</v>
      </c>
    </row>
    <row r="268" s="11" customFormat="1" ht="22.8" customHeight="1">
      <c r="B268" s="202"/>
      <c r="C268" s="203"/>
      <c r="D268" s="204" t="s">
        <v>74</v>
      </c>
      <c r="E268" s="216" t="s">
        <v>85</v>
      </c>
      <c r="F268" s="216" t="s">
        <v>763</v>
      </c>
      <c r="G268" s="203"/>
      <c r="H268" s="203"/>
      <c r="I268" s="206"/>
      <c r="J268" s="217">
        <f>BK268</f>
        <v>0</v>
      </c>
      <c r="K268" s="203"/>
      <c r="L268" s="208"/>
      <c r="M268" s="209"/>
      <c r="N268" s="210"/>
      <c r="O268" s="210"/>
      <c r="P268" s="211">
        <f>SUM(P269:P278)</f>
        <v>0</v>
      </c>
      <c r="Q268" s="210"/>
      <c r="R268" s="211">
        <f>SUM(R269:R278)</f>
        <v>4.7624138299199998</v>
      </c>
      <c r="S268" s="210"/>
      <c r="T268" s="212">
        <f>SUM(T269:T278)</f>
        <v>0</v>
      </c>
      <c r="AR268" s="213" t="s">
        <v>83</v>
      </c>
      <c r="AT268" s="214" t="s">
        <v>74</v>
      </c>
      <c r="AU268" s="214" t="s">
        <v>83</v>
      </c>
      <c r="AY268" s="213" t="s">
        <v>199</v>
      </c>
      <c r="BK268" s="215">
        <f>SUM(BK269:BK278)</f>
        <v>0</v>
      </c>
    </row>
    <row r="269" s="1" customFormat="1" ht="16.5" customHeight="1">
      <c r="B269" s="37"/>
      <c r="C269" s="218" t="s">
        <v>471</v>
      </c>
      <c r="D269" s="218" t="s">
        <v>201</v>
      </c>
      <c r="E269" s="219" t="s">
        <v>2902</v>
      </c>
      <c r="F269" s="220" t="s">
        <v>2903</v>
      </c>
      <c r="G269" s="221" t="s">
        <v>229</v>
      </c>
      <c r="H269" s="222">
        <v>163.19999999999999</v>
      </c>
      <c r="I269" s="223"/>
      <c r="J269" s="224">
        <f>ROUND(I269*H269,2)</f>
        <v>0</v>
      </c>
      <c r="K269" s="220" t="s">
        <v>205</v>
      </c>
      <c r="L269" s="42"/>
      <c r="M269" s="225" t="s">
        <v>30</v>
      </c>
      <c r="N269" s="226" t="s">
        <v>46</v>
      </c>
      <c r="O269" s="82"/>
      <c r="P269" s="227">
        <f>O269*H269</f>
        <v>0</v>
      </c>
      <c r="Q269" s="227">
        <v>0.00027899000000000001</v>
      </c>
      <c r="R269" s="227">
        <f>Q269*H269</f>
        <v>0.045531167999999997</v>
      </c>
      <c r="S269" s="227">
        <v>0</v>
      </c>
      <c r="T269" s="228">
        <f>S269*H269</f>
        <v>0</v>
      </c>
      <c r="AR269" s="229" t="s">
        <v>206</v>
      </c>
      <c r="AT269" s="229" t="s">
        <v>201</v>
      </c>
      <c r="AU269" s="229" t="s">
        <v>85</v>
      </c>
      <c r="AY269" s="16" t="s">
        <v>199</v>
      </c>
      <c r="BE269" s="230">
        <f>IF(N269="základní",J269,0)</f>
        <v>0</v>
      </c>
      <c r="BF269" s="230">
        <f>IF(N269="snížená",J269,0)</f>
        <v>0</v>
      </c>
      <c r="BG269" s="230">
        <f>IF(N269="zákl. přenesená",J269,0)</f>
        <v>0</v>
      </c>
      <c r="BH269" s="230">
        <f>IF(N269="sníž. přenesená",J269,0)</f>
        <v>0</v>
      </c>
      <c r="BI269" s="230">
        <f>IF(N269="nulová",J269,0)</f>
        <v>0</v>
      </c>
      <c r="BJ269" s="16" t="s">
        <v>83</v>
      </c>
      <c r="BK269" s="230">
        <f>ROUND(I269*H269,2)</f>
        <v>0</v>
      </c>
      <c r="BL269" s="16" t="s">
        <v>206</v>
      </c>
      <c r="BM269" s="229" t="s">
        <v>2904</v>
      </c>
    </row>
    <row r="270" s="1" customFormat="1">
      <c r="B270" s="37"/>
      <c r="C270" s="38"/>
      <c r="D270" s="231" t="s">
        <v>208</v>
      </c>
      <c r="E270" s="38"/>
      <c r="F270" s="232" t="s">
        <v>2905</v>
      </c>
      <c r="G270" s="38"/>
      <c r="H270" s="38"/>
      <c r="I270" s="144"/>
      <c r="J270" s="38"/>
      <c r="K270" s="38"/>
      <c r="L270" s="42"/>
      <c r="M270" s="233"/>
      <c r="N270" s="82"/>
      <c r="O270" s="82"/>
      <c r="P270" s="82"/>
      <c r="Q270" s="82"/>
      <c r="R270" s="82"/>
      <c r="S270" s="82"/>
      <c r="T270" s="83"/>
      <c r="AT270" s="16" t="s">
        <v>208</v>
      </c>
      <c r="AU270" s="16" t="s">
        <v>85</v>
      </c>
    </row>
    <row r="271" s="12" customFormat="1">
      <c r="B271" s="235"/>
      <c r="C271" s="236"/>
      <c r="D271" s="231" t="s">
        <v>214</v>
      </c>
      <c r="E271" s="237" t="s">
        <v>30</v>
      </c>
      <c r="F271" s="238" t="s">
        <v>2852</v>
      </c>
      <c r="G271" s="236"/>
      <c r="H271" s="239">
        <v>163.19999999999999</v>
      </c>
      <c r="I271" s="240"/>
      <c r="J271" s="236"/>
      <c r="K271" s="236"/>
      <c r="L271" s="241"/>
      <c r="M271" s="242"/>
      <c r="N271" s="243"/>
      <c r="O271" s="243"/>
      <c r="P271" s="243"/>
      <c r="Q271" s="243"/>
      <c r="R271" s="243"/>
      <c r="S271" s="243"/>
      <c r="T271" s="244"/>
      <c r="AT271" s="245" t="s">
        <v>214</v>
      </c>
      <c r="AU271" s="245" t="s">
        <v>85</v>
      </c>
      <c r="AV271" s="12" t="s">
        <v>85</v>
      </c>
      <c r="AW271" s="12" t="s">
        <v>36</v>
      </c>
      <c r="AX271" s="12" t="s">
        <v>83</v>
      </c>
      <c r="AY271" s="245" t="s">
        <v>199</v>
      </c>
    </row>
    <row r="272" s="1" customFormat="1" ht="16.5" customHeight="1">
      <c r="B272" s="37"/>
      <c r="C272" s="218" t="s">
        <v>476</v>
      </c>
      <c r="D272" s="218" t="s">
        <v>201</v>
      </c>
      <c r="E272" s="219" t="s">
        <v>2906</v>
      </c>
      <c r="F272" s="220" t="s">
        <v>2907</v>
      </c>
      <c r="G272" s="221" t="s">
        <v>236</v>
      </c>
      <c r="H272" s="222">
        <v>4.29</v>
      </c>
      <c r="I272" s="223"/>
      <c r="J272" s="224">
        <f>ROUND(I272*H272,2)</f>
        <v>0</v>
      </c>
      <c r="K272" s="220" t="s">
        <v>205</v>
      </c>
      <c r="L272" s="42"/>
      <c r="M272" s="225" t="s">
        <v>30</v>
      </c>
      <c r="N272" s="226" t="s">
        <v>46</v>
      </c>
      <c r="O272" s="82"/>
      <c r="P272" s="227">
        <f>O272*H272</f>
        <v>0</v>
      </c>
      <c r="Q272" s="227">
        <v>0.099506447999999997</v>
      </c>
      <c r="R272" s="227">
        <f>Q272*H272</f>
        <v>0.42688266192000002</v>
      </c>
      <c r="S272" s="227">
        <v>0</v>
      </c>
      <c r="T272" s="228">
        <f>S272*H272</f>
        <v>0</v>
      </c>
      <c r="AR272" s="229" t="s">
        <v>206</v>
      </c>
      <c r="AT272" s="229" t="s">
        <v>201</v>
      </c>
      <c r="AU272" s="229" t="s">
        <v>85</v>
      </c>
      <c r="AY272" s="16" t="s">
        <v>199</v>
      </c>
      <c r="BE272" s="230">
        <f>IF(N272="základní",J272,0)</f>
        <v>0</v>
      </c>
      <c r="BF272" s="230">
        <f>IF(N272="snížená",J272,0)</f>
        <v>0</v>
      </c>
      <c r="BG272" s="230">
        <f>IF(N272="zákl. přenesená",J272,0)</f>
        <v>0</v>
      </c>
      <c r="BH272" s="230">
        <f>IF(N272="sníž. přenesená",J272,0)</f>
        <v>0</v>
      </c>
      <c r="BI272" s="230">
        <f>IF(N272="nulová",J272,0)</f>
        <v>0</v>
      </c>
      <c r="BJ272" s="16" t="s">
        <v>83</v>
      </c>
      <c r="BK272" s="230">
        <f>ROUND(I272*H272,2)</f>
        <v>0</v>
      </c>
      <c r="BL272" s="16" t="s">
        <v>206</v>
      </c>
      <c r="BM272" s="229" t="s">
        <v>2908</v>
      </c>
    </row>
    <row r="273" s="1" customFormat="1">
      <c r="B273" s="37"/>
      <c r="C273" s="38"/>
      <c r="D273" s="231" t="s">
        <v>208</v>
      </c>
      <c r="E273" s="38"/>
      <c r="F273" s="232" t="s">
        <v>2909</v>
      </c>
      <c r="G273" s="38"/>
      <c r="H273" s="38"/>
      <c r="I273" s="144"/>
      <c r="J273" s="38"/>
      <c r="K273" s="38"/>
      <c r="L273" s="42"/>
      <c r="M273" s="233"/>
      <c r="N273" s="82"/>
      <c r="O273" s="82"/>
      <c r="P273" s="82"/>
      <c r="Q273" s="82"/>
      <c r="R273" s="82"/>
      <c r="S273" s="82"/>
      <c r="T273" s="83"/>
      <c r="AT273" s="16" t="s">
        <v>208</v>
      </c>
      <c r="AU273" s="16" t="s">
        <v>85</v>
      </c>
    </row>
    <row r="274" s="1" customFormat="1">
      <c r="B274" s="37"/>
      <c r="C274" s="38"/>
      <c r="D274" s="231" t="s">
        <v>210</v>
      </c>
      <c r="E274" s="38"/>
      <c r="F274" s="234" t="s">
        <v>2910</v>
      </c>
      <c r="G274" s="38"/>
      <c r="H274" s="38"/>
      <c r="I274" s="144"/>
      <c r="J274" s="38"/>
      <c r="K274" s="38"/>
      <c r="L274" s="42"/>
      <c r="M274" s="233"/>
      <c r="N274" s="82"/>
      <c r="O274" s="82"/>
      <c r="P274" s="82"/>
      <c r="Q274" s="82"/>
      <c r="R274" s="82"/>
      <c r="S274" s="82"/>
      <c r="T274" s="83"/>
      <c r="AT274" s="16" t="s">
        <v>210</v>
      </c>
      <c r="AU274" s="16" t="s">
        <v>85</v>
      </c>
    </row>
    <row r="275" s="12" customFormat="1">
      <c r="B275" s="235"/>
      <c r="C275" s="236"/>
      <c r="D275" s="231" t="s">
        <v>214</v>
      </c>
      <c r="E275" s="237" t="s">
        <v>30</v>
      </c>
      <c r="F275" s="238" t="s">
        <v>2911</v>
      </c>
      <c r="G275" s="236"/>
      <c r="H275" s="239">
        <v>4.29</v>
      </c>
      <c r="I275" s="240"/>
      <c r="J275" s="236"/>
      <c r="K275" s="236"/>
      <c r="L275" s="241"/>
      <c r="M275" s="242"/>
      <c r="N275" s="243"/>
      <c r="O275" s="243"/>
      <c r="P275" s="243"/>
      <c r="Q275" s="243"/>
      <c r="R275" s="243"/>
      <c r="S275" s="243"/>
      <c r="T275" s="244"/>
      <c r="AT275" s="245" t="s">
        <v>214</v>
      </c>
      <c r="AU275" s="245" t="s">
        <v>85</v>
      </c>
      <c r="AV275" s="12" t="s">
        <v>85</v>
      </c>
      <c r="AW275" s="12" t="s">
        <v>36</v>
      </c>
      <c r="AX275" s="12" t="s">
        <v>83</v>
      </c>
      <c r="AY275" s="245" t="s">
        <v>199</v>
      </c>
    </row>
    <row r="276" s="1" customFormat="1" ht="16.5" customHeight="1">
      <c r="B276" s="37"/>
      <c r="C276" s="263" t="s">
        <v>481</v>
      </c>
      <c r="D276" s="263" t="s">
        <v>774</v>
      </c>
      <c r="E276" s="264" t="s">
        <v>2912</v>
      </c>
      <c r="F276" s="265" t="s">
        <v>2913</v>
      </c>
      <c r="G276" s="266" t="s">
        <v>236</v>
      </c>
      <c r="H276" s="267">
        <v>4.29</v>
      </c>
      <c r="I276" s="268"/>
      <c r="J276" s="269">
        <f>ROUND(I276*H276,2)</f>
        <v>0</v>
      </c>
      <c r="K276" s="265" t="s">
        <v>205</v>
      </c>
      <c r="L276" s="270"/>
      <c r="M276" s="271" t="s">
        <v>30</v>
      </c>
      <c r="N276" s="272" t="s">
        <v>46</v>
      </c>
      <c r="O276" s="82"/>
      <c r="P276" s="227">
        <f>O276*H276</f>
        <v>0</v>
      </c>
      <c r="Q276" s="227">
        <v>1</v>
      </c>
      <c r="R276" s="227">
        <f>Q276*H276</f>
        <v>4.29</v>
      </c>
      <c r="S276" s="227">
        <v>0</v>
      </c>
      <c r="T276" s="228">
        <f>S276*H276</f>
        <v>0</v>
      </c>
      <c r="AR276" s="229" t="s">
        <v>263</v>
      </c>
      <c r="AT276" s="229" t="s">
        <v>774</v>
      </c>
      <c r="AU276" s="229" t="s">
        <v>85</v>
      </c>
      <c r="AY276" s="16" t="s">
        <v>199</v>
      </c>
      <c r="BE276" s="230">
        <f>IF(N276="základní",J276,0)</f>
        <v>0</v>
      </c>
      <c r="BF276" s="230">
        <f>IF(N276="snížená",J276,0)</f>
        <v>0</v>
      </c>
      <c r="BG276" s="230">
        <f>IF(N276="zákl. přenesená",J276,0)</f>
        <v>0</v>
      </c>
      <c r="BH276" s="230">
        <f>IF(N276="sníž. přenesená",J276,0)</f>
        <v>0</v>
      </c>
      <c r="BI276" s="230">
        <f>IF(N276="nulová",J276,0)</f>
        <v>0</v>
      </c>
      <c r="BJ276" s="16" t="s">
        <v>83</v>
      </c>
      <c r="BK276" s="230">
        <f>ROUND(I276*H276,2)</f>
        <v>0</v>
      </c>
      <c r="BL276" s="16" t="s">
        <v>206</v>
      </c>
      <c r="BM276" s="229" t="s">
        <v>2914</v>
      </c>
    </row>
    <row r="277" s="1" customFormat="1">
      <c r="B277" s="37"/>
      <c r="C277" s="38"/>
      <c r="D277" s="231" t="s">
        <v>208</v>
      </c>
      <c r="E277" s="38"/>
      <c r="F277" s="232" t="s">
        <v>2913</v>
      </c>
      <c r="G277" s="38"/>
      <c r="H277" s="38"/>
      <c r="I277" s="144"/>
      <c r="J277" s="38"/>
      <c r="K277" s="38"/>
      <c r="L277" s="42"/>
      <c r="M277" s="233"/>
      <c r="N277" s="82"/>
      <c r="O277" s="82"/>
      <c r="P277" s="82"/>
      <c r="Q277" s="82"/>
      <c r="R277" s="82"/>
      <c r="S277" s="82"/>
      <c r="T277" s="83"/>
      <c r="AT277" s="16" t="s">
        <v>208</v>
      </c>
      <c r="AU277" s="16" t="s">
        <v>85</v>
      </c>
    </row>
    <row r="278" s="12" customFormat="1">
      <c r="B278" s="235"/>
      <c r="C278" s="236"/>
      <c r="D278" s="231" t="s">
        <v>214</v>
      </c>
      <c r="E278" s="237" t="s">
        <v>30</v>
      </c>
      <c r="F278" s="238" t="s">
        <v>2911</v>
      </c>
      <c r="G278" s="236"/>
      <c r="H278" s="239">
        <v>4.29</v>
      </c>
      <c r="I278" s="240"/>
      <c r="J278" s="236"/>
      <c r="K278" s="236"/>
      <c r="L278" s="241"/>
      <c r="M278" s="242"/>
      <c r="N278" s="243"/>
      <c r="O278" s="243"/>
      <c r="P278" s="243"/>
      <c r="Q278" s="243"/>
      <c r="R278" s="243"/>
      <c r="S278" s="243"/>
      <c r="T278" s="244"/>
      <c r="AT278" s="245" t="s">
        <v>214</v>
      </c>
      <c r="AU278" s="245" t="s">
        <v>85</v>
      </c>
      <c r="AV278" s="12" t="s">
        <v>85</v>
      </c>
      <c r="AW278" s="12" t="s">
        <v>36</v>
      </c>
      <c r="AX278" s="12" t="s">
        <v>83</v>
      </c>
      <c r="AY278" s="245" t="s">
        <v>199</v>
      </c>
    </row>
    <row r="279" s="11" customFormat="1" ht="22.8" customHeight="1">
      <c r="B279" s="202"/>
      <c r="C279" s="203"/>
      <c r="D279" s="204" t="s">
        <v>74</v>
      </c>
      <c r="E279" s="216" t="s">
        <v>217</v>
      </c>
      <c r="F279" s="216" t="s">
        <v>218</v>
      </c>
      <c r="G279" s="203"/>
      <c r="H279" s="203"/>
      <c r="I279" s="206"/>
      <c r="J279" s="217">
        <f>BK279</f>
        <v>0</v>
      </c>
      <c r="K279" s="203"/>
      <c r="L279" s="208"/>
      <c r="M279" s="209"/>
      <c r="N279" s="210"/>
      <c r="O279" s="210"/>
      <c r="P279" s="211">
        <f>SUM(P280:P303)</f>
        <v>0</v>
      </c>
      <c r="Q279" s="210"/>
      <c r="R279" s="211">
        <f>SUM(R280:R303)</f>
        <v>18.620854999999999</v>
      </c>
      <c r="S279" s="210"/>
      <c r="T279" s="212">
        <f>SUM(T280:T303)</f>
        <v>0</v>
      </c>
      <c r="AR279" s="213" t="s">
        <v>83</v>
      </c>
      <c r="AT279" s="214" t="s">
        <v>74</v>
      </c>
      <c r="AU279" s="214" t="s">
        <v>83</v>
      </c>
      <c r="AY279" s="213" t="s">
        <v>199</v>
      </c>
      <c r="BK279" s="215">
        <f>SUM(BK280:BK303)</f>
        <v>0</v>
      </c>
    </row>
    <row r="280" s="1" customFormat="1" ht="16.5" customHeight="1">
      <c r="B280" s="37"/>
      <c r="C280" s="218" t="s">
        <v>486</v>
      </c>
      <c r="D280" s="218" t="s">
        <v>201</v>
      </c>
      <c r="E280" s="219" t="s">
        <v>2915</v>
      </c>
      <c r="F280" s="220" t="s">
        <v>2916</v>
      </c>
      <c r="G280" s="221" t="s">
        <v>229</v>
      </c>
      <c r="H280" s="222">
        <v>0.20000000000000001</v>
      </c>
      <c r="I280" s="223"/>
      <c r="J280" s="224">
        <f>ROUND(I280*H280,2)</f>
        <v>0</v>
      </c>
      <c r="K280" s="220" t="s">
        <v>205</v>
      </c>
      <c r="L280" s="42"/>
      <c r="M280" s="225" t="s">
        <v>30</v>
      </c>
      <c r="N280" s="226" t="s">
        <v>46</v>
      </c>
      <c r="O280" s="82"/>
      <c r="P280" s="227">
        <f>O280*H280</f>
        <v>0</v>
      </c>
      <c r="Q280" s="227">
        <v>0</v>
      </c>
      <c r="R280" s="227">
        <f>Q280*H280</f>
        <v>0</v>
      </c>
      <c r="S280" s="227">
        <v>0</v>
      </c>
      <c r="T280" s="228">
        <f>S280*H280</f>
        <v>0</v>
      </c>
      <c r="AR280" s="229" t="s">
        <v>206</v>
      </c>
      <c r="AT280" s="229" t="s">
        <v>201</v>
      </c>
      <c r="AU280" s="229" t="s">
        <v>85</v>
      </c>
      <c r="AY280" s="16" t="s">
        <v>199</v>
      </c>
      <c r="BE280" s="230">
        <f>IF(N280="základní",J280,0)</f>
        <v>0</v>
      </c>
      <c r="BF280" s="230">
        <f>IF(N280="snížená",J280,0)</f>
        <v>0</v>
      </c>
      <c r="BG280" s="230">
        <f>IF(N280="zákl. přenesená",J280,0)</f>
        <v>0</v>
      </c>
      <c r="BH280" s="230">
        <f>IF(N280="sníž. přenesená",J280,0)</f>
        <v>0</v>
      </c>
      <c r="BI280" s="230">
        <f>IF(N280="nulová",J280,0)</f>
        <v>0</v>
      </c>
      <c r="BJ280" s="16" t="s">
        <v>83</v>
      </c>
      <c r="BK280" s="230">
        <f>ROUND(I280*H280,2)</f>
        <v>0</v>
      </c>
      <c r="BL280" s="16" t="s">
        <v>206</v>
      </c>
      <c r="BM280" s="229" t="s">
        <v>2917</v>
      </c>
    </row>
    <row r="281" s="1" customFormat="1">
      <c r="B281" s="37"/>
      <c r="C281" s="38"/>
      <c r="D281" s="231" t="s">
        <v>208</v>
      </c>
      <c r="E281" s="38"/>
      <c r="F281" s="232" t="s">
        <v>2918</v>
      </c>
      <c r="G281" s="38"/>
      <c r="H281" s="38"/>
      <c r="I281" s="144"/>
      <c r="J281" s="38"/>
      <c r="K281" s="38"/>
      <c r="L281" s="42"/>
      <c r="M281" s="233"/>
      <c r="N281" s="82"/>
      <c r="O281" s="82"/>
      <c r="P281" s="82"/>
      <c r="Q281" s="82"/>
      <c r="R281" s="82"/>
      <c r="S281" s="82"/>
      <c r="T281" s="83"/>
      <c r="AT281" s="16" t="s">
        <v>208</v>
      </c>
      <c r="AU281" s="16" t="s">
        <v>85</v>
      </c>
    </row>
    <row r="282" s="1" customFormat="1">
      <c r="B282" s="37"/>
      <c r="C282" s="38"/>
      <c r="D282" s="231" t="s">
        <v>210</v>
      </c>
      <c r="E282" s="38"/>
      <c r="F282" s="234" t="s">
        <v>2919</v>
      </c>
      <c r="G282" s="38"/>
      <c r="H282" s="38"/>
      <c r="I282" s="144"/>
      <c r="J282" s="38"/>
      <c r="K282" s="38"/>
      <c r="L282" s="42"/>
      <c r="M282" s="233"/>
      <c r="N282" s="82"/>
      <c r="O282" s="82"/>
      <c r="P282" s="82"/>
      <c r="Q282" s="82"/>
      <c r="R282" s="82"/>
      <c r="S282" s="82"/>
      <c r="T282" s="83"/>
      <c r="AT282" s="16" t="s">
        <v>210</v>
      </c>
      <c r="AU282" s="16" t="s">
        <v>85</v>
      </c>
    </row>
    <row r="283" s="1" customFormat="1" ht="16.5" customHeight="1">
      <c r="B283" s="37"/>
      <c r="C283" s="263" t="s">
        <v>491</v>
      </c>
      <c r="D283" s="263" t="s">
        <v>774</v>
      </c>
      <c r="E283" s="264" t="s">
        <v>2920</v>
      </c>
      <c r="F283" s="265" t="s">
        <v>2921</v>
      </c>
      <c r="G283" s="266" t="s">
        <v>229</v>
      </c>
      <c r="H283" s="267">
        <v>0.5</v>
      </c>
      <c r="I283" s="268"/>
      <c r="J283" s="269">
        <f>ROUND(I283*H283,2)</f>
        <v>0</v>
      </c>
      <c r="K283" s="265" t="s">
        <v>205</v>
      </c>
      <c r="L283" s="270"/>
      <c r="M283" s="271" t="s">
        <v>30</v>
      </c>
      <c r="N283" s="272" t="s">
        <v>46</v>
      </c>
      <c r="O283" s="82"/>
      <c r="P283" s="227">
        <f>O283*H283</f>
        <v>0</v>
      </c>
      <c r="Q283" s="227">
        <v>0.0029399999999999999</v>
      </c>
      <c r="R283" s="227">
        <f>Q283*H283</f>
        <v>0.00147</v>
      </c>
      <c r="S283" s="227">
        <v>0</v>
      </c>
      <c r="T283" s="228">
        <f>S283*H283</f>
        <v>0</v>
      </c>
      <c r="AR283" s="229" t="s">
        <v>263</v>
      </c>
      <c r="AT283" s="229" t="s">
        <v>774</v>
      </c>
      <c r="AU283" s="229" t="s">
        <v>85</v>
      </c>
      <c r="AY283" s="16" t="s">
        <v>199</v>
      </c>
      <c r="BE283" s="230">
        <f>IF(N283="základní",J283,0)</f>
        <v>0</v>
      </c>
      <c r="BF283" s="230">
        <f>IF(N283="snížená",J283,0)</f>
        <v>0</v>
      </c>
      <c r="BG283" s="230">
        <f>IF(N283="zákl. přenesená",J283,0)</f>
        <v>0</v>
      </c>
      <c r="BH283" s="230">
        <f>IF(N283="sníž. přenesená",J283,0)</f>
        <v>0</v>
      </c>
      <c r="BI283" s="230">
        <f>IF(N283="nulová",J283,0)</f>
        <v>0</v>
      </c>
      <c r="BJ283" s="16" t="s">
        <v>83</v>
      </c>
      <c r="BK283" s="230">
        <f>ROUND(I283*H283,2)</f>
        <v>0</v>
      </c>
      <c r="BL283" s="16" t="s">
        <v>206</v>
      </c>
      <c r="BM283" s="229" t="s">
        <v>2922</v>
      </c>
    </row>
    <row r="284" s="1" customFormat="1">
      <c r="B284" s="37"/>
      <c r="C284" s="38"/>
      <c r="D284" s="231" t="s">
        <v>208</v>
      </c>
      <c r="E284" s="38"/>
      <c r="F284" s="232" t="s">
        <v>2921</v>
      </c>
      <c r="G284" s="38"/>
      <c r="H284" s="38"/>
      <c r="I284" s="144"/>
      <c r="J284" s="38"/>
      <c r="K284" s="38"/>
      <c r="L284" s="42"/>
      <c r="M284" s="233"/>
      <c r="N284" s="82"/>
      <c r="O284" s="82"/>
      <c r="P284" s="82"/>
      <c r="Q284" s="82"/>
      <c r="R284" s="82"/>
      <c r="S284" s="82"/>
      <c r="T284" s="83"/>
      <c r="AT284" s="16" t="s">
        <v>208</v>
      </c>
      <c r="AU284" s="16" t="s">
        <v>85</v>
      </c>
    </row>
    <row r="285" s="1" customFormat="1" ht="16.5" customHeight="1">
      <c r="B285" s="37"/>
      <c r="C285" s="218" t="s">
        <v>497</v>
      </c>
      <c r="D285" s="218" t="s">
        <v>201</v>
      </c>
      <c r="E285" s="219" t="s">
        <v>2923</v>
      </c>
      <c r="F285" s="220" t="s">
        <v>2924</v>
      </c>
      <c r="G285" s="221" t="s">
        <v>229</v>
      </c>
      <c r="H285" s="222">
        <v>0.80000000000000004</v>
      </c>
      <c r="I285" s="223"/>
      <c r="J285" s="224">
        <f>ROUND(I285*H285,2)</f>
        <v>0</v>
      </c>
      <c r="K285" s="220" t="s">
        <v>205</v>
      </c>
      <c r="L285" s="42"/>
      <c r="M285" s="225" t="s">
        <v>30</v>
      </c>
      <c r="N285" s="226" t="s">
        <v>46</v>
      </c>
      <c r="O285" s="82"/>
      <c r="P285" s="227">
        <f>O285*H285</f>
        <v>0</v>
      </c>
      <c r="Q285" s="227">
        <v>0</v>
      </c>
      <c r="R285" s="227">
        <f>Q285*H285</f>
        <v>0</v>
      </c>
      <c r="S285" s="227">
        <v>0</v>
      </c>
      <c r="T285" s="228">
        <f>S285*H285</f>
        <v>0</v>
      </c>
      <c r="AR285" s="229" t="s">
        <v>206</v>
      </c>
      <c r="AT285" s="229" t="s">
        <v>201</v>
      </c>
      <c r="AU285" s="229" t="s">
        <v>85</v>
      </c>
      <c r="AY285" s="16" t="s">
        <v>199</v>
      </c>
      <c r="BE285" s="230">
        <f>IF(N285="základní",J285,0)</f>
        <v>0</v>
      </c>
      <c r="BF285" s="230">
        <f>IF(N285="snížená",J285,0)</f>
        <v>0</v>
      </c>
      <c r="BG285" s="230">
        <f>IF(N285="zákl. přenesená",J285,0)</f>
        <v>0</v>
      </c>
      <c r="BH285" s="230">
        <f>IF(N285="sníž. přenesená",J285,0)</f>
        <v>0</v>
      </c>
      <c r="BI285" s="230">
        <f>IF(N285="nulová",J285,0)</f>
        <v>0</v>
      </c>
      <c r="BJ285" s="16" t="s">
        <v>83</v>
      </c>
      <c r="BK285" s="230">
        <f>ROUND(I285*H285,2)</f>
        <v>0</v>
      </c>
      <c r="BL285" s="16" t="s">
        <v>206</v>
      </c>
      <c r="BM285" s="229" t="s">
        <v>2925</v>
      </c>
    </row>
    <row r="286" s="1" customFormat="1">
      <c r="B286" s="37"/>
      <c r="C286" s="38"/>
      <c r="D286" s="231" t="s">
        <v>208</v>
      </c>
      <c r="E286" s="38"/>
      <c r="F286" s="232" t="s">
        <v>2926</v>
      </c>
      <c r="G286" s="38"/>
      <c r="H286" s="38"/>
      <c r="I286" s="144"/>
      <c r="J286" s="38"/>
      <c r="K286" s="38"/>
      <c r="L286" s="42"/>
      <c r="M286" s="233"/>
      <c r="N286" s="82"/>
      <c r="O286" s="82"/>
      <c r="P286" s="82"/>
      <c r="Q286" s="82"/>
      <c r="R286" s="82"/>
      <c r="S286" s="82"/>
      <c r="T286" s="83"/>
      <c r="AT286" s="16" t="s">
        <v>208</v>
      </c>
      <c r="AU286" s="16" t="s">
        <v>85</v>
      </c>
    </row>
    <row r="287" s="1" customFormat="1">
      <c r="B287" s="37"/>
      <c r="C287" s="38"/>
      <c r="D287" s="231" t="s">
        <v>210</v>
      </c>
      <c r="E287" s="38"/>
      <c r="F287" s="234" t="s">
        <v>2919</v>
      </c>
      <c r="G287" s="38"/>
      <c r="H287" s="38"/>
      <c r="I287" s="144"/>
      <c r="J287" s="38"/>
      <c r="K287" s="38"/>
      <c r="L287" s="42"/>
      <c r="M287" s="233"/>
      <c r="N287" s="82"/>
      <c r="O287" s="82"/>
      <c r="P287" s="82"/>
      <c r="Q287" s="82"/>
      <c r="R287" s="82"/>
      <c r="S287" s="82"/>
      <c r="T287" s="83"/>
      <c r="AT287" s="16" t="s">
        <v>210</v>
      </c>
      <c r="AU287" s="16" t="s">
        <v>85</v>
      </c>
    </row>
    <row r="288" s="12" customFormat="1">
      <c r="B288" s="235"/>
      <c r="C288" s="236"/>
      <c r="D288" s="231" t="s">
        <v>214</v>
      </c>
      <c r="E288" s="237" t="s">
        <v>30</v>
      </c>
      <c r="F288" s="238" t="s">
        <v>2927</v>
      </c>
      <c r="G288" s="236"/>
      <c r="H288" s="239">
        <v>0.80000000000000004</v>
      </c>
      <c r="I288" s="240"/>
      <c r="J288" s="236"/>
      <c r="K288" s="236"/>
      <c r="L288" s="241"/>
      <c r="M288" s="242"/>
      <c r="N288" s="243"/>
      <c r="O288" s="243"/>
      <c r="P288" s="243"/>
      <c r="Q288" s="243"/>
      <c r="R288" s="243"/>
      <c r="S288" s="243"/>
      <c r="T288" s="244"/>
      <c r="AT288" s="245" t="s">
        <v>214</v>
      </c>
      <c r="AU288" s="245" t="s">
        <v>85</v>
      </c>
      <c r="AV288" s="12" t="s">
        <v>85</v>
      </c>
      <c r="AW288" s="12" t="s">
        <v>36</v>
      </c>
      <c r="AX288" s="12" t="s">
        <v>83</v>
      </c>
      <c r="AY288" s="245" t="s">
        <v>199</v>
      </c>
    </row>
    <row r="289" s="1" customFormat="1" ht="16.5" customHeight="1">
      <c r="B289" s="37"/>
      <c r="C289" s="263" t="s">
        <v>502</v>
      </c>
      <c r="D289" s="263" t="s">
        <v>774</v>
      </c>
      <c r="E289" s="264" t="s">
        <v>2928</v>
      </c>
      <c r="F289" s="265" t="s">
        <v>2929</v>
      </c>
      <c r="G289" s="266" t="s">
        <v>229</v>
      </c>
      <c r="H289" s="267">
        <v>1</v>
      </c>
      <c r="I289" s="268"/>
      <c r="J289" s="269">
        <f>ROUND(I289*H289,2)</f>
        <v>0</v>
      </c>
      <c r="K289" s="265" t="s">
        <v>205</v>
      </c>
      <c r="L289" s="270"/>
      <c r="M289" s="271" t="s">
        <v>30</v>
      </c>
      <c r="N289" s="272" t="s">
        <v>46</v>
      </c>
      <c r="O289" s="82"/>
      <c r="P289" s="227">
        <f>O289*H289</f>
        <v>0</v>
      </c>
      <c r="Q289" s="227">
        <v>0.0046899999999999997</v>
      </c>
      <c r="R289" s="227">
        <f>Q289*H289</f>
        <v>0.0046899999999999997</v>
      </c>
      <c r="S289" s="227">
        <v>0</v>
      </c>
      <c r="T289" s="228">
        <f>S289*H289</f>
        <v>0</v>
      </c>
      <c r="AR289" s="229" t="s">
        <v>263</v>
      </c>
      <c r="AT289" s="229" t="s">
        <v>774</v>
      </c>
      <c r="AU289" s="229" t="s">
        <v>85</v>
      </c>
      <c r="AY289" s="16" t="s">
        <v>199</v>
      </c>
      <c r="BE289" s="230">
        <f>IF(N289="základní",J289,0)</f>
        <v>0</v>
      </c>
      <c r="BF289" s="230">
        <f>IF(N289="snížená",J289,0)</f>
        <v>0</v>
      </c>
      <c r="BG289" s="230">
        <f>IF(N289="zákl. přenesená",J289,0)</f>
        <v>0</v>
      </c>
      <c r="BH289" s="230">
        <f>IF(N289="sníž. přenesená",J289,0)</f>
        <v>0</v>
      </c>
      <c r="BI289" s="230">
        <f>IF(N289="nulová",J289,0)</f>
        <v>0</v>
      </c>
      <c r="BJ289" s="16" t="s">
        <v>83</v>
      </c>
      <c r="BK289" s="230">
        <f>ROUND(I289*H289,2)</f>
        <v>0</v>
      </c>
      <c r="BL289" s="16" t="s">
        <v>206</v>
      </c>
      <c r="BM289" s="229" t="s">
        <v>2930</v>
      </c>
    </row>
    <row r="290" s="1" customFormat="1">
      <c r="B290" s="37"/>
      <c r="C290" s="38"/>
      <c r="D290" s="231" t="s">
        <v>208</v>
      </c>
      <c r="E290" s="38"/>
      <c r="F290" s="232" t="s">
        <v>2929</v>
      </c>
      <c r="G290" s="38"/>
      <c r="H290" s="38"/>
      <c r="I290" s="144"/>
      <c r="J290" s="38"/>
      <c r="K290" s="38"/>
      <c r="L290" s="42"/>
      <c r="M290" s="233"/>
      <c r="N290" s="82"/>
      <c r="O290" s="82"/>
      <c r="P290" s="82"/>
      <c r="Q290" s="82"/>
      <c r="R290" s="82"/>
      <c r="S290" s="82"/>
      <c r="T290" s="83"/>
      <c r="AT290" s="16" t="s">
        <v>208</v>
      </c>
      <c r="AU290" s="16" t="s">
        <v>85</v>
      </c>
    </row>
    <row r="291" s="12" customFormat="1">
      <c r="B291" s="235"/>
      <c r="C291" s="236"/>
      <c r="D291" s="231" t="s">
        <v>214</v>
      </c>
      <c r="E291" s="237" t="s">
        <v>30</v>
      </c>
      <c r="F291" s="238" t="s">
        <v>2931</v>
      </c>
      <c r="G291" s="236"/>
      <c r="H291" s="239">
        <v>1</v>
      </c>
      <c r="I291" s="240"/>
      <c r="J291" s="236"/>
      <c r="K291" s="236"/>
      <c r="L291" s="241"/>
      <c r="M291" s="242"/>
      <c r="N291" s="243"/>
      <c r="O291" s="243"/>
      <c r="P291" s="243"/>
      <c r="Q291" s="243"/>
      <c r="R291" s="243"/>
      <c r="S291" s="243"/>
      <c r="T291" s="244"/>
      <c r="AT291" s="245" t="s">
        <v>214</v>
      </c>
      <c r="AU291" s="245" t="s">
        <v>85</v>
      </c>
      <c r="AV291" s="12" t="s">
        <v>85</v>
      </c>
      <c r="AW291" s="12" t="s">
        <v>36</v>
      </c>
      <c r="AX291" s="12" t="s">
        <v>83</v>
      </c>
      <c r="AY291" s="245" t="s">
        <v>199</v>
      </c>
    </row>
    <row r="292" s="1" customFormat="1" ht="16.5" customHeight="1">
      <c r="B292" s="37"/>
      <c r="C292" s="263" t="s">
        <v>507</v>
      </c>
      <c r="D292" s="263" t="s">
        <v>774</v>
      </c>
      <c r="E292" s="264" t="s">
        <v>2932</v>
      </c>
      <c r="F292" s="265" t="s">
        <v>2933</v>
      </c>
      <c r="G292" s="266" t="s">
        <v>229</v>
      </c>
      <c r="H292" s="267">
        <v>1</v>
      </c>
      <c r="I292" s="268"/>
      <c r="J292" s="269">
        <f>ROUND(I292*H292,2)</f>
        <v>0</v>
      </c>
      <c r="K292" s="265" t="s">
        <v>205</v>
      </c>
      <c r="L292" s="270"/>
      <c r="M292" s="271" t="s">
        <v>30</v>
      </c>
      <c r="N292" s="272" t="s">
        <v>46</v>
      </c>
      <c r="O292" s="82"/>
      <c r="P292" s="227">
        <f>O292*H292</f>
        <v>0</v>
      </c>
      <c r="Q292" s="227">
        <v>0.0081399999999999997</v>
      </c>
      <c r="R292" s="227">
        <f>Q292*H292</f>
        <v>0.0081399999999999997</v>
      </c>
      <c r="S292" s="227">
        <v>0</v>
      </c>
      <c r="T292" s="228">
        <f>S292*H292</f>
        <v>0</v>
      </c>
      <c r="AR292" s="229" t="s">
        <v>263</v>
      </c>
      <c r="AT292" s="229" t="s">
        <v>774</v>
      </c>
      <c r="AU292" s="229" t="s">
        <v>85</v>
      </c>
      <c r="AY292" s="16" t="s">
        <v>199</v>
      </c>
      <c r="BE292" s="230">
        <f>IF(N292="základní",J292,0)</f>
        <v>0</v>
      </c>
      <c r="BF292" s="230">
        <f>IF(N292="snížená",J292,0)</f>
        <v>0</v>
      </c>
      <c r="BG292" s="230">
        <f>IF(N292="zákl. přenesená",J292,0)</f>
        <v>0</v>
      </c>
      <c r="BH292" s="230">
        <f>IF(N292="sníž. přenesená",J292,0)</f>
        <v>0</v>
      </c>
      <c r="BI292" s="230">
        <f>IF(N292="nulová",J292,0)</f>
        <v>0</v>
      </c>
      <c r="BJ292" s="16" t="s">
        <v>83</v>
      </c>
      <c r="BK292" s="230">
        <f>ROUND(I292*H292,2)</f>
        <v>0</v>
      </c>
      <c r="BL292" s="16" t="s">
        <v>206</v>
      </c>
      <c r="BM292" s="229" t="s">
        <v>2934</v>
      </c>
    </row>
    <row r="293" s="1" customFormat="1">
      <c r="B293" s="37"/>
      <c r="C293" s="38"/>
      <c r="D293" s="231" t="s">
        <v>208</v>
      </c>
      <c r="E293" s="38"/>
      <c r="F293" s="232" t="s">
        <v>2933</v>
      </c>
      <c r="G293" s="38"/>
      <c r="H293" s="38"/>
      <c r="I293" s="144"/>
      <c r="J293" s="38"/>
      <c r="K293" s="38"/>
      <c r="L293" s="42"/>
      <c r="M293" s="233"/>
      <c r="N293" s="82"/>
      <c r="O293" s="82"/>
      <c r="P293" s="82"/>
      <c r="Q293" s="82"/>
      <c r="R293" s="82"/>
      <c r="S293" s="82"/>
      <c r="T293" s="83"/>
      <c r="AT293" s="16" t="s">
        <v>208</v>
      </c>
      <c r="AU293" s="16" t="s">
        <v>85</v>
      </c>
    </row>
    <row r="294" s="12" customFormat="1">
      <c r="B294" s="235"/>
      <c r="C294" s="236"/>
      <c r="D294" s="231" t="s">
        <v>214</v>
      </c>
      <c r="E294" s="237" t="s">
        <v>30</v>
      </c>
      <c r="F294" s="238" t="s">
        <v>2931</v>
      </c>
      <c r="G294" s="236"/>
      <c r="H294" s="239">
        <v>1</v>
      </c>
      <c r="I294" s="240"/>
      <c r="J294" s="236"/>
      <c r="K294" s="236"/>
      <c r="L294" s="241"/>
      <c r="M294" s="242"/>
      <c r="N294" s="243"/>
      <c r="O294" s="243"/>
      <c r="P294" s="243"/>
      <c r="Q294" s="243"/>
      <c r="R294" s="243"/>
      <c r="S294" s="243"/>
      <c r="T294" s="244"/>
      <c r="AT294" s="245" t="s">
        <v>214</v>
      </c>
      <c r="AU294" s="245" t="s">
        <v>85</v>
      </c>
      <c r="AV294" s="12" t="s">
        <v>85</v>
      </c>
      <c r="AW294" s="12" t="s">
        <v>36</v>
      </c>
      <c r="AX294" s="12" t="s">
        <v>83</v>
      </c>
      <c r="AY294" s="245" t="s">
        <v>199</v>
      </c>
    </row>
    <row r="295" s="1" customFormat="1" ht="16.5" customHeight="1">
      <c r="B295" s="37"/>
      <c r="C295" s="218" t="s">
        <v>512</v>
      </c>
      <c r="D295" s="218" t="s">
        <v>201</v>
      </c>
      <c r="E295" s="219" t="s">
        <v>2935</v>
      </c>
      <c r="F295" s="220" t="s">
        <v>2936</v>
      </c>
      <c r="G295" s="221" t="s">
        <v>229</v>
      </c>
      <c r="H295" s="222">
        <v>0.20000000000000001</v>
      </c>
      <c r="I295" s="223"/>
      <c r="J295" s="224">
        <f>ROUND(I295*H295,2)</f>
        <v>0</v>
      </c>
      <c r="K295" s="220" t="s">
        <v>205</v>
      </c>
      <c r="L295" s="42"/>
      <c r="M295" s="225" t="s">
        <v>30</v>
      </c>
      <c r="N295" s="226" t="s">
        <v>46</v>
      </c>
      <c r="O295" s="82"/>
      <c r="P295" s="227">
        <f>O295*H295</f>
        <v>0</v>
      </c>
      <c r="Q295" s="227">
        <v>0</v>
      </c>
      <c r="R295" s="227">
        <f>Q295*H295</f>
        <v>0</v>
      </c>
      <c r="S295" s="227">
        <v>0</v>
      </c>
      <c r="T295" s="228">
        <f>S295*H295</f>
        <v>0</v>
      </c>
      <c r="AR295" s="229" t="s">
        <v>206</v>
      </c>
      <c r="AT295" s="229" t="s">
        <v>201</v>
      </c>
      <c r="AU295" s="229" t="s">
        <v>85</v>
      </c>
      <c r="AY295" s="16" t="s">
        <v>199</v>
      </c>
      <c r="BE295" s="230">
        <f>IF(N295="základní",J295,0)</f>
        <v>0</v>
      </c>
      <c r="BF295" s="230">
        <f>IF(N295="snížená",J295,0)</f>
        <v>0</v>
      </c>
      <c r="BG295" s="230">
        <f>IF(N295="zákl. přenesená",J295,0)</f>
        <v>0</v>
      </c>
      <c r="BH295" s="230">
        <f>IF(N295="sníž. přenesená",J295,0)</f>
        <v>0</v>
      </c>
      <c r="BI295" s="230">
        <f>IF(N295="nulová",J295,0)</f>
        <v>0</v>
      </c>
      <c r="BJ295" s="16" t="s">
        <v>83</v>
      </c>
      <c r="BK295" s="230">
        <f>ROUND(I295*H295,2)</f>
        <v>0</v>
      </c>
      <c r="BL295" s="16" t="s">
        <v>206</v>
      </c>
      <c r="BM295" s="229" t="s">
        <v>2937</v>
      </c>
    </row>
    <row r="296" s="1" customFormat="1">
      <c r="B296" s="37"/>
      <c r="C296" s="38"/>
      <c r="D296" s="231" t="s">
        <v>208</v>
      </c>
      <c r="E296" s="38"/>
      <c r="F296" s="232" t="s">
        <v>2938</v>
      </c>
      <c r="G296" s="38"/>
      <c r="H296" s="38"/>
      <c r="I296" s="144"/>
      <c r="J296" s="38"/>
      <c r="K296" s="38"/>
      <c r="L296" s="42"/>
      <c r="M296" s="233"/>
      <c r="N296" s="82"/>
      <c r="O296" s="82"/>
      <c r="P296" s="82"/>
      <c r="Q296" s="82"/>
      <c r="R296" s="82"/>
      <c r="S296" s="82"/>
      <c r="T296" s="83"/>
      <c r="AT296" s="16" t="s">
        <v>208</v>
      </c>
      <c r="AU296" s="16" t="s">
        <v>85</v>
      </c>
    </row>
    <row r="297" s="1" customFormat="1">
      <c r="B297" s="37"/>
      <c r="C297" s="38"/>
      <c r="D297" s="231" t="s">
        <v>210</v>
      </c>
      <c r="E297" s="38"/>
      <c r="F297" s="234" t="s">
        <v>2919</v>
      </c>
      <c r="G297" s="38"/>
      <c r="H297" s="38"/>
      <c r="I297" s="144"/>
      <c r="J297" s="38"/>
      <c r="K297" s="38"/>
      <c r="L297" s="42"/>
      <c r="M297" s="233"/>
      <c r="N297" s="82"/>
      <c r="O297" s="82"/>
      <c r="P297" s="82"/>
      <c r="Q297" s="82"/>
      <c r="R297" s="82"/>
      <c r="S297" s="82"/>
      <c r="T297" s="83"/>
      <c r="AT297" s="16" t="s">
        <v>210</v>
      </c>
      <c r="AU297" s="16" t="s">
        <v>85</v>
      </c>
    </row>
    <row r="298" s="1" customFormat="1" ht="16.5" customHeight="1">
      <c r="B298" s="37"/>
      <c r="C298" s="263" t="s">
        <v>517</v>
      </c>
      <c r="D298" s="263" t="s">
        <v>774</v>
      </c>
      <c r="E298" s="264" t="s">
        <v>2939</v>
      </c>
      <c r="F298" s="265" t="s">
        <v>2940</v>
      </c>
      <c r="G298" s="266" t="s">
        <v>229</v>
      </c>
      <c r="H298" s="267">
        <v>0.5</v>
      </c>
      <c r="I298" s="268"/>
      <c r="J298" s="269">
        <f>ROUND(I298*H298,2)</f>
        <v>0</v>
      </c>
      <c r="K298" s="265" t="s">
        <v>205</v>
      </c>
      <c r="L298" s="270"/>
      <c r="M298" s="271" t="s">
        <v>30</v>
      </c>
      <c r="N298" s="272" t="s">
        <v>46</v>
      </c>
      <c r="O298" s="82"/>
      <c r="P298" s="227">
        <f>O298*H298</f>
        <v>0</v>
      </c>
      <c r="Q298" s="227">
        <v>0.01311</v>
      </c>
      <c r="R298" s="227">
        <f>Q298*H298</f>
        <v>0.0065550000000000001</v>
      </c>
      <c r="S298" s="227">
        <v>0</v>
      </c>
      <c r="T298" s="228">
        <f>S298*H298</f>
        <v>0</v>
      </c>
      <c r="AR298" s="229" t="s">
        <v>263</v>
      </c>
      <c r="AT298" s="229" t="s">
        <v>774</v>
      </c>
      <c r="AU298" s="229" t="s">
        <v>85</v>
      </c>
      <c r="AY298" s="16" t="s">
        <v>199</v>
      </c>
      <c r="BE298" s="230">
        <f>IF(N298="základní",J298,0)</f>
        <v>0</v>
      </c>
      <c r="BF298" s="230">
        <f>IF(N298="snížená",J298,0)</f>
        <v>0</v>
      </c>
      <c r="BG298" s="230">
        <f>IF(N298="zákl. přenesená",J298,0)</f>
        <v>0</v>
      </c>
      <c r="BH298" s="230">
        <f>IF(N298="sníž. přenesená",J298,0)</f>
        <v>0</v>
      </c>
      <c r="BI298" s="230">
        <f>IF(N298="nulová",J298,0)</f>
        <v>0</v>
      </c>
      <c r="BJ298" s="16" t="s">
        <v>83</v>
      </c>
      <c r="BK298" s="230">
        <f>ROUND(I298*H298,2)</f>
        <v>0</v>
      </c>
      <c r="BL298" s="16" t="s">
        <v>206</v>
      </c>
      <c r="BM298" s="229" t="s">
        <v>2941</v>
      </c>
    </row>
    <row r="299" s="1" customFormat="1">
      <c r="B299" s="37"/>
      <c r="C299" s="38"/>
      <c r="D299" s="231" t="s">
        <v>208</v>
      </c>
      <c r="E299" s="38"/>
      <c r="F299" s="232" t="s">
        <v>2940</v>
      </c>
      <c r="G299" s="38"/>
      <c r="H299" s="38"/>
      <c r="I299" s="144"/>
      <c r="J299" s="38"/>
      <c r="K299" s="38"/>
      <c r="L299" s="42"/>
      <c r="M299" s="233"/>
      <c r="N299" s="82"/>
      <c r="O299" s="82"/>
      <c r="P299" s="82"/>
      <c r="Q299" s="82"/>
      <c r="R299" s="82"/>
      <c r="S299" s="82"/>
      <c r="T299" s="83"/>
      <c r="AT299" s="16" t="s">
        <v>208</v>
      </c>
      <c r="AU299" s="16" t="s">
        <v>85</v>
      </c>
    </row>
    <row r="300" s="1" customFormat="1" ht="16.5" customHeight="1">
      <c r="B300" s="37"/>
      <c r="C300" s="218" t="s">
        <v>522</v>
      </c>
      <c r="D300" s="218" t="s">
        <v>201</v>
      </c>
      <c r="E300" s="219" t="s">
        <v>2942</v>
      </c>
      <c r="F300" s="220" t="s">
        <v>2943</v>
      </c>
      <c r="G300" s="221" t="s">
        <v>277</v>
      </c>
      <c r="H300" s="222">
        <v>1</v>
      </c>
      <c r="I300" s="223"/>
      <c r="J300" s="224">
        <f>ROUND(I300*H300,2)</f>
        <v>0</v>
      </c>
      <c r="K300" s="220" t="s">
        <v>30</v>
      </c>
      <c r="L300" s="42"/>
      <c r="M300" s="225" t="s">
        <v>30</v>
      </c>
      <c r="N300" s="226" t="s">
        <v>46</v>
      </c>
      <c r="O300" s="82"/>
      <c r="P300" s="227">
        <f>O300*H300</f>
        <v>0</v>
      </c>
      <c r="Q300" s="227">
        <v>0</v>
      </c>
      <c r="R300" s="227">
        <f>Q300*H300</f>
        <v>0</v>
      </c>
      <c r="S300" s="227">
        <v>0</v>
      </c>
      <c r="T300" s="228">
        <f>S300*H300</f>
        <v>0</v>
      </c>
      <c r="AR300" s="229" t="s">
        <v>206</v>
      </c>
      <c r="AT300" s="229" t="s">
        <v>201</v>
      </c>
      <c r="AU300" s="229" t="s">
        <v>85</v>
      </c>
      <c r="AY300" s="16" t="s">
        <v>199</v>
      </c>
      <c r="BE300" s="230">
        <f>IF(N300="základní",J300,0)</f>
        <v>0</v>
      </c>
      <c r="BF300" s="230">
        <f>IF(N300="snížená",J300,0)</f>
        <v>0</v>
      </c>
      <c r="BG300" s="230">
        <f>IF(N300="zákl. přenesená",J300,0)</f>
        <v>0</v>
      </c>
      <c r="BH300" s="230">
        <f>IF(N300="sníž. přenesená",J300,0)</f>
        <v>0</v>
      </c>
      <c r="BI300" s="230">
        <f>IF(N300="nulová",J300,0)</f>
        <v>0</v>
      </c>
      <c r="BJ300" s="16" t="s">
        <v>83</v>
      </c>
      <c r="BK300" s="230">
        <f>ROUND(I300*H300,2)</f>
        <v>0</v>
      </c>
      <c r="BL300" s="16" t="s">
        <v>206</v>
      </c>
      <c r="BM300" s="229" t="s">
        <v>2944</v>
      </c>
    </row>
    <row r="301" s="1" customFormat="1" ht="16.5" customHeight="1">
      <c r="B301" s="37"/>
      <c r="C301" s="263" t="s">
        <v>527</v>
      </c>
      <c r="D301" s="263" t="s">
        <v>774</v>
      </c>
      <c r="E301" s="264" t="s">
        <v>2945</v>
      </c>
      <c r="F301" s="265" t="s">
        <v>2946</v>
      </c>
      <c r="G301" s="266" t="s">
        <v>277</v>
      </c>
      <c r="H301" s="267">
        <v>1</v>
      </c>
      <c r="I301" s="268"/>
      <c r="J301" s="269">
        <f>ROUND(I301*H301,2)</f>
        <v>0</v>
      </c>
      <c r="K301" s="265" t="s">
        <v>30</v>
      </c>
      <c r="L301" s="270"/>
      <c r="M301" s="271" t="s">
        <v>30</v>
      </c>
      <c r="N301" s="272" t="s">
        <v>46</v>
      </c>
      <c r="O301" s="82"/>
      <c r="P301" s="227">
        <f>O301*H301</f>
        <v>0</v>
      </c>
      <c r="Q301" s="227">
        <v>10</v>
      </c>
      <c r="R301" s="227">
        <f>Q301*H301</f>
        <v>10</v>
      </c>
      <c r="S301" s="227">
        <v>0</v>
      </c>
      <c r="T301" s="228">
        <f>S301*H301</f>
        <v>0</v>
      </c>
      <c r="AR301" s="229" t="s">
        <v>263</v>
      </c>
      <c r="AT301" s="229" t="s">
        <v>774</v>
      </c>
      <c r="AU301" s="229" t="s">
        <v>85</v>
      </c>
      <c r="AY301" s="16" t="s">
        <v>199</v>
      </c>
      <c r="BE301" s="230">
        <f>IF(N301="základní",J301,0)</f>
        <v>0</v>
      </c>
      <c r="BF301" s="230">
        <f>IF(N301="snížená",J301,0)</f>
        <v>0</v>
      </c>
      <c r="BG301" s="230">
        <f>IF(N301="zákl. přenesená",J301,0)</f>
        <v>0</v>
      </c>
      <c r="BH301" s="230">
        <f>IF(N301="sníž. přenesená",J301,0)</f>
        <v>0</v>
      </c>
      <c r="BI301" s="230">
        <f>IF(N301="nulová",J301,0)</f>
        <v>0</v>
      </c>
      <c r="BJ301" s="16" t="s">
        <v>83</v>
      </c>
      <c r="BK301" s="230">
        <f>ROUND(I301*H301,2)</f>
        <v>0</v>
      </c>
      <c r="BL301" s="16" t="s">
        <v>206</v>
      </c>
      <c r="BM301" s="229" t="s">
        <v>2947</v>
      </c>
    </row>
    <row r="302" s="1" customFormat="1" ht="16.5" customHeight="1">
      <c r="B302" s="37"/>
      <c r="C302" s="263" t="s">
        <v>532</v>
      </c>
      <c r="D302" s="263" t="s">
        <v>774</v>
      </c>
      <c r="E302" s="264" t="s">
        <v>2948</v>
      </c>
      <c r="F302" s="265" t="s">
        <v>2949</v>
      </c>
      <c r="G302" s="266" t="s">
        <v>277</v>
      </c>
      <c r="H302" s="267">
        <v>1</v>
      </c>
      <c r="I302" s="268"/>
      <c r="J302" s="269">
        <f>ROUND(I302*H302,2)</f>
        <v>0</v>
      </c>
      <c r="K302" s="265" t="s">
        <v>30</v>
      </c>
      <c r="L302" s="270"/>
      <c r="M302" s="271" t="s">
        <v>30</v>
      </c>
      <c r="N302" s="272" t="s">
        <v>46</v>
      </c>
      <c r="O302" s="82"/>
      <c r="P302" s="227">
        <f>O302*H302</f>
        <v>0</v>
      </c>
      <c r="Q302" s="227">
        <v>5</v>
      </c>
      <c r="R302" s="227">
        <f>Q302*H302</f>
        <v>5</v>
      </c>
      <c r="S302" s="227">
        <v>0</v>
      </c>
      <c r="T302" s="228">
        <f>S302*H302</f>
        <v>0</v>
      </c>
      <c r="AR302" s="229" t="s">
        <v>263</v>
      </c>
      <c r="AT302" s="229" t="s">
        <v>774</v>
      </c>
      <c r="AU302" s="229" t="s">
        <v>85</v>
      </c>
      <c r="AY302" s="16" t="s">
        <v>199</v>
      </c>
      <c r="BE302" s="230">
        <f>IF(N302="základní",J302,0)</f>
        <v>0</v>
      </c>
      <c r="BF302" s="230">
        <f>IF(N302="snížená",J302,0)</f>
        <v>0</v>
      </c>
      <c r="BG302" s="230">
        <f>IF(N302="zákl. přenesená",J302,0)</f>
        <v>0</v>
      </c>
      <c r="BH302" s="230">
        <f>IF(N302="sníž. přenesená",J302,0)</f>
        <v>0</v>
      </c>
      <c r="BI302" s="230">
        <f>IF(N302="nulová",J302,0)</f>
        <v>0</v>
      </c>
      <c r="BJ302" s="16" t="s">
        <v>83</v>
      </c>
      <c r="BK302" s="230">
        <f>ROUND(I302*H302,2)</f>
        <v>0</v>
      </c>
      <c r="BL302" s="16" t="s">
        <v>206</v>
      </c>
      <c r="BM302" s="229" t="s">
        <v>2950</v>
      </c>
    </row>
    <row r="303" s="1" customFormat="1" ht="16.5" customHeight="1">
      <c r="B303" s="37"/>
      <c r="C303" s="263" t="s">
        <v>537</v>
      </c>
      <c r="D303" s="263" t="s">
        <v>774</v>
      </c>
      <c r="E303" s="264" t="s">
        <v>2951</v>
      </c>
      <c r="F303" s="265" t="s">
        <v>2952</v>
      </c>
      <c r="G303" s="266" t="s">
        <v>277</v>
      </c>
      <c r="H303" s="267">
        <v>1</v>
      </c>
      <c r="I303" s="268"/>
      <c r="J303" s="269">
        <f>ROUND(I303*H303,2)</f>
        <v>0</v>
      </c>
      <c r="K303" s="265" t="s">
        <v>30</v>
      </c>
      <c r="L303" s="270"/>
      <c r="M303" s="271" t="s">
        <v>30</v>
      </c>
      <c r="N303" s="272" t="s">
        <v>46</v>
      </c>
      <c r="O303" s="82"/>
      <c r="P303" s="227">
        <f>O303*H303</f>
        <v>0</v>
      </c>
      <c r="Q303" s="227">
        <v>3.6000000000000001</v>
      </c>
      <c r="R303" s="227">
        <f>Q303*H303</f>
        <v>3.6000000000000001</v>
      </c>
      <c r="S303" s="227">
        <v>0</v>
      </c>
      <c r="T303" s="228">
        <f>S303*H303</f>
        <v>0</v>
      </c>
      <c r="AR303" s="229" t="s">
        <v>263</v>
      </c>
      <c r="AT303" s="229" t="s">
        <v>774</v>
      </c>
      <c r="AU303" s="229" t="s">
        <v>85</v>
      </c>
      <c r="AY303" s="16" t="s">
        <v>199</v>
      </c>
      <c r="BE303" s="230">
        <f>IF(N303="základní",J303,0)</f>
        <v>0</v>
      </c>
      <c r="BF303" s="230">
        <f>IF(N303="snížená",J303,0)</f>
        <v>0</v>
      </c>
      <c r="BG303" s="230">
        <f>IF(N303="zákl. přenesená",J303,0)</f>
        <v>0</v>
      </c>
      <c r="BH303" s="230">
        <f>IF(N303="sníž. přenesená",J303,0)</f>
        <v>0</v>
      </c>
      <c r="BI303" s="230">
        <f>IF(N303="nulová",J303,0)</f>
        <v>0</v>
      </c>
      <c r="BJ303" s="16" t="s">
        <v>83</v>
      </c>
      <c r="BK303" s="230">
        <f>ROUND(I303*H303,2)</f>
        <v>0</v>
      </c>
      <c r="BL303" s="16" t="s">
        <v>206</v>
      </c>
      <c r="BM303" s="229" t="s">
        <v>2953</v>
      </c>
    </row>
    <row r="304" s="11" customFormat="1" ht="22.8" customHeight="1">
      <c r="B304" s="202"/>
      <c r="C304" s="203"/>
      <c r="D304" s="204" t="s">
        <v>74</v>
      </c>
      <c r="E304" s="216" t="s">
        <v>206</v>
      </c>
      <c r="F304" s="216" t="s">
        <v>1193</v>
      </c>
      <c r="G304" s="203"/>
      <c r="H304" s="203"/>
      <c r="I304" s="206"/>
      <c r="J304" s="217">
        <f>BK304</f>
        <v>0</v>
      </c>
      <c r="K304" s="203"/>
      <c r="L304" s="208"/>
      <c r="M304" s="209"/>
      <c r="N304" s="210"/>
      <c r="O304" s="210"/>
      <c r="P304" s="211">
        <f>SUM(P305:P339)</f>
        <v>0</v>
      </c>
      <c r="Q304" s="210"/>
      <c r="R304" s="211">
        <f>SUM(R305:R339)</f>
        <v>316.70266970343965</v>
      </c>
      <c r="S304" s="210"/>
      <c r="T304" s="212">
        <f>SUM(T305:T339)</f>
        <v>0</v>
      </c>
      <c r="AR304" s="213" t="s">
        <v>83</v>
      </c>
      <c r="AT304" s="214" t="s">
        <v>74</v>
      </c>
      <c r="AU304" s="214" t="s">
        <v>83</v>
      </c>
      <c r="AY304" s="213" t="s">
        <v>199</v>
      </c>
      <c r="BK304" s="215">
        <f>SUM(BK305:BK339)</f>
        <v>0</v>
      </c>
    </row>
    <row r="305" s="1" customFormat="1" ht="16.5" customHeight="1">
      <c r="B305" s="37"/>
      <c r="C305" s="218" t="s">
        <v>542</v>
      </c>
      <c r="D305" s="218" t="s">
        <v>201</v>
      </c>
      <c r="E305" s="219" t="s">
        <v>1397</v>
      </c>
      <c r="F305" s="220" t="s">
        <v>1398</v>
      </c>
      <c r="G305" s="221" t="s">
        <v>221</v>
      </c>
      <c r="H305" s="222">
        <v>158.19200000000001</v>
      </c>
      <c r="I305" s="223"/>
      <c r="J305" s="224">
        <f>ROUND(I305*H305,2)</f>
        <v>0</v>
      </c>
      <c r="K305" s="220" t="s">
        <v>205</v>
      </c>
      <c r="L305" s="42"/>
      <c r="M305" s="225" t="s">
        <v>30</v>
      </c>
      <c r="N305" s="226" t="s">
        <v>46</v>
      </c>
      <c r="O305" s="82"/>
      <c r="P305" s="227">
        <f>O305*H305</f>
        <v>0</v>
      </c>
      <c r="Q305" s="227">
        <v>1.8907700000000001</v>
      </c>
      <c r="R305" s="227">
        <f>Q305*H305</f>
        <v>299.10468784</v>
      </c>
      <c r="S305" s="227">
        <v>0</v>
      </c>
      <c r="T305" s="228">
        <f>S305*H305</f>
        <v>0</v>
      </c>
      <c r="AR305" s="229" t="s">
        <v>206</v>
      </c>
      <c r="AT305" s="229" t="s">
        <v>201</v>
      </c>
      <c r="AU305" s="229" t="s">
        <v>85</v>
      </c>
      <c r="AY305" s="16" t="s">
        <v>199</v>
      </c>
      <c r="BE305" s="230">
        <f>IF(N305="základní",J305,0)</f>
        <v>0</v>
      </c>
      <c r="BF305" s="230">
        <f>IF(N305="snížená",J305,0)</f>
        <v>0</v>
      </c>
      <c r="BG305" s="230">
        <f>IF(N305="zákl. přenesená",J305,0)</f>
        <v>0</v>
      </c>
      <c r="BH305" s="230">
        <f>IF(N305="sníž. přenesená",J305,0)</f>
        <v>0</v>
      </c>
      <c r="BI305" s="230">
        <f>IF(N305="nulová",J305,0)</f>
        <v>0</v>
      </c>
      <c r="BJ305" s="16" t="s">
        <v>83</v>
      </c>
      <c r="BK305" s="230">
        <f>ROUND(I305*H305,2)</f>
        <v>0</v>
      </c>
      <c r="BL305" s="16" t="s">
        <v>206</v>
      </c>
      <c r="BM305" s="229" t="s">
        <v>2954</v>
      </c>
    </row>
    <row r="306" s="1" customFormat="1">
      <c r="B306" s="37"/>
      <c r="C306" s="38"/>
      <c r="D306" s="231" t="s">
        <v>208</v>
      </c>
      <c r="E306" s="38"/>
      <c r="F306" s="232" t="s">
        <v>1400</v>
      </c>
      <c r="G306" s="38"/>
      <c r="H306" s="38"/>
      <c r="I306" s="144"/>
      <c r="J306" s="38"/>
      <c r="K306" s="38"/>
      <c r="L306" s="42"/>
      <c r="M306" s="233"/>
      <c r="N306" s="82"/>
      <c r="O306" s="82"/>
      <c r="P306" s="82"/>
      <c r="Q306" s="82"/>
      <c r="R306" s="82"/>
      <c r="S306" s="82"/>
      <c r="T306" s="83"/>
      <c r="AT306" s="16" t="s">
        <v>208</v>
      </c>
      <c r="AU306" s="16" t="s">
        <v>85</v>
      </c>
    </row>
    <row r="307" s="1" customFormat="1">
      <c r="B307" s="37"/>
      <c r="C307" s="38"/>
      <c r="D307" s="231" t="s">
        <v>210</v>
      </c>
      <c r="E307" s="38"/>
      <c r="F307" s="234" t="s">
        <v>1401</v>
      </c>
      <c r="G307" s="38"/>
      <c r="H307" s="38"/>
      <c r="I307" s="144"/>
      <c r="J307" s="38"/>
      <c r="K307" s="38"/>
      <c r="L307" s="42"/>
      <c r="M307" s="233"/>
      <c r="N307" s="82"/>
      <c r="O307" s="82"/>
      <c r="P307" s="82"/>
      <c r="Q307" s="82"/>
      <c r="R307" s="82"/>
      <c r="S307" s="82"/>
      <c r="T307" s="83"/>
      <c r="AT307" s="16" t="s">
        <v>210</v>
      </c>
      <c r="AU307" s="16" t="s">
        <v>85</v>
      </c>
    </row>
    <row r="308" s="12" customFormat="1">
      <c r="B308" s="235"/>
      <c r="C308" s="236"/>
      <c r="D308" s="231" t="s">
        <v>214</v>
      </c>
      <c r="E308" s="237" t="s">
        <v>30</v>
      </c>
      <c r="F308" s="238" t="s">
        <v>2875</v>
      </c>
      <c r="G308" s="236"/>
      <c r="H308" s="239">
        <v>158.19200000000001</v>
      </c>
      <c r="I308" s="240"/>
      <c r="J308" s="236"/>
      <c r="K308" s="236"/>
      <c r="L308" s="241"/>
      <c r="M308" s="242"/>
      <c r="N308" s="243"/>
      <c r="O308" s="243"/>
      <c r="P308" s="243"/>
      <c r="Q308" s="243"/>
      <c r="R308" s="243"/>
      <c r="S308" s="243"/>
      <c r="T308" s="244"/>
      <c r="AT308" s="245" t="s">
        <v>214</v>
      </c>
      <c r="AU308" s="245" t="s">
        <v>85</v>
      </c>
      <c r="AV308" s="12" t="s">
        <v>85</v>
      </c>
      <c r="AW308" s="12" t="s">
        <v>36</v>
      </c>
      <c r="AX308" s="12" t="s">
        <v>83</v>
      </c>
      <c r="AY308" s="245" t="s">
        <v>199</v>
      </c>
    </row>
    <row r="309" s="1" customFormat="1" ht="16.5" customHeight="1">
      <c r="B309" s="37"/>
      <c r="C309" s="218" t="s">
        <v>547</v>
      </c>
      <c r="D309" s="218" t="s">
        <v>201</v>
      </c>
      <c r="E309" s="219" t="s">
        <v>1403</v>
      </c>
      <c r="F309" s="220" t="s">
        <v>1404</v>
      </c>
      <c r="G309" s="221" t="s">
        <v>277</v>
      </c>
      <c r="H309" s="222">
        <v>30</v>
      </c>
      <c r="I309" s="223"/>
      <c r="J309" s="224">
        <f>ROUND(I309*H309,2)</f>
        <v>0</v>
      </c>
      <c r="K309" s="220" t="s">
        <v>205</v>
      </c>
      <c r="L309" s="42"/>
      <c r="M309" s="225" t="s">
        <v>30</v>
      </c>
      <c r="N309" s="226" t="s">
        <v>46</v>
      </c>
      <c r="O309" s="82"/>
      <c r="P309" s="227">
        <f>O309*H309</f>
        <v>0</v>
      </c>
      <c r="Q309" s="227">
        <v>0.0066</v>
      </c>
      <c r="R309" s="227">
        <f>Q309*H309</f>
        <v>0.19800000000000001</v>
      </c>
      <c r="S309" s="227">
        <v>0</v>
      </c>
      <c r="T309" s="228">
        <f>S309*H309</f>
        <v>0</v>
      </c>
      <c r="AR309" s="229" t="s">
        <v>206</v>
      </c>
      <c r="AT309" s="229" t="s">
        <v>201</v>
      </c>
      <c r="AU309" s="229" t="s">
        <v>85</v>
      </c>
      <c r="AY309" s="16" t="s">
        <v>199</v>
      </c>
      <c r="BE309" s="230">
        <f>IF(N309="základní",J309,0)</f>
        <v>0</v>
      </c>
      <c r="BF309" s="230">
        <f>IF(N309="snížená",J309,0)</f>
        <v>0</v>
      </c>
      <c r="BG309" s="230">
        <f>IF(N309="zákl. přenesená",J309,0)</f>
        <v>0</v>
      </c>
      <c r="BH309" s="230">
        <f>IF(N309="sníž. přenesená",J309,0)</f>
        <v>0</v>
      </c>
      <c r="BI309" s="230">
        <f>IF(N309="nulová",J309,0)</f>
        <v>0</v>
      </c>
      <c r="BJ309" s="16" t="s">
        <v>83</v>
      </c>
      <c r="BK309" s="230">
        <f>ROUND(I309*H309,2)</f>
        <v>0</v>
      </c>
      <c r="BL309" s="16" t="s">
        <v>206</v>
      </c>
      <c r="BM309" s="229" t="s">
        <v>2955</v>
      </c>
    </row>
    <row r="310" s="1" customFormat="1">
      <c r="B310" s="37"/>
      <c r="C310" s="38"/>
      <c r="D310" s="231" t="s">
        <v>208</v>
      </c>
      <c r="E310" s="38"/>
      <c r="F310" s="232" t="s">
        <v>1406</v>
      </c>
      <c r="G310" s="38"/>
      <c r="H310" s="38"/>
      <c r="I310" s="144"/>
      <c r="J310" s="38"/>
      <c r="K310" s="38"/>
      <c r="L310" s="42"/>
      <c r="M310" s="233"/>
      <c r="N310" s="82"/>
      <c r="O310" s="82"/>
      <c r="P310" s="82"/>
      <c r="Q310" s="82"/>
      <c r="R310" s="82"/>
      <c r="S310" s="82"/>
      <c r="T310" s="83"/>
      <c r="AT310" s="16" t="s">
        <v>208</v>
      </c>
      <c r="AU310" s="16" t="s">
        <v>85</v>
      </c>
    </row>
    <row r="311" s="1" customFormat="1">
      <c r="B311" s="37"/>
      <c r="C311" s="38"/>
      <c r="D311" s="231" t="s">
        <v>210</v>
      </c>
      <c r="E311" s="38"/>
      <c r="F311" s="234" t="s">
        <v>1407</v>
      </c>
      <c r="G311" s="38"/>
      <c r="H311" s="38"/>
      <c r="I311" s="144"/>
      <c r="J311" s="38"/>
      <c r="K311" s="38"/>
      <c r="L311" s="42"/>
      <c r="M311" s="233"/>
      <c r="N311" s="82"/>
      <c r="O311" s="82"/>
      <c r="P311" s="82"/>
      <c r="Q311" s="82"/>
      <c r="R311" s="82"/>
      <c r="S311" s="82"/>
      <c r="T311" s="83"/>
      <c r="AT311" s="16" t="s">
        <v>210</v>
      </c>
      <c r="AU311" s="16" t="s">
        <v>85</v>
      </c>
    </row>
    <row r="312" s="12" customFormat="1">
      <c r="B312" s="235"/>
      <c r="C312" s="236"/>
      <c r="D312" s="231" t="s">
        <v>214</v>
      </c>
      <c r="E312" s="237" t="s">
        <v>30</v>
      </c>
      <c r="F312" s="238" t="s">
        <v>2956</v>
      </c>
      <c r="G312" s="236"/>
      <c r="H312" s="239">
        <v>30</v>
      </c>
      <c r="I312" s="240"/>
      <c r="J312" s="236"/>
      <c r="K312" s="236"/>
      <c r="L312" s="241"/>
      <c r="M312" s="242"/>
      <c r="N312" s="243"/>
      <c r="O312" s="243"/>
      <c r="P312" s="243"/>
      <c r="Q312" s="243"/>
      <c r="R312" s="243"/>
      <c r="S312" s="243"/>
      <c r="T312" s="244"/>
      <c r="AT312" s="245" t="s">
        <v>214</v>
      </c>
      <c r="AU312" s="245" t="s">
        <v>85</v>
      </c>
      <c r="AV312" s="12" t="s">
        <v>85</v>
      </c>
      <c r="AW312" s="12" t="s">
        <v>36</v>
      </c>
      <c r="AX312" s="12" t="s">
        <v>83</v>
      </c>
      <c r="AY312" s="245" t="s">
        <v>199</v>
      </c>
    </row>
    <row r="313" s="1" customFormat="1" ht="16.5" customHeight="1">
      <c r="B313" s="37"/>
      <c r="C313" s="263" t="s">
        <v>552</v>
      </c>
      <c r="D313" s="263" t="s">
        <v>774</v>
      </c>
      <c r="E313" s="264" t="s">
        <v>1602</v>
      </c>
      <c r="F313" s="265" t="s">
        <v>1603</v>
      </c>
      <c r="G313" s="266" t="s">
        <v>277</v>
      </c>
      <c r="H313" s="267">
        <v>4</v>
      </c>
      <c r="I313" s="268"/>
      <c r="J313" s="269">
        <f>ROUND(I313*H313,2)</f>
        <v>0</v>
      </c>
      <c r="K313" s="265" t="s">
        <v>205</v>
      </c>
      <c r="L313" s="270"/>
      <c r="M313" s="271" t="s">
        <v>30</v>
      </c>
      <c r="N313" s="272" t="s">
        <v>46</v>
      </c>
      <c r="O313" s="82"/>
      <c r="P313" s="227">
        <f>O313*H313</f>
        <v>0</v>
      </c>
      <c r="Q313" s="227">
        <v>0.028000000000000001</v>
      </c>
      <c r="R313" s="227">
        <f>Q313*H313</f>
        <v>0.112</v>
      </c>
      <c r="S313" s="227">
        <v>0</v>
      </c>
      <c r="T313" s="228">
        <f>S313*H313</f>
        <v>0</v>
      </c>
      <c r="AR313" s="229" t="s">
        <v>263</v>
      </c>
      <c r="AT313" s="229" t="s">
        <v>774</v>
      </c>
      <c r="AU313" s="229" t="s">
        <v>85</v>
      </c>
      <c r="AY313" s="16" t="s">
        <v>199</v>
      </c>
      <c r="BE313" s="230">
        <f>IF(N313="základní",J313,0)</f>
        <v>0</v>
      </c>
      <c r="BF313" s="230">
        <f>IF(N313="snížená",J313,0)</f>
        <v>0</v>
      </c>
      <c r="BG313" s="230">
        <f>IF(N313="zákl. přenesená",J313,0)</f>
        <v>0</v>
      </c>
      <c r="BH313" s="230">
        <f>IF(N313="sníž. přenesená",J313,0)</f>
        <v>0</v>
      </c>
      <c r="BI313" s="230">
        <f>IF(N313="nulová",J313,0)</f>
        <v>0</v>
      </c>
      <c r="BJ313" s="16" t="s">
        <v>83</v>
      </c>
      <c r="BK313" s="230">
        <f>ROUND(I313*H313,2)</f>
        <v>0</v>
      </c>
      <c r="BL313" s="16" t="s">
        <v>206</v>
      </c>
      <c r="BM313" s="229" t="s">
        <v>2957</v>
      </c>
    </row>
    <row r="314" s="1" customFormat="1">
      <c r="B314" s="37"/>
      <c r="C314" s="38"/>
      <c r="D314" s="231" t="s">
        <v>208</v>
      </c>
      <c r="E314" s="38"/>
      <c r="F314" s="232" t="s">
        <v>1603</v>
      </c>
      <c r="G314" s="38"/>
      <c r="H314" s="38"/>
      <c r="I314" s="144"/>
      <c r="J314" s="38"/>
      <c r="K314" s="38"/>
      <c r="L314" s="42"/>
      <c r="M314" s="233"/>
      <c r="N314" s="82"/>
      <c r="O314" s="82"/>
      <c r="P314" s="82"/>
      <c r="Q314" s="82"/>
      <c r="R314" s="82"/>
      <c r="S314" s="82"/>
      <c r="T314" s="83"/>
      <c r="AT314" s="16" t="s">
        <v>208</v>
      </c>
      <c r="AU314" s="16" t="s">
        <v>85</v>
      </c>
    </row>
    <row r="315" s="1" customFormat="1" ht="16.5" customHeight="1">
      <c r="B315" s="37"/>
      <c r="C315" s="263" t="s">
        <v>557</v>
      </c>
      <c r="D315" s="263" t="s">
        <v>774</v>
      </c>
      <c r="E315" s="264" t="s">
        <v>1605</v>
      </c>
      <c r="F315" s="265" t="s">
        <v>1606</v>
      </c>
      <c r="G315" s="266" t="s">
        <v>277</v>
      </c>
      <c r="H315" s="267">
        <v>4</v>
      </c>
      <c r="I315" s="268"/>
      <c r="J315" s="269">
        <f>ROUND(I315*H315,2)</f>
        <v>0</v>
      </c>
      <c r="K315" s="265" t="s">
        <v>205</v>
      </c>
      <c r="L315" s="270"/>
      <c r="M315" s="271" t="s">
        <v>30</v>
      </c>
      <c r="N315" s="272" t="s">
        <v>46</v>
      </c>
      <c r="O315" s="82"/>
      <c r="P315" s="227">
        <f>O315*H315</f>
        <v>0</v>
      </c>
      <c r="Q315" s="227">
        <v>0.040000000000000001</v>
      </c>
      <c r="R315" s="227">
        <f>Q315*H315</f>
        <v>0.16</v>
      </c>
      <c r="S315" s="227">
        <v>0</v>
      </c>
      <c r="T315" s="228">
        <f>S315*H315</f>
        <v>0</v>
      </c>
      <c r="AR315" s="229" t="s">
        <v>263</v>
      </c>
      <c r="AT315" s="229" t="s">
        <v>774</v>
      </c>
      <c r="AU315" s="229" t="s">
        <v>85</v>
      </c>
      <c r="AY315" s="16" t="s">
        <v>199</v>
      </c>
      <c r="BE315" s="230">
        <f>IF(N315="základní",J315,0)</f>
        <v>0</v>
      </c>
      <c r="BF315" s="230">
        <f>IF(N315="snížená",J315,0)</f>
        <v>0</v>
      </c>
      <c r="BG315" s="230">
        <f>IF(N315="zákl. přenesená",J315,0)</f>
        <v>0</v>
      </c>
      <c r="BH315" s="230">
        <f>IF(N315="sníž. přenesená",J315,0)</f>
        <v>0</v>
      </c>
      <c r="BI315" s="230">
        <f>IF(N315="nulová",J315,0)</f>
        <v>0</v>
      </c>
      <c r="BJ315" s="16" t="s">
        <v>83</v>
      </c>
      <c r="BK315" s="230">
        <f>ROUND(I315*H315,2)</f>
        <v>0</v>
      </c>
      <c r="BL315" s="16" t="s">
        <v>206</v>
      </c>
      <c r="BM315" s="229" t="s">
        <v>2958</v>
      </c>
    </row>
    <row r="316" s="1" customFormat="1">
      <c r="B316" s="37"/>
      <c r="C316" s="38"/>
      <c r="D316" s="231" t="s">
        <v>208</v>
      </c>
      <c r="E316" s="38"/>
      <c r="F316" s="232" t="s">
        <v>1606</v>
      </c>
      <c r="G316" s="38"/>
      <c r="H316" s="38"/>
      <c r="I316" s="144"/>
      <c r="J316" s="38"/>
      <c r="K316" s="38"/>
      <c r="L316" s="42"/>
      <c r="M316" s="233"/>
      <c r="N316" s="82"/>
      <c r="O316" s="82"/>
      <c r="P316" s="82"/>
      <c r="Q316" s="82"/>
      <c r="R316" s="82"/>
      <c r="S316" s="82"/>
      <c r="T316" s="83"/>
      <c r="AT316" s="16" t="s">
        <v>208</v>
      </c>
      <c r="AU316" s="16" t="s">
        <v>85</v>
      </c>
    </row>
    <row r="317" s="1" customFormat="1" ht="16.5" customHeight="1">
      <c r="B317" s="37"/>
      <c r="C317" s="263" t="s">
        <v>562</v>
      </c>
      <c r="D317" s="263" t="s">
        <v>774</v>
      </c>
      <c r="E317" s="264" t="s">
        <v>1608</v>
      </c>
      <c r="F317" s="265" t="s">
        <v>1609</v>
      </c>
      <c r="G317" s="266" t="s">
        <v>277</v>
      </c>
      <c r="H317" s="267">
        <v>12</v>
      </c>
      <c r="I317" s="268"/>
      <c r="J317" s="269">
        <f>ROUND(I317*H317,2)</f>
        <v>0</v>
      </c>
      <c r="K317" s="265" t="s">
        <v>205</v>
      </c>
      <c r="L317" s="270"/>
      <c r="M317" s="271" t="s">
        <v>30</v>
      </c>
      <c r="N317" s="272" t="s">
        <v>46</v>
      </c>
      <c r="O317" s="82"/>
      <c r="P317" s="227">
        <f>O317*H317</f>
        <v>0</v>
      </c>
      <c r="Q317" s="227">
        <v>0.050999999999999997</v>
      </c>
      <c r="R317" s="227">
        <f>Q317*H317</f>
        <v>0.61199999999999999</v>
      </c>
      <c r="S317" s="227">
        <v>0</v>
      </c>
      <c r="T317" s="228">
        <f>S317*H317</f>
        <v>0</v>
      </c>
      <c r="AR317" s="229" t="s">
        <v>263</v>
      </c>
      <c r="AT317" s="229" t="s">
        <v>774</v>
      </c>
      <c r="AU317" s="229" t="s">
        <v>85</v>
      </c>
      <c r="AY317" s="16" t="s">
        <v>199</v>
      </c>
      <c r="BE317" s="230">
        <f>IF(N317="základní",J317,0)</f>
        <v>0</v>
      </c>
      <c r="BF317" s="230">
        <f>IF(N317="snížená",J317,0)</f>
        <v>0</v>
      </c>
      <c r="BG317" s="230">
        <f>IF(N317="zákl. přenesená",J317,0)</f>
        <v>0</v>
      </c>
      <c r="BH317" s="230">
        <f>IF(N317="sníž. přenesená",J317,0)</f>
        <v>0</v>
      </c>
      <c r="BI317" s="230">
        <f>IF(N317="nulová",J317,0)</f>
        <v>0</v>
      </c>
      <c r="BJ317" s="16" t="s">
        <v>83</v>
      </c>
      <c r="BK317" s="230">
        <f>ROUND(I317*H317,2)</f>
        <v>0</v>
      </c>
      <c r="BL317" s="16" t="s">
        <v>206</v>
      </c>
      <c r="BM317" s="229" t="s">
        <v>2959</v>
      </c>
    </row>
    <row r="318" s="1" customFormat="1">
      <c r="B318" s="37"/>
      <c r="C318" s="38"/>
      <c r="D318" s="231" t="s">
        <v>208</v>
      </c>
      <c r="E318" s="38"/>
      <c r="F318" s="232" t="s">
        <v>1609</v>
      </c>
      <c r="G318" s="38"/>
      <c r="H318" s="38"/>
      <c r="I318" s="144"/>
      <c r="J318" s="38"/>
      <c r="K318" s="38"/>
      <c r="L318" s="42"/>
      <c r="M318" s="233"/>
      <c r="N318" s="82"/>
      <c r="O318" s="82"/>
      <c r="P318" s="82"/>
      <c r="Q318" s="82"/>
      <c r="R318" s="82"/>
      <c r="S318" s="82"/>
      <c r="T318" s="83"/>
      <c r="AT318" s="16" t="s">
        <v>208</v>
      </c>
      <c r="AU318" s="16" t="s">
        <v>85</v>
      </c>
    </row>
    <row r="319" s="1" customFormat="1" ht="16.5" customHeight="1">
      <c r="B319" s="37"/>
      <c r="C319" s="263" t="s">
        <v>567</v>
      </c>
      <c r="D319" s="263" t="s">
        <v>774</v>
      </c>
      <c r="E319" s="264" t="s">
        <v>1611</v>
      </c>
      <c r="F319" s="265" t="s">
        <v>1612</v>
      </c>
      <c r="G319" s="266" t="s">
        <v>277</v>
      </c>
      <c r="H319" s="267">
        <v>10</v>
      </c>
      <c r="I319" s="268"/>
      <c r="J319" s="269">
        <f>ROUND(I319*H319,2)</f>
        <v>0</v>
      </c>
      <c r="K319" s="265" t="s">
        <v>205</v>
      </c>
      <c r="L319" s="270"/>
      <c r="M319" s="271" t="s">
        <v>30</v>
      </c>
      <c r="N319" s="272" t="s">
        <v>46</v>
      </c>
      <c r="O319" s="82"/>
      <c r="P319" s="227">
        <f>O319*H319</f>
        <v>0</v>
      </c>
      <c r="Q319" s="227">
        <v>0.068000000000000005</v>
      </c>
      <c r="R319" s="227">
        <f>Q319*H319</f>
        <v>0.68000000000000005</v>
      </c>
      <c r="S319" s="227">
        <v>0</v>
      </c>
      <c r="T319" s="228">
        <f>S319*H319</f>
        <v>0</v>
      </c>
      <c r="AR319" s="229" t="s">
        <v>263</v>
      </c>
      <c r="AT319" s="229" t="s">
        <v>774</v>
      </c>
      <c r="AU319" s="229" t="s">
        <v>85</v>
      </c>
      <c r="AY319" s="16" t="s">
        <v>199</v>
      </c>
      <c r="BE319" s="230">
        <f>IF(N319="základní",J319,0)</f>
        <v>0</v>
      </c>
      <c r="BF319" s="230">
        <f>IF(N319="snížená",J319,0)</f>
        <v>0</v>
      </c>
      <c r="BG319" s="230">
        <f>IF(N319="zákl. přenesená",J319,0)</f>
        <v>0</v>
      </c>
      <c r="BH319" s="230">
        <f>IF(N319="sníž. přenesená",J319,0)</f>
        <v>0</v>
      </c>
      <c r="BI319" s="230">
        <f>IF(N319="nulová",J319,0)</f>
        <v>0</v>
      </c>
      <c r="BJ319" s="16" t="s">
        <v>83</v>
      </c>
      <c r="BK319" s="230">
        <f>ROUND(I319*H319,2)</f>
        <v>0</v>
      </c>
      <c r="BL319" s="16" t="s">
        <v>206</v>
      </c>
      <c r="BM319" s="229" t="s">
        <v>2960</v>
      </c>
    </row>
    <row r="320" s="1" customFormat="1">
      <c r="B320" s="37"/>
      <c r="C320" s="38"/>
      <c r="D320" s="231" t="s">
        <v>208</v>
      </c>
      <c r="E320" s="38"/>
      <c r="F320" s="232" t="s">
        <v>1612</v>
      </c>
      <c r="G320" s="38"/>
      <c r="H320" s="38"/>
      <c r="I320" s="144"/>
      <c r="J320" s="38"/>
      <c r="K320" s="38"/>
      <c r="L320" s="42"/>
      <c r="M320" s="233"/>
      <c r="N320" s="82"/>
      <c r="O320" s="82"/>
      <c r="P320" s="82"/>
      <c r="Q320" s="82"/>
      <c r="R320" s="82"/>
      <c r="S320" s="82"/>
      <c r="T320" s="83"/>
      <c r="AT320" s="16" t="s">
        <v>208</v>
      </c>
      <c r="AU320" s="16" t="s">
        <v>85</v>
      </c>
    </row>
    <row r="321" s="1" customFormat="1" ht="16.5" customHeight="1">
      <c r="B321" s="37"/>
      <c r="C321" s="218" t="s">
        <v>573</v>
      </c>
      <c r="D321" s="218" t="s">
        <v>201</v>
      </c>
      <c r="E321" s="219" t="s">
        <v>1614</v>
      </c>
      <c r="F321" s="220" t="s">
        <v>1615</v>
      </c>
      <c r="G321" s="221" t="s">
        <v>277</v>
      </c>
      <c r="H321" s="222">
        <v>7</v>
      </c>
      <c r="I321" s="223"/>
      <c r="J321" s="224">
        <f>ROUND(I321*H321,2)</f>
        <v>0</v>
      </c>
      <c r="K321" s="220" t="s">
        <v>205</v>
      </c>
      <c r="L321" s="42"/>
      <c r="M321" s="225" t="s">
        <v>30</v>
      </c>
      <c r="N321" s="226" t="s">
        <v>46</v>
      </c>
      <c r="O321" s="82"/>
      <c r="P321" s="227">
        <f>O321*H321</f>
        <v>0</v>
      </c>
      <c r="Q321" s="227">
        <v>0.0066</v>
      </c>
      <c r="R321" s="227">
        <f>Q321*H321</f>
        <v>0.046199999999999998</v>
      </c>
      <c r="S321" s="227">
        <v>0</v>
      </c>
      <c r="T321" s="228">
        <f>S321*H321</f>
        <v>0</v>
      </c>
      <c r="AR321" s="229" t="s">
        <v>206</v>
      </c>
      <c r="AT321" s="229" t="s">
        <v>201</v>
      </c>
      <c r="AU321" s="229" t="s">
        <v>85</v>
      </c>
      <c r="AY321" s="16" t="s">
        <v>199</v>
      </c>
      <c r="BE321" s="230">
        <f>IF(N321="základní",J321,0)</f>
        <v>0</v>
      </c>
      <c r="BF321" s="230">
        <f>IF(N321="snížená",J321,0)</f>
        <v>0</v>
      </c>
      <c r="BG321" s="230">
        <f>IF(N321="zákl. přenesená",J321,0)</f>
        <v>0</v>
      </c>
      <c r="BH321" s="230">
        <f>IF(N321="sníž. přenesená",J321,0)</f>
        <v>0</v>
      </c>
      <c r="BI321" s="230">
        <f>IF(N321="nulová",J321,0)</f>
        <v>0</v>
      </c>
      <c r="BJ321" s="16" t="s">
        <v>83</v>
      </c>
      <c r="BK321" s="230">
        <f>ROUND(I321*H321,2)</f>
        <v>0</v>
      </c>
      <c r="BL321" s="16" t="s">
        <v>206</v>
      </c>
      <c r="BM321" s="229" t="s">
        <v>2961</v>
      </c>
    </row>
    <row r="322" s="1" customFormat="1">
      <c r="B322" s="37"/>
      <c r="C322" s="38"/>
      <c r="D322" s="231" t="s">
        <v>208</v>
      </c>
      <c r="E322" s="38"/>
      <c r="F322" s="232" t="s">
        <v>1617</v>
      </c>
      <c r="G322" s="38"/>
      <c r="H322" s="38"/>
      <c r="I322" s="144"/>
      <c r="J322" s="38"/>
      <c r="K322" s="38"/>
      <c r="L322" s="42"/>
      <c r="M322" s="233"/>
      <c r="N322" s="82"/>
      <c r="O322" s="82"/>
      <c r="P322" s="82"/>
      <c r="Q322" s="82"/>
      <c r="R322" s="82"/>
      <c r="S322" s="82"/>
      <c r="T322" s="83"/>
      <c r="AT322" s="16" t="s">
        <v>208</v>
      </c>
      <c r="AU322" s="16" t="s">
        <v>85</v>
      </c>
    </row>
    <row r="323" s="1" customFormat="1">
      <c r="B323" s="37"/>
      <c r="C323" s="38"/>
      <c r="D323" s="231" t="s">
        <v>210</v>
      </c>
      <c r="E323" s="38"/>
      <c r="F323" s="234" t="s">
        <v>1407</v>
      </c>
      <c r="G323" s="38"/>
      <c r="H323" s="38"/>
      <c r="I323" s="144"/>
      <c r="J323" s="38"/>
      <c r="K323" s="38"/>
      <c r="L323" s="42"/>
      <c r="M323" s="233"/>
      <c r="N323" s="82"/>
      <c r="O323" s="82"/>
      <c r="P323" s="82"/>
      <c r="Q323" s="82"/>
      <c r="R323" s="82"/>
      <c r="S323" s="82"/>
      <c r="T323" s="83"/>
      <c r="AT323" s="16" t="s">
        <v>210</v>
      </c>
      <c r="AU323" s="16" t="s">
        <v>85</v>
      </c>
    </row>
    <row r="324" s="1" customFormat="1" ht="16.5" customHeight="1">
      <c r="B324" s="37"/>
      <c r="C324" s="263" t="s">
        <v>578</v>
      </c>
      <c r="D324" s="263" t="s">
        <v>774</v>
      </c>
      <c r="E324" s="264" t="s">
        <v>1618</v>
      </c>
      <c r="F324" s="265" t="s">
        <v>1619</v>
      </c>
      <c r="G324" s="266" t="s">
        <v>277</v>
      </c>
      <c r="H324" s="267">
        <v>7</v>
      </c>
      <c r="I324" s="268"/>
      <c r="J324" s="269">
        <f>ROUND(I324*H324,2)</f>
        <v>0</v>
      </c>
      <c r="K324" s="265" t="s">
        <v>205</v>
      </c>
      <c r="L324" s="270"/>
      <c r="M324" s="271" t="s">
        <v>30</v>
      </c>
      <c r="N324" s="272" t="s">
        <v>46</v>
      </c>
      <c r="O324" s="82"/>
      <c r="P324" s="227">
        <f>O324*H324</f>
        <v>0</v>
      </c>
      <c r="Q324" s="227">
        <v>0.081000000000000003</v>
      </c>
      <c r="R324" s="227">
        <f>Q324*H324</f>
        <v>0.56700000000000006</v>
      </c>
      <c r="S324" s="227">
        <v>0</v>
      </c>
      <c r="T324" s="228">
        <f>S324*H324</f>
        <v>0</v>
      </c>
      <c r="AR324" s="229" t="s">
        <v>263</v>
      </c>
      <c r="AT324" s="229" t="s">
        <v>774</v>
      </c>
      <c r="AU324" s="229" t="s">
        <v>85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2962</v>
      </c>
    </row>
    <row r="325" s="1" customFormat="1">
      <c r="B325" s="37"/>
      <c r="C325" s="38"/>
      <c r="D325" s="231" t="s">
        <v>208</v>
      </c>
      <c r="E325" s="38"/>
      <c r="F325" s="232" t="s">
        <v>1619</v>
      </c>
      <c r="G325" s="38"/>
      <c r="H325" s="38"/>
      <c r="I325" s="144"/>
      <c r="J325" s="38"/>
      <c r="K325" s="38"/>
      <c r="L325" s="42"/>
      <c r="M325" s="233"/>
      <c r="N325" s="82"/>
      <c r="O325" s="82"/>
      <c r="P325" s="82"/>
      <c r="Q325" s="82"/>
      <c r="R325" s="82"/>
      <c r="S325" s="82"/>
      <c r="T325" s="83"/>
      <c r="AT325" s="16" t="s">
        <v>208</v>
      </c>
      <c r="AU325" s="16" t="s">
        <v>85</v>
      </c>
    </row>
    <row r="326" s="1" customFormat="1" ht="16.5" customHeight="1">
      <c r="B326" s="37"/>
      <c r="C326" s="218" t="s">
        <v>584</v>
      </c>
      <c r="D326" s="218" t="s">
        <v>201</v>
      </c>
      <c r="E326" s="219" t="s">
        <v>1621</v>
      </c>
      <c r="F326" s="220" t="s">
        <v>1622</v>
      </c>
      <c r="G326" s="221" t="s">
        <v>221</v>
      </c>
      <c r="H326" s="222">
        <v>5.1749999999999998</v>
      </c>
      <c r="I326" s="223"/>
      <c r="J326" s="224">
        <f>ROUND(I326*H326,2)</f>
        <v>0</v>
      </c>
      <c r="K326" s="220" t="s">
        <v>205</v>
      </c>
      <c r="L326" s="42"/>
      <c r="M326" s="225" t="s">
        <v>30</v>
      </c>
      <c r="N326" s="226" t="s">
        <v>46</v>
      </c>
      <c r="O326" s="82"/>
      <c r="P326" s="227">
        <f>O326*H326</f>
        <v>0</v>
      </c>
      <c r="Q326" s="227">
        <v>2.234</v>
      </c>
      <c r="R326" s="227">
        <f>Q326*H326</f>
        <v>11.56095</v>
      </c>
      <c r="S326" s="227">
        <v>0</v>
      </c>
      <c r="T326" s="228">
        <f>S326*H326</f>
        <v>0</v>
      </c>
      <c r="AR326" s="229" t="s">
        <v>206</v>
      </c>
      <c r="AT326" s="229" t="s">
        <v>201</v>
      </c>
      <c r="AU326" s="229" t="s">
        <v>85</v>
      </c>
      <c r="AY326" s="16" t="s">
        <v>199</v>
      </c>
      <c r="BE326" s="230">
        <f>IF(N326="základní",J326,0)</f>
        <v>0</v>
      </c>
      <c r="BF326" s="230">
        <f>IF(N326="snížená",J326,0)</f>
        <v>0</v>
      </c>
      <c r="BG326" s="230">
        <f>IF(N326="zákl. přenesená",J326,0)</f>
        <v>0</v>
      </c>
      <c r="BH326" s="230">
        <f>IF(N326="sníž. přenesená",J326,0)</f>
        <v>0</v>
      </c>
      <c r="BI326" s="230">
        <f>IF(N326="nulová",J326,0)</f>
        <v>0</v>
      </c>
      <c r="BJ326" s="16" t="s">
        <v>83</v>
      </c>
      <c r="BK326" s="230">
        <f>ROUND(I326*H326,2)</f>
        <v>0</v>
      </c>
      <c r="BL326" s="16" t="s">
        <v>206</v>
      </c>
      <c r="BM326" s="229" t="s">
        <v>2963</v>
      </c>
    </row>
    <row r="327" s="1" customFormat="1">
      <c r="B327" s="37"/>
      <c r="C327" s="38"/>
      <c r="D327" s="231" t="s">
        <v>208</v>
      </c>
      <c r="E327" s="38"/>
      <c r="F327" s="232" t="s">
        <v>1624</v>
      </c>
      <c r="G327" s="38"/>
      <c r="H327" s="38"/>
      <c r="I327" s="144"/>
      <c r="J327" s="38"/>
      <c r="K327" s="38"/>
      <c r="L327" s="42"/>
      <c r="M327" s="233"/>
      <c r="N327" s="82"/>
      <c r="O327" s="82"/>
      <c r="P327" s="82"/>
      <c r="Q327" s="82"/>
      <c r="R327" s="82"/>
      <c r="S327" s="82"/>
      <c r="T327" s="83"/>
      <c r="AT327" s="16" t="s">
        <v>208</v>
      </c>
      <c r="AU327" s="16" t="s">
        <v>85</v>
      </c>
    </row>
    <row r="328" s="1" customFormat="1">
      <c r="B328" s="37"/>
      <c r="C328" s="38"/>
      <c r="D328" s="231" t="s">
        <v>210</v>
      </c>
      <c r="E328" s="38"/>
      <c r="F328" s="234" t="s">
        <v>1625</v>
      </c>
      <c r="G328" s="38"/>
      <c r="H328" s="38"/>
      <c r="I328" s="144"/>
      <c r="J328" s="38"/>
      <c r="K328" s="38"/>
      <c r="L328" s="42"/>
      <c r="M328" s="233"/>
      <c r="N328" s="82"/>
      <c r="O328" s="82"/>
      <c r="P328" s="82"/>
      <c r="Q328" s="82"/>
      <c r="R328" s="82"/>
      <c r="S328" s="82"/>
      <c r="T328" s="83"/>
      <c r="AT328" s="16" t="s">
        <v>210</v>
      </c>
      <c r="AU328" s="16" t="s">
        <v>85</v>
      </c>
    </row>
    <row r="329" s="12" customFormat="1">
      <c r="B329" s="235"/>
      <c r="C329" s="236"/>
      <c r="D329" s="231" t="s">
        <v>214</v>
      </c>
      <c r="E329" s="237" t="s">
        <v>30</v>
      </c>
      <c r="F329" s="238" t="s">
        <v>2877</v>
      </c>
      <c r="G329" s="236"/>
      <c r="H329" s="239">
        <v>5.1749999999999998</v>
      </c>
      <c r="I329" s="240"/>
      <c r="J329" s="236"/>
      <c r="K329" s="236"/>
      <c r="L329" s="241"/>
      <c r="M329" s="242"/>
      <c r="N329" s="243"/>
      <c r="O329" s="243"/>
      <c r="P329" s="243"/>
      <c r="Q329" s="243"/>
      <c r="R329" s="243"/>
      <c r="S329" s="243"/>
      <c r="T329" s="244"/>
      <c r="AT329" s="245" t="s">
        <v>214</v>
      </c>
      <c r="AU329" s="245" t="s">
        <v>85</v>
      </c>
      <c r="AV329" s="12" t="s">
        <v>85</v>
      </c>
      <c r="AW329" s="12" t="s">
        <v>36</v>
      </c>
      <c r="AX329" s="12" t="s">
        <v>83</v>
      </c>
      <c r="AY329" s="245" t="s">
        <v>199</v>
      </c>
    </row>
    <row r="330" s="1" customFormat="1" ht="16.5" customHeight="1">
      <c r="B330" s="37"/>
      <c r="C330" s="218" t="s">
        <v>589</v>
      </c>
      <c r="D330" s="218" t="s">
        <v>201</v>
      </c>
      <c r="E330" s="219" t="s">
        <v>2964</v>
      </c>
      <c r="F330" s="220" t="s">
        <v>2965</v>
      </c>
      <c r="G330" s="221" t="s">
        <v>221</v>
      </c>
      <c r="H330" s="222">
        <v>1.6120000000000001</v>
      </c>
      <c r="I330" s="223"/>
      <c r="J330" s="224">
        <f>ROUND(I330*H330,2)</f>
        <v>0</v>
      </c>
      <c r="K330" s="220" t="s">
        <v>205</v>
      </c>
      <c r="L330" s="42"/>
      <c r="M330" s="225" t="s">
        <v>30</v>
      </c>
      <c r="N330" s="226" t="s">
        <v>46</v>
      </c>
      <c r="O330" s="82"/>
      <c r="P330" s="227">
        <f>O330*H330</f>
        <v>0</v>
      </c>
      <c r="Q330" s="227">
        <v>2.234</v>
      </c>
      <c r="R330" s="227">
        <f>Q330*H330</f>
        <v>3.6012080000000002</v>
      </c>
      <c r="S330" s="227">
        <v>0</v>
      </c>
      <c r="T330" s="228">
        <f>S330*H330</f>
        <v>0</v>
      </c>
      <c r="AR330" s="229" t="s">
        <v>206</v>
      </c>
      <c r="AT330" s="229" t="s">
        <v>201</v>
      </c>
      <c r="AU330" s="229" t="s">
        <v>85</v>
      </c>
      <c r="AY330" s="16" t="s">
        <v>199</v>
      </c>
      <c r="BE330" s="230">
        <f>IF(N330="základní",J330,0)</f>
        <v>0</v>
      </c>
      <c r="BF330" s="230">
        <f>IF(N330="snížená",J330,0)</f>
        <v>0</v>
      </c>
      <c r="BG330" s="230">
        <f>IF(N330="zákl. přenesená",J330,0)</f>
        <v>0</v>
      </c>
      <c r="BH330" s="230">
        <f>IF(N330="sníž. přenesená",J330,0)</f>
        <v>0</v>
      </c>
      <c r="BI330" s="230">
        <f>IF(N330="nulová",J330,0)</f>
        <v>0</v>
      </c>
      <c r="BJ330" s="16" t="s">
        <v>83</v>
      </c>
      <c r="BK330" s="230">
        <f>ROUND(I330*H330,2)</f>
        <v>0</v>
      </c>
      <c r="BL330" s="16" t="s">
        <v>206</v>
      </c>
      <c r="BM330" s="229" t="s">
        <v>2966</v>
      </c>
    </row>
    <row r="331" s="1" customFormat="1">
      <c r="B331" s="37"/>
      <c r="C331" s="38"/>
      <c r="D331" s="231" t="s">
        <v>208</v>
      </c>
      <c r="E331" s="38"/>
      <c r="F331" s="232" t="s">
        <v>2967</v>
      </c>
      <c r="G331" s="38"/>
      <c r="H331" s="38"/>
      <c r="I331" s="144"/>
      <c r="J331" s="38"/>
      <c r="K331" s="38"/>
      <c r="L331" s="42"/>
      <c r="M331" s="233"/>
      <c r="N331" s="82"/>
      <c r="O331" s="82"/>
      <c r="P331" s="82"/>
      <c r="Q331" s="82"/>
      <c r="R331" s="82"/>
      <c r="S331" s="82"/>
      <c r="T331" s="83"/>
      <c r="AT331" s="16" t="s">
        <v>208</v>
      </c>
      <c r="AU331" s="16" t="s">
        <v>85</v>
      </c>
    </row>
    <row r="332" s="1" customFormat="1">
      <c r="B332" s="37"/>
      <c r="C332" s="38"/>
      <c r="D332" s="231" t="s">
        <v>210</v>
      </c>
      <c r="E332" s="38"/>
      <c r="F332" s="234" t="s">
        <v>1625</v>
      </c>
      <c r="G332" s="38"/>
      <c r="H332" s="38"/>
      <c r="I332" s="144"/>
      <c r="J332" s="38"/>
      <c r="K332" s="38"/>
      <c r="L332" s="42"/>
      <c r="M332" s="233"/>
      <c r="N332" s="82"/>
      <c r="O332" s="82"/>
      <c r="P332" s="82"/>
      <c r="Q332" s="82"/>
      <c r="R332" s="82"/>
      <c r="S332" s="82"/>
      <c r="T332" s="83"/>
      <c r="AT332" s="16" t="s">
        <v>210</v>
      </c>
      <c r="AU332" s="16" t="s">
        <v>85</v>
      </c>
    </row>
    <row r="333" s="12" customFormat="1">
      <c r="B333" s="235"/>
      <c r="C333" s="236"/>
      <c r="D333" s="231" t="s">
        <v>214</v>
      </c>
      <c r="E333" s="237" t="s">
        <v>30</v>
      </c>
      <c r="F333" s="238" t="s">
        <v>2878</v>
      </c>
      <c r="G333" s="236"/>
      <c r="H333" s="239">
        <v>1.6120000000000001</v>
      </c>
      <c r="I333" s="240"/>
      <c r="J333" s="236"/>
      <c r="K333" s="236"/>
      <c r="L333" s="241"/>
      <c r="M333" s="242"/>
      <c r="N333" s="243"/>
      <c r="O333" s="243"/>
      <c r="P333" s="243"/>
      <c r="Q333" s="243"/>
      <c r="R333" s="243"/>
      <c r="S333" s="243"/>
      <c r="T333" s="244"/>
      <c r="AT333" s="245" t="s">
        <v>214</v>
      </c>
      <c r="AU333" s="245" t="s">
        <v>85</v>
      </c>
      <c r="AV333" s="12" t="s">
        <v>85</v>
      </c>
      <c r="AW333" s="12" t="s">
        <v>36</v>
      </c>
      <c r="AX333" s="12" t="s">
        <v>83</v>
      </c>
      <c r="AY333" s="245" t="s">
        <v>199</v>
      </c>
    </row>
    <row r="334" s="1" customFormat="1" ht="16.5" customHeight="1">
      <c r="B334" s="37"/>
      <c r="C334" s="218" t="s">
        <v>595</v>
      </c>
      <c r="D334" s="218" t="s">
        <v>201</v>
      </c>
      <c r="E334" s="219" t="s">
        <v>2968</v>
      </c>
      <c r="F334" s="220" t="s">
        <v>2969</v>
      </c>
      <c r="G334" s="221" t="s">
        <v>204</v>
      </c>
      <c r="H334" s="222">
        <v>1.7430000000000001</v>
      </c>
      <c r="I334" s="223"/>
      <c r="J334" s="224">
        <f>ROUND(I334*H334,2)</f>
        <v>0</v>
      </c>
      <c r="K334" s="220" t="s">
        <v>205</v>
      </c>
      <c r="L334" s="42"/>
      <c r="M334" s="225" t="s">
        <v>30</v>
      </c>
      <c r="N334" s="226" t="s">
        <v>46</v>
      </c>
      <c r="O334" s="82"/>
      <c r="P334" s="227">
        <f>O334*H334</f>
        <v>0</v>
      </c>
      <c r="Q334" s="227">
        <v>0.0063171399999999997</v>
      </c>
      <c r="R334" s="227">
        <f>Q334*H334</f>
        <v>0.01101077502</v>
      </c>
      <c r="S334" s="227">
        <v>0</v>
      </c>
      <c r="T334" s="228">
        <f>S334*H334</f>
        <v>0</v>
      </c>
      <c r="AR334" s="229" t="s">
        <v>206</v>
      </c>
      <c r="AT334" s="229" t="s">
        <v>201</v>
      </c>
      <c r="AU334" s="229" t="s">
        <v>85</v>
      </c>
      <c r="AY334" s="16" t="s">
        <v>199</v>
      </c>
      <c r="BE334" s="230">
        <f>IF(N334="základní",J334,0)</f>
        <v>0</v>
      </c>
      <c r="BF334" s="230">
        <f>IF(N334="snížená",J334,0)</f>
        <v>0</v>
      </c>
      <c r="BG334" s="230">
        <f>IF(N334="zákl. přenesená",J334,0)</f>
        <v>0</v>
      </c>
      <c r="BH334" s="230">
        <f>IF(N334="sníž. přenesená",J334,0)</f>
        <v>0</v>
      </c>
      <c r="BI334" s="230">
        <f>IF(N334="nulová",J334,0)</f>
        <v>0</v>
      </c>
      <c r="BJ334" s="16" t="s">
        <v>83</v>
      </c>
      <c r="BK334" s="230">
        <f>ROUND(I334*H334,2)</f>
        <v>0</v>
      </c>
      <c r="BL334" s="16" t="s">
        <v>206</v>
      </c>
      <c r="BM334" s="229" t="s">
        <v>2970</v>
      </c>
    </row>
    <row r="335" s="1" customFormat="1">
      <c r="B335" s="37"/>
      <c r="C335" s="38"/>
      <c r="D335" s="231" t="s">
        <v>208</v>
      </c>
      <c r="E335" s="38"/>
      <c r="F335" s="232" t="s">
        <v>2971</v>
      </c>
      <c r="G335" s="38"/>
      <c r="H335" s="38"/>
      <c r="I335" s="144"/>
      <c r="J335" s="38"/>
      <c r="K335" s="38"/>
      <c r="L335" s="42"/>
      <c r="M335" s="233"/>
      <c r="N335" s="82"/>
      <c r="O335" s="82"/>
      <c r="P335" s="82"/>
      <c r="Q335" s="82"/>
      <c r="R335" s="82"/>
      <c r="S335" s="82"/>
      <c r="T335" s="83"/>
      <c r="AT335" s="16" t="s">
        <v>208</v>
      </c>
      <c r="AU335" s="16" t="s">
        <v>85</v>
      </c>
    </row>
    <row r="336" s="12" customFormat="1">
      <c r="B336" s="235"/>
      <c r="C336" s="236"/>
      <c r="D336" s="231" t="s">
        <v>214</v>
      </c>
      <c r="E336" s="237" t="s">
        <v>30</v>
      </c>
      <c r="F336" s="238" t="s">
        <v>2972</v>
      </c>
      <c r="G336" s="236"/>
      <c r="H336" s="239">
        <v>1.7430000000000001</v>
      </c>
      <c r="I336" s="240"/>
      <c r="J336" s="236"/>
      <c r="K336" s="236"/>
      <c r="L336" s="241"/>
      <c r="M336" s="242"/>
      <c r="N336" s="243"/>
      <c r="O336" s="243"/>
      <c r="P336" s="243"/>
      <c r="Q336" s="243"/>
      <c r="R336" s="243"/>
      <c r="S336" s="243"/>
      <c r="T336" s="244"/>
      <c r="AT336" s="245" t="s">
        <v>214</v>
      </c>
      <c r="AU336" s="245" t="s">
        <v>85</v>
      </c>
      <c r="AV336" s="12" t="s">
        <v>85</v>
      </c>
      <c r="AW336" s="12" t="s">
        <v>36</v>
      </c>
      <c r="AX336" s="12" t="s">
        <v>83</v>
      </c>
      <c r="AY336" s="245" t="s">
        <v>199</v>
      </c>
    </row>
    <row r="337" s="1" customFormat="1" ht="16.5" customHeight="1">
      <c r="B337" s="37"/>
      <c r="C337" s="218" t="s">
        <v>601</v>
      </c>
      <c r="D337" s="218" t="s">
        <v>201</v>
      </c>
      <c r="E337" s="219" t="s">
        <v>2973</v>
      </c>
      <c r="F337" s="220" t="s">
        <v>2974</v>
      </c>
      <c r="G337" s="221" t="s">
        <v>236</v>
      </c>
      <c r="H337" s="222">
        <v>0.058000000000000003</v>
      </c>
      <c r="I337" s="223"/>
      <c r="J337" s="224">
        <f>ROUND(I337*H337,2)</f>
        <v>0</v>
      </c>
      <c r="K337" s="220" t="s">
        <v>205</v>
      </c>
      <c r="L337" s="42"/>
      <c r="M337" s="225" t="s">
        <v>30</v>
      </c>
      <c r="N337" s="226" t="s">
        <v>46</v>
      </c>
      <c r="O337" s="82"/>
      <c r="P337" s="227">
        <f>O337*H337</f>
        <v>0</v>
      </c>
      <c r="Q337" s="227">
        <v>0.85539807619999997</v>
      </c>
      <c r="R337" s="227">
        <f>Q337*H337</f>
        <v>0.0496130884196</v>
      </c>
      <c r="S337" s="227">
        <v>0</v>
      </c>
      <c r="T337" s="228">
        <f>S337*H337</f>
        <v>0</v>
      </c>
      <c r="AR337" s="229" t="s">
        <v>206</v>
      </c>
      <c r="AT337" s="229" t="s">
        <v>201</v>
      </c>
      <c r="AU337" s="229" t="s">
        <v>85</v>
      </c>
      <c r="AY337" s="16" t="s">
        <v>199</v>
      </c>
      <c r="BE337" s="230">
        <f>IF(N337="základní",J337,0)</f>
        <v>0</v>
      </c>
      <c r="BF337" s="230">
        <f>IF(N337="snížená",J337,0)</f>
        <v>0</v>
      </c>
      <c r="BG337" s="230">
        <f>IF(N337="zákl. přenesená",J337,0)</f>
        <v>0</v>
      </c>
      <c r="BH337" s="230">
        <f>IF(N337="sníž. přenesená",J337,0)</f>
        <v>0</v>
      </c>
      <c r="BI337" s="230">
        <f>IF(N337="nulová",J337,0)</f>
        <v>0</v>
      </c>
      <c r="BJ337" s="16" t="s">
        <v>83</v>
      </c>
      <c r="BK337" s="230">
        <f>ROUND(I337*H337,2)</f>
        <v>0</v>
      </c>
      <c r="BL337" s="16" t="s">
        <v>206</v>
      </c>
      <c r="BM337" s="229" t="s">
        <v>2975</v>
      </c>
    </row>
    <row r="338" s="1" customFormat="1">
      <c r="B338" s="37"/>
      <c r="C338" s="38"/>
      <c r="D338" s="231" t="s">
        <v>208</v>
      </c>
      <c r="E338" s="38"/>
      <c r="F338" s="232" t="s">
        <v>2976</v>
      </c>
      <c r="G338" s="38"/>
      <c r="H338" s="38"/>
      <c r="I338" s="144"/>
      <c r="J338" s="38"/>
      <c r="K338" s="38"/>
      <c r="L338" s="42"/>
      <c r="M338" s="233"/>
      <c r="N338" s="82"/>
      <c r="O338" s="82"/>
      <c r="P338" s="82"/>
      <c r="Q338" s="82"/>
      <c r="R338" s="82"/>
      <c r="S338" s="82"/>
      <c r="T338" s="83"/>
      <c r="AT338" s="16" t="s">
        <v>208</v>
      </c>
      <c r="AU338" s="16" t="s">
        <v>85</v>
      </c>
    </row>
    <row r="339" s="12" customFormat="1">
      <c r="B339" s="235"/>
      <c r="C339" s="236"/>
      <c r="D339" s="231" t="s">
        <v>214</v>
      </c>
      <c r="E339" s="237" t="s">
        <v>30</v>
      </c>
      <c r="F339" s="238" t="s">
        <v>2977</v>
      </c>
      <c r="G339" s="236"/>
      <c r="H339" s="239">
        <v>0.058000000000000003</v>
      </c>
      <c r="I339" s="240"/>
      <c r="J339" s="236"/>
      <c r="K339" s="236"/>
      <c r="L339" s="241"/>
      <c r="M339" s="242"/>
      <c r="N339" s="243"/>
      <c r="O339" s="243"/>
      <c r="P339" s="243"/>
      <c r="Q339" s="243"/>
      <c r="R339" s="243"/>
      <c r="S339" s="243"/>
      <c r="T339" s="244"/>
      <c r="AT339" s="245" t="s">
        <v>214</v>
      </c>
      <c r="AU339" s="245" t="s">
        <v>85</v>
      </c>
      <c r="AV339" s="12" t="s">
        <v>85</v>
      </c>
      <c r="AW339" s="12" t="s">
        <v>36</v>
      </c>
      <c r="AX339" s="12" t="s">
        <v>83</v>
      </c>
      <c r="AY339" s="245" t="s">
        <v>199</v>
      </c>
    </row>
    <row r="340" s="11" customFormat="1" ht="22.8" customHeight="1">
      <c r="B340" s="202"/>
      <c r="C340" s="203"/>
      <c r="D340" s="204" t="s">
        <v>74</v>
      </c>
      <c r="E340" s="216" t="s">
        <v>242</v>
      </c>
      <c r="F340" s="216" t="s">
        <v>732</v>
      </c>
      <c r="G340" s="203"/>
      <c r="H340" s="203"/>
      <c r="I340" s="206"/>
      <c r="J340" s="217">
        <f>BK340</f>
        <v>0</v>
      </c>
      <c r="K340" s="203"/>
      <c r="L340" s="208"/>
      <c r="M340" s="209"/>
      <c r="N340" s="210"/>
      <c r="O340" s="210"/>
      <c r="P340" s="211">
        <f>SUM(P341:P364)</f>
        <v>0</v>
      </c>
      <c r="Q340" s="210"/>
      <c r="R340" s="211">
        <f>SUM(R341:R364)</f>
        <v>127.37250084</v>
      </c>
      <c r="S340" s="210"/>
      <c r="T340" s="212">
        <f>SUM(T341:T364)</f>
        <v>0</v>
      </c>
      <c r="AR340" s="213" t="s">
        <v>83</v>
      </c>
      <c r="AT340" s="214" t="s">
        <v>74</v>
      </c>
      <c r="AU340" s="214" t="s">
        <v>83</v>
      </c>
      <c r="AY340" s="213" t="s">
        <v>199</v>
      </c>
      <c r="BK340" s="215">
        <f>SUM(BK341:BK364)</f>
        <v>0</v>
      </c>
    </row>
    <row r="341" s="1" customFormat="1" ht="16.5" customHeight="1">
      <c r="B341" s="37"/>
      <c r="C341" s="218" t="s">
        <v>607</v>
      </c>
      <c r="D341" s="218" t="s">
        <v>201</v>
      </c>
      <c r="E341" s="219" t="s">
        <v>791</v>
      </c>
      <c r="F341" s="220" t="s">
        <v>792</v>
      </c>
      <c r="G341" s="221" t="s">
        <v>204</v>
      </c>
      <c r="H341" s="222">
        <v>123.842</v>
      </c>
      <c r="I341" s="223"/>
      <c r="J341" s="224">
        <f>ROUND(I341*H341,2)</f>
        <v>0</v>
      </c>
      <c r="K341" s="220" t="s">
        <v>205</v>
      </c>
      <c r="L341" s="42"/>
      <c r="M341" s="225" t="s">
        <v>30</v>
      </c>
      <c r="N341" s="226" t="s">
        <v>46</v>
      </c>
      <c r="O341" s="82"/>
      <c r="P341" s="227">
        <f>O341*H341</f>
        <v>0</v>
      </c>
      <c r="Q341" s="227">
        <v>0.38624999999999998</v>
      </c>
      <c r="R341" s="227">
        <f>Q341*H341</f>
        <v>47.833972499999994</v>
      </c>
      <c r="S341" s="227">
        <v>0</v>
      </c>
      <c r="T341" s="228">
        <f>S341*H341</f>
        <v>0</v>
      </c>
      <c r="AR341" s="229" t="s">
        <v>206</v>
      </c>
      <c r="AT341" s="229" t="s">
        <v>201</v>
      </c>
      <c r="AU341" s="229" t="s">
        <v>85</v>
      </c>
      <c r="AY341" s="16" t="s">
        <v>199</v>
      </c>
      <c r="BE341" s="230">
        <f>IF(N341="základní",J341,0)</f>
        <v>0</v>
      </c>
      <c r="BF341" s="230">
        <f>IF(N341="snížená",J341,0)</f>
        <v>0</v>
      </c>
      <c r="BG341" s="230">
        <f>IF(N341="zákl. přenesená",J341,0)</f>
        <v>0</v>
      </c>
      <c r="BH341" s="230">
        <f>IF(N341="sníž. přenesená",J341,0)</f>
        <v>0</v>
      </c>
      <c r="BI341" s="230">
        <f>IF(N341="nulová",J341,0)</f>
        <v>0</v>
      </c>
      <c r="BJ341" s="16" t="s">
        <v>83</v>
      </c>
      <c r="BK341" s="230">
        <f>ROUND(I341*H341,2)</f>
        <v>0</v>
      </c>
      <c r="BL341" s="16" t="s">
        <v>206</v>
      </c>
      <c r="BM341" s="229" t="s">
        <v>2978</v>
      </c>
    </row>
    <row r="342" s="1" customFormat="1">
      <c r="B342" s="37"/>
      <c r="C342" s="38"/>
      <c r="D342" s="231" t="s">
        <v>208</v>
      </c>
      <c r="E342" s="38"/>
      <c r="F342" s="232" t="s">
        <v>794</v>
      </c>
      <c r="G342" s="38"/>
      <c r="H342" s="38"/>
      <c r="I342" s="144"/>
      <c r="J342" s="38"/>
      <c r="K342" s="38"/>
      <c r="L342" s="42"/>
      <c r="M342" s="233"/>
      <c r="N342" s="82"/>
      <c r="O342" s="82"/>
      <c r="P342" s="82"/>
      <c r="Q342" s="82"/>
      <c r="R342" s="82"/>
      <c r="S342" s="82"/>
      <c r="T342" s="83"/>
      <c r="AT342" s="16" t="s">
        <v>208</v>
      </c>
      <c r="AU342" s="16" t="s">
        <v>85</v>
      </c>
    </row>
    <row r="343" s="12" customFormat="1">
      <c r="B343" s="235"/>
      <c r="C343" s="236"/>
      <c r="D343" s="231" t="s">
        <v>214</v>
      </c>
      <c r="E343" s="237" t="s">
        <v>30</v>
      </c>
      <c r="F343" s="238" t="s">
        <v>2901</v>
      </c>
      <c r="G343" s="236"/>
      <c r="H343" s="239">
        <v>123.842</v>
      </c>
      <c r="I343" s="240"/>
      <c r="J343" s="236"/>
      <c r="K343" s="236"/>
      <c r="L343" s="241"/>
      <c r="M343" s="242"/>
      <c r="N343" s="243"/>
      <c r="O343" s="243"/>
      <c r="P343" s="243"/>
      <c r="Q343" s="243"/>
      <c r="R343" s="243"/>
      <c r="S343" s="243"/>
      <c r="T343" s="244"/>
      <c r="AT343" s="245" t="s">
        <v>214</v>
      </c>
      <c r="AU343" s="245" t="s">
        <v>85</v>
      </c>
      <c r="AV343" s="12" t="s">
        <v>85</v>
      </c>
      <c r="AW343" s="12" t="s">
        <v>36</v>
      </c>
      <c r="AX343" s="12" t="s">
        <v>83</v>
      </c>
      <c r="AY343" s="245" t="s">
        <v>199</v>
      </c>
    </row>
    <row r="344" s="1" customFormat="1" ht="16.5" customHeight="1">
      <c r="B344" s="37"/>
      <c r="C344" s="218" t="s">
        <v>612</v>
      </c>
      <c r="D344" s="218" t="s">
        <v>201</v>
      </c>
      <c r="E344" s="219" t="s">
        <v>796</v>
      </c>
      <c r="F344" s="220" t="s">
        <v>797</v>
      </c>
      <c r="G344" s="221" t="s">
        <v>204</v>
      </c>
      <c r="H344" s="222">
        <v>20</v>
      </c>
      <c r="I344" s="223"/>
      <c r="J344" s="224">
        <f>ROUND(I344*H344,2)</f>
        <v>0</v>
      </c>
      <c r="K344" s="220" t="s">
        <v>205</v>
      </c>
      <c r="L344" s="42"/>
      <c r="M344" s="225" t="s">
        <v>30</v>
      </c>
      <c r="N344" s="226" t="s">
        <v>46</v>
      </c>
      <c r="O344" s="82"/>
      <c r="P344" s="227">
        <f>O344*H344</f>
        <v>0</v>
      </c>
      <c r="Q344" s="227">
        <v>0.27994000000000002</v>
      </c>
      <c r="R344" s="227">
        <f>Q344*H344</f>
        <v>5.5988000000000007</v>
      </c>
      <c r="S344" s="227">
        <v>0</v>
      </c>
      <c r="T344" s="228">
        <f>S344*H344</f>
        <v>0</v>
      </c>
      <c r="AR344" s="229" t="s">
        <v>206</v>
      </c>
      <c r="AT344" s="229" t="s">
        <v>201</v>
      </c>
      <c r="AU344" s="229" t="s">
        <v>85</v>
      </c>
      <c r="AY344" s="16" t="s">
        <v>199</v>
      </c>
      <c r="BE344" s="230">
        <f>IF(N344="základní",J344,0)</f>
        <v>0</v>
      </c>
      <c r="BF344" s="230">
        <f>IF(N344="snížená",J344,0)</f>
        <v>0</v>
      </c>
      <c r="BG344" s="230">
        <f>IF(N344="zákl. přenesená",J344,0)</f>
        <v>0</v>
      </c>
      <c r="BH344" s="230">
        <f>IF(N344="sníž. přenesená",J344,0)</f>
        <v>0</v>
      </c>
      <c r="BI344" s="230">
        <f>IF(N344="nulová",J344,0)</f>
        <v>0</v>
      </c>
      <c r="BJ344" s="16" t="s">
        <v>83</v>
      </c>
      <c r="BK344" s="230">
        <f>ROUND(I344*H344,2)</f>
        <v>0</v>
      </c>
      <c r="BL344" s="16" t="s">
        <v>206</v>
      </c>
      <c r="BM344" s="229" t="s">
        <v>2979</v>
      </c>
    </row>
    <row r="345" s="1" customFormat="1">
      <c r="B345" s="37"/>
      <c r="C345" s="38"/>
      <c r="D345" s="231" t="s">
        <v>208</v>
      </c>
      <c r="E345" s="38"/>
      <c r="F345" s="232" t="s">
        <v>799</v>
      </c>
      <c r="G345" s="38"/>
      <c r="H345" s="38"/>
      <c r="I345" s="144"/>
      <c r="J345" s="38"/>
      <c r="K345" s="38"/>
      <c r="L345" s="42"/>
      <c r="M345" s="233"/>
      <c r="N345" s="82"/>
      <c r="O345" s="82"/>
      <c r="P345" s="82"/>
      <c r="Q345" s="82"/>
      <c r="R345" s="82"/>
      <c r="S345" s="82"/>
      <c r="T345" s="83"/>
      <c r="AT345" s="16" t="s">
        <v>208</v>
      </c>
      <c r="AU345" s="16" t="s">
        <v>85</v>
      </c>
    </row>
    <row r="346" s="1" customFormat="1" ht="16.5" customHeight="1">
      <c r="B346" s="37"/>
      <c r="C346" s="218" t="s">
        <v>619</v>
      </c>
      <c r="D346" s="218" t="s">
        <v>201</v>
      </c>
      <c r="E346" s="219" t="s">
        <v>801</v>
      </c>
      <c r="F346" s="220" t="s">
        <v>802</v>
      </c>
      <c r="G346" s="221" t="s">
        <v>204</v>
      </c>
      <c r="H346" s="222">
        <v>103.842</v>
      </c>
      <c r="I346" s="223"/>
      <c r="J346" s="224">
        <f>ROUND(I346*H346,2)</f>
        <v>0</v>
      </c>
      <c r="K346" s="220" t="s">
        <v>205</v>
      </c>
      <c r="L346" s="42"/>
      <c r="M346" s="225" t="s">
        <v>30</v>
      </c>
      <c r="N346" s="226" t="s">
        <v>46</v>
      </c>
      <c r="O346" s="82"/>
      <c r="P346" s="227">
        <f>O346*H346</f>
        <v>0</v>
      </c>
      <c r="Q346" s="227">
        <v>0.378</v>
      </c>
      <c r="R346" s="227">
        <f>Q346*H346</f>
        <v>39.252276000000002</v>
      </c>
      <c r="S346" s="227">
        <v>0</v>
      </c>
      <c r="T346" s="228">
        <f>S346*H346</f>
        <v>0</v>
      </c>
      <c r="AR346" s="229" t="s">
        <v>206</v>
      </c>
      <c r="AT346" s="229" t="s">
        <v>201</v>
      </c>
      <c r="AU346" s="229" t="s">
        <v>85</v>
      </c>
      <c r="AY346" s="16" t="s">
        <v>199</v>
      </c>
      <c r="BE346" s="230">
        <f>IF(N346="základní",J346,0)</f>
        <v>0</v>
      </c>
      <c r="BF346" s="230">
        <f>IF(N346="snížená",J346,0)</f>
        <v>0</v>
      </c>
      <c r="BG346" s="230">
        <f>IF(N346="zákl. přenesená",J346,0)</f>
        <v>0</v>
      </c>
      <c r="BH346" s="230">
        <f>IF(N346="sníž. přenesená",J346,0)</f>
        <v>0</v>
      </c>
      <c r="BI346" s="230">
        <f>IF(N346="nulová",J346,0)</f>
        <v>0</v>
      </c>
      <c r="BJ346" s="16" t="s">
        <v>83</v>
      </c>
      <c r="BK346" s="230">
        <f>ROUND(I346*H346,2)</f>
        <v>0</v>
      </c>
      <c r="BL346" s="16" t="s">
        <v>206</v>
      </c>
      <c r="BM346" s="229" t="s">
        <v>2980</v>
      </c>
    </row>
    <row r="347" s="1" customFormat="1">
      <c r="B347" s="37"/>
      <c r="C347" s="38"/>
      <c r="D347" s="231" t="s">
        <v>208</v>
      </c>
      <c r="E347" s="38"/>
      <c r="F347" s="232" t="s">
        <v>804</v>
      </c>
      <c r="G347" s="38"/>
      <c r="H347" s="38"/>
      <c r="I347" s="144"/>
      <c r="J347" s="38"/>
      <c r="K347" s="38"/>
      <c r="L347" s="42"/>
      <c r="M347" s="233"/>
      <c r="N347" s="82"/>
      <c r="O347" s="82"/>
      <c r="P347" s="82"/>
      <c r="Q347" s="82"/>
      <c r="R347" s="82"/>
      <c r="S347" s="82"/>
      <c r="T347" s="83"/>
      <c r="AT347" s="16" t="s">
        <v>208</v>
      </c>
      <c r="AU347" s="16" t="s">
        <v>85</v>
      </c>
    </row>
    <row r="348" s="12" customFormat="1">
      <c r="B348" s="235"/>
      <c r="C348" s="236"/>
      <c r="D348" s="231" t="s">
        <v>214</v>
      </c>
      <c r="E348" s="237" t="s">
        <v>30</v>
      </c>
      <c r="F348" s="238" t="s">
        <v>2981</v>
      </c>
      <c r="G348" s="236"/>
      <c r="H348" s="239">
        <v>103.842</v>
      </c>
      <c r="I348" s="240"/>
      <c r="J348" s="236"/>
      <c r="K348" s="236"/>
      <c r="L348" s="241"/>
      <c r="M348" s="242"/>
      <c r="N348" s="243"/>
      <c r="O348" s="243"/>
      <c r="P348" s="243"/>
      <c r="Q348" s="243"/>
      <c r="R348" s="243"/>
      <c r="S348" s="243"/>
      <c r="T348" s="244"/>
      <c r="AT348" s="245" t="s">
        <v>214</v>
      </c>
      <c r="AU348" s="245" t="s">
        <v>85</v>
      </c>
      <c r="AV348" s="12" t="s">
        <v>85</v>
      </c>
      <c r="AW348" s="12" t="s">
        <v>36</v>
      </c>
      <c r="AX348" s="12" t="s">
        <v>83</v>
      </c>
      <c r="AY348" s="245" t="s">
        <v>199</v>
      </c>
    </row>
    <row r="349" s="1" customFormat="1" ht="16.5" customHeight="1">
      <c r="B349" s="37"/>
      <c r="C349" s="218" t="s">
        <v>625</v>
      </c>
      <c r="D349" s="218" t="s">
        <v>201</v>
      </c>
      <c r="E349" s="219" t="s">
        <v>733</v>
      </c>
      <c r="F349" s="220" t="s">
        <v>734</v>
      </c>
      <c r="G349" s="221" t="s">
        <v>204</v>
      </c>
      <c r="H349" s="222">
        <v>98.441999999999993</v>
      </c>
      <c r="I349" s="223"/>
      <c r="J349" s="224">
        <f>ROUND(I349*H349,2)</f>
        <v>0</v>
      </c>
      <c r="K349" s="220" t="s">
        <v>205</v>
      </c>
      <c r="L349" s="42"/>
      <c r="M349" s="225" t="s">
        <v>30</v>
      </c>
      <c r="N349" s="226" t="s">
        <v>46</v>
      </c>
      <c r="O349" s="82"/>
      <c r="P349" s="227">
        <f>O349*H349</f>
        <v>0</v>
      </c>
      <c r="Q349" s="227">
        <v>0.18462999999999999</v>
      </c>
      <c r="R349" s="227">
        <f>Q349*H349</f>
        <v>18.175346459999997</v>
      </c>
      <c r="S349" s="227">
        <v>0</v>
      </c>
      <c r="T349" s="228">
        <f>S349*H349</f>
        <v>0</v>
      </c>
      <c r="AR349" s="229" t="s">
        <v>206</v>
      </c>
      <c r="AT349" s="229" t="s">
        <v>201</v>
      </c>
      <c r="AU349" s="229" t="s">
        <v>85</v>
      </c>
      <c r="AY349" s="16" t="s">
        <v>199</v>
      </c>
      <c r="BE349" s="230">
        <f>IF(N349="základní",J349,0)</f>
        <v>0</v>
      </c>
      <c r="BF349" s="230">
        <f>IF(N349="snížená",J349,0)</f>
        <v>0</v>
      </c>
      <c r="BG349" s="230">
        <f>IF(N349="zákl. přenesená",J349,0)</f>
        <v>0</v>
      </c>
      <c r="BH349" s="230">
        <f>IF(N349="sníž. přenesená",J349,0)</f>
        <v>0</v>
      </c>
      <c r="BI349" s="230">
        <f>IF(N349="nulová",J349,0)</f>
        <v>0</v>
      </c>
      <c r="BJ349" s="16" t="s">
        <v>83</v>
      </c>
      <c r="BK349" s="230">
        <f>ROUND(I349*H349,2)</f>
        <v>0</v>
      </c>
      <c r="BL349" s="16" t="s">
        <v>206</v>
      </c>
      <c r="BM349" s="229" t="s">
        <v>2982</v>
      </c>
    </row>
    <row r="350" s="1" customFormat="1">
      <c r="B350" s="37"/>
      <c r="C350" s="38"/>
      <c r="D350" s="231" t="s">
        <v>208</v>
      </c>
      <c r="E350" s="38"/>
      <c r="F350" s="232" t="s">
        <v>736</v>
      </c>
      <c r="G350" s="38"/>
      <c r="H350" s="38"/>
      <c r="I350" s="144"/>
      <c r="J350" s="38"/>
      <c r="K350" s="38"/>
      <c r="L350" s="42"/>
      <c r="M350" s="233"/>
      <c r="N350" s="82"/>
      <c r="O350" s="82"/>
      <c r="P350" s="82"/>
      <c r="Q350" s="82"/>
      <c r="R350" s="82"/>
      <c r="S350" s="82"/>
      <c r="T350" s="83"/>
      <c r="AT350" s="16" t="s">
        <v>208</v>
      </c>
      <c r="AU350" s="16" t="s">
        <v>85</v>
      </c>
    </row>
    <row r="351" s="1" customFormat="1">
      <c r="B351" s="37"/>
      <c r="C351" s="38"/>
      <c r="D351" s="231" t="s">
        <v>210</v>
      </c>
      <c r="E351" s="38"/>
      <c r="F351" s="234" t="s">
        <v>737</v>
      </c>
      <c r="G351" s="38"/>
      <c r="H351" s="38"/>
      <c r="I351" s="144"/>
      <c r="J351" s="38"/>
      <c r="K351" s="38"/>
      <c r="L351" s="42"/>
      <c r="M351" s="233"/>
      <c r="N351" s="82"/>
      <c r="O351" s="82"/>
      <c r="P351" s="82"/>
      <c r="Q351" s="82"/>
      <c r="R351" s="82"/>
      <c r="S351" s="82"/>
      <c r="T351" s="83"/>
      <c r="AT351" s="16" t="s">
        <v>210</v>
      </c>
      <c r="AU351" s="16" t="s">
        <v>85</v>
      </c>
    </row>
    <row r="352" s="12" customFormat="1">
      <c r="B352" s="235"/>
      <c r="C352" s="236"/>
      <c r="D352" s="231" t="s">
        <v>214</v>
      </c>
      <c r="E352" s="237" t="s">
        <v>30</v>
      </c>
      <c r="F352" s="238" t="s">
        <v>2814</v>
      </c>
      <c r="G352" s="236"/>
      <c r="H352" s="239">
        <v>98.441999999999993</v>
      </c>
      <c r="I352" s="240"/>
      <c r="J352" s="236"/>
      <c r="K352" s="236"/>
      <c r="L352" s="241"/>
      <c r="M352" s="242"/>
      <c r="N352" s="243"/>
      <c r="O352" s="243"/>
      <c r="P352" s="243"/>
      <c r="Q352" s="243"/>
      <c r="R352" s="243"/>
      <c r="S352" s="243"/>
      <c r="T352" s="244"/>
      <c r="AT352" s="245" t="s">
        <v>214</v>
      </c>
      <c r="AU352" s="245" t="s">
        <v>85</v>
      </c>
      <c r="AV352" s="12" t="s">
        <v>85</v>
      </c>
      <c r="AW352" s="12" t="s">
        <v>36</v>
      </c>
      <c r="AX352" s="12" t="s">
        <v>83</v>
      </c>
      <c r="AY352" s="245" t="s">
        <v>199</v>
      </c>
    </row>
    <row r="353" s="1" customFormat="1" ht="16.5" customHeight="1">
      <c r="B353" s="37"/>
      <c r="C353" s="218" t="s">
        <v>631</v>
      </c>
      <c r="D353" s="218" t="s">
        <v>201</v>
      </c>
      <c r="E353" s="219" t="s">
        <v>743</v>
      </c>
      <c r="F353" s="220" t="s">
        <v>744</v>
      </c>
      <c r="G353" s="221" t="s">
        <v>204</v>
      </c>
      <c r="H353" s="222">
        <v>103.842</v>
      </c>
      <c r="I353" s="223"/>
      <c r="J353" s="224">
        <f>ROUND(I353*H353,2)</f>
        <v>0</v>
      </c>
      <c r="K353" s="220" t="s">
        <v>205</v>
      </c>
      <c r="L353" s="42"/>
      <c r="M353" s="225" t="s">
        <v>30</v>
      </c>
      <c r="N353" s="226" t="s">
        <v>46</v>
      </c>
      <c r="O353" s="82"/>
      <c r="P353" s="227">
        <f>O353*H353</f>
        <v>0</v>
      </c>
      <c r="Q353" s="227">
        <v>0.00040999999999999999</v>
      </c>
      <c r="R353" s="227">
        <f>Q353*H353</f>
        <v>0.042575219999999997</v>
      </c>
      <c r="S353" s="227">
        <v>0</v>
      </c>
      <c r="T353" s="228">
        <f>S353*H353</f>
        <v>0</v>
      </c>
      <c r="AR353" s="229" t="s">
        <v>206</v>
      </c>
      <c r="AT353" s="229" t="s">
        <v>201</v>
      </c>
      <c r="AU353" s="229" t="s">
        <v>85</v>
      </c>
      <c r="AY353" s="16" t="s">
        <v>199</v>
      </c>
      <c r="BE353" s="230">
        <f>IF(N353="základní",J353,0)</f>
        <v>0</v>
      </c>
      <c r="BF353" s="230">
        <f>IF(N353="snížená",J353,0)</f>
        <v>0</v>
      </c>
      <c r="BG353" s="230">
        <f>IF(N353="zákl. přenesená",J353,0)</f>
        <v>0</v>
      </c>
      <c r="BH353" s="230">
        <f>IF(N353="sníž. přenesená",J353,0)</f>
        <v>0</v>
      </c>
      <c r="BI353" s="230">
        <f>IF(N353="nulová",J353,0)</f>
        <v>0</v>
      </c>
      <c r="BJ353" s="16" t="s">
        <v>83</v>
      </c>
      <c r="BK353" s="230">
        <f>ROUND(I353*H353,2)</f>
        <v>0</v>
      </c>
      <c r="BL353" s="16" t="s">
        <v>206</v>
      </c>
      <c r="BM353" s="229" t="s">
        <v>2983</v>
      </c>
    </row>
    <row r="354" s="1" customFormat="1">
      <c r="B354" s="37"/>
      <c r="C354" s="38"/>
      <c r="D354" s="231" t="s">
        <v>208</v>
      </c>
      <c r="E354" s="38"/>
      <c r="F354" s="232" t="s">
        <v>746</v>
      </c>
      <c r="G354" s="38"/>
      <c r="H354" s="38"/>
      <c r="I354" s="144"/>
      <c r="J354" s="38"/>
      <c r="K354" s="38"/>
      <c r="L354" s="42"/>
      <c r="M354" s="233"/>
      <c r="N354" s="82"/>
      <c r="O354" s="82"/>
      <c r="P354" s="82"/>
      <c r="Q354" s="82"/>
      <c r="R354" s="82"/>
      <c r="S354" s="82"/>
      <c r="T354" s="83"/>
      <c r="AT354" s="16" t="s">
        <v>208</v>
      </c>
      <c r="AU354" s="16" t="s">
        <v>85</v>
      </c>
    </row>
    <row r="355" s="12" customFormat="1">
      <c r="B355" s="235"/>
      <c r="C355" s="236"/>
      <c r="D355" s="231" t="s">
        <v>214</v>
      </c>
      <c r="E355" s="237" t="s">
        <v>30</v>
      </c>
      <c r="F355" s="238" t="s">
        <v>2981</v>
      </c>
      <c r="G355" s="236"/>
      <c r="H355" s="239">
        <v>103.842</v>
      </c>
      <c r="I355" s="240"/>
      <c r="J355" s="236"/>
      <c r="K355" s="236"/>
      <c r="L355" s="241"/>
      <c r="M355" s="242"/>
      <c r="N355" s="243"/>
      <c r="O355" s="243"/>
      <c r="P355" s="243"/>
      <c r="Q355" s="243"/>
      <c r="R355" s="243"/>
      <c r="S355" s="243"/>
      <c r="T355" s="244"/>
      <c r="AT355" s="245" t="s">
        <v>214</v>
      </c>
      <c r="AU355" s="245" t="s">
        <v>85</v>
      </c>
      <c r="AV355" s="12" t="s">
        <v>85</v>
      </c>
      <c r="AW355" s="12" t="s">
        <v>36</v>
      </c>
      <c r="AX355" s="12" t="s">
        <v>83</v>
      </c>
      <c r="AY355" s="245" t="s">
        <v>199</v>
      </c>
    </row>
    <row r="356" s="1" customFormat="1" ht="16.5" customHeight="1">
      <c r="B356" s="37"/>
      <c r="C356" s="218" t="s">
        <v>637</v>
      </c>
      <c r="D356" s="218" t="s">
        <v>201</v>
      </c>
      <c r="E356" s="219" t="s">
        <v>747</v>
      </c>
      <c r="F356" s="220" t="s">
        <v>748</v>
      </c>
      <c r="G356" s="221" t="s">
        <v>204</v>
      </c>
      <c r="H356" s="222">
        <v>103.842</v>
      </c>
      <c r="I356" s="223"/>
      <c r="J356" s="224">
        <f>ROUND(I356*H356,2)</f>
        <v>0</v>
      </c>
      <c r="K356" s="220" t="s">
        <v>205</v>
      </c>
      <c r="L356" s="42"/>
      <c r="M356" s="225" t="s">
        <v>30</v>
      </c>
      <c r="N356" s="226" t="s">
        <v>46</v>
      </c>
      <c r="O356" s="82"/>
      <c r="P356" s="227">
        <f>O356*H356</f>
        <v>0</v>
      </c>
      <c r="Q356" s="227">
        <v>0.10373</v>
      </c>
      <c r="R356" s="227">
        <f>Q356*H356</f>
        <v>10.77153066</v>
      </c>
      <c r="S356" s="227">
        <v>0</v>
      </c>
      <c r="T356" s="228">
        <f>S356*H356</f>
        <v>0</v>
      </c>
      <c r="AR356" s="229" t="s">
        <v>206</v>
      </c>
      <c r="AT356" s="229" t="s">
        <v>201</v>
      </c>
      <c r="AU356" s="229" t="s">
        <v>85</v>
      </c>
      <c r="AY356" s="16" t="s">
        <v>199</v>
      </c>
      <c r="BE356" s="230">
        <f>IF(N356="základní",J356,0)</f>
        <v>0</v>
      </c>
      <c r="BF356" s="230">
        <f>IF(N356="snížená",J356,0)</f>
        <v>0</v>
      </c>
      <c r="BG356" s="230">
        <f>IF(N356="zákl. přenesená",J356,0)</f>
        <v>0</v>
      </c>
      <c r="BH356" s="230">
        <f>IF(N356="sníž. přenesená",J356,0)</f>
        <v>0</v>
      </c>
      <c r="BI356" s="230">
        <f>IF(N356="nulová",J356,0)</f>
        <v>0</v>
      </c>
      <c r="BJ356" s="16" t="s">
        <v>83</v>
      </c>
      <c r="BK356" s="230">
        <f>ROUND(I356*H356,2)</f>
        <v>0</v>
      </c>
      <c r="BL356" s="16" t="s">
        <v>206</v>
      </c>
      <c r="BM356" s="229" t="s">
        <v>2984</v>
      </c>
    </row>
    <row r="357" s="1" customFormat="1">
      <c r="B357" s="37"/>
      <c r="C357" s="38"/>
      <c r="D357" s="231" t="s">
        <v>208</v>
      </c>
      <c r="E357" s="38"/>
      <c r="F357" s="232" t="s">
        <v>750</v>
      </c>
      <c r="G357" s="38"/>
      <c r="H357" s="38"/>
      <c r="I357" s="144"/>
      <c r="J357" s="38"/>
      <c r="K357" s="38"/>
      <c r="L357" s="42"/>
      <c r="M357" s="233"/>
      <c r="N357" s="82"/>
      <c r="O357" s="82"/>
      <c r="P357" s="82"/>
      <c r="Q357" s="82"/>
      <c r="R357" s="82"/>
      <c r="S357" s="82"/>
      <c r="T357" s="83"/>
      <c r="AT357" s="16" t="s">
        <v>208</v>
      </c>
      <c r="AU357" s="16" t="s">
        <v>85</v>
      </c>
    </row>
    <row r="358" s="1" customFormat="1">
      <c r="B358" s="37"/>
      <c r="C358" s="38"/>
      <c r="D358" s="231" t="s">
        <v>210</v>
      </c>
      <c r="E358" s="38"/>
      <c r="F358" s="234" t="s">
        <v>751</v>
      </c>
      <c r="G358" s="38"/>
      <c r="H358" s="38"/>
      <c r="I358" s="144"/>
      <c r="J358" s="38"/>
      <c r="K358" s="38"/>
      <c r="L358" s="42"/>
      <c r="M358" s="233"/>
      <c r="N358" s="82"/>
      <c r="O358" s="82"/>
      <c r="P358" s="82"/>
      <c r="Q358" s="82"/>
      <c r="R358" s="82"/>
      <c r="S358" s="82"/>
      <c r="T358" s="83"/>
      <c r="AT358" s="16" t="s">
        <v>210</v>
      </c>
      <c r="AU358" s="16" t="s">
        <v>85</v>
      </c>
    </row>
    <row r="359" s="12" customFormat="1">
      <c r="B359" s="235"/>
      <c r="C359" s="236"/>
      <c r="D359" s="231" t="s">
        <v>214</v>
      </c>
      <c r="E359" s="237" t="s">
        <v>30</v>
      </c>
      <c r="F359" s="238" t="s">
        <v>2981</v>
      </c>
      <c r="G359" s="236"/>
      <c r="H359" s="239">
        <v>103.842</v>
      </c>
      <c r="I359" s="240"/>
      <c r="J359" s="236"/>
      <c r="K359" s="236"/>
      <c r="L359" s="241"/>
      <c r="M359" s="242"/>
      <c r="N359" s="243"/>
      <c r="O359" s="243"/>
      <c r="P359" s="243"/>
      <c r="Q359" s="243"/>
      <c r="R359" s="243"/>
      <c r="S359" s="243"/>
      <c r="T359" s="244"/>
      <c r="AT359" s="245" t="s">
        <v>214</v>
      </c>
      <c r="AU359" s="245" t="s">
        <v>85</v>
      </c>
      <c r="AV359" s="12" t="s">
        <v>85</v>
      </c>
      <c r="AW359" s="12" t="s">
        <v>36</v>
      </c>
      <c r="AX359" s="12" t="s">
        <v>83</v>
      </c>
      <c r="AY359" s="245" t="s">
        <v>199</v>
      </c>
    </row>
    <row r="360" s="1" customFormat="1" ht="16.5" customHeight="1">
      <c r="B360" s="37"/>
      <c r="C360" s="218" t="s">
        <v>643</v>
      </c>
      <c r="D360" s="218" t="s">
        <v>201</v>
      </c>
      <c r="E360" s="219" t="s">
        <v>2985</v>
      </c>
      <c r="F360" s="220" t="s">
        <v>2986</v>
      </c>
      <c r="G360" s="221" t="s">
        <v>204</v>
      </c>
      <c r="H360" s="222">
        <v>20</v>
      </c>
      <c r="I360" s="223"/>
      <c r="J360" s="224">
        <f>ROUND(I360*H360,2)</f>
        <v>0</v>
      </c>
      <c r="K360" s="220" t="s">
        <v>205</v>
      </c>
      <c r="L360" s="42"/>
      <c r="M360" s="225" t="s">
        <v>30</v>
      </c>
      <c r="N360" s="226" t="s">
        <v>46</v>
      </c>
      <c r="O360" s="82"/>
      <c r="P360" s="227">
        <f>O360*H360</f>
        <v>0</v>
      </c>
      <c r="Q360" s="227">
        <v>0.10362</v>
      </c>
      <c r="R360" s="227">
        <f>Q360*H360</f>
        <v>2.0724</v>
      </c>
      <c r="S360" s="227">
        <v>0</v>
      </c>
      <c r="T360" s="228">
        <f>S360*H360</f>
        <v>0</v>
      </c>
      <c r="AR360" s="229" t="s">
        <v>206</v>
      </c>
      <c r="AT360" s="229" t="s">
        <v>201</v>
      </c>
      <c r="AU360" s="229" t="s">
        <v>85</v>
      </c>
      <c r="AY360" s="16" t="s">
        <v>199</v>
      </c>
      <c r="BE360" s="230">
        <f>IF(N360="základní",J360,0)</f>
        <v>0</v>
      </c>
      <c r="BF360" s="230">
        <f>IF(N360="snížená",J360,0)</f>
        <v>0</v>
      </c>
      <c r="BG360" s="230">
        <f>IF(N360="zákl. přenesená",J360,0)</f>
        <v>0</v>
      </c>
      <c r="BH360" s="230">
        <f>IF(N360="sníž. přenesená",J360,0)</f>
        <v>0</v>
      </c>
      <c r="BI360" s="230">
        <f>IF(N360="nulová",J360,0)</f>
        <v>0</v>
      </c>
      <c r="BJ360" s="16" t="s">
        <v>83</v>
      </c>
      <c r="BK360" s="230">
        <f>ROUND(I360*H360,2)</f>
        <v>0</v>
      </c>
      <c r="BL360" s="16" t="s">
        <v>206</v>
      </c>
      <c r="BM360" s="229" t="s">
        <v>2987</v>
      </c>
    </row>
    <row r="361" s="1" customFormat="1">
      <c r="B361" s="37"/>
      <c r="C361" s="38"/>
      <c r="D361" s="231" t="s">
        <v>208</v>
      </c>
      <c r="E361" s="38"/>
      <c r="F361" s="232" t="s">
        <v>2988</v>
      </c>
      <c r="G361" s="38"/>
      <c r="H361" s="38"/>
      <c r="I361" s="144"/>
      <c r="J361" s="38"/>
      <c r="K361" s="38"/>
      <c r="L361" s="42"/>
      <c r="M361" s="233"/>
      <c r="N361" s="82"/>
      <c r="O361" s="82"/>
      <c r="P361" s="82"/>
      <c r="Q361" s="82"/>
      <c r="R361" s="82"/>
      <c r="S361" s="82"/>
      <c r="T361" s="83"/>
      <c r="AT361" s="16" t="s">
        <v>208</v>
      </c>
      <c r="AU361" s="16" t="s">
        <v>85</v>
      </c>
    </row>
    <row r="362" s="1" customFormat="1">
      <c r="B362" s="37"/>
      <c r="C362" s="38"/>
      <c r="D362" s="231" t="s">
        <v>210</v>
      </c>
      <c r="E362" s="38"/>
      <c r="F362" s="234" t="s">
        <v>856</v>
      </c>
      <c r="G362" s="38"/>
      <c r="H362" s="38"/>
      <c r="I362" s="144"/>
      <c r="J362" s="38"/>
      <c r="K362" s="38"/>
      <c r="L362" s="42"/>
      <c r="M362" s="233"/>
      <c r="N362" s="82"/>
      <c r="O362" s="82"/>
      <c r="P362" s="82"/>
      <c r="Q362" s="82"/>
      <c r="R362" s="82"/>
      <c r="S362" s="82"/>
      <c r="T362" s="83"/>
      <c r="AT362" s="16" t="s">
        <v>210</v>
      </c>
      <c r="AU362" s="16" t="s">
        <v>85</v>
      </c>
    </row>
    <row r="363" s="1" customFormat="1" ht="16.5" customHeight="1">
      <c r="B363" s="37"/>
      <c r="C363" s="263" t="s">
        <v>648</v>
      </c>
      <c r="D363" s="263" t="s">
        <v>774</v>
      </c>
      <c r="E363" s="264" t="s">
        <v>858</v>
      </c>
      <c r="F363" s="265" t="s">
        <v>859</v>
      </c>
      <c r="G363" s="266" t="s">
        <v>204</v>
      </c>
      <c r="H363" s="267">
        <v>20.600000000000001</v>
      </c>
      <c r="I363" s="268"/>
      <c r="J363" s="269">
        <f>ROUND(I363*H363,2)</f>
        <v>0</v>
      </c>
      <c r="K363" s="265" t="s">
        <v>205</v>
      </c>
      <c r="L363" s="270"/>
      <c r="M363" s="271" t="s">
        <v>30</v>
      </c>
      <c r="N363" s="272" t="s">
        <v>46</v>
      </c>
      <c r="O363" s="82"/>
      <c r="P363" s="227">
        <f>O363*H363</f>
        <v>0</v>
      </c>
      <c r="Q363" s="227">
        <v>0.17599999999999999</v>
      </c>
      <c r="R363" s="227">
        <f>Q363*H363</f>
        <v>3.6255999999999999</v>
      </c>
      <c r="S363" s="227">
        <v>0</v>
      </c>
      <c r="T363" s="228">
        <f>S363*H363</f>
        <v>0</v>
      </c>
      <c r="AR363" s="229" t="s">
        <v>263</v>
      </c>
      <c r="AT363" s="229" t="s">
        <v>774</v>
      </c>
      <c r="AU363" s="229" t="s">
        <v>85</v>
      </c>
      <c r="AY363" s="16" t="s">
        <v>199</v>
      </c>
      <c r="BE363" s="230">
        <f>IF(N363="základní",J363,0)</f>
        <v>0</v>
      </c>
      <c r="BF363" s="230">
        <f>IF(N363="snížená",J363,0)</f>
        <v>0</v>
      </c>
      <c r="BG363" s="230">
        <f>IF(N363="zákl. přenesená",J363,0)</f>
        <v>0</v>
      </c>
      <c r="BH363" s="230">
        <f>IF(N363="sníž. přenesená",J363,0)</f>
        <v>0</v>
      </c>
      <c r="BI363" s="230">
        <f>IF(N363="nulová",J363,0)</f>
        <v>0</v>
      </c>
      <c r="BJ363" s="16" t="s">
        <v>83</v>
      </c>
      <c r="BK363" s="230">
        <f>ROUND(I363*H363,2)</f>
        <v>0</v>
      </c>
      <c r="BL363" s="16" t="s">
        <v>206</v>
      </c>
      <c r="BM363" s="229" t="s">
        <v>2989</v>
      </c>
    </row>
    <row r="364" s="1" customFormat="1">
      <c r="B364" s="37"/>
      <c r="C364" s="38"/>
      <c r="D364" s="231" t="s">
        <v>208</v>
      </c>
      <c r="E364" s="38"/>
      <c r="F364" s="232" t="s">
        <v>859</v>
      </c>
      <c r="G364" s="38"/>
      <c r="H364" s="38"/>
      <c r="I364" s="144"/>
      <c r="J364" s="38"/>
      <c r="K364" s="38"/>
      <c r="L364" s="42"/>
      <c r="M364" s="233"/>
      <c r="N364" s="82"/>
      <c r="O364" s="82"/>
      <c r="P364" s="82"/>
      <c r="Q364" s="82"/>
      <c r="R364" s="82"/>
      <c r="S364" s="82"/>
      <c r="T364" s="83"/>
      <c r="AT364" s="16" t="s">
        <v>208</v>
      </c>
      <c r="AU364" s="16" t="s">
        <v>85</v>
      </c>
    </row>
    <row r="365" s="11" customFormat="1" ht="22.8" customHeight="1">
      <c r="B365" s="202"/>
      <c r="C365" s="203"/>
      <c r="D365" s="204" t="s">
        <v>74</v>
      </c>
      <c r="E365" s="216" t="s">
        <v>247</v>
      </c>
      <c r="F365" s="216" t="s">
        <v>1631</v>
      </c>
      <c r="G365" s="203"/>
      <c r="H365" s="203"/>
      <c r="I365" s="206"/>
      <c r="J365" s="217">
        <f>BK365</f>
        <v>0</v>
      </c>
      <c r="K365" s="203"/>
      <c r="L365" s="208"/>
      <c r="M365" s="209"/>
      <c r="N365" s="210"/>
      <c r="O365" s="210"/>
      <c r="P365" s="211">
        <f>SUM(P366:P374)</f>
        <v>0</v>
      </c>
      <c r="Q365" s="210"/>
      <c r="R365" s="211">
        <f>SUM(R366:R374)</f>
        <v>1.6631142399999999</v>
      </c>
      <c r="S365" s="210"/>
      <c r="T365" s="212">
        <f>SUM(T366:T374)</f>
        <v>0</v>
      </c>
      <c r="AR365" s="213" t="s">
        <v>83</v>
      </c>
      <c r="AT365" s="214" t="s">
        <v>74</v>
      </c>
      <c r="AU365" s="214" t="s">
        <v>83</v>
      </c>
      <c r="AY365" s="213" t="s">
        <v>199</v>
      </c>
      <c r="BK365" s="215">
        <f>SUM(BK366:BK374)</f>
        <v>0</v>
      </c>
    </row>
    <row r="366" s="1" customFormat="1" ht="16.5" customHeight="1">
      <c r="B366" s="37"/>
      <c r="C366" s="218" t="s">
        <v>653</v>
      </c>
      <c r="D366" s="218" t="s">
        <v>201</v>
      </c>
      <c r="E366" s="219" t="s">
        <v>1632</v>
      </c>
      <c r="F366" s="220" t="s">
        <v>1633</v>
      </c>
      <c r="G366" s="221" t="s">
        <v>204</v>
      </c>
      <c r="H366" s="222">
        <v>0.30599999999999999</v>
      </c>
      <c r="I366" s="223"/>
      <c r="J366" s="224">
        <f>ROUND(I366*H366,2)</f>
        <v>0</v>
      </c>
      <c r="K366" s="220" t="s">
        <v>205</v>
      </c>
      <c r="L366" s="42"/>
      <c r="M366" s="225" t="s">
        <v>30</v>
      </c>
      <c r="N366" s="226" t="s">
        <v>46</v>
      </c>
      <c r="O366" s="82"/>
      <c r="P366" s="227">
        <f>O366*H366</f>
        <v>0</v>
      </c>
      <c r="Q366" s="227">
        <v>0.0080000000000000002</v>
      </c>
      <c r="R366" s="227">
        <f>Q366*H366</f>
        <v>0.0024480000000000001</v>
      </c>
      <c r="S366" s="227">
        <v>0</v>
      </c>
      <c r="T366" s="228">
        <f>S366*H366</f>
        <v>0</v>
      </c>
      <c r="AR366" s="229" t="s">
        <v>206</v>
      </c>
      <c r="AT366" s="229" t="s">
        <v>201</v>
      </c>
      <c r="AU366" s="229" t="s">
        <v>85</v>
      </c>
      <c r="AY366" s="16" t="s">
        <v>199</v>
      </c>
      <c r="BE366" s="230">
        <f>IF(N366="základní",J366,0)</f>
        <v>0</v>
      </c>
      <c r="BF366" s="230">
        <f>IF(N366="snížená",J366,0)</f>
        <v>0</v>
      </c>
      <c r="BG366" s="230">
        <f>IF(N366="zákl. přenesená",J366,0)</f>
        <v>0</v>
      </c>
      <c r="BH366" s="230">
        <f>IF(N366="sníž. přenesená",J366,0)</f>
        <v>0</v>
      </c>
      <c r="BI366" s="230">
        <f>IF(N366="nulová",J366,0)</f>
        <v>0</v>
      </c>
      <c r="BJ366" s="16" t="s">
        <v>83</v>
      </c>
      <c r="BK366" s="230">
        <f>ROUND(I366*H366,2)</f>
        <v>0</v>
      </c>
      <c r="BL366" s="16" t="s">
        <v>206</v>
      </c>
      <c r="BM366" s="229" t="s">
        <v>2990</v>
      </c>
    </row>
    <row r="367" s="1" customFormat="1">
      <c r="B367" s="37"/>
      <c r="C367" s="38"/>
      <c r="D367" s="231" t="s">
        <v>208</v>
      </c>
      <c r="E367" s="38"/>
      <c r="F367" s="232" t="s">
        <v>1635</v>
      </c>
      <c r="G367" s="38"/>
      <c r="H367" s="38"/>
      <c r="I367" s="144"/>
      <c r="J367" s="38"/>
      <c r="K367" s="38"/>
      <c r="L367" s="42"/>
      <c r="M367" s="233"/>
      <c r="N367" s="82"/>
      <c r="O367" s="82"/>
      <c r="P367" s="82"/>
      <c r="Q367" s="82"/>
      <c r="R367" s="82"/>
      <c r="S367" s="82"/>
      <c r="T367" s="83"/>
      <c r="AT367" s="16" t="s">
        <v>208</v>
      </c>
      <c r="AU367" s="16" t="s">
        <v>85</v>
      </c>
    </row>
    <row r="368" s="1" customFormat="1">
      <c r="B368" s="37"/>
      <c r="C368" s="38"/>
      <c r="D368" s="231" t="s">
        <v>210</v>
      </c>
      <c r="E368" s="38"/>
      <c r="F368" s="234" t="s">
        <v>1636</v>
      </c>
      <c r="G368" s="38"/>
      <c r="H368" s="38"/>
      <c r="I368" s="144"/>
      <c r="J368" s="38"/>
      <c r="K368" s="38"/>
      <c r="L368" s="42"/>
      <c r="M368" s="233"/>
      <c r="N368" s="82"/>
      <c r="O368" s="82"/>
      <c r="P368" s="82"/>
      <c r="Q368" s="82"/>
      <c r="R368" s="82"/>
      <c r="S368" s="82"/>
      <c r="T368" s="83"/>
      <c r="AT368" s="16" t="s">
        <v>210</v>
      </c>
      <c r="AU368" s="16" t="s">
        <v>85</v>
      </c>
    </row>
    <row r="369" s="1" customFormat="1">
      <c r="B369" s="37"/>
      <c r="C369" s="38"/>
      <c r="D369" s="231" t="s">
        <v>212</v>
      </c>
      <c r="E369" s="38"/>
      <c r="F369" s="234" t="s">
        <v>2991</v>
      </c>
      <c r="G369" s="38"/>
      <c r="H369" s="38"/>
      <c r="I369" s="144"/>
      <c r="J369" s="38"/>
      <c r="K369" s="38"/>
      <c r="L369" s="42"/>
      <c r="M369" s="233"/>
      <c r="N369" s="82"/>
      <c r="O369" s="82"/>
      <c r="P369" s="82"/>
      <c r="Q369" s="82"/>
      <c r="R369" s="82"/>
      <c r="S369" s="82"/>
      <c r="T369" s="83"/>
      <c r="AT369" s="16" t="s">
        <v>212</v>
      </c>
      <c r="AU369" s="16" t="s">
        <v>85</v>
      </c>
    </row>
    <row r="370" s="12" customFormat="1">
      <c r="B370" s="235"/>
      <c r="C370" s="236"/>
      <c r="D370" s="231" t="s">
        <v>214</v>
      </c>
      <c r="E370" s="237" t="s">
        <v>30</v>
      </c>
      <c r="F370" s="238" t="s">
        <v>1638</v>
      </c>
      <c r="G370" s="236"/>
      <c r="H370" s="239">
        <v>0.30599999999999999</v>
      </c>
      <c r="I370" s="240"/>
      <c r="J370" s="236"/>
      <c r="K370" s="236"/>
      <c r="L370" s="241"/>
      <c r="M370" s="242"/>
      <c r="N370" s="243"/>
      <c r="O370" s="243"/>
      <c r="P370" s="243"/>
      <c r="Q370" s="243"/>
      <c r="R370" s="243"/>
      <c r="S370" s="243"/>
      <c r="T370" s="244"/>
      <c r="AT370" s="245" t="s">
        <v>214</v>
      </c>
      <c r="AU370" s="245" t="s">
        <v>85</v>
      </c>
      <c r="AV370" s="12" t="s">
        <v>85</v>
      </c>
      <c r="AW370" s="12" t="s">
        <v>36</v>
      </c>
      <c r="AX370" s="12" t="s">
        <v>83</v>
      </c>
      <c r="AY370" s="245" t="s">
        <v>199</v>
      </c>
    </row>
    <row r="371" s="1" customFormat="1" ht="16.5" customHeight="1">
      <c r="B371" s="37"/>
      <c r="C371" s="218" t="s">
        <v>659</v>
      </c>
      <c r="D371" s="218" t="s">
        <v>201</v>
      </c>
      <c r="E371" s="219" t="s">
        <v>2992</v>
      </c>
      <c r="F371" s="220" t="s">
        <v>2993</v>
      </c>
      <c r="G371" s="221" t="s">
        <v>221</v>
      </c>
      <c r="H371" s="222">
        <v>0.73599999999999999</v>
      </c>
      <c r="I371" s="223"/>
      <c r="J371" s="224">
        <f>ROUND(I371*H371,2)</f>
        <v>0</v>
      </c>
      <c r="K371" s="220" t="s">
        <v>205</v>
      </c>
      <c r="L371" s="42"/>
      <c r="M371" s="225" t="s">
        <v>30</v>
      </c>
      <c r="N371" s="226" t="s">
        <v>46</v>
      </c>
      <c r="O371" s="82"/>
      <c r="P371" s="227">
        <f>O371*H371</f>
        <v>0</v>
      </c>
      <c r="Q371" s="227">
        <v>2.2563399999999998</v>
      </c>
      <c r="R371" s="227">
        <f>Q371*H371</f>
        <v>1.6606662399999999</v>
      </c>
      <c r="S371" s="227">
        <v>0</v>
      </c>
      <c r="T371" s="228">
        <f>S371*H371</f>
        <v>0</v>
      </c>
      <c r="AR371" s="229" t="s">
        <v>206</v>
      </c>
      <c r="AT371" s="229" t="s">
        <v>201</v>
      </c>
      <c r="AU371" s="229" t="s">
        <v>85</v>
      </c>
      <c r="AY371" s="16" t="s">
        <v>199</v>
      </c>
      <c r="BE371" s="230">
        <f>IF(N371="základní",J371,0)</f>
        <v>0</v>
      </c>
      <c r="BF371" s="230">
        <f>IF(N371="snížená",J371,0)</f>
        <v>0</v>
      </c>
      <c r="BG371" s="230">
        <f>IF(N371="zákl. přenesená",J371,0)</f>
        <v>0</v>
      </c>
      <c r="BH371" s="230">
        <f>IF(N371="sníž. přenesená",J371,0)</f>
        <v>0</v>
      </c>
      <c r="BI371" s="230">
        <f>IF(N371="nulová",J371,0)</f>
        <v>0</v>
      </c>
      <c r="BJ371" s="16" t="s">
        <v>83</v>
      </c>
      <c r="BK371" s="230">
        <f>ROUND(I371*H371,2)</f>
        <v>0</v>
      </c>
      <c r="BL371" s="16" t="s">
        <v>206</v>
      </c>
      <c r="BM371" s="229" t="s">
        <v>2994</v>
      </c>
    </row>
    <row r="372" s="1" customFormat="1">
      <c r="B372" s="37"/>
      <c r="C372" s="38"/>
      <c r="D372" s="231" t="s">
        <v>208</v>
      </c>
      <c r="E372" s="38"/>
      <c r="F372" s="232" t="s">
        <v>2995</v>
      </c>
      <c r="G372" s="38"/>
      <c r="H372" s="38"/>
      <c r="I372" s="144"/>
      <c r="J372" s="38"/>
      <c r="K372" s="38"/>
      <c r="L372" s="42"/>
      <c r="M372" s="233"/>
      <c r="N372" s="82"/>
      <c r="O372" s="82"/>
      <c r="P372" s="82"/>
      <c r="Q372" s="82"/>
      <c r="R372" s="82"/>
      <c r="S372" s="82"/>
      <c r="T372" s="83"/>
      <c r="AT372" s="16" t="s">
        <v>208</v>
      </c>
      <c r="AU372" s="16" t="s">
        <v>85</v>
      </c>
    </row>
    <row r="373" s="1" customFormat="1">
      <c r="B373" s="37"/>
      <c r="C373" s="38"/>
      <c r="D373" s="231" t="s">
        <v>210</v>
      </c>
      <c r="E373" s="38"/>
      <c r="F373" s="234" t="s">
        <v>2996</v>
      </c>
      <c r="G373" s="38"/>
      <c r="H373" s="38"/>
      <c r="I373" s="144"/>
      <c r="J373" s="38"/>
      <c r="K373" s="38"/>
      <c r="L373" s="42"/>
      <c r="M373" s="233"/>
      <c r="N373" s="82"/>
      <c r="O373" s="82"/>
      <c r="P373" s="82"/>
      <c r="Q373" s="82"/>
      <c r="R373" s="82"/>
      <c r="S373" s="82"/>
      <c r="T373" s="83"/>
      <c r="AT373" s="16" t="s">
        <v>210</v>
      </c>
      <c r="AU373" s="16" t="s">
        <v>85</v>
      </c>
    </row>
    <row r="374" s="12" customFormat="1">
      <c r="B374" s="235"/>
      <c r="C374" s="236"/>
      <c r="D374" s="231" t="s">
        <v>214</v>
      </c>
      <c r="E374" s="237" t="s">
        <v>30</v>
      </c>
      <c r="F374" s="238" t="s">
        <v>2997</v>
      </c>
      <c r="G374" s="236"/>
      <c r="H374" s="239">
        <v>0.73599999999999999</v>
      </c>
      <c r="I374" s="240"/>
      <c r="J374" s="236"/>
      <c r="K374" s="236"/>
      <c r="L374" s="241"/>
      <c r="M374" s="242"/>
      <c r="N374" s="243"/>
      <c r="O374" s="243"/>
      <c r="P374" s="243"/>
      <c r="Q374" s="243"/>
      <c r="R374" s="243"/>
      <c r="S374" s="243"/>
      <c r="T374" s="244"/>
      <c r="AT374" s="245" t="s">
        <v>214</v>
      </c>
      <c r="AU374" s="245" t="s">
        <v>85</v>
      </c>
      <c r="AV374" s="12" t="s">
        <v>85</v>
      </c>
      <c r="AW374" s="12" t="s">
        <v>36</v>
      </c>
      <c r="AX374" s="12" t="s">
        <v>83</v>
      </c>
      <c r="AY374" s="245" t="s">
        <v>199</v>
      </c>
    </row>
    <row r="375" s="11" customFormat="1" ht="22.8" customHeight="1">
      <c r="B375" s="202"/>
      <c r="C375" s="203"/>
      <c r="D375" s="204" t="s">
        <v>74</v>
      </c>
      <c r="E375" s="216" t="s">
        <v>263</v>
      </c>
      <c r="F375" s="216" t="s">
        <v>864</v>
      </c>
      <c r="G375" s="203"/>
      <c r="H375" s="203"/>
      <c r="I375" s="206"/>
      <c r="J375" s="217">
        <f>BK375</f>
        <v>0</v>
      </c>
      <c r="K375" s="203"/>
      <c r="L375" s="208"/>
      <c r="M375" s="209"/>
      <c r="N375" s="210"/>
      <c r="O375" s="210"/>
      <c r="P375" s="211">
        <f>SUM(P376:P542)</f>
        <v>0</v>
      </c>
      <c r="Q375" s="210"/>
      <c r="R375" s="211">
        <f>SUM(R376:R542)</f>
        <v>141.02767646890001</v>
      </c>
      <c r="S375" s="210"/>
      <c r="T375" s="212">
        <f>SUM(T376:T542)</f>
        <v>0</v>
      </c>
      <c r="AR375" s="213" t="s">
        <v>83</v>
      </c>
      <c r="AT375" s="214" t="s">
        <v>74</v>
      </c>
      <c r="AU375" s="214" t="s">
        <v>83</v>
      </c>
      <c r="AY375" s="213" t="s">
        <v>199</v>
      </c>
      <c r="BK375" s="215">
        <f>SUM(BK376:BK542)</f>
        <v>0</v>
      </c>
    </row>
    <row r="376" s="1" customFormat="1" ht="16.5" customHeight="1">
      <c r="B376" s="37"/>
      <c r="C376" s="218" t="s">
        <v>666</v>
      </c>
      <c r="D376" s="218" t="s">
        <v>201</v>
      </c>
      <c r="E376" s="219" t="s">
        <v>2998</v>
      </c>
      <c r="F376" s="220" t="s">
        <v>2999</v>
      </c>
      <c r="G376" s="221" t="s">
        <v>229</v>
      </c>
      <c r="H376" s="222">
        <v>133.40000000000001</v>
      </c>
      <c r="I376" s="223"/>
      <c r="J376" s="224">
        <f>ROUND(I376*H376,2)</f>
        <v>0</v>
      </c>
      <c r="K376" s="220" t="s">
        <v>205</v>
      </c>
      <c r="L376" s="42"/>
      <c r="M376" s="225" t="s">
        <v>30</v>
      </c>
      <c r="N376" s="226" t="s">
        <v>46</v>
      </c>
      <c r="O376" s="82"/>
      <c r="P376" s="227">
        <f>O376*H376</f>
        <v>0</v>
      </c>
      <c r="Q376" s="227">
        <v>3.1999999999999999E-05</v>
      </c>
      <c r="R376" s="227">
        <f>Q376*H376</f>
        <v>0.0042687999999999997</v>
      </c>
      <c r="S376" s="227">
        <v>0</v>
      </c>
      <c r="T376" s="228">
        <f>S376*H376</f>
        <v>0</v>
      </c>
      <c r="AR376" s="229" t="s">
        <v>206</v>
      </c>
      <c r="AT376" s="229" t="s">
        <v>201</v>
      </c>
      <c r="AU376" s="229" t="s">
        <v>85</v>
      </c>
      <c r="AY376" s="16" t="s">
        <v>199</v>
      </c>
      <c r="BE376" s="230">
        <f>IF(N376="základní",J376,0)</f>
        <v>0</v>
      </c>
      <c r="BF376" s="230">
        <f>IF(N376="snížená",J376,0)</f>
        <v>0</v>
      </c>
      <c r="BG376" s="230">
        <f>IF(N376="zákl. přenesená",J376,0)</f>
        <v>0</v>
      </c>
      <c r="BH376" s="230">
        <f>IF(N376="sníž. přenesená",J376,0)</f>
        <v>0</v>
      </c>
      <c r="BI376" s="230">
        <f>IF(N376="nulová",J376,0)</f>
        <v>0</v>
      </c>
      <c r="BJ376" s="16" t="s">
        <v>83</v>
      </c>
      <c r="BK376" s="230">
        <f>ROUND(I376*H376,2)</f>
        <v>0</v>
      </c>
      <c r="BL376" s="16" t="s">
        <v>206</v>
      </c>
      <c r="BM376" s="229" t="s">
        <v>3000</v>
      </c>
    </row>
    <row r="377" s="1" customFormat="1">
      <c r="B377" s="37"/>
      <c r="C377" s="38"/>
      <c r="D377" s="231" t="s">
        <v>208</v>
      </c>
      <c r="E377" s="38"/>
      <c r="F377" s="232" t="s">
        <v>3001</v>
      </c>
      <c r="G377" s="38"/>
      <c r="H377" s="38"/>
      <c r="I377" s="144"/>
      <c r="J377" s="38"/>
      <c r="K377" s="38"/>
      <c r="L377" s="42"/>
      <c r="M377" s="233"/>
      <c r="N377" s="82"/>
      <c r="O377" s="82"/>
      <c r="P377" s="82"/>
      <c r="Q377" s="82"/>
      <c r="R377" s="82"/>
      <c r="S377" s="82"/>
      <c r="T377" s="83"/>
      <c r="AT377" s="16" t="s">
        <v>208</v>
      </c>
      <c r="AU377" s="16" t="s">
        <v>85</v>
      </c>
    </row>
    <row r="378" s="1" customFormat="1">
      <c r="B378" s="37"/>
      <c r="C378" s="38"/>
      <c r="D378" s="231" t="s">
        <v>210</v>
      </c>
      <c r="E378" s="38"/>
      <c r="F378" s="234" t="s">
        <v>2615</v>
      </c>
      <c r="G378" s="38"/>
      <c r="H378" s="38"/>
      <c r="I378" s="144"/>
      <c r="J378" s="38"/>
      <c r="K378" s="38"/>
      <c r="L378" s="42"/>
      <c r="M378" s="233"/>
      <c r="N378" s="82"/>
      <c r="O378" s="82"/>
      <c r="P378" s="82"/>
      <c r="Q378" s="82"/>
      <c r="R378" s="82"/>
      <c r="S378" s="82"/>
      <c r="T378" s="83"/>
      <c r="AT378" s="16" t="s">
        <v>210</v>
      </c>
      <c r="AU378" s="16" t="s">
        <v>85</v>
      </c>
    </row>
    <row r="379" s="1" customFormat="1" ht="16.5" customHeight="1">
      <c r="B379" s="37"/>
      <c r="C379" s="263" t="s">
        <v>673</v>
      </c>
      <c r="D379" s="263" t="s">
        <v>774</v>
      </c>
      <c r="E379" s="264" t="s">
        <v>3002</v>
      </c>
      <c r="F379" s="265" t="s">
        <v>3003</v>
      </c>
      <c r="G379" s="266" t="s">
        <v>229</v>
      </c>
      <c r="H379" s="267">
        <v>135.40100000000001</v>
      </c>
      <c r="I379" s="268"/>
      <c r="J379" s="269">
        <f>ROUND(I379*H379,2)</f>
        <v>0</v>
      </c>
      <c r="K379" s="265" t="s">
        <v>205</v>
      </c>
      <c r="L379" s="270"/>
      <c r="M379" s="271" t="s">
        <v>30</v>
      </c>
      <c r="N379" s="272" t="s">
        <v>46</v>
      </c>
      <c r="O379" s="82"/>
      <c r="P379" s="227">
        <f>O379*H379</f>
        <v>0</v>
      </c>
      <c r="Q379" s="227">
        <v>0.024</v>
      </c>
      <c r="R379" s="227">
        <f>Q379*H379</f>
        <v>3.2496240000000003</v>
      </c>
      <c r="S379" s="227">
        <v>0</v>
      </c>
      <c r="T379" s="228">
        <f>S379*H379</f>
        <v>0</v>
      </c>
      <c r="AR379" s="229" t="s">
        <v>263</v>
      </c>
      <c r="AT379" s="229" t="s">
        <v>774</v>
      </c>
      <c r="AU379" s="229" t="s">
        <v>85</v>
      </c>
      <c r="AY379" s="16" t="s">
        <v>199</v>
      </c>
      <c r="BE379" s="230">
        <f>IF(N379="základní",J379,0)</f>
        <v>0</v>
      </c>
      <c r="BF379" s="230">
        <f>IF(N379="snížená",J379,0)</f>
        <v>0</v>
      </c>
      <c r="BG379" s="230">
        <f>IF(N379="zákl. přenesená",J379,0)</f>
        <v>0</v>
      </c>
      <c r="BH379" s="230">
        <f>IF(N379="sníž. přenesená",J379,0)</f>
        <v>0</v>
      </c>
      <c r="BI379" s="230">
        <f>IF(N379="nulová",J379,0)</f>
        <v>0</v>
      </c>
      <c r="BJ379" s="16" t="s">
        <v>83</v>
      </c>
      <c r="BK379" s="230">
        <f>ROUND(I379*H379,2)</f>
        <v>0</v>
      </c>
      <c r="BL379" s="16" t="s">
        <v>206</v>
      </c>
      <c r="BM379" s="229" t="s">
        <v>3004</v>
      </c>
    </row>
    <row r="380" s="1" customFormat="1">
      <c r="B380" s="37"/>
      <c r="C380" s="38"/>
      <c r="D380" s="231" t="s">
        <v>208</v>
      </c>
      <c r="E380" s="38"/>
      <c r="F380" s="232" t="s">
        <v>3003</v>
      </c>
      <c r="G380" s="38"/>
      <c r="H380" s="38"/>
      <c r="I380" s="144"/>
      <c r="J380" s="38"/>
      <c r="K380" s="38"/>
      <c r="L380" s="42"/>
      <c r="M380" s="233"/>
      <c r="N380" s="82"/>
      <c r="O380" s="82"/>
      <c r="P380" s="82"/>
      <c r="Q380" s="82"/>
      <c r="R380" s="82"/>
      <c r="S380" s="82"/>
      <c r="T380" s="83"/>
      <c r="AT380" s="16" t="s">
        <v>208</v>
      </c>
      <c r="AU380" s="16" t="s">
        <v>85</v>
      </c>
    </row>
    <row r="381" s="1" customFormat="1" ht="16.5" customHeight="1">
      <c r="B381" s="37"/>
      <c r="C381" s="218" t="s">
        <v>679</v>
      </c>
      <c r="D381" s="218" t="s">
        <v>201</v>
      </c>
      <c r="E381" s="219" t="s">
        <v>3005</v>
      </c>
      <c r="F381" s="220" t="s">
        <v>3006</v>
      </c>
      <c r="G381" s="221" t="s">
        <v>229</v>
      </c>
      <c r="H381" s="222">
        <v>570.35000000000002</v>
      </c>
      <c r="I381" s="223"/>
      <c r="J381" s="224">
        <f>ROUND(I381*H381,2)</f>
        <v>0</v>
      </c>
      <c r="K381" s="220" t="s">
        <v>205</v>
      </c>
      <c r="L381" s="42"/>
      <c r="M381" s="225" t="s">
        <v>30</v>
      </c>
      <c r="N381" s="226" t="s">
        <v>46</v>
      </c>
      <c r="O381" s="82"/>
      <c r="P381" s="227">
        <f>O381*H381</f>
        <v>0</v>
      </c>
      <c r="Q381" s="227">
        <v>4.5000000000000003E-05</v>
      </c>
      <c r="R381" s="227">
        <f>Q381*H381</f>
        <v>0.025665750000000001</v>
      </c>
      <c r="S381" s="227">
        <v>0</v>
      </c>
      <c r="T381" s="228">
        <f>S381*H381</f>
        <v>0</v>
      </c>
      <c r="AR381" s="229" t="s">
        <v>206</v>
      </c>
      <c r="AT381" s="229" t="s">
        <v>201</v>
      </c>
      <c r="AU381" s="229" t="s">
        <v>85</v>
      </c>
      <c r="AY381" s="16" t="s">
        <v>199</v>
      </c>
      <c r="BE381" s="230">
        <f>IF(N381="základní",J381,0)</f>
        <v>0</v>
      </c>
      <c r="BF381" s="230">
        <f>IF(N381="snížená",J381,0)</f>
        <v>0</v>
      </c>
      <c r="BG381" s="230">
        <f>IF(N381="zákl. přenesená",J381,0)</f>
        <v>0</v>
      </c>
      <c r="BH381" s="230">
        <f>IF(N381="sníž. přenesená",J381,0)</f>
        <v>0</v>
      </c>
      <c r="BI381" s="230">
        <f>IF(N381="nulová",J381,0)</f>
        <v>0</v>
      </c>
      <c r="BJ381" s="16" t="s">
        <v>83</v>
      </c>
      <c r="BK381" s="230">
        <f>ROUND(I381*H381,2)</f>
        <v>0</v>
      </c>
      <c r="BL381" s="16" t="s">
        <v>206</v>
      </c>
      <c r="BM381" s="229" t="s">
        <v>3007</v>
      </c>
    </row>
    <row r="382" s="1" customFormat="1">
      <c r="B382" s="37"/>
      <c r="C382" s="38"/>
      <c r="D382" s="231" t="s">
        <v>208</v>
      </c>
      <c r="E382" s="38"/>
      <c r="F382" s="232" t="s">
        <v>3008</v>
      </c>
      <c r="G382" s="38"/>
      <c r="H382" s="38"/>
      <c r="I382" s="144"/>
      <c r="J382" s="38"/>
      <c r="K382" s="38"/>
      <c r="L382" s="42"/>
      <c r="M382" s="233"/>
      <c r="N382" s="82"/>
      <c r="O382" s="82"/>
      <c r="P382" s="82"/>
      <c r="Q382" s="82"/>
      <c r="R382" s="82"/>
      <c r="S382" s="82"/>
      <c r="T382" s="83"/>
      <c r="AT382" s="16" t="s">
        <v>208</v>
      </c>
      <c r="AU382" s="16" t="s">
        <v>85</v>
      </c>
    </row>
    <row r="383" s="1" customFormat="1">
      <c r="B383" s="37"/>
      <c r="C383" s="38"/>
      <c r="D383" s="231" t="s">
        <v>210</v>
      </c>
      <c r="E383" s="38"/>
      <c r="F383" s="234" t="s">
        <v>2615</v>
      </c>
      <c r="G383" s="38"/>
      <c r="H383" s="38"/>
      <c r="I383" s="144"/>
      <c r="J383" s="38"/>
      <c r="K383" s="38"/>
      <c r="L383" s="42"/>
      <c r="M383" s="233"/>
      <c r="N383" s="82"/>
      <c r="O383" s="82"/>
      <c r="P383" s="82"/>
      <c r="Q383" s="82"/>
      <c r="R383" s="82"/>
      <c r="S383" s="82"/>
      <c r="T383" s="83"/>
      <c r="AT383" s="16" t="s">
        <v>210</v>
      </c>
      <c r="AU383" s="16" t="s">
        <v>85</v>
      </c>
    </row>
    <row r="384" s="12" customFormat="1">
      <c r="B384" s="235"/>
      <c r="C384" s="236"/>
      <c r="D384" s="231" t="s">
        <v>214</v>
      </c>
      <c r="E384" s="237" t="s">
        <v>30</v>
      </c>
      <c r="F384" s="238" t="s">
        <v>3009</v>
      </c>
      <c r="G384" s="236"/>
      <c r="H384" s="239">
        <v>570.35000000000002</v>
      </c>
      <c r="I384" s="240"/>
      <c r="J384" s="236"/>
      <c r="K384" s="236"/>
      <c r="L384" s="241"/>
      <c r="M384" s="242"/>
      <c r="N384" s="243"/>
      <c r="O384" s="243"/>
      <c r="P384" s="243"/>
      <c r="Q384" s="243"/>
      <c r="R384" s="243"/>
      <c r="S384" s="243"/>
      <c r="T384" s="244"/>
      <c r="AT384" s="245" t="s">
        <v>214</v>
      </c>
      <c r="AU384" s="245" t="s">
        <v>85</v>
      </c>
      <c r="AV384" s="12" t="s">
        <v>85</v>
      </c>
      <c r="AW384" s="12" t="s">
        <v>36</v>
      </c>
      <c r="AX384" s="12" t="s">
        <v>83</v>
      </c>
      <c r="AY384" s="245" t="s">
        <v>199</v>
      </c>
    </row>
    <row r="385" s="1" customFormat="1" ht="16.5" customHeight="1">
      <c r="B385" s="37"/>
      <c r="C385" s="263" t="s">
        <v>687</v>
      </c>
      <c r="D385" s="263" t="s">
        <v>774</v>
      </c>
      <c r="E385" s="264" t="s">
        <v>3010</v>
      </c>
      <c r="F385" s="265" t="s">
        <v>3011</v>
      </c>
      <c r="G385" s="266" t="s">
        <v>229</v>
      </c>
      <c r="H385" s="267">
        <v>578.90499999999997</v>
      </c>
      <c r="I385" s="268"/>
      <c r="J385" s="269">
        <f>ROUND(I385*H385,2)</f>
        <v>0</v>
      </c>
      <c r="K385" s="265" t="s">
        <v>205</v>
      </c>
      <c r="L385" s="270"/>
      <c r="M385" s="271" t="s">
        <v>30</v>
      </c>
      <c r="N385" s="272" t="s">
        <v>46</v>
      </c>
      <c r="O385" s="82"/>
      <c r="P385" s="227">
        <f>O385*H385</f>
        <v>0</v>
      </c>
      <c r="Q385" s="227">
        <v>0.074999999999999997</v>
      </c>
      <c r="R385" s="227">
        <f>Q385*H385</f>
        <v>43.417874999999995</v>
      </c>
      <c r="S385" s="227">
        <v>0</v>
      </c>
      <c r="T385" s="228">
        <f>S385*H385</f>
        <v>0</v>
      </c>
      <c r="AR385" s="229" t="s">
        <v>263</v>
      </c>
      <c r="AT385" s="229" t="s">
        <v>774</v>
      </c>
      <c r="AU385" s="229" t="s">
        <v>85</v>
      </c>
      <c r="AY385" s="16" t="s">
        <v>199</v>
      </c>
      <c r="BE385" s="230">
        <f>IF(N385="základní",J385,0)</f>
        <v>0</v>
      </c>
      <c r="BF385" s="230">
        <f>IF(N385="snížená",J385,0)</f>
        <v>0</v>
      </c>
      <c r="BG385" s="230">
        <f>IF(N385="zákl. přenesená",J385,0)</f>
        <v>0</v>
      </c>
      <c r="BH385" s="230">
        <f>IF(N385="sníž. přenesená",J385,0)</f>
        <v>0</v>
      </c>
      <c r="BI385" s="230">
        <f>IF(N385="nulová",J385,0)</f>
        <v>0</v>
      </c>
      <c r="BJ385" s="16" t="s">
        <v>83</v>
      </c>
      <c r="BK385" s="230">
        <f>ROUND(I385*H385,2)</f>
        <v>0</v>
      </c>
      <c r="BL385" s="16" t="s">
        <v>206</v>
      </c>
      <c r="BM385" s="229" t="s">
        <v>3012</v>
      </c>
    </row>
    <row r="386" s="1" customFormat="1">
      <c r="B386" s="37"/>
      <c r="C386" s="38"/>
      <c r="D386" s="231" t="s">
        <v>208</v>
      </c>
      <c r="E386" s="38"/>
      <c r="F386" s="232" t="s">
        <v>3011</v>
      </c>
      <c r="G386" s="38"/>
      <c r="H386" s="38"/>
      <c r="I386" s="144"/>
      <c r="J386" s="38"/>
      <c r="K386" s="38"/>
      <c r="L386" s="42"/>
      <c r="M386" s="233"/>
      <c r="N386" s="82"/>
      <c r="O386" s="82"/>
      <c r="P386" s="82"/>
      <c r="Q386" s="82"/>
      <c r="R386" s="82"/>
      <c r="S386" s="82"/>
      <c r="T386" s="83"/>
      <c r="AT386" s="16" t="s">
        <v>208</v>
      </c>
      <c r="AU386" s="16" t="s">
        <v>85</v>
      </c>
    </row>
    <row r="387" s="1" customFormat="1" ht="16.5" customHeight="1">
      <c r="B387" s="37"/>
      <c r="C387" s="218" t="s">
        <v>693</v>
      </c>
      <c r="D387" s="218" t="s">
        <v>201</v>
      </c>
      <c r="E387" s="219" t="s">
        <v>3013</v>
      </c>
      <c r="F387" s="220" t="s">
        <v>3014</v>
      </c>
      <c r="G387" s="221" t="s">
        <v>277</v>
      </c>
      <c r="H387" s="222">
        <v>21</v>
      </c>
      <c r="I387" s="223"/>
      <c r="J387" s="224">
        <f>ROUND(I387*H387,2)</f>
        <v>0</v>
      </c>
      <c r="K387" s="220" t="s">
        <v>205</v>
      </c>
      <c r="L387" s="42"/>
      <c r="M387" s="225" t="s">
        <v>30</v>
      </c>
      <c r="N387" s="226" t="s">
        <v>46</v>
      </c>
      <c r="O387" s="82"/>
      <c r="P387" s="227">
        <f>O387*H387</f>
        <v>0</v>
      </c>
      <c r="Q387" s="227">
        <v>6.7500000000000001E-05</v>
      </c>
      <c r="R387" s="227">
        <f>Q387*H387</f>
        <v>0.0014174999999999999</v>
      </c>
      <c r="S387" s="227">
        <v>0</v>
      </c>
      <c r="T387" s="228">
        <f>S387*H387</f>
        <v>0</v>
      </c>
      <c r="AR387" s="229" t="s">
        <v>206</v>
      </c>
      <c r="AT387" s="229" t="s">
        <v>201</v>
      </c>
      <c r="AU387" s="229" t="s">
        <v>85</v>
      </c>
      <c r="AY387" s="16" t="s">
        <v>199</v>
      </c>
      <c r="BE387" s="230">
        <f>IF(N387="základní",J387,0)</f>
        <v>0</v>
      </c>
      <c r="BF387" s="230">
        <f>IF(N387="snížená",J387,0)</f>
        <v>0</v>
      </c>
      <c r="BG387" s="230">
        <f>IF(N387="zákl. přenesená",J387,0)</f>
        <v>0</v>
      </c>
      <c r="BH387" s="230">
        <f>IF(N387="sníž. přenesená",J387,0)</f>
        <v>0</v>
      </c>
      <c r="BI387" s="230">
        <f>IF(N387="nulová",J387,0)</f>
        <v>0</v>
      </c>
      <c r="BJ387" s="16" t="s">
        <v>83</v>
      </c>
      <c r="BK387" s="230">
        <f>ROUND(I387*H387,2)</f>
        <v>0</v>
      </c>
      <c r="BL387" s="16" t="s">
        <v>206</v>
      </c>
      <c r="BM387" s="229" t="s">
        <v>3015</v>
      </c>
    </row>
    <row r="388" s="1" customFormat="1">
      <c r="B388" s="37"/>
      <c r="C388" s="38"/>
      <c r="D388" s="231" t="s">
        <v>208</v>
      </c>
      <c r="E388" s="38"/>
      <c r="F388" s="232" t="s">
        <v>3016</v>
      </c>
      <c r="G388" s="38"/>
      <c r="H388" s="38"/>
      <c r="I388" s="144"/>
      <c r="J388" s="38"/>
      <c r="K388" s="38"/>
      <c r="L388" s="42"/>
      <c r="M388" s="233"/>
      <c r="N388" s="82"/>
      <c r="O388" s="82"/>
      <c r="P388" s="82"/>
      <c r="Q388" s="82"/>
      <c r="R388" s="82"/>
      <c r="S388" s="82"/>
      <c r="T388" s="83"/>
      <c r="AT388" s="16" t="s">
        <v>208</v>
      </c>
      <c r="AU388" s="16" t="s">
        <v>85</v>
      </c>
    </row>
    <row r="389" s="1" customFormat="1">
      <c r="B389" s="37"/>
      <c r="C389" s="38"/>
      <c r="D389" s="231" t="s">
        <v>210</v>
      </c>
      <c r="E389" s="38"/>
      <c r="F389" s="234" t="s">
        <v>3017</v>
      </c>
      <c r="G389" s="38"/>
      <c r="H389" s="38"/>
      <c r="I389" s="144"/>
      <c r="J389" s="38"/>
      <c r="K389" s="38"/>
      <c r="L389" s="42"/>
      <c r="M389" s="233"/>
      <c r="N389" s="82"/>
      <c r="O389" s="82"/>
      <c r="P389" s="82"/>
      <c r="Q389" s="82"/>
      <c r="R389" s="82"/>
      <c r="S389" s="82"/>
      <c r="T389" s="83"/>
      <c r="AT389" s="16" t="s">
        <v>210</v>
      </c>
      <c r="AU389" s="16" t="s">
        <v>85</v>
      </c>
    </row>
    <row r="390" s="1" customFormat="1" ht="16.5" customHeight="1">
      <c r="B390" s="37"/>
      <c r="C390" s="263" t="s">
        <v>698</v>
      </c>
      <c r="D390" s="263" t="s">
        <v>774</v>
      </c>
      <c r="E390" s="264" t="s">
        <v>3018</v>
      </c>
      <c r="F390" s="265" t="s">
        <v>3019</v>
      </c>
      <c r="G390" s="266" t="s">
        <v>277</v>
      </c>
      <c r="H390" s="267">
        <v>21.315000000000001</v>
      </c>
      <c r="I390" s="268"/>
      <c r="J390" s="269">
        <f>ROUND(I390*H390,2)</f>
        <v>0</v>
      </c>
      <c r="K390" s="265" t="s">
        <v>205</v>
      </c>
      <c r="L390" s="270"/>
      <c r="M390" s="271" t="s">
        <v>30</v>
      </c>
      <c r="N390" s="272" t="s">
        <v>46</v>
      </c>
      <c r="O390" s="82"/>
      <c r="P390" s="227">
        <f>O390*H390</f>
        <v>0</v>
      </c>
      <c r="Q390" s="227">
        <v>0.01</v>
      </c>
      <c r="R390" s="227">
        <f>Q390*H390</f>
        <v>0.21315000000000001</v>
      </c>
      <c r="S390" s="227">
        <v>0</v>
      </c>
      <c r="T390" s="228">
        <f>S390*H390</f>
        <v>0</v>
      </c>
      <c r="AR390" s="229" t="s">
        <v>263</v>
      </c>
      <c r="AT390" s="229" t="s">
        <v>774</v>
      </c>
      <c r="AU390" s="229" t="s">
        <v>85</v>
      </c>
      <c r="AY390" s="16" t="s">
        <v>199</v>
      </c>
      <c r="BE390" s="230">
        <f>IF(N390="základní",J390,0)</f>
        <v>0</v>
      </c>
      <c r="BF390" s="230">
        <f>IF(N390="snížená",J390,0)</f>
        <v>0</v>
      </c>
      <c r="BG390" s="230">
        <f>IF(N390="zákl. přenesená",J390,0)</f>
        <v>0</v>
      </c>
      <c r="BH390" s="230">
        <f>IF(N390="sníž. přenesená",J390,0)</f>
        <v>0</v>
      </c>
      <c r="BI390" s="230">
        <f>IF(N390="nulová",J390,0)</f>
        <v>0</v>
      </c>
      <c r="BJ390" s="16" t="s">
        <v>83</v>
      </c>
      <c r="BK390" s="230">
        <f>ROUND(I390*H390,2)</f>
        <v>0</v>
      </c>
      <c r="BL390" s="16" t="s">
        <v>206</v>
      </c>
      <c r="BM390" s="229" t="s">
        <v>3020</v>
      </c>
    </row>
    <row r="391" s="1" customFormat="1">
      <c r="B391" s="37"/>
      <c r="C391" s="38"/>
      <c r="D391" s="231" t="s">
        <v>208</v>
      </c>
      <c r="E391" s="38"/>
      <c r="F391" s="232" t="s">
        <v>3019</v>
      </c>
      <c r="G391" s="38"/>
      <c r="H391" s="38"/>
      <c r="I391" s="144"/>
      <c r="J391" s="38"/>
      <c r="K391" s="38"/>
      <c r="L391" s="42"/>
      <c r="M391" s="233"/>
      <c r="N391" s="82"/>
      <c r="O391" s="82"/>
      <c r="P391" s="82"/>
      <c r="Q391" s="82"/>
      <c r="R391" s="82"/>
      <c r="S391" s="82"/>
      <c r="T391" s="83"/>
      <c r="AT391" s="16" t="s">
        <v>208</v>
      </c>
      <c r="AU391" s="16" t="s">
        <v>85</v>
      </c>
    </row>
    <row r="392" s="1" customFormat="1" ht="16.5" customHeight="1">
      <c r="B392" s="37"/>
      <c r="C392" s="218" t="s">
        <v>710</v>
      </c>
      <c r="D392" s="218" t="s">
        <v>201</v>
      </c>
      <c r="E392" s="219" t="s">
        <v>3021</v>
      </c>
      <c r="F392" s="220" t="s">
        <v>3022</v>
      </c>
      <c r="G392" s="221" t="s">
        <v>277</v>
      </c>
      <c r="H392" s="222">
        <v>19</v>
      </c>
      <c r="I392" s="223"/>
      <c r="J392" s="224">
        <f>ROUND(I392*H392,2)</f>
        <v>0</v>
      </c>
      <c r="K392" s="220" t="s">
        <v>205</v>
      </c>
      <c r="L392" s="42"/>
      <c r="M392" s="225" t="s">
        <v>30</v>
      </c>
      <c r="N392" s="226" t="s">
        <v>46</v>
      </c>
      <c r="O392" s="82"/>
      <c r="P392" s="227">
        <f>O392*H392</f>
        <v>0</v>
      </c>
      <c r="Q392" s="227">
        <v>0.000145</v>
      </c>
      <c r="R392" s="227">
        <f>Q392*H392</f>
        <v>0.0027550000000000001</v>
      </c>
      <c r="S392" s="227">
        <v>0</v>
      </c>
      <c r="T392" s="228">
        <f>S392*H392</f>
        <v>0</v>
      </c>
      <c r="AR392" s="229" t="s">
        <v>206</v>
      </c>
      <c r="AT392" s="229" t="s">
        <v>201</v>
      </c>
      <c r="AU392" s="229" t="s">
        <v>85</v>
      </c>
      <c r="AY392" s="16" t="s">
        <v>199</v>
      </c>
      <c r="BE392" s="230">
        <f>IF(N392="základní",J392,0)</f>
        <v>0</v>
      </c>
      <c r="BF392" s="230">
        <f>IF(N392="snížená",J392,0)</f>
        <v>0</v>
      </c>
      <c r="BG392" s="230">
        <f>IF(N392="zákl. přenesená",J392,0)</f>
        <v>0</v>
      </c>
      <c r="BH392" s="230">
        <f>IF(N392="sníž. přenesená",J392,0)</f>
        <v>0</v>
      </c>
      <c r="BI392" s="230">
        <f>IF(N392="nulová",J392,0)</f>
        <v>0</v>
      </c>
      <c r="BJ392" s="16" t="s">
        <v>83</v>
      </c>
      <c r="BK392" s="230">
        <f>ROUND(I392*H392,2)</f>
        <v>0</v>
      </c>
      <c r="BL392" s="16" t="s">
        <v>206</v>
      </c>
      <c r="BM392" s="229" t="s">
        <v>3023</v>
      </c>
    </row>
    <row r="393" s="1" customFormat="1">
      <c r="B393" s="37"/>
      <c r="C393" s="38"/>
      <c r="D393" s="231" t="s">
        <v>208</v>
      </c>
      <c r="E393" s="38"/>
      <c r="F393" s="232" t="s">
        <v>3024</v>
      </c>
      <c r="G393" s="38"/>
      <c r="H393" s="38"/>
      <c r="I393" s="144"/>
      <c r="J393" s="38"/>
      <c r="K393" s="38"/>
      <c r="L393" s="42"/>
      <c r="M393" s="233"/>
      <c r="N393" s="82"/>
      <c r="O393" s="82"/>
      <c r="P393" s="82"/>
      <c r="Q393" s="82"/>
      <c r="R393" s="82"/>
      <c r="S393" s="82"/>
      <c r="T393" s="83"/>
      <c r="AT393" s="16" t="s">
        <v>208</v>
      </c>
      <c r="AU393" s="16" t="s">
        <v>85</v>
      </c>
    </row>
    <row r="394" s="1" customFormat="1">
      <c r="B394" s="37"/>
      <c r="C394" s="38"/>
      <c r="D394" s="231" t="s">
        <v>210</v>
      </c>
      <c r="E394" s="38"/>
      <c r="F394" s="234" t="s">
        <v>3017</v>
      </c>
      <c r="G394" s="38"/>
      <c r="H394" s="38"/>
      <c r="I394" s="144"/>
      <c r="J394" s="38"/>
      <c r="K394" s="38"/>
      <c r="L394" s="42"/>
      <c r="M394" s="233"/>
      <c r="N394" s="82"/>
      <c r="O394" s="82"/>
      <c r="P394" s="82"/>
      <c r="Q394" s="82"/>
      <c r="R394" s="82"/>
      <c r="S394" s="82"/>
      <c r="T394" s="83"/>
      <c r="AT394" s="16" t="s">
        <v>210</v>
      </c>
      <c r="AU394" s="16" t="s">
        <v>85</v>
      </c>
    </row>
    <row r="395" s="1" customFormat="1" ht="16.5" customHeight="1">
      <c r="B395" s="37"/>
      <c r="C395" s="263" t="s">
        <v>712</v>
      </c>
      <c r="D395" s="263" t="s">
        <v>774</v>
      </c>
      <c r="E395" s="264" t="s">
        <v>3025</v>
      </c>
      <c r="F395" s="265" t="s">
        <v>3026</v>
      </c>
      <c r="G395" s="266" t="s">
        <v>277</v>
      </c>
      <c r="H395" s="267">
        <v>19.285</v>
      </c>
      <c r="I395" s="268"/>
      <c r="J395" s="269">
        <f>ROUND(I395*H395,2)</f>
        <v>0</v>
      </c>
      <c r="K395" s="265" t="s">
        <v>205</v>
      </c>
      <c r="L395" s="270"/>
      <c r="M395" s="271" t="s">
        <v>30</v>
      </c>
      <c r="N395" s="272" t="s">
        <v>46</v>
      </c>
      <c r="O395" s="82"/>
      <c r="P395" s="227">
        <f>O395*H395</f>
        <v>0</v>
      </c>
      <c r="Q395" s="227">
        <v>0.042000000000000003</v>
      </c>
      <c r="R395" s="227">
        <f>Q395*H395</f>
        <v>0.80997000000000008</v>
      </c>
      <c r="S395" s="227">
        <v>0</v>
      </c>
      <c r="T395" s="228">
        <f>S395*H395</f>
        <v>0</v>
      </c>
      <c r="AR395" s="229" t="s">
        <v>263</v>
      </c>
      <c r="AT395" s="229" t="s">
        <v>774</v>
      </c>
      <c r="AU395" s="229" t="s">
        <v>85</v>
      </c>
      <c r="AY395" s="16" t="s">
        <v>199</v>
      </c>
      <c r="BE395" s="230">
        <f>IF(N395="základní",J395,0)</f>
        <v>0</v>
      </c>
      <c r="BF395" s="230">
        <f>IF(N395="snížená",J395,0)</f>
        <v>0</v>
      </c>
      <c r="BG395" s="230">
        <f>IF(N395="zákl. přenesená",J395,0)</f>
        <v>0</v>
      </c>
      <c r="BH395" s="230">
        <f>IF(N395="sníž. přenesená",J395,0)</f>
        <v>0</v>
      </c>
      <c r="BI395" s="230">
        <f>IF(N395="nulová",J395,0)</f>
        <v>0</v>
      </c>
      <c r="BJ395" s="16" t="s">
        <v>83</v>
      </c>
      <c r="BK395" s="230">
        <f>ROUND(I395*H395,2)</f>
        <v>0</v>
      </c>
      <c r="BL395" s="16" t="s">
        <v>206</v>
      </c>
      <c r="BM395" s="229" t="s">
        <v>3027</v>
      </c>
    </row>
    <row r="396" s="1" customFormat="1">
      <c r="B396" s="37"/>
      <c r="C396" s="38"/>
      <c r="D396" s="231" t="s">
        <v>208</v>
      </c>
      <c r="E396" s="38"/>
      <c r="F396" s="232" t="s">
        <v>3026</v>
      </c>
      <c r="G396" s="38"/>
      <c r="H396" s="38"/>
      <c r="I396" s="144"/>
      <c r="J396" s="38"/>
      <c r="K396" s="38"/>
      <c r="L396" s="42"/>
      <c r="M396" s="233"/>
      <c r="N396" s="82"/>
      <c r="O396" s="82"/>
      <c r="P396" s="82"/>
      <c r="Q396" s="82"/>
      <c r="R396" s="82"/>
      <c r="S396" s="82"/>
      <c r="T396" s="83"/>
      <c r="AT396" s="16" t="s">
        <v>208</v>
      </c>
      <c r="AU396" s="16" t="s">
        <v>85</v>
      </c>
    </row>
    <row r="397" s="1" customFormat="1" ht="16.5" customHeight="1">
      <c r="B397" s="37"/>
      <c r="C397" s="218" t="s">
        <v>714</v>
      </c>
      <c r="D397" s="218" t="s">
        <v>201</v>
      </c>
      <c r="E397" s="219" t="s">
        <v>3028</v>
      </c>
      <c r="F397" s="220" t="s">
        <v>3029</v>
      </c>
      <c r="G397" s="221" t="s">
        <v>229</v>
      </c>
      <c r="H397" s="222">
        <v>2</v>
      </c>
      <c r="I397" s="223"/>
      <c r="J397" s="224">
        <f>ROUND(I397*H397,2)</f>
        <v>0</v>
      </c>
      <c r="K397" s="220" t="s">
        <v>205</v>
      </c>
      <c r="L397" s="42"/>
      <c r="M397" s="225" t="s">
        <v>30</v>
      </c>
      <c r="N397" s="226" t="s">
        <v>46</v>
      </c>
      <c r="O397" s="82"/>
      <c r="P397" s="227">
        <f>O397*H397</f>
        <v>0</v>
      </c>
      <c r="Q397" s="227">
        <v>0</v>
      </c>
      <c r="R397" s="227">
        <f>Q397*H397</f>
        <v>0</v>
      </c>
      <c r="S397" s="227">
        <v>0</v>
      </c>
      <c r="T397" s="228">
        <f>S397*H397</f>
        <v>0</v>
      </c>
      <c r="AR397" s="229" t="s">
        <v>206</v>
      </c>
      <c r="AT397" s="229" t="s">
        <v>201</v>
      </c>
      <c r="AU397" s="229" t="s">
        <v>85</v>
      </c>
      <c r="AY397" s="16" t="s">
        <v>199</v>
      </c>
      <c r="BE397" s="230">
        <f>IF(N397="základní",J397,0)</f>
        <v>0</v>
      </c>
      <c r="BF397" s="230">
        <f>IF(N397="snížená",J397,0)</f>
        <v>0</v>
      </c>
      <c r="BG397" s="230">
        <f>IF(N397="zákl. přenesená",J397,0)</f>
        <v>0</v>
      </c>
      <c r="BH397" s="230">
        <f>IF(N397="sníž. přenesená",J397,0)</f>
        <v>0</v>
      </c>
      <c r="BI397" s="230">
        <f>IF(N397="nulová",J397,0)</f>
        <v>0</v>
      </c>
      <c r="BJ397" s="16" t="s">
        <v>83</v>
      </c>
      <c r="BK397" s="230">
        <f>ROUND(I397*H397,2)</f>
        <v>0</v>
      </c>
      <c r="BL397" s="16" t="s">
        <v>206</v>
      </c>
      <c r="BM397" s="229" t="s">
        <v>3030</v>
      </c>
    </row>
    <row r="398" s="1" customFormat="1">
      <c r="B398" s="37"/>
      <c r="C398" s="38"/>
      <c r="D398" s="231" t="s">
        <v>208</v>
      </c>
      <c r="E398" s="38"/>
      <c r="F398" s="232" t="s">
        <v>3031</v>
      </c>
      <c r="G398" s="38"/>
      <c r="H398" s="38"/>
      <c r="I398" s="144"/>
      <c r="J398" s="38"/>
      <c r="K398" s="38"/>
      <c r="L398" s="42"/>
      <c r="M398" s="233"/>
      <c r="N398" s="82"/>
      <c r="O398" s="82"/>
      <c r="P398" s="82"/>
      <c r="Q398" s="82"/>
      <c r="R398" s="82"/>
      <c r="S398" s="82"/>
      <c r="T398" s="83"/>
      <c r="AT398" s="16" t="s">
        <v>208</v>
      </c>
      <c r="AU398" s="16" t="s">
        <v>85</v>
      </c>
    </row>
    <row r="399" s="1" customFormat="1">
      <c r="B399" s="37"/>
      <c r="C399" s="38"/>
      <c r="D399" s="231" t="s">
        <v>210</v>
      </c>
      <c r="E399" s="38"/>
      <c r="F399" s="234" t="s">
        <v>869</v>
      </c>
      <c r="G399" s="38"/>
      <c r="H399" s="38"/>
      <c r="I399" s="144"/>
      <c r="J399" s="38"/>
      <c r="K399" s="38"/>
      <c r="L399" s="42"/>
      <c r="M399" s="233"/>
      <c r="N399" s="82"/>
      <c r="O399" s="82"/>
      <c r="P399" s="82"/>
      <c r="Q399" s="82"/>
      <c r="R399" s="82"/>
      <c r="S399" s="82"/>
      <c r="T399" s="83"/>
      <c r="AT399" s="16" t="s">
        <v>210</v>
      </c>
      <c r="AU399" s="16" t="s">
        <v>85</v>
      </c>
    </row>
    <row r="400" s="1" customFormat="1" ht="16.5" customHeight="1">
      <c r="B400" s="37"/>
      <c r="C400" s="263" t="s">
        <v>716</v>
      </c>
      <c r="D400" s="263" t="s">
        <v>774</v>
      </c>
      <c r="E400" s="264" t="s">
        <v>3032</v>
      </c>
      <c r="F400" s="265" t="s">
        <v>3033</v>
      </c>
      <c r="G400" s="266" t="s">
        <v>229</v>
      </c>
      <c r="H400" s="267">
        <v>2</v>
      </c>
      <c r="I400" s="268"/>
      <c r="J400" s="269">
        <f>ROUND(I400*H400,2)</f>
        <v>0</v>
      </c>
      <c r="K400" s="265" t="s">
        <v>205</v>
      </c>
      <c r="L400" s="270"/>
      <c r="M400" s="271" t="s">
        <v>30</v>
      </c>
      <c r="N400" s="272" t="s">
        <v>46</v>
      </c>
      <c r="O400" s="82"/>
      <c r="P400" s="227">
        <f>O400*H400</f>
        <v>0</v>
      </c>
      <c r="Q400" s="227">
        <v>0.00096000000000000002</v>
      </c>
      <c r="R400" s="227">
        <f>Q400*H400</f>
        <v>0.0019200000000000001</v>
      </c>
      <c r="S400" s="227">
        <v>0</v>
      </c>
      <c r="T400" s="228">
        <f>S400*H400</f>
        <v>0</v>
      </c>
      <c r="AR400" s="229" t="s">
        <v>263</v>
      </c>
      <c r="AT400" s="229" t="s">
        <v>774</v>
      </c>
      <c r="AU400" s="229" t="s">
        <v>85</v>
      </c>
      <c r="AY400" s="16" t="s">
        <v>199</v>
      </c>
      <c r="BE400" s="230">
        <f>IF(N400="základní",J400,0)</f>
        <v>0</v>
      </c>
      <c r="BF400" s="230">
        <f>IF(N400="snížená",J400,0)</f>
        <v>0</v>
      </c>
      <c r="BG400" s="230">
        <f>IF(N400="zákl. přenesená",J400,0)</f>
        <v>0</v>
      </c>
      <c r="BH400" s="230">
        <f>IF(N400="sníž. přenesená",J400,0)</f>
        <v>0</v>
      </c>
      <c r="BI400" s="230">
        <f>IF(N400="nulová",J400,0)</f>
        <v>0</v>
      </c>
      <c r="BJ400" s="16" t="s">
        <v>83</v>
      </c>
      <c r="BK400" s="230">
        <f>ROUND(I400*H400,2)</f>
        <v>0</v>
      </c>
      <c r="BL400" s="16" t="s">
        <v>206</v>
      </c>
      <c r="BM400" s="229" t="s">
        <v>3034</v>
      </c>
    </row>
    <row r="401" s="1" customFormat="1">
      <c r="B401" s="37"/>
      <c r="C401" s="38"/>
      <c r="D401" s="231" t="s">
        <v>208</v>
      </c>
      <c r="E401" s="38"/>
      <c r="F401" s="232" t="s">
        <v>3033</v>
      </c>
      <c r="G401" s="38"/>
      <c r="H401" s="38"/>
      <c r="I401" s="144"/>
      <c r="J401" s="38"/>
      <c r="K401" s="38"/>
      <c r="L401" s="42"/>
      <c r="M401" s="233"/>
      <c r="N401" s="82"/>
      <c r="O401" s="82"/>
      <c r="P401" s="82"/>
      <c r="Q401" s="82"/>
      <c r="R401" s="82"/>
      <c r="S401" s="82"/>
      <c r="T401" s="83"/>
      <c r="AT401" s="16" t="s">
        <v>208</v>
      </c>
      <c r="AU401" s="16" t="s">
        <v>85</v>
      </c>
    </row>
    <row r="402" s="1" customFormat="1" ht="16.5" customHeight="1">
      <c r="B402" s="37"/>
      <c r="C402" s="218" t="s">
        <v>721</v>
      </c>
      <c r="D402" s="218" t="s">
        <v>201</v>
      </c>
      <c r="E402" s="219" t="s">
        <v>3035</v>
      </c>
      <c r="F402" s="220" t="s">
        <v>3036</v>
      </c>
      <c r="G402" s="221" t="s">
        <v>229</v>
      </c>
      <c r="H402" s="222">
        <v>197.34</v>
      </c>
      <c r="I402" s="223"/>
      <c r="J402" s="224">
        <f>ROUND(I402*H402,2)</f>
        <v>0</v>
      </c>
      <c r="K402" s="220" t="s">
        <v>205</v>
      </c>
      <c r="L402" s="42"/>
      <c r="M402" s="225" t="s">
        <v>30</v>
      </c>
      <c r="N402" s="226" t="s">
        <v>46</v>
      </c>
      <c r="O402" s="82"/>
      <c r="P402" s="227">
        <f>O402*H402</f>
        <v>0</v>
      </c>
      <c r="Q402" s="227">
        <v>0</v>
      </c>
      <c r="R402" s="227">
        <f>Q402*H402</f>
        <v>0</v>
      </c>
      <c r="S402" s="227">
        <v>0</v>
      </c>
      <c r="T402" s="228">
        <f>S402*H402</f>
        <v>0</v>
      </c>
      <c r="AR402" s="229" t="s">
        <v>206</v>
      </c>
      <c r="AT402" s="229" t="s">
        <v>201</v>
      </c>
      <c r="AU402" s="229" t="s">
        <v>85</v>
      </c>
      <c r="AY402" s="16" t="s">
        <v>199</v>
      </c>
      <c r="BE402" s="230">
        <f>IF(N402="základní",J402,0)</f>
        <v>0</v>
      </c>
      <c r="BF402" s="230">
        <f>IF(N402="snížená",J402,0)</f>
        <v>0</v>
      </c>
      <c r="BG402" s="230">
        <f>IF(N402="zákl. přenesená",J402,0)</f>
        <v>0</v>
      </c>
      <c r="BH402" s="230">
        <f>IF(N402="sníž. přenesená",J402,0)</f>
        <v>0</v>
      </c>
      <c r="BI402" s="230">
        <f>IF(N402="nulová",J402,0)</f>
        <v>0</v>
      </c>
      <c r="BJ402" s="16" t="s">
        <v>83</v>
      </c>
      <c r="BK402" s="230">
        <f>ROUND(I402*H402,2)</f>
        <v>0</v>
      </c>
      <c r="BL402" s="16" t="s">
        <v>206</v>
      </c>
      <c r="BM402" s="229" t="s">
        <v>3037</v>
      </c>
    </row>
    <row r="403" s="1" customFormat="1">
      <c r="B403" s="37"/>
      <c r="C403" s="38"/>
      <c r="D403" s="231" t="s">
        <v>208</v>
      </c>
      <c r="E403" s="38"/>
      <c r="F403" s="232" t="s">
        <v>3038</v>
      </c>
      <c r="G403" s="38"/>
      <c r="H403" s="38"/>
      <c r="I403" s="144"/>
      <c r="J403" s="38"/>
      <c r="K403" s="38"/>
      <c r="L403" s="42"/>
      <c r="M403" s="233"/>
      <c r="N403" s="82"/>
      <c r="O403" s="82"/>
      <c r="P403" s="82"/>
      <c r="Q403" s="82"/>
      <c r="R403" s="82"/>
      <c r="S403" s="82"/>
      <c r="T403" s="83"/>
      <c r="AT403" s="16" t="s">
        <v>208</v>
      </c>
      <c r="AU403" s="16" t="s">
        <v>85</v>
      </c>
    </row>
    <row r="404" s="1" customFormat="1">
      <c r="B404" s="37"/>
      <c r="C404" s="38"/>
      <c r="D404" s="231" t="s">
        <v>210</v>
      </c>
      <c r="E404" s="38"/>
      <c r="F404" s="234" t="s">
        <v>869</v>
      </c>
      <c r="G404" s="38"/>
      <c r="H404" s="38"/>
      <c r="I404" s="144"/>
      <c r="J404" s="38"/>
      <c r="K404" s="38"/>
      <c r="L404" s="42"/>
      <c r="M404" s="233"/>
      <c r="N404" s="82"/>
      <c r="O404" s="82"/>
      <c r="P404" s="82"/>
      <c r="Q404" s="82"/>
      <c r="R404" s="82"/>
      <c r="S404" s="82"/>
      <c r="T404" s="83"/>
      <c r="AT404" s="16" t="s">
        <v>210</v>
      </c>
      <c r="AU404" s="16" t="s">
        <v>85</v>
      </c>
    </row>
    <row r="405" s="1" customFormat="1" ht="16.5" customHeight="1">
      <c r="B405" s="37"/>
      <c r="C405" s="263" t="s">
        <v>726</v>
      </c>
      <c r="D405" s="263" t="s">
        <v>774</v>
      </c>
      <c r="E405" s="264" t="s">
        <v>3039</v>
      </c>
      <c r="F405" s="265" t="s">
        <v>3040</v>
      </c>
      <c r="G405" s="266" t="s">
        <v>229</v>
      </c>
      <c r="H405" s="267">
        <v>201.28700000000001</v>
      </c>
      <c r="I405" s="268"/>
      <c r="J405" s="269">
        <f>ROUND(I405*H405,2)</f>
        <v>0</v>
      </c>
      <c r="K405" s="265" t="s">
        <v>205</v>
      </c>
      <c r="L405" s="270"/>
      <c r="M405" s="271" t="s">
        <v>30</v>
      </c>
      <c r="N405" s="272" t="s">
        <v>46</v>
      </c>
      <c r="O405" s="82"/>
      <c r="P405" s="227">
        <f>O405*H405</f>
        <v>0</v>
      </c>
      <c r="Q405" s="227">
        <v>0.00147</v>
      </c>
      <c r="R405" s="227">
        <f>Q405*H405</f>
        <v>0.29589188999999999</v>
      </c>
      <c r="S405" s="227">
        <v>0</v>
      </c>
      <c r="T405" s="228">
        <f>S405*H405</f>
        <v>0</v>
      </c>
      <c r="AR405" s="229" t="s">
        <v>263</v>
      </c>
      <c r="AT405" s="229" t="s">
        <v>774</v>
      </c>
      <c r="AU405" s="229" t="s">
        <v>85</v>
      </c>
      <c r="AY405" s="16" t="s">
        <v>199</v>
      </c>
      <c r="BE405" s="230">
        <f>IF(N405="základní",J405,0)</f>
        <v>0</v>
      </c>
      <c r="BF405" s="230">
        <f>IF(N405="snížená",J405,0)</f>
        <v>0</v>
      </c>
      <c r="BG405" s="230">
        <f>IF(N405="zákl. přenesená",J405,0)</f>
        <v>0</v>
      </c>
      <c r="BH405" s="230">
        <f>IF(N405="sníž. přenesená",J405,0)</f>
        <v>0</v>
      </c>
      <c r="BI405" s="230">
        <f>IF(N405="nulová",J405,0)</f>
        <v>0</v>
      </c>
      <c r="BJ405" s="16" t="s">
        <v>83</v>
      </c>
      <c r="BK405" s="230">
        <f>ROUND(I405*H405,2)</f>
        <v>0</v>
      </c>
      <c r="BL405" s="16" t="s">
        <v>206</v>
      </c>
      <c r="BM405" s="229" t="s">
        <v>3041</v>
      </c>
    </row>
    <row r="406" s="1" customFormat="1">
      <c r="B406" s="37"/>
      <c r="C406" s="38"/>
      <c r="D406" s="231" t="s">
        <v>208</v>
      </c>
      <c r="E406" s="38"/>
      <c r="F406" s="232" t="s">
        <v>3040</v>
      </c>
      <c r="G406" s="38"/>
      <c r="H406" s="38"/>
      <c r="I406" s="144"/>
      <c r="J406" s="38"/>
      <c r="K406" s="38"/>
      <c r="L406" s="42"/>
      <c r="M406" s="233"/>
      <c r="N406" s="82"/>
      <c r="O406" s="82"/>
      <c r="P406" s="82"/>
      <c r="Q406" s="82"/>
      <c r="R406" s="82"/>
      <c r="S406" s="82"/>
      <c r="T406" s="83"/>
      <c r="AT406" s="16" t="s">
        <v>208</v>
      </c>
      <c r="AU406" s="16" t="s">
        <v>85</v>
      </c>
    </row>
    <row r="407" s="1" customFormat="1" ht="16.5" customHeight="1">
      <c r="B407" s="37"/>
      <c r="C407" s="218" t="s">
        <v>1758</v>
      </c>
      <c r="D407" s="218" t="s">
        <v>201</v>
      </c>
      <c r="E407" s="219" t="s">
        <v>865</v>
      </c>
      <c r="F407" s="220" t="s">
        <v>866</v>
      </c>
      <c r="G407" s="221" t="s">
        <v>229</v>
      </c>
      <c r="H407" s="222">
        <v>5</v>
      </c>
      <c r="I407" s="223"/>
      <c r="J407" s="224">
        <f>ROUND(I407*H407,2)</f>
        <v>0</v>
      </c>
      <c r="K407" s="220" t="s">
        <v>205</v>
      </c>
      <c r="L407" s="42"/>
      <c r="M407" s="225" t="s">
        <v>30</v>
      </c>
      <c r="N407" s="226" t="s">
        <v>46</v>
      </c>
      <c r="O407" s="82"/>
      <c r="P407" s="227">
        <f>O407*H407</f>
        <v>0</v>
      </c>
      <c r="Q407" s="227">
        <v>6.0000000000000002E-06</v>
      </c>
      <c r="R407" s="227">
        <f>Q407*H407</f>
        <v>3.0000000000000001E-05</v>
      </c>
      <c r="S407" s="227">
        <v>0</v>
      </c>
      <c r="T407" s="228">
        <f>S407*H407</f>
        <v>0</v>
      </c>
      <c r="AR407" s="229" t="s">
        <v>206</v>
      </c>
      <c r="AT407" s="229" t="s">
        <v>201</v>
      </c>
      <c r="AU407" s="229" t="s">
        <v>85</v>
      </c>
      <c r="AY407" s="16" t="s">
        <v>199</v>
      </c>
      <c r="BE407" s="230">
        <f>IF(N407="základní",J407,0)</f>
        <v>0</v>
      </c>
      <c r="BF407" s="230">
        <f>IF(N407="snížená",J407,0)</f>
        <v>0</v>
      </c>
      <c r="BG407" s="230">
        <f>IF(N407="zákl. přenesená",J407,0)</f>
        <v>0</v>
      </c>
      <c r="BH407" s="230">
        <f>IF(N407="sníž. přenesená",J407,0)</f>
        <v>0</v>
      </c>
      <c r="BI407" s="230">
        <f>IF(N407="nulová",J407,0)</f>
        <v>0</v>
      </c>
      <c r="BJ407" s="16" t="s">
        <v>83</v>
      </c>
      <c r="BK407" s="230">
        <f>ROUND(I407*H407,2)</f>
        <v>0</v>
      </c>
      <c r="BL407" s="16" t="s">
        <v>206</v>
      </c>
      <c r="BM407" s="229" t="s">
        <v>3042</v>
      </c>
    </row>
    <row r="408" s="1" customFormat="1">
      <c r="B408" s="37"/>
      <c r="C408" s="38"/>
      <c r="D408" s="231" t="s">
        <v>208</v>
      </c>
      <c r="E408" s="38"/>
      <c r="F408" s="232" t="s">
        <v>868</v>
      </c>
      <c r="G408" s="38"/>
      <c r="H408" s="38"/>
      <c r="I408" s="144"/>
      <c r="J408" s="38"/>
      <c r="K408" s="38"/>
      <c r="L408" s="42"/>
      <c r="M408" s="233"/>
      <c r="N408" s="82"/>
      <c r="O408" s="82"/>
      <c r="P408" s="82"/>
      <c r="Q408" s="82"/>
      <c r="R408" s="82"/>
      <c r="S408" s="82"/>
      <c r="T408" s="83"/>
      <c r="AT408" s="16" t="s">
        <v>208</v>
      </c>
      <c r="AU408" s="16" t="s">
        <v>85</v>
      </c>
    </row>
    <row r="409" s="1" customFormat="1">
      <c r="B409" s="37"/>
      <c r="C409" s="38"/>
      <c r="D409" s="231" t="s">
        <v>210</v>
      </c>
      <c r="E409" s="38"/>
      <c r="F409" s="234" t="s">
        <v>869</v>
      </c>
      <c r="G409" s="38"/>
      <c r="H409" s="38"/>
      <c r="I409" s="144"/>
      <c r="J409" s="38"/>
      <c r="K409" s="38"/>
      <c r="L409" s="42"/>
      <c r="M409" s="233"/>
      <c r="N409" s="82"/>
      <c r="O409" s="82"/>
      <c r="P409" s="82"/>
      <c r="Q409" s="82"/>
      <c r="R409" s="82"/>
      <c r="S409" s="82"/>
      <c r="T409" s="83"/>
      <c r="AT409" s="16" t="s">
        <v>210</v>
      </c>
      <c r="AU409" s="16" t="s">
        <v>85</v>
      </c>
    </row>
    <row r="410" s="1" customFormat="1" ht="16.5" customHeight="1">
      <c r="B410" s="37"/>
      <c r="C410" s="263" t="s">
        <v>1764</v>
      </c>
      <c r="D410" s="263" t="s">
        <v>774</v>
      </c>
      <c r="E410" s="264" t="s">
        <v>3043</v>
      </c>
      <c r="F410" s="265" t="s">
        <v>3044</v>
      </c>
      <c r="G410" s="266" t="s">
        <v>229</v>
      </c>
      <c r="H410" s="267">
        <v>5.1500000000000004</v>
      </c>
      <c r="I410" s="268"/>
      <c r="J410" s="269">
        <f>ROUND(I410*H410,2)</f>
        <v>0</v>
      </c>
      <c r="K410" s="265" t="s">
        <v>205</v>
      </c>
      <c r="L410" s="270"/>
      <c r="M410" s="271" t="s">
        <v>30</v>
      </c>
      <c r="N410" s="272" t="s">
        <v>46</v>
      </c>
      <c r="O410" s="82"/>
      <c r="P410" s="227">
        <f>O410*H410</f>
        <v>0</v>
      </c>
      <c r="Q410" s="227">
        <v>0.0016000000000000001</v>
      </c>
      <c r="R410" s="227">
        <f>Q410*H410</f>
        <v>0.0082400000000000008</v>
      </c>
      <c r="S410" s="227">
        <v>0</v>
      </c>
      <c r="T410" s="228">
        <f>S410*H410</f>
        <v>0</v>
      </c>
      <c r="AR410" s="229" t="s">
        <v>263</v>
      </c>
      <c r="AT410" s="229" t="s">
        <v>774</v>
      </c>
      <c r="AU410" s="229" t="s">
        <v>85</v>
      </c>
      <c r="AY410" s="16" t="s">
        <v>199</v>
      </c>
      <c r="BE410" s="230">
        <f>IF(N410="základní",J410,0)</f>
        <v>0</v>
      </c>
      <c r="BF410" s="230">
        <f>IF(N410="snížená",J410,0)</f>
        <v>0</v>
      </c>
      <c r="BG410" s="230">
        <f>IF(N410="zákl. přenesená",J410,0)</f>
        <v>0</v>
      </c>
      <c r="BH410" s="230">
        <f>IF(N410="sníž. přenesená",J410,0)</f>
        <v>0</v>
      </c>
      <c r="BI410" s="230">
        <f>IF(N410="nulová",J410,0)</f>
        <v>0</v>
      </c>
      <c r="BJ410" s="16" t="s">
        <v>83</v>
      </c>
      <c r="BK410" s="230">
        <f>ROUND(I410*H410,2)</f>
        <v>0</v>
      </c>
      <c r="BL410" s="16" t="s">
        <v>206</v>
      </c>
      <c r="BM410" s="229" t="s">
        <v>3045</v>
      </c>
    </row>
    <row r="411" s="1" customFormat="1">
      <c r="B411" s="37"/>
      <c r="C411" s="38"/>
      <c r="D411" s="231" t="s">
        <v>208</v>
      </c>
      <c r="E411" s="38"/>
      <c r="F411" s="232" t="s">
        <v>3044</v>
      </c>
      <c r="G411" s="38"/>
      <c r="H411" s="38"/>
      <c r="I411" s="144"/>
      <c r="J411" s="38"/>
      <c r="K411" s="38"/>
      <c r="L411" s="42"/>
      <c r="M411" s="233"/>
      <c r="N411" s="82"/>
      <c r="O411" s="82"/>
      <c r="P411" s="82"/>
      <c r="Q411" s="82"/>
      <c r="R411" s="82"/>
      <c r="S411" s="82"/>
      <c r="T411" s="83"/>
      <c r="AT411" s="16" t="s">
        <v>208</v>
      </c>
      <c r="AU411" s="16" t="s">
        <v>85</v>
      </c>
    </row>
    <row r="412" s="1" customFormat="1" ht="16.5" customHeight="1">
      <c r="B412" s="37"/>
      <c r="C412" s="218" t="s">
        <v>1768</v>
      </c>
      <c r="D412" s="218" t="s">
        <v>201</v>
      </c>
      <c r="E412" s="219" t="s">
        <v>3046</v>
      </c>
      <c r="F412" s="220" t="s">
        <v>3047</v>
      </c>
      <c r="G412" s="221" t="s">
        <v>229</v>
      </c>
      <c r="H412" s="222">
        <v>16</v>
      </c>
      <c r="I412" s="223"/>
      <c r="J412" s="224">
        <f>ROUND(I412*H412,2)</f>
        <v>0</v>
      </c>
      <c r="K412" s="220" t="s">
        <v>205</v>
      </c>
      <c r="L412" s="42"/>
      <c r="M412" s="225" t="s">
        <v>30</v>
      </c>
      <c r="N412" s="226" t="s">
        <v>46</v>
      </c>
      <c r="O412" s="82"/>
      <c r="P412" s="227">
        <f>O412*H412</f>
        <v>0</v>
      </c>
      <c r="Q412" s="227">
        <v>1.1E-05</v>
      </c>
      <c r="R412" s="227">
        <f>Q412*H412</f>
        <v>0.000176</v>
      </c>
      <c r="S412" s="227">
        <v>0</v>
      </c>
      <c r="T412" s="228">
        <f>S412*H412</f>
        <v>0</v>
      </c>
      <c r="AR412" s="229" t="s">
        <v>206</v>
      </c>
      <c r="AT412" s="229" t="s">
        <v>201</v>
      </c>
      <c r="AU412" s="229" t="s">
        <v>85</v>
      </c>
      <c r="AY412" s="16" t="s">
        <v>199</v>
      </c>
      <c r="BE412" s="230">
        <f>IF(N412="základní",J412,0)</f>
        <v>0</v>
      </c>
      <c r="BF412" s="230">
        <f>IF(N412="snížená",J412,0)</f>
        <v>0</v>
      </c>
      <c r="BG412" s="230">
        <f>IF(N412="zákl. přenesená",J412,0)</f>
        <v>0</v>
      </c>
      <c r="BH412" s="230">
        <f>IF(N412="sníž. přenesená",J412,0)</f>
        <v>0</v>
      </c>
      <c r="BI412" s="230">
        <f>IF(N412="nulová",J412,0)</f>
        <v>0</v>
      </c>
      <c r="BJ412" s="16" t="s">
        <v>83</v>
      </c>
      <c r="BK412" s="230">
        <f>ROUND(I412*H412,2)</f>
        <v>0</v>
      </c>
      <c r="BL412" s="16" t="s">
        <v>206</v>
      </c>
      <c r="BM412" s="229" t="s">
        <v>3048</v>
      </c>
    </row>
    <row r="413" s="1" customFormat="1">
      <c r="B413" s="37"/>
      <c r="C413" s="38"/>
      <c r="D413" s="231" t="s">
        <v>208</v>
      </c>
      <c r="E413" s="38"/>
      <c r="F413" s="232" t="s">
        <v>3049</v>
      </c>
      <c r="G413" s="38"/>
      <c r="H413" s="38"/>
      <c r="I413" s="144"/>
      <c r="J413" s="38"/>
      <c r="K413" s="38"/>
      <c r="L413" s="42"/>
      <c r="M413" s="233"/>
      <c r="N413" s="82"/>
      <c r="O413" s="82"/>
      <c r="P413" s="82"/>
      <c r="Q413" s="82"/>
      <c r="R413" s="82"/>
      <c r="S413" s="82"/>
      <c r="T413" s="83"/>
      <c r="AT413" s="16" t="s">
        <v>208</v>
      </c>
      <c r="AU413" s="16" t="s">
        <v>85</v>
      </c>
    </row>
    <row r="414" s="1" customFormat="1">
      <c r="B414" s="37"/>
      <c r="C414" s="38"/>
      <c r="D414" s="231" t="s">
        <v>210</v>
      </c>
      <c r="E414" s="38"/>
      <c r="F414" s="234" t="s">
        <v>869</v>
      </c>
      <c r="G414" s="38"/>
      <c r="H414" s="38"/>
      <c r="I414" s="144"/>
      <c r="J414" s="38"/>
      <c r="K414" s="38"/>
      <c r="L414" s="42"/>
      <c r="M414" s="233"/>
      <c r="N414" s="82"/>
      <c r="O414" s="82"/>
      <c r="P414" s="82"/>
      <c r="Q414" s="82"/>
      <c r="R414" s="82"/>
      <c r="S414" s="82"/>
      <c r="T414" s="83"/>
      <c r="AT414" s="16" t="s">
        <v>210</v>
      </c>
      <c r="AU414" s="16" t="s">
        <v>85</v>
      </c>
    </row>
    <row r="415" s="12" customFormat="1">
      <c r="B415" s="235"/>
      <c r="C415" s="236"/>
      <c r="D415" s="231" t="s">
        <v>214</v>
      </c>
      <c r="E415" s="237" t="s">
        <v>30</v>
      </c>
      <c r="F415" s="238" t="s">
        <v>3050</v>
      </c>
      <c r="G415" s="236"/>
      <c r="H415" s="239">
        <v>16</v>
      </c>
      <c r="I415" s="240"/>
      <c r="J415" s="236"/>
      <c r="K415" s="236"/>
      <c r="L415" s="241"/>
      <c r="M415" s="242"/>
      <c r="N415" s="243"/>
      <c r="O415" s="243"/>
      <c r="P415" s="243"/>
      <c r="Q415" s="243"/>
      <c r="R415" s="243"/>
      <c r="S415" s="243"/>
      <c r="T415" s="244"/>
      <c r="AT415" s="245" t="s">
        <v>214</v>
      </c>
      <c r="AU415" s="245" t="s">
        <v>85</v>
      </c>
      <c r="AV415" s="12" t="s">
        <v>85</v>
      </c>
      <c r="AW415" s="12" t="s">
        <v>36</v>
      </c>
      <c r="AX415" s="12" t="s">
        <v>83</v>
      </c>
      <c r="AY415" s="245" t="s">
        <v>199</v>
      </c>
    </row>
    <row r="416" s="1" customFormat="1" ht="16.5" customHeight="1">
      <c r="B416" s="37"/>
      <c r="C416" s="263" t="s">
        <v>1772</v>
      </c>
      <c r="D416" s="263" t="s">
        <v>774</v>
      </c>
      <c r="E416" s="264" t="s">
        <v>2920</v>
      </c>
      <c r="F416" s="265" t="s">
        <v>2921</v>
      </c>
      <c r="G416" s="266" t="s">
        <v>229</v>
      </c>
      <c r="H416" s="267">
        <v>16.48</v>
      </c>
      <c r="I416" s="268"/>
      <c r="J416" s="269">
        <f>ROUND(I416*H416,2)</f>
        <v>0</v>
      </c>
      <c r="K416" s="265" t="s">
        <v>205</v>
      </c>
      <c r="L416" s="270"/>
      <c r="M416" s="271" t="s">
        <v>30</v>
      </c>
      <c r="N416" s="272" t="s">
        <v>46</v>
      </c>
      <c r="O416" s="82"/>
      <c r="P416" s="227">
        <f>O416*H416</f>
        <v>0</v>
      </c>
      <c r="Q416" s="227">
        <v>0.0029399999999999999</v>
      </c>
      <c r="R416" s="227">
        <f>Q416*H416</f>
        <v>0.0484512</v>
      </c>
      <c r="S416" s="227">
        <v>0</v>
      </c>
      <c r="T416" s="228">
        <f>S416*H416</f>
        <v>0</v>
      </c>
      <c r="AR416" s="229" t="s">
        <v>263</v>
      </c>
      <c r="AT416" s="229" t="s">
        <v>774</v>
      </c>
      <c r="AU416" s="229" t="s">
        <v>85</v>
      </c>
      <c r="AY416" s="16" t="s">
        <v>199</v>
      </c>
      <c r="BE416" s="230">
        <f>IF(N416="základní",J416,0)</f>
        <v>0</v>
      </c>
      <c r="BF416" s="230">
        <f>IF(N416="snížená",J416,0)</f>
        <v>0</v>
      </c>
      <c r="BG416" s="230">
        <f>IF(N416="zákl. přenesená",J416,0)</f>
        <v>0</v>
      </c>
      <c r="BH416" s="230">
        <f>IF(N416="sníž. přenesená",J416,0)</f>
        <v>0</v>
      </c>
      <c r="BI416" s="230">
        <f>IF(N416="nulová",J416,0)</f>
        <v>0</v>
      </c>
      <c r="BJ416" s="16" t="s">
        <v>83</v>
      </c>
      <c r="BK416" s="230">
        <f>ROUND(I416*H416,2)</f>
        <v>0</v>
      </c>
      <c r="BL416" s="16" t="s">
        <v>206</v>
      </c>
      <c r="BM416" s="229" t="s">
        <v>3051</v>
      </c>
    </row>
    <row r="417" s="1" customFormat="1">
      <c r="B417" s="37"/>
      <c r="C417" s="38"/>
      <c r="D417" s="231" t="s">
        <v>208</v>
      </c>
      <c r="E417" s="38"/>
      <c r="F417" s="232" t="s">
        <v>2921</v>
      </c>
      <c r="G417" s="38"/>
      <c r="H417" s="38"/>
      <c r="I417" s="144"/>
      <c r="J417" s="38"/>
      <c r="K417" s="38"/>
      <c r="L417" s="42"/>
      <c r="M417" s="233"/>
      <c r="N417" s="82"/>
      <c r="O417" s="82"/>
      <c r="P417" s="82"/>
      <c r="Q417" s="82"/>
      <c r="R417" s="82"/>
      <c r="S417" s="82"/>
      <c r="T417" s="83"/>
      <c r="AT417" s="16" t="s">
        <v>208</v>
      </c>
      <c r="AU417" s="16" t="s">
        <v>85</v>
      </c>
    </row>
    <row r="418" s="1" customFormat="1" ht="16.5" customHeight="1">
      <c r="B418" s="37"/>
      <c r="C418" s="218" t="s">
        <v>1777</v>
      </c>
      <c r="D418" s="218" t="s">
        <v>201</v>
      </c>
      <c r="E418" s="219" t="s">
        <v>3052</v>
      </c>
      <c r="F418" s="220" t="s">
        <v>3053</v>
      </c>
      <c r="G418" s="221" t="s">
        <v>229</v>
      </c>
      <c r="H418" s="222">
        <v>5</v>
      </c>
      <c r="I418" s="223"/>
      <c r="J418" s="224">
        <f>ROUND(I418*H418,2)</f>
        <v>0</v>
      </c>
      <c r="K418" s="220" t="s">
        <v>205</v>
      </c>
      <c r="L418" s="42"/>
      <c r="M418" s="225" t="s">
        <v>30</v>
      </c>
      <c r="N418" s="226" t="s">
        <v>46</v>
      </c>
      <c r="O418" s="82"/>
      <c r="P418" s="227">
        <f>O418*H418</f>
        <v>0</v>
      </c>
      <c r="Q418" s="227">
        <v>0</v>
      </c>
      <c r="R418" s="227">
        <f>Q418*H418</f>
        <v>0</v>
      </c>
      <c r="S418" s="227">
        <v>0</v>
      </c>
      <c r="T418" s="228">
        <f>S418*H418</f>
        <v>0</v>
      </c>
      <c r="AR418" s="229" t="s">
        <v>206</v>
      </c>
      <c r="AT418" s="229" t="s">
        <v>201</v>
      </c>
      <c r="AU418" s="229" t="s">
        <v>85</v>
      </c>
      <c r="AY418" s="16" t="s">
        <v>199</v>
      </c>
      <c r="BE418" s="230">
        <f>IF(N418="základní",J418,0)</f>
        <v>0</v>
      </c>
      <c r="BF418" s="230">
        <f>IF(N418="snížená",J418,0)</f>
        <v>0</v>
      </c>
      <c r="BG418" s="230">
        <f>IF(N418="zákl. přenesená",J418,0)</f>
        <v>0</v>
      </c>
      <c r="BH418" s="230">
        <f>IF(N418="sníž. přenesená",J418,0)</f>
        <v>0</v>
      </c>
      <c r="BI418" s="230">
        <f>IF(N418="nulová",J418,0)</f>
        <v>0</v>
      </c>
      <c r="BJ418" s="16" t="s">
        <v>83</v>
      </c>
      <c r="BK418" s="230">
        <f>ROUND(I418*H418,2)</f>
        <v>0</v>
      </c>
      <c r="BL418" s="16" t="s">
        <v>206</v>
      </c>
      <c r="BM418" s="229" t="s">
        <v>3054</v>
      </c>
    </row>
    <row r="419" s="1" customFormat="1">
      <c r="B419" s="37"/>
      <c r="C419" s="38"/>
      <c r="D419" s="231" t="s">
        <v>208</v>
      </c>
      <c r="E419" s="38"/>
      <c r="F419" s="232" t="s">
        <v>3055</v>
      </c>
      <c r="G419" s="38"/>
      <c r="H419" s="38"/>
      <c r="I419" s="144"/>
      <c r="J419" s="38"/>
      <c r="K419" s="38"/>
      <c r="L419" s="42"/>
      <c r="M419" s="233"/>
      <c r="N419" s="82"/>
      <c r="O419" s="82"/>
      <c r="P419" s="82"/>
      <c r="Q419" s="82"/>
      <c r="R419" s="82"/>
      <c r="S419" s="82"/>
      <c r="T419" s="83"/>
      <c r="AT419" s="16" t="s">
        <v>208</v>
      </c>
      <c r="AU419" s="16" t="s">
        <v>85</v>
      </c>
    </row>
    <row r="420" s="1" customFormat="1">
      <c r="B420" s="37"/>
      <c r="C420" s="38"/>
      <c r="D420" s="231" t="s">
        <v>210</v>
      </c>
      <c r="E420" s="38"/>
      <c r="F420" s="234" t="s">
        <v>869</v>
      </c>
      <c r="G420" s="38"/>
      <c r="H420" s="38"/>
      <c r="I420" s="144"/>
      <c r="J420" s="38"/>
      <c r="K420" s="38"/>
      <c r="L420" s="42"/>
      <c r="M420" s="233"/>
      <c r="N420" s="82"/>
      <c r="O420" s="82"/>
      <c r="P420" s="82"/>
      <c r="Q420" s="82"/>
      <c r="R420" s="82"/>
      <c r="S420" s="82"/>
      <c r="T420" s="83"/>
      <c r="AT420" s="16" t="s">
        <v>210</v>
      </c>
      <c r="AU420" s="16" t="s">
        <v>85</v>
      </c>
    </row>
    <row r="421" s="1" customFormat="1" ht="16.5" customHeight="1">
      <c r="B421" s="37"/>
      <c r="C421" s="263" t="s">
        <v>1781</v>
      </c>
      <c r="D421" s="263" t="s">
        <v>774</v>
      </c>
      <c r="E421" s="264" t="s">
        <v>3056</v>
      </c>
      <c r="F421" s="265" t="s">
        <v>3057</v>
      </c>
      <c r="G421" s="266" t="s">
        <v>229</v>
      </c>
      <c r="H421" s="267">
        <v>5</v>
      </c>
      <c r="I421" s="268"/>
      <c r="J421" s="269">
        <f>ROUND(I421*H421,2)</f>
        <v>0</v>
      </c>
      <c r="K421" s="265" t="s">
        <v>205</v>
      </c>
      <c r="L421" s="270"/>
      <c r="M421" s="271" t="s">
        <v>30</v>
      </c>
      <c r="N421" s="272" t="s">
        <v>46</v>
      </c>
      <c r="O421" s="82"/>
      <c r="P421" s="227">
        <f>O421*H421</f>
        <v>0</v>
      </c>
      <c r="Q421" s="227">
        <v>0.0090299999999999998</v>
      </c>
      <c r="R421" s="227">
        <f>Q421*H421</f>
        <v>0.045149999999999996</v>
      </c>
      <c r="S421" s="227">
        <v>0</v>
      </c>
      <c r="T421" s="228">
        <f>S421*H421</f>
        <v>0</v>
      </c>
      <c r="AR421" s="229" t="s">
        <v>263</v>
      </c>
      <c r="AT421" s="229" t="s">
        <v>774</v>
      </c>
      <c r="AU421" s="229" t="s">
        <v>85</v>
      </c>
      <c r="AY421" s="16" t="s">
        <v>199</v>
      </c>
      <c r="BE421" s="230">
        <f>IF(N421="základní",J421,0)</f>
        <v>0</v>
      </c>
      <c r="BF421" s="230">
        <f>IF(N421="snížená",J421,0)</f>
        <v>0</v>
      </c>
      <c r="BG421" s="230">
        <f>IF(N421="zákl. přenesená",J421,0)</f>
        <v>0</v>
      </c>
      <c r="BH421" s="230">
        <f>IF(N421="sníž. přenesená",J421,0)</f>
        <v>0</v>
      </c>
      <c r="BI421" s="230">
        <f>IF(N421="nulová",J421,0)</f>
        <v>0</v>
      </c>
      <c r="BJ421" s="16" t="s">
        <v>83</v>
      </c>
      <c r="BK421" s="230">
        <f>ROUND(I421*H421,2)</f>
        <v>0</v>
      </c>
      <c r="BL421" s="16" t="s">
        <v>206</v>
      </c>
      <c r="BM421" s="229" t="s">
        <v>3058</v>
      </c>
    </row>
    <row r="422" s="1" customFormat="1">
      <c r="B422" s="37"/>
      <c r="C422" s="38"/>
      <c r="D422" s="231" t="s">
        <v>208</v>
      </c>
      <c r="E422" s="38"/>
      <c r="F422" s="232" t="s">
        <v>3057</v>
      </c>
      <c r="G422" s="38"/>
      <c r="H422" s="38"/>
      <c r="I422" s="144"/>
      <c r="J422" s="38"/>
      <c r="K422" s="38"/>
      <c r="L422" s="42"/>
      <c r="M422" s="233"/>
      <c r="N422" s="82"/>
      <c r="O422" s="82"/>
      <c r="P422" s="82"/>
      <c r="Q422" s="82"/>
      <c r="R422" s="82"/>
      <c r="S422" s="82"/>
      <c r="T422" s="83"/>
      <c r="AT422" s="16" t="s">
        <v>208</v>
      </c>
      <c r="AU422" s="16" t="s">
        <v>85</v>
      </c>
    </row>
    <row r="423" s="1" customFormat="1" ht="16.5" customHeight="1">
      <c r="B423" s="37"/>
      <c r="C423" s="218" t="s">
        <v>1785</v>
      </c>
      <c r="D423" s="218" t="s">
        <v>201</v>
      </c>
      <c r="E423" s="219" t="s">
        <v>1645</v>
      </c>
      <c r="F423" s="220" t="s">
        <v>1646</v>
      </c>
      <c r="G423" s="221" t="s">
        <v>229</v>
      </c>
      <c r="H423" s="222">
        <v>1</v>
      </c>
      <c r="I423" s="223"/>
      <c r="J423" s="224">
        <f>ROUND(I423*H423,2)</f>
        <v>0</v>
      </c>
      <c r="K423" s="220" t="s">
        <v>205</v>
      </c>
      <c r="L423" s="42"/>
      <c r="M423" s="225" t="s">
        <v>30</v>
      </c>
      <c r="N423" s="226" t="s">
        <v>46</v>
      </c>
      <c r="O423" s="82"/>
      <c r="P423" s="227">
        <f>O423*H423</f>
        <v>0</v>
      </c>
      <c r="Q423" s="227">
        <v>1.5999999999999999E-05</v>
      </c>
      <c r="R423" s="227">
        <f>Q423*H423</f>
        <v>1.5999999999999999E-05</v>
      </c>
      <c r="S423" s="227">
        <v>0</v>
      </c>
      <c r="T423" s="228">
        <f>S423*H423</f>
        <v>0</v>
      </c>
      <c r="AR423" s="229" t="s">
        <v>206</v>
      </c>
      <c r="AT423" s="229" t="s">
        <v>201</v>
      </c>
      <c r="AU423" s="229" t="s">
        <v>85</v>
      </c>
      <c r="AY423" s="16" t="s">
        <v>199</v>
      </c>
      <c r="BE423" s="230">
        <f>IF(N423="základní",J423,0)</f>
        <v>0</v>
      </c>
      <c r="BF423" s="230">
        <f>IF(N423="snížená",J423,0)</f>
        <v>0</v>
      </c>
      <c r="BG423" s="230">
        <f>IF(N423="zákl. přenesená",J423,0)</f>
        <v>0</v>
      </c>
      <c r="BH423" s="230">
        <f>IF(N423="sníž. přenesená",J423,0)</f>
        <v>0</v>
      </c>
      <c r="BI423" s="230">
        <f>IF(N423="nulová",J423,0)</f>
        <v>0</v>
      </c>
      <c r="BJ423" s="16" t="s">
        <v>83</v>
      </c>
      <c r="BK423" s="230">
        <f>ROUND(I423*H423,2)</f>
        <v>0</v>
      </c>
      <c r="BL423" s="16" t="s">
        <v>206</v>
      </c>
      <c r="BM423" s="229" t="s">
        <v>3059</v>
      </c>
    </row>
    <row r="424" s="1" customFormat="1">
      <c r="B424" s="37"/>
      <c r="C424" s="38"/>
      <c r="D424" s="231" t="s">
        <v>208</v>
      </c>
      <c r="E424" s="38"/>
      <c r="F424" s="232" t="s">
        <v>1648</v>
      </c>
      <c r="G424" s="38"/>
      <c r="H424" s="38"/>
      <c r="I424" s="144"/>
      <c r="J424" s="38"/>
      <c r="K424" s="38"/>
      <c r="L424" s="42"/>
      <c r="M424" s="233"/>
      <c r="N424" s="82"/>
      <c r="O424" s="82"/>
      <c r="P424" s="82"/>
      <c r="Q424" s="82"/>
      <c r="R424" s="82"/>
      <c r="S424" s="82"/>
      <c r="T424" s="83"/>
      <c r="AT424" s="16" t="s">
        <v>208</v>
      </c>
      <c r="AU424" s="16" t="s">
        <v>85</v>
      </c>
    </row>
    <row r="425" s="1" customFormat="1">
      <c r="B425" s="37"/>
      <c r="C425" s="38"/>
      <c r="D425" s="231" t="s">
        <v>210</v>
      </c>
      <c r="E425" s="38"/>
      <c r="F425" s="234" t="s">
        <v>869</v>
      </c>
      <c r="G425" s="38"/>
      <c r="H425" s="38"/>
      <c r="I425" s="144"/>
      <c r="J425" s="38"/>
      <c r="K425" s="38"/>
      <c r="L425" s="42"/>
      <c r="M425" s="233"/>
      <c r="N425" s="82"/>
      <c r="O425" s="82"/>
      <c r="P425" s="82"/>
      <c r="Q425" s="82"/>
      <c r="R425" s="82"/>
      <c r="S425" s="82"/>
      <c r="T425" s="83"/>
      <c r="AT425" s="16" t="s">
        <v>210</v>
      </c>
      <c r="AU425" s="16" t="s">
        <v>85</v>
      </c>
    </row>
    <row r="426" s="1" customFormat="1" ht="16.5" customHeight="1">
      <c r="B426" s="37"/>
      <c r="C426" s="263" t="s">
        <v>1789</v>
      </c>
      <c r="D426" s="263" t="s">
        <v>774</v>
      </c>
      <c r="E426" s="264" t="s">
        <v>1649</v>
      </c>
      <c r="F426" s="265" t="s">
        <v>1650</v>
      </c>
      <c r="G426" s="266" t="s">
        <v>229</v>
      </c>
      <c r="H426" s="267">
        <v>1</v>
      </c>
      <c r="I426" s="268"/>
      <c r="J426" s="269">
        <f>ROUND(I426*H426,2)</f>
        <v>0</v>
      </c>
      <c r="K426" s="265" t="s">
        <v>30</v>
      </c>
      <c r="L426" s="270"/>
      <c r="M426" s="271" t="s">
        <v>30</v>
      </c>
      <c r="N426" s="272" t="s">
        <v>46</v>
      </c>
      <c r="O426" s="82"/>
      <c r="P426" s="227">
        <f>O426*H426</f>
        <v>0</v>
      </c>
      <c r="Q426" s="227">
        <v>0.00496</v>
      </c>
      <c r="R426" s="227">
        <f>Q426*H426</f>
        <v>0.00496</v>
      </c>
      <c r="S426" s="227">
        <v>0</v>
      </c>
      <c r="T426" s="228">
        <f>S426*H426</f>
        <v>0</v>
      </c>
      <c r="AR426" s="229" t="s">
        <v>263</v>
      </c>
      <c r="AT426" s="229" t="s">
        <v>774</v>
      </c>
      <c r="AU426" s="229" t="s">
        <v>85</v>
      </c>
      <c r="AY426" s="16" t="s">
        <v>199</v>
      </c>
      <c r="BE426" s="230">
        <f>IF(N426="základní",J426,0)</f>
        <v>0</v>
      </c>
      <c r="BF426" s="230">
        <f>IF(N426="snížená",J426,0)</f>
        <v>0</v>
      </c>
      <c r="BG426" s="230">
        <f>IF(N426="zákl. přenesená",J426,0)</f>
        <v>0</v>
      </c>
      <c r="BH426" s="230">
        <f>IF(N426="sníž. přenesená",J426,0)</f>
        <v>0</v>
      </c>
      <c r="BI426" s="230">
        <f>IF(N426="nulová",J426,0)</f>
        <v>0</v>
      </c>
      <c r="BJ426" s="16" t="s">
        <v>83</v>
      </c>
      <c r="BK426" s="230">
        <f>ROUND(I426*H426,2)</f>
        <v>0</v>
      </c>
      <c r="BL426" s="16" t="s">
        <v>206</v>
      </c>
      <c r="BM426" s="229" t="s">
        <v>3060</v>
      </c>
    </row>
    <row r="427" s="1" customFormat="1" ht="16.5" customHeight="1">
      <c r="B427" s="37"/>
      <c r="C427" s="218" t="s">
        <v>1793</v>
      </c>
      <c r="D427" s="218" t="s">
        <v>201</v>
      </c>
      <c r="E427" s="219" t="s">
        <v>3061</v>
      </c>
      <c r="F427" s="220" t="s">
        <v>3062</v>
      </c>
      <c r="G427" s="221" t="s">
        <v>277</v>
      </c>
      <c r="H427" s="222">
        <v>7</v>
      </c>
      <c r="I427" s="223"/>
      <c r="J427" s="224">
        <f>ROUND(I427*H427,2)</f>
        <v>0</v>
      </c>
      <c r="K427" s="220" t="s">
        <v>205</v>
      </c>
      <c r="L427" s="42"/>
      <c r="M427" s="225" t="s">
        <v>30</v>
      </c>
      <c r="N427" s="226" t="s">
        <v>46</v>
      </c>
      <c r="O427" s="82"/>
      <c r="P427" s="227">
        <f>O427*H427</f>
        <v>0</v>
      </c>
      <c r="Q427" s="227">
        <v>0</v>
      </c>
      <c r="R427" s="227">
        <f>Q427*H427</f>
        <v>0</v>
      </c>
      <c r="S427" s="227">
        <v>0</v>
      </c>
      <c r="T427" s="228">
        <f>S427*H427</f>
        <v>0</v>
      </c>
      <c r="AR427" s="229" t="s">
        <v>206</v>
      </c>
      <c r="AT427" s="229" t="s">
        <v>201</v>
      </c>
      <c r="AU427" s="229" t="s">
        <v>85</v>
      </c>
      <c r="AY427" s="16" t="s">
        <v>199</v>
      </c>
      <c r="BE427" s="230">
        <f>IF(N427="základní",J427,0)</f>
        <v>0</v>
      </c>
      <c r="BF427" s="230">
        <f>IF(N427="snížená",J427,0)</f>
        <v>0</v>
      </c>
      <c r="BG427" s="230">
        <f>IF(N427="zákl. přenesená",J427,0)</f>
        <v>0</v>
      </c>
      <c r="BH427" s="230">
        <f>IF(N427="sníž. přenesená",J427,0)</f>
        <v>0</v>
      </c>
      <c r="BI427" s="230">
        <f>IF(N427="nulová",J427,0)</f>
        <v>0</v>
      </c>
      <c r="BJ427" s="16" t="s">
        <v>83</v>
      </c>
      <c r="BK427" s="230">
        <f>ROUND(I427*H427,2)</f>
        <v>0</v>
      </c>
      <c r="BL427" s="16" t="s">
        <v>206</v>
      </c>
      <c r="BM427" s="229" t="s">
        <v>3063</v>
      </c>
    </row>
    <row r="428" s="1" customFormat="1">
      <c r="B428" s="37"/>
      <c r="C428" s="38"/>
      <c r="D428" s="231" t="s">
        <v>208</v>
      </c>
      <c r="E428" s="38"/>
      <c r="F428" s="232" t="s">
        <v>3064</v>
      </c>
      <c r="G428" s="38"/>
      <c r="H428" s="38"/>
      <c r="I428" s="144"/>
      <c r="J428" s="38"/>
      <c r="K428" s="38"/>
      <c r="L428" s="42"/>
      <c r="M428" s="233"/>
      <c r="N428" s="82"/>
      <c r="O428" s="82"/>
      <c r="P428" s="82"/>
      <c r="Q428" s="82"/>
      <c r="R428" s="82"/>
      <c r="S428" s="82"/>
      <c r="T428" s="83"/>
      <c r="AT428" s="16" t="s">
        <v>208</v>
      </c>
      <c r="AU428" s="16" t="s">
        <v>85</v>
      </c>
    </row>
    <row r="429" s="1" customFormat="1">
      <c r="B429" s="37"/>
      <c r="C429" s="38"/>
      <c r="D429" s="231" t="s">
        <v>210</v>
      </c>
      <c r="E429" s="38"/>
      <c r="F429" s="234" t="s">
        <v>1427</v>
      </c>
      <c r="G429" s="38"/>
      <c r="H429" s="38"/>
      <c r="I429" s="144"/>
      <c r="J429" s="38"/>
      <c r="K429" s="38"/>
      <c r="L429" s="42"/>
      <c r="M429" s="233"/>
      <c r="N429" s="82"/>
      <c r="O429" s="82"/>
      <c r="P429" s="82"/>
      <c r="Q429" s="82"/>
      <c r="R429" s="82"/>
      <c r="S429" s="82"/>
      <c r="T429" s="83"/>
      <c r="AT429" s="16" t="s">
        <v>210</v>
      </c>
      <c r="AU429" s="16" t="s">
        <v>85</v>
      </c>
    </row>
    <row r="430" s="1" customFormat="1" ht="16.5" customHeight="1">
      <c r="B430" s="37"/>
      <c r="C430" s="263" t="s">
        <v>1797</v>
      </c>
      <c r="D430" s="263" t="s">
        <v>774</v>
      </c>
      <c r="E430" s="264" t="s">
        <v>3065</v>
      </c>
      <c r="F430" s="265" t="s">
        <v>3066</v>
      </c>
      <c r="G430" s="266" t="s">
        <v>277</v>
      </c>
      <c r="H430" s="267">
        <v>3</v>
      </c>
      <c r="I430" s="268"/>
      <c r="J430" s="269">
        <f>ROUND(I430*H430,2)</f>
        <v>0</v>
      </c>
      <c r="K430" s="265" t="s">
        <v>205</v>
      </c>
      <c r="L430" s="270"/>
      <c r="M430" s="271" t="s">
        <v>30</v>
      </c>
      <c r="N430" s="272" t="s">
        <v>46</v>
      </c>
      <c r="O430" s="82"/>
      <c r="P430" s="227">
        <f>O430*H430</f>
        <v>0</v>
      </c>
      <c r="Q430" s="227">
        <v>0.00055999999999999995</v>
      </c>
      <c r="R430" s="227">
        <f>Q430*H430</f>
        <v>0.0016799999999999999</v>
      </c>
      <c r="S430" s="227">
        <v>0</v>
      </c>
      <c r="T430" s="228">
        <f>S430*H430</f>
        <v>0</v>
      </c>
      <c r="AR430" s="229" t="s">
        <v>263</v>
      </c>
      <c r="AT430" s="229" t="s">
        <v>774</v>
      </c>
      <c r="AU430" s="229" t="s">
        <v>85</v>
      </c>
      <c r="AY430" s="16" t="s">
        <v>199</v>
      </c>
      <c r="BE430" s="230">
        <f>IF(N430="základní",J430,0)</f>
        <v>0</v>
      </c>
      <c r="BF430" s="230">
        <f>IF(N430="snížená",J430,0)</f>
        <v>0</v>
      </c>
      <c r="BG430" s="230">
        <f>IF(N430="zákl. přenesená",J430,0)</f>
        <v>0</v>
      </c>
      <c r="BH430" s="230">
        <f>IF(N430="sníž. přenesená",J430,0)</f>
        <v>0</v>
      </c>
      <c r="BI430" s="230">
        <f>IF(N430="nulová",J430,0)</f>
        <v>0</v>
      </c>
      <c r="BJ430" s="16" t="s">
        <v>83</v>
      </c>
      <c r="BK430" s="230">
        <f>ROUND(I430*H430,2)</f>
        <v>0</v>
      </c>
      <c r="BL430" s="16" t="s">
        <v>206</v>
      </c>
      <c r="BM430" s="229" t="s">
        <v>3067</v>
      </c>
    </row>
    <row r="431" s="1" customFormat="1">
      <c r="B431" s="37"/>
      <c r="C431" s="38"/>
      <c r="D431" s="231" t="s">
        <v>208</v>
      </c>
      <c r="E431" s="38"/>
      <c r="F431" s="232" t="s">
        <v>3066</v>
      </c>
      <c r="G431" s="38"/>
      <c r="H431" s="38"/>
      <c r="I431" s="144"/>
      <c r="J431" s="38"/>
      <c r="K431" s="38"/>
      <c r="L431" s="42"/>
      <c r="M431" s="233"/>
      <c r="N431" s="82"/>
      <c r="O431" s="82"/>
      <c r="P431" s="82"/>
      <c r="Q431" s="82"/>
      <c r="R431" s="82"/>
      <c r="S431" s="82"/>
      <c r="T431" s="83"/>
      <c r="AT431" s="16" t="s">
        <v>208</v>
      </c>
      <c r="AU431" s="16" t="s">
        <v>85</v>
      </c>
    </row>
    <row r="432" s="1" customFormat="1" ht="16.5" customHeight="1">
      <c r="B432" s="37"/>
      <c r="C432" s="263" t="s">
        <v>1801</v>
      </c>
      <c r="D432" s="263" t="s">
        <v>774</v>
      </c>
      <c r="E432" s="264" t="s">
        <v>3068</v>
      </c>
      <c r="F432" s="265" t="s">
        <v>3069</v>
      </c>
      <c r="G432" s="266" t="s">
        <v>277</v>
      </c>
      <c r="H432" s="267">
        <v>4</v>
      </c>
      <c r="I432" s="268"/>
      <c r="J432" s="269">
        <f>ROUND(I432*H432,2)</f>
        <v>0</v>
      </c>
      <c r="K432" s="265" t="s">
        <v>205</v>
      </c>
      <c r="L432" s="270"/>
      <c r="M432" s="271" t="s">
        <v>30</v>
      </c>
      <c r="N432" s="272" t="s">
        <v>46</v>
      </c>
      <c r="O432" s="82"/>
      <c r="P432" s="227">
        <f>O432*H432</f>
        <v>0</v>
      </c>
      <c r="Q432" s="227">
        <v>0.00012999999999999999</v>
      </c>
      <c r="R432" s="227">
        <f>Q432*H432</f>
        <v>0.00051999999999999995</v>
      </c>
      <c r="S432" s="227">
        <v>0</v>
      </c>
      <c r="T432" s="228">
        <f>S432*H432</f>
        <v>0</v>
      </c>
      <c r="AR432" s="229" t="s">
        <v>263</v>
      </c>
      <c r="AT432" s="229" t="s">
        <v>774</v>
      </c>
      <c r="AU432" s="229" t="s">
        <v>85</v>
      </c>
      <c r="AY432" s="16" t="s">
        <v>199</v>
      </c>
      <c r="BE432" s="230">
        <f>IF(N432="základní",J432,0)</f>
        <v>0</v>
      </c>
      <c r="BF432" s="230">
        <f>IF(N432="snížená",J432,0)</f>
        <v>0</v>
      </c>
      <c r="BG432" s="230">
        <f>IF(N432="zákl. přenesená",J432,0)</f>
        <v>0</v>
      </c>
      <c r="BH432" s="230">
        <f>IF(N432="sníž. přenesená",J432,0)</f>
        <v>0</v>
      </c>
      <c r="BI432" s="230">
        <f>IF(N432="nulová",J432,0)</f>
        <v>0</v>
      </c>
      <c r="BJ432" s="16" t="s">
        <v>83</v>
      </c>
      <c r="BK432" s="230">
        <f>ROUND(I432*H432,2)</f>
        <v>0</v>
      </c>
      <c r="BL432" s="16" t="s">
        <v>206</v>
      </c>
      <c r="BM432" s="229" t="s">
        <v>3070</v>
      </c>
    </row>
    <row r="433" s="1" customFormat="1">
      <c r="B433" s="37"/>
      <c r="C433" s="38"/>
      <c r="D433" s="231" t="s">
        <v>208</v>
      </c>
      <c r="E433" s="38"/>
      <c r="F433" s="232" t="s">
        <v>3069</v>
      </c>
      <c r="G433" s="38"/>
      <c r="H433" s="38"/>
      <c r="I433" s="144"/>
      <c r="J433" s="38"/>
      <c r="K433" s="38"/>
      <c r="L433" s="42"/>
      <c r="M433" s="233"/>
      <c r="N433" s="82"/>
      <c r="O433" s="82"/>
      <c r="P433" s="82"/>
      <c r="Q433" s="82"/>
      <c r="R433" s="82"/>
      <c r="S433" s="82"/>
      <c r="T433" s="83"/>
      <c r="AT433" s="16" t="s">
        <v>208</v>
      </c>
      <c r="AU433" s="16" t="s">
        <v>85</v>
      </c>
    </row>
    <row r="434" s="1" customFormat="1" ht="16.5" customHeight="1">
      <c r="B434" s="37"/>
      <c r="C434" s="218" t="s">
        <v>1805</v>
      </c>
      <c r="D434" s="218" t="s">
        <v>201</v>
      </c>
      <c r="E434" s="219" t="s">
        <v>873</v>
      </c>
      <c r="F434" s="220" t="s">
        <v>874</v>
      </c>
      <c r="G434" s="221" t="s">
        <v>277</v>
      </c>
      <c r="H434" s="222">
        <v>4</v>
      </c>
      <c r="I434" s="223"/>
      <c r="J434" s="224">
        <f>ROUND(I434*H434,2)</f>
        <v>0</v>
      </c>
      <c r="K434" s="220" t="s">
        <v>205</v>
      </c>
      <c r="L434" s="42"/>
      <c r="M434" s="225" t="s">
        <v>30</v>
      </c>
      <c r="N434" s="226" t="s">
        <v>46</v>
      </c>
      <c r="O434" s="82"/>
      <c r="P434" s="227">
        <f>O434*H434</f>
        <v>0</v>
      </c>
      <c r="Q434" s="227">
        <v>1.75E-06</v>
      </c>
      <c r="R434" s="227">
        <f>Q434*H434</f>
        <v>6.9999999999999999E-06</v>
      </c>
      <c r="S434" s="227">
        <v>0</v>
      </c>
      <c r="T434" s="228">
        <f>S434*H434</f>
        <v>0</v>
      </c>
      <c r="AR434" s="229" t="s">
        <v>206</v>
      </c>
      <c r="AT434" s="229" t="s">
        <v>201</v>
      </c>
      <c r="AU434" s="229" t="s">
        <v>85</v>
      </c>
      <c r="AY434" s="16" t="s">
        <v>199</v>
      </c>
      <c r="BE434" s="230">
        <f>IF(N434="základní",J434,0)</f>
        <v>0</v>
      </c>
      <c r="BF434" s="230">
        <f>IF(N434="snížená",J434,0)</f>
        <v>0</v>
      </c>
      <c r="BG434" s="230">
        <f>IF(N434="zákl. přenesená",J434,0)</f>
        <v>0</v>
      </c>
      <c r="BH434" s="230">
        <f>IF(N434="sníž. přenesená",J434,0)</f>
        <v>0</v>
      </c>
      <c r="BI434" s="230">
        <f>IF(N434="nulová",J434,0)</f>
        <v>0</v>
      </c>
      <c r="BJ434" s="16" t="s">
        <v>83</v>
      </c>
      <c r="BK434" s="230">
        <f>ROUND(I434*H434,2)</f>
        <v>0</v>
      </c>
      <c r="BL434" s="16" t="s">
        <v>206</v>
      </c>
      <c r="BM434" s="229" t="s">
        <v>3071</v>
      </c>
    </row>
    <row r="435" s="1" customFormat="1">
      <c r="B435" s="37"/>
      <c r="C435" s="38"/>
      <c r="D435" s="231" t="s">
        <v>208</v>
      </c>
      <c r="E435" s="38"/>
      <c r="F435" s="232" t="s">
        <v>876</v>
      </c>
      <c r="G435" s="38"/>
      <c r="H435" s="38"/>
      <c r="I435" s="144"/>
      <c r="J435" s="38"/>
      <c r="K435" s="38"/>
      <c r="L435" s="42"/>
      <c r="M435" s="233"/>
      <c r="N435" s="82"/>
      <c r="O435" s="82"/>
      <c r="P435" s="82"/>
      <c r="Q435" s="82"/>
      <c r="R435" s="82"/>
      <c r="S435" s="82"/>
      <c r="T435" s="83"/>
      <c r="AT435" s="16" t="s">
        <v>208</v>
      </c>
      <c r="AU435" s="16" t="s">
        <v>85</v>
      </c>
    </row>
    <row r="436" s="1" customFormat="1">
      <c r="B436" s="37"/>
      <c r="C436" s="38"/>
      <c r="D436" s="231" t="s">
        <v>210</v>
      </c>
      <c r="E436" s="38"/>
      <c r="F436" s="234" t="s">
        <v>877</v>
      </c>
      <c r="G436" s="38"/>
      <c r="H436" s="38"/>
      <c r="I436" s="144"/>
      <c r="J436" s="38"/>
      <c r="K436" s="38"/>
      <c r="L436" s="42"/>
      <c r="M436" s="233"/>
      <c r="N436" s="82"/>
      <c r="O436" s="82"/>
      <c r="P436" s="82"/>
      <c r="Q436" s="82"/>
      <c r="R436" s="82"/>
      <c r="S436" s="82"/>
      <c r="T436" s="83"/>
      <c r="AT436" s="16" t="s">
        <v>210</v>
      </c>
      <c r="AU436" s="16" t="s">
        <v>85</v>
      </c>
    </row>
    <row r="437" s="1" customFormat="1" ht="16.5" customHeight="1">
      <c r="B437" s="37"/>
      <c r="C437" s="263" t="s">
        <v>1811</v>
      </c>
      <c r="D437" s="263" t="s">
        <v>774</v>
      </c>
      <c r="E437" s="264" t="s">
        <v>3072</v>
      </c>
      <c r="F437" s="265" t="s">
        <v>3073</v>
      </c>
      <c r="G437" s="266" t="s">
        <v>277</v>
      </c>
      <c r="H437" s="267">
        <v>1</v>
      </c>
      <c r="I437" s="268"/>
      <c r="J437" s="269">
        <f>ROUND(I437*H437,2)</f>
        <v>0</v>
      </c>
      <c r="K437" s="265" t="s">
        <v>205</v>
      </c>
      <c r="L437" s="270"/>
      <c r="M437" s="271" t="s">
        <v>30</v>
      </c>
      <c r="N437" s="272" t="s">
        <v>46</v>
      </c>
      <c r="O437" s="82"/>
      <c r="P437" s="227">
        <f>O437*H437</f>
        <v>0</v>
      </c>
      <c r="Q437" s="227">
        <v>0.00027999999999999998</v>
      </c>
      <c r="R437" s="227">
        <f>Q437*H437</f>
        <v>0.00027999999999999998</v>
      </c>
      <c r="S437" s="227">
        <v>0</v>
      </c>
      <c r="T437" s="228">
        <f>S437*H437</f>
        <v>0</v>
      </c>
      <c r="AR437" s="229" t="s">
        <v>263</v>
      </c>
      <c r="AT437" s="229" t="s">
        <v>774</v>
      </c>
      <c r="AU437" s="229" t="s">
        <v>85</v>
      </c>
      <c r="AY437" s="16" t="s">
        <v>199</v>
      </c>
      <c r="BE437" s="230">
        <f>IF(N437="základní",J437,0)</f>
        <v>0</v>
      </c>
      <c r="BF437" s="230">
        <f>IF(N437="snížená",J437,0)</f>
        <v>0</v>
      </c>
      <c r="BG437" s="230">
        <f>IF(N437="zákl. přenesená",J437,0)</f>
        <v>0</v>
      </c>
      <c r="BH437" s="230">
        <f>IF(N437="sníž. přenesená",J437,0)</f>
        <v>0</v>
      </c>
      <c r="BI437" s="230">
        <f>IF(N437="nulová",J437,0)</f>
        <v>0</v>
      </c>
      <c r="BJ437" s="16" t="s">
        <v>83</v>
      </c>
      <c r="BK437" s="230">
        <f>ROUND(I437*H437,2)</f>
        <v>0</v>
      </c>
      <c r="BL437" s="16" t="s">
        <v>206</v>
      </c>
      <c r="BM437" s="229" t="s">
        <v>3074</v>
      </c>
    </row>
    <row r="438" s="1" customFormat="1">
      <c r="B438" s="37"/>
      <c r="C438" s="38"/>
      <c r="D438" s="231" t="s">
        <v>208</v>
      </c>
      <c r="E438" s="38"/>
      <c r="F438" s="232" t="s">
        <v>3073</v>
      </c>
      <c r="G438" s="38"/>
      <c r="H438" s="38"/>
      <c r="I438" s="144"/>
      <c r="J438" s="38"/>
      <c r="K438" s="38"/>
      <c r="L438" s="42"/>
      <c r="M438" s="233"/>
      <c r="N438" s="82"/>
      <c r="O438" s="82"/>
      <c r="P438" s="82"/>
      <c r="Q438" s="82"/>
      <c r="R438" s="82"/>
      <c r="S438" s="82"/>
      <c r="T438" s="83"/>
      <c r="AT438" s="16" t="s">
        <v>208</v>
      </c>
      <c r="AU438" s="16" t="s">
        <v>85</v>
      </c>
    </row>
    <row r="439" s="1" customFormat="1" ht="16.5" customHeight="1">
      <c r="B439" s="37"/>
      <c r="C439" s="263" t="s">
        <v>1815</v>
      </c>
      <c r="D439" s="263" t="s">
        <v>774</v>
      </c>
      <c r="E439" s="264" t="s">
        <v>3075</v>
      </c>
      <c r="F439" s="265" t="s">
        <v>3076</v>
      </c>
      <c r="G439" s="266" t="s">
        <v>277</v>
      </c>
      <c r="H439" s="267">
        <v>3</v>
      </c>
      <c r="I439" s="268"/>
      <c r="J439" s="269">
        <f>ROUND(I439*H439,2)</f>
        <v>0</v>
      </c>
      <c r="K439" s="265" t="s">
        <v>205</v>
      </c>
      <c r="L439" s="270"/>
      <c r="M439" s="271" t="s">
        <v>30</v>
      </c>
      <c r="N439" s="272" t="s">
        <v>46</v>
      </c>
      <c r="O439" s="82"/>
      <c r="P439" s="227">
        <f>O439*H439</f>
        <v>0</v>
      </c>
      <c r="Q439" s="227">
        <v>0.00034000000000000002</v>
      </c>
      <c r="R439" s="227">
        <f>Q439*H439</f>
        <v>0.0010200000000000001</v>
      </c>
      <c r="S439" s="227">
        <v>0</v>
      </c>
      <c r="T439" s="228">
        <f>S439*H439</f>
        <v>0</v>
      </c>
      <c r="AR439" s="229" t="s">
        <v>263</v>
      </c>
      <c r="AT439" s="229" t="s">
        <v>774</v>
      </c>
      <c r="AU439" s="229" t="s">
        <v>85</v>
      </c>
      <c r="AY439" s="16" t="s">
        <v>199</v>
      </c>
      <c r="BE439" s="230">
        <f>IF(N439="základní",J439,0)</f>
        <v>0</v>
      </c>
      <c r="BF439" s="230">
        <f>IF(N439="snížená",J439,0)</f>
        <v>0</v>
      </c>
      <c r="BG439" s="230">
        <f>IF(N439="zákl. přenesená",J439,0)</f>
        <v>0</v>
      </c>
      <c r="BH439" s="230">
        <f>IF(N439="sníž. přenesená",J439,0)</f>
        <v>0</v>
      </c>
      <c r="BI439" s="230">
        <f>IF(N439="nulová",J439,0)</f>
        <v>0</v>
      </c>
      <c r="BJ439" s="16" t="s">
        <v>83</v>
      </c>
      <c r="BK439" s="230">
        <f>ROUND(I439*H439,2)</f>
        <v>0</v>
      </c>
      <c r="BL439" s="16" t="s">
        <v>206</v>
      </c>
      <c r="BM439" s="229" t="s">
        <v>3077</v>
      </c>
    </row>
    <row r="440" s="1" customFormat="1">
      <c r="B440" s="37"/>
      <c r="C440" s="38"/>
      <c r="D440" s="231" t="s">
        <v>208</v>
      </c>
      <c r="E440" s="38"/>
      <c r="F440" s="232" t="s">
        <v>3076</v>
      </c>
      <c r="G440" s="38"/>
      <c r="H440" s="38"/>
      <c r="I440" s="144"/>
      <c r="J440" s="38"/>
      <c r="K440" s="38"/>
      <c r="L440" s="42"/>
      <c r="M440" s="233"/>
      <c r="N440" s="82"/>
      <c r="O440" s="82"/>
      <c r="P440" s="82"/>
      <c r="Q440" s="82"/>
      <c r="R440" s="82"/>
      <c r="S440" s="82"/>
      <c r="T440" s="83"/>
      <c r="AT440" s="16" t="s">
        <v>208</v>
      </c>
      <c r="AU440" s="16" t="s">
        <v>85</v>
      </c>
    </row>
    <row r="441" s="1" customFormat="1" ht="16.5" customHeight="1">
      <c r="B441" s="37"/>
      <c r="C441" s="218" t="s">
        <v>1821</v>
      </c>
      <c r="D441" s="218" t="s">
        <v>201</v>
      </c>
      <c r="E441" s="219" t="s">
        <v>3078</v>
      </c>
      <c r="F441" s="220" t="s">
        <v>3079</v>
      </c>
      <c r="G441" s="221" t="s">
        <v>277</v>
      </c>
      <c r="H441" s="222">
        <v>9</v>
      </c>
      <c r="I441" s="223"/>
      <c r="J441" s="224">
        <f>ROUND(I441*H441,2)</f>
        <v>0</v>
      </c>
      <c r="K441" s="220" t="s">
        <v>205</v>
      </c>
      <c r="L441" s="42"/>
      <c r="M441" s="225" t="s">
        <v>30</v>
      </c>
      <c r="N441" s="226" t="s">
        <v>46</v>
      </c>
      <c r="O441" s="82"/>
      <c r="P441" s="227">
        <f>O441*H441</f>
        <v>0</v>
      </c>
      <c r="Q441" s="227">
        <v>3.7500000000000001E-06</v>
      </c>
      <c r="R441" s="227">
        <f>Q441*H441</f>
        <v>3.375E-05</v>
      </c>
      <c r="S441" s="227">
        <v>0</v>
      </c>
      <c r="T441" s="228">
        <f>S441*H441</f>
        <v>0</v>
      </c>
      <c r="AR441" s="229" t="s">
        <v>206</v>
      </c>
      <c r="AT441" s="229" t="s">
        <v>201</v>
      </c>
      <c r="AU441" s="229" t="s">
        <v>85</v>
      </c>
      <c r="AY441" s="16" t="s">
        <v>199</v>
      </c>
      <c r="BE441" s="230">
        <f>IF(N441="základní",J441,0)</f>
        <v>0</v>
      </c>
      <c r="BF441" s="230">
        <f>IF(N441="snížená",J441,0)</f>
        <v>0</v>
      </c>
      <c r="BG441" s="230">
        <f>IF(N441="zákl. přenesená",J441,0)</f>
        <v>0</v>
      </c>
      <c r="BH441" s="230">
        <f>IF(N441="sníž. přenesená",J441,0)</f>
        <v>0</v>
      </c>
      <c r="BI441" s="230">
        <f>IF(N441="nulová",J441,0)</f>
        <v>0</v>
      </c>
      <c r="BJ441" s="16" t="s">
        <v>83</v>
      </c>
      <c r="BK441" s="230">
        <f>ROUND(I441*H441,2)</f>
        <v>0</v>
      </c>
      <c r="BL441" s="16" t="s">
        <v>206</v>
      </c>
      <c r="BM441" s="229" t="s">
        <v>3080</v>
      </c>
    </row>
    <row r="442" s="1" customFormat="1">
      <c r="B442" s="37"/>
      <c r="C442" s="38"/>
      <c r="D442" s="231" t="s">
        <v>208</v>
      </c>
      <c r="E442" s="38"/>
      <c r="F442" s="232" t="s">
        <v>3081</v>
      </c>
      <c r="G442" s="38"/>
      <c r="H442" s="38"/>
      <c r="I442" s="144"/>
      <c r="J442" s="38"/>
      <c r="K442" s="38"/>
      <c r="L442" s="42"/>
      <c r="M442" s="233"/>
      <c r="N442" s="82"/>
      <c r="O442" s="82"/>
      <c r="P442" s="82"/>
      <c r="Q442" s="82"/>
      <c r="R442" s="82"/>
      <c r="S442" s="82"/>
      <c r="T442" s="83"/>
      <c r="AT442" s="16" t="s">
        <v>208</v>
      </c>
      <c r="AU442" s="16" t="s">
        <v>85</v>
      </c>
    </row>
    <row r="443" s="1" customFormat="1">
      <c r="B443" s="37"/>
      <c r="C443" s="38"/>
      <c r="D443" s="231" t="s">
        <v>210</v>
      </c>
      <c r="E443" s="38"/>
      <c r="F443" s="234" t="s">
        <v>877</v>
      </c>
      <c r="G443" s="38"/>
      <c r="H443" s="38"/>
      <c r="I443" s="144"/>
      <c r="J443" s="38"/>
      <c r="K443" s="38"/>
      <c r="L443" s="42"/>
      <c r="M443" s="233"/>
      <c r="N443" s="82"/>
      <c r="O443" s="82"/>
      <c r="P443" s="82"/>
      <c r="Q443" s="82"/>
      <c r="R443" s="82"/>
      <c r="S443" s="82"/>
      <c r="T443" s="83"/>
      <c r="AT443" s="16" t="s">
        <v>210</v>
      </c>
      <c r="AU443" s="16" t="s">
        <v>85</v>
      </c>
    </row>
    <row r="444" s="1" customFormat="1" ht="16.5" customHeight="1">
      <c r="B444" s="37"/>
      <c r="C444" s="263" t="s">
        <v>1825</v>
      </c>
      <c r="D444" s="263" t="s">
        <v>774</v>
      </c>
      <c r="E444" s="264" t="s">
        <v>3082</v>
      </c>
      <c r="F444" s="265" t="s">
        <v>3083</v>
      </c>
      <c r="G444" s="266" t="s">
        <v>277</v>
      </c>
      <c r="H444" s="267">
        <v>3</v>
      </c>
      <c r="I444" s="268"/>
      <c r="J444" s="269">
        <f>ROUND(I444*H444,2)</f>
        <v>0</v>
      </c>
      <c r="K444" s="265" t="s">
        <v>205</v>
      </c>
      <c r="L444" s="270"/>
      <c r="M444" s="271" t="s">
        <v>30</v>
      </c>
      <c r="N444" s="272" t="s">
        <v>46</v>
      </c>
      <c r="O444" s="82"/>
      <c r="P444" s="227">
        <f>O444*H444</f>
        <v>0</v>
      </c>
      <c r="Q444" s="227">
        <v>0.00064999999999999997</v>
      </c>
      <c r="R444" s="227">
        <f>Q444*H444</f>
        <v>0.0019499999999999999</v>
      </c>
      <c r="S444" s="227">
        <v>0</v>
      </c>
      <c r="T444" s="228">
        <f>S444*H444</f>
        <v>0</v>
      </c>
      <c r="AR444" s="229" t="s">
        <v>263</v>
      </c>
      <c r="AT444" s="229" t="s">
        <v>774</v>
      </c>
      <c r="AU444" s="229" t="s">
        <v>85</v>
      </c>
      <c r="AY444" s="16" t="s">
        <v>199</v>
      </c>
      <c r="BE444" s="230">
        <f>IF(N444="základní",J444,0)</f>
        <v>0</v>
      </c>
      <c r="BF444" s="230">
        <f>IF(N444="snížená",J444,0)</f>
        <v>0</v>
      </c>
      <c r="BG444" s="230">
        <f>IF(N444="zákl. přenesená",J444,0)</f>
        <v>0</v>
      </c>
      <c r="BH444" s="230">
        <f>IF(N444="sníž. přenesená",J444,0)</f>
        <v>0</v>
      </c>
      <c r="BI444" s="230">
        <f>IF(N444="nulová",J444,0)</f>
        <v>0</v>
      </c>
      <c r="BJ444" s="16" t="s">
        <v>83</v>
      </c>
      <c r="BK444" s="230">
        <f>ROUND(I444*H444,2)</f>
        <v>0</v>
      </c>
      <c r="BL444" s="16" t="s">
        <v>206</v>
      </c>
      <c r="BM444" s="229" t="s">
        <v>3084</v>
      </c>
    </row>
    <row r="445" s="1" customFormat="1">
      <c r="B445" s="37"/>
      <c r="C445" s="38"/>
      <c r="D445" s="231" t="s">
        <v>208</v>
      </c>
      <c r="E445" s="38"/>
      <c r="F445" s="232" t="s">
        <v>3083</v>
      </c>
      <c r="G445" s="38"/>
      <c r="H445" s="38"/>
      <c r="I445" s="144"/>
      <c r="J445" s="38"/>
      <c r="K445" s="38"/>
      <c r="L445" s="42"/>
      <c r="M445" s="233"/>
      <c r="N445" s="82"/>
      <c r="O445" s="82"/>
      <c r="P445" s="82"/>
      <c r="Q445" s="82"/>
      <c r="R445" s="82"/>
      <c r="S445" s="82"/>
      <c r="T445" s="83"/>
      <c r="AT445" s="16" t="s">
        <v>208</v>
      </c>
      <c r="AU445" s="16" t="s">
        <v>85</v>
      </c>
    </row>
    <row r="446" s="1" customFormat="1" ht="16.5" customHeight="1">
      <c r="B446" s="37"/>
      <c r="C446" s="263" t="s">
        <v>1831</v>
      </c>
      <c r="D446" s="263" t="s">
        <v>774</v>
      </c>
      <c r="E446" s="264" t="s">
        <v>3085</v>
      </c>
      <c r="F446" s="265" t="s">
        <v>3086</v>
      </c>
      <c r="G446" s="266" t="s">
        <v>277</v>
      </c>
      <c r="H446" s="267">
        <v>6</v>
      </c>
      <c r="I446" s="268"/>
      <c r="J446" s="269">
        <f>ROUND(I446*H446,2)</f>
        <v>0</v>
      </c>
      <c r="K446" s="265" t="s">
        <v>205</v>
      </c>
      <c r="L446" s="270"/>
      <c r="M446" s="271" t="s">
        <v>30</v>
      </c>
      <c r="N446" s="272" t="s">
        <v>46</v>
      </c>
      <c r="O446" s="82"/>
      <c r="P446" s="227">
        <f>O446*H446</f>
        <v>0</v>
      </c>
      <c r="Q446" s="227">
        <v>0.00088000000000000003</v>
      </c>
      <c r="R446" s="227">
        <f>Q446*H446</f>
        <v>0.00528</v>
      </c>
      <c r="S446" s="227">
        <v>0</v>
      </c>
      <c r="T446" s="228">
        <f>S446*H446</f>
        <v>0</v>
      </c>
      <c r="AR446" s="229" t="s">
        <v>263</v>
      </c>
      <c r="AT446" s="229" t="s">
        <v>774</v>
      </c>
      <c r="AU446" s="229" t="s">
        <v>85</v>
      </c>
      <c r="AY446" s="16" t="s">
        <v>199</v>
      </c>
      <c r="BE446" s="230">
        <f>IF(N446="základní",J446,0)</f>
        <v>0</v>
      </c>
      <c r="BF446" s="230">
        <f>IF(N446="snížená",J446,0)</f>
        <v>0</v>
      </c>
      <c r="BG446" s="230">
        <f>IF(N446="zákl. přenesená",J446,0)</f>
        <v>0</v>
      </c>
      <c r="BH446" s="230">
        <f>IF(N446="sníž. přenesená",J446,0)</f>
        <v>0</v>
      </c>
      <c r="BI446" s="230">
        <f>IF(N446="nulová",J446,0)</f>
        <v>0</v>
      </c>
      <c r="BJ446" s="16" t="s">
        <v>83</v>
      </c>
      <c r="BK446" s="230">
        <f>ROUND(I446*H446,2)</f>
        <v>0</v>
      </c>
      <c r="BL446" s="16" t="s">
        <v>206</v>
      </c>
      <c r="BM446" s="229" t="s">
        <v>3087</v>
      </c>
    </row>
    <row r="447" s="1" customFormat="1">
      <c r="B447" s="37"/>
      <c r="C447" s="38"/>
      <c r="D447" s="231" t="s">
        <v>208</v>
      </c>
      <c r="E447" s="38"/>
      <c r="F447" s="232" t="s">
        <v>3086</v>
      </c>
      <c r="G447" s="38"/>
      <c r="H447" s="38"/>
      <c r="I447" s="144"/>
      <c r="J447" s="38"/>
      <c r="K447" s="38"/>
      <c r="L447" s="42"/>
      <c r="M447" s="233"/>
      <c r="N447" s="82"/>
      <c r="O447" s="82"/>
      <c r="P447" s="82"/>
      <c r="Q447" s="82"/>
      <c r="R447" s="82"/>
      <c r="S447" s="82"/>
      <c r="T447" s="83"/>
      <c r="AT447" s="16" t="s">
        <v>208</v>
      </c>
      <c r="AU447" s="16" t="s">
        <v>85</v>
      </c>
    </row>
    <row r="448" s="1" customFormat="1" ht="16.5" customHeight="1">
      <c r="B448" s="37"/>
      <c r="C448" s="218" t="s">
        <v>1836</v>
      </c>
      <c r="D448" s="218" t="s">
        <v>201</v>
      </c>
      <c r="E448" s="219" t="s">
        <v>1439</v>
      </c>
      <c r="F448" s="220" t="s">
        <v>1440</v>
      </c>
      <c r="G448" s="221" t="s">
        <v>229</v>
      </c>
      <c r="H448" s="222">
        <v>133.40000000000001</v>
      </c>
      <c r="I448" s="223"/>
      <c r="J448" s="224">
        <f>ROUND(I448*H448,2)</f>
        <v>0</v>
      </c>
      <c r="K448" s="220" t="s">
        <v>205</v>
      </c>
      <c r="L448" s="42"/>
      <c r="M448" s="225" t="s">
        <v>30</v>
      </c>
      <c r="N448" s="226" t="s">
        <v>46</v>
      </c>
      <c r="O448" s="82"/>
      <c r="P448" s="227">
        <f>O448*H448</f>
        <v>0</v>
      </c>
      <c r="Q448" s="227">
        <v>0</v>
      </c>
      <c r="R448" s="227">
        <f>Q448*H448</f>
        <v>0</v>
      </c>
      <c r="S448" s="227">
        <v>0</v>
      </c>
      <c r="T448" s="228">
        <f>S448*H448</f>
        <v>0</v>
      </c>
      <c r="AR448" s="229" t="s">
        <v>206</v>
      </c>
      <c r="AT448" s="229" t="s">
        <v>201</v>
      </c>
      <c r="AU448" s="229" t="s">
        <v>85</v>
      </c>
      <c r="AY448" s="16" t="s">
        <v>199</v>
      </c>
      <c r="BE448" s="230">
        <f>IF(N448="základní",J448,0)</f>
        <v>0</v>
      </c>
      <c r="BF448" s="230">
        <f>IF(N448="snížená",J448,0)</f>
        <v>0</v>
      </c>
      <c r="BG448" s="230">
        <f>IF(N448="zákl. přenesená",J448,0)</f>
        <v>0</v>
      </c>
      <c r="BH448" s="230">
        <f>IF(N448="sníž. přenesená",J448,0)</f>
        <v>0</v>
      </c>
      <c r="BI448" s="230">
        <f>IF(N448="nulová",J448,0)</f>
        <v>0</v>
      </c>
      <c r="BJ448" s="16" t="s">
        <v>83</v>
      </c>
      <c r="BK448" s="230">
        <f>ROUND(I448*H448,2)</f>
        <v>0</v>
      </c>
      <c r="BL448" s="16" t="s">
        <v>206</v>
      </c>
      <c r="BM448" s="229" t="s">
        <v>3088</v>
      </c>
    </row>
    <row r="449" s="1" customFormat="1">
      <c r="B449" s="37"/>
      <c r="C449" s="38"/>
      <c r="D449" s="231" t="s">
        <v>208</v>
      </c>
      <c r="E449" s="38"/>
      <c r="F449" s="232" t="s">
        <v>1442</v>
      </c>
      <c r="G449" s="38"/>
      <c r="H449" s="38"/>
      <c r="I449" s="144"/>
      <c r="J449" s="38"/>
      <c r="K449" s="38"/>
      <c r="L449" s="42"/>
      <c r="M449" s="233"/>
      <c r="N449" s="82"/>
      <c r="O449" s="82"/>
      <c r="P449" s="82"/>
      <c r="Q449" s="82"/>
      <c r="R449" s="82"/>
      <c r="S449" s="82"/>
      <c r="T449" s="83"/>
      <c r="AT449" s="16" t="s">
        <v>208</v>
      </c>
      <c r="AU449" s="16" t="s">
        <v>85</v>
      </c>
    </row>
    <row r="450" s="1" customFormat="1">
      <c r="B450" s="37"/>
      <c r="C450" s="38"/>
      <c r="D450" s="231" t="s">
        <v>210</v>
      </c>
      <c r="E450" s="38"/>
      <c r="F450" s="234" t="s">
        <v>1443</v>
      </c>
      <c r="G450" s="38"/>
      <c r="H450" s="38"/>
      <c r="I450" s="144"/>
      <c r="J450" s="38"/>
      <c r="K450" s="38"/>
      <c r="L450" s="42"/>
      <c r="M450" s="233"/>
      <c r="N450" s="82"/>
      <c r="O450" s="82"/>
      <c r="P450" s="82"/>
      <c r="Q450" s="82"/>
      <c r="R450" s="82"/>
      <c r="S450" s="82"/>
      <c r="T450" s="83"/>
      <c r="AT450" s="16" t="s">
        <v>210</v>
      </c>
      <c r="AU450" s="16" t="s">
        <v>85</v>
      </c>
    </row>
    <row r="451" s="1" customFormat="1" ht="16.5" customHeight="1">
      <c r="B451" s="37"/>
      <c r="C451" s="218" t="s">
        <v>1840</v>
      </c>
      <c r="D451" s="218" t="s">
        <v>201</v>
      </c>
      <c r="E451" s="219" t="s">
        <v>1444</v>
      </c>
      <c r="F451" s="220" t="s">
        <v>1445</v>
      </c>
      <c r="G451" s="221" t="s">
        <v>277</v>
      </c>
      <c r="H451" s="222">
        <v>1</v>
      </c>
      <c r="I451" s="223"/>
      <c r="J451" s="224">
        <f>ROUND(I451*H451,2)</f>
        <v>0</v>
      </c>
      <c r="K451" s="220" t="s">
        <v>205</v>
      </c>
      <c r="L451" s="42"/>
      <c r="M451" s="225" t="s">
        <v>30</v>
      </c>
      <c r="N451" s="226" t="s">
        <v>46</v>
      </c>
      <c r="O451" s="82"/>
      <c r="P451" s="227">
        <f>O451*H451</f>
        <v>0</v>
      </c>
      <c r="Q451" s="227">
        <v>0.46009040600000001</v>
      </c>
      <c r="R451" s="227">
        <f>Q451*H451</f>
        <v>0.46009040600000001</v>
      </c>
      <c r="S451" s="227">
        <v>0</v>
      </c>
      <c r="T451" s="228">
        <f>S451*H451</f>
        <v>0</v>
      </c>
      <c r="AR451" s="229" t="s">
        <v>206</v>
      </c>
      <c r="AT451" s="229" t="s">
        <v>201</v>
      </c>
      <c r="AU451" s="229" t="s">
        <v>85</v>
      </c>
      <c r="AY451" s="16" t="s">
        <v>199</v>
      </c>
      <c r="BE451" s="230">
        <f>IF(N451="základní",J451,0)</f>
        <v>0</v>
      </c>
      <c r="BF451" s="230">
        <f>IF(N451="snížená",J451,0)</f>
        <v>0</v>
      </c>
      <c r="BG451" s="230">
        <f>IF(N451="zákl. přenesená",J451,0)</f>
        <v>0</v>
      </c>
      <c r="BH451" s="230">
        <f>IF(N451="sníž. přenesená",J451,0)</f>
        <v>0</v>
      </c>
      <c r="BI451" s="230">
        <f>IF(N451="nulová",J451,0)</f>
        <v>0</v>
      </c>
      <c r="BJ451" s="16" t="s">
        <v>83</v>
      </c>
      <c r="BK451" s="230">
        <f>ROUND(I451*H451,2)</f>
        <v>0</v>
      </c>
      <c r="BL451" s="16" t="s">
        <v>206</v>
      </c>
      <c r="BM451" s="229" t="s">
        <v>3089</v>
      </c>
    </row>
    <row r="452" s="1" customFormat="1">
      <c r="B452" s="37"/>
      <c r="C452" s="38"/>
      <c r="D452" s="231" t="s">
        <v>208</v>
      </c>
      <c r="E452" s="38"/>
      <c r="F452" s="232" t="s">
        <v>1447</v>
      </c>
      <c r="G452" s="38"/>
      <c r="H452" s="38"/>
      <c r="I452" s="144"/>
      <c r="J452" s="38"/>
      <c r="K452" s="38"/>
      <c r="L452" s="42"/>
      <c r="M452" s="233"/>
      <c r="N452" s="82"/>
      <c r="O452" s="82"/>
      <c r="P452" s="82"/>
      <c r="Q452" s="82"/>
      <c r="R452" s="82"/>
      <c r="S452" s="82"/>
      <c r="T452" s="83"/>
      <c r="AT452" s="16" t="s">
        <v>208</v>
      </c>
      <c r="AU452" s="16" t="s">
        <v>85</v>
      </c>
    </row>
    <row r="453" s="1" customFormat="1">
      <c r="B453" s="37"/>
      <c r="C453" s="38"/>
      <c r="D453" s="231" t="s">
        <v>210</v>
      </c>
      <c r="E453" s="38"/>
      <c r="F453" s="234" t="s">
        <v>1443</v>
      </c>
      <c r="G453" s="38"/>
      <c r="H453" s="38"/>
      <c r="I453" s="144"/>
      <c r="J453" s="38"/>
      <c r="K453" s="38"/>
      <c r="L453" s="42"/>
      <c r="M453" s="233"/>
      <c r="N453" s="82"/>
      <c r="O453" s="82"/>
      <c r="P453" s="82"/>
      <c r="Q453" s="82"/>
      <c r="R453" s="82"/>
      <c r="S453" s="82"/>
      <c r="T453" s="83"/>
      <c r="AT453" s="16" t="s">
        <v>210</v>
      </c>
      <c r="AU453" s="16" t="s">
        <v>85</v>
      </c>
    </row>
    <row r="454" s="1" customFormat="1" ht="16.5" customHeight="1">
      <c r="B454" s="37"/>
      <c r="C454" s="218" t="s">
        <v>1843</v>
      </c>
      <c r="D454" s="218" t="s">
        <v>201</v>
      </c>
      <c r="E454" s="219" t="s">
        <v>1745</v>
      </c>
      <c r="F454" s="220" t="s">
        <v>1746</v>
      </c>
      <c r="G454" s="221" t="s">
        <v>229</v>
      </c>
      <c r="H454" s="222">
        <v>570.35000000000002</v>
      </c>
      <c r="I454" s="223"/>
      <c r="J454" s="224">
        <f>ROUND(I454*H454,2)</f>
        <v>0</v>
      </c>
      <c r="K454" s="220" t="s">
        <v>205</v>
      </c>
      <c r="L454" s="42"/>
      <c r="M454" s="225" t="s">
        <v>30</v>
      </c>
      <c r="N454" s="226" t="s">
        <v>46</v>
      </c>
      <c r="O454" s="82"/>
      <c r="P454" s="227">
        <f>O454*H454</f>
        <v>0</v>
      </c>
      <c r="Q454" s="227">
        <v>0</v>
      </c>
      <c r="R454" s="227">
        <f>Q454*H454</f>
        <v>0</v>
      </c>
      <c r="S454" s="227">
        <v>0</v>
      </c>
      <c r="T454" s="228">
        <f>S454*H454</f>
        <v>0</v>
      </c>
      <c r="AR454" s="229" t="s">
        <v>206</v>
      </c>
      <c r="AT454" s="229" t="s">
        <v>201</v>
      </c>
      <c r="AU454" s="229" t="s">
        <v>85</v>
      </c>
      <c r="AY454" s="16" t="s">
        <v>199</v>
      </c>
      <c r="BE454" s="230">
        <f>IF(N454="základní",J454,0)</f>
        <v>0</v>
      </c>
      <c r="BF454" s="230">
        <f>IF(N454="snížená",J454,0)</f>
        <v>0</v>
      </c>
      <c r="BG454" s="230">
        <f>IF(N454="zákl. přenesená",J454,0)</f>
        <v>0</v>
      </c>
      <c r="BH454" s="230">
        <f>IF(N454="sníž. přenesená",J454,0)</f>
        <v>0</v>
      </c>
      <c r="BI454" s="230">
        <f>IF(N454="nulová",J454,0)</f>
        <v>0</v>
      </c>
      <c r="BJ454" s="16" t="s">
        <v>83</v>
      </c>
      <c r="BK454" s="230">
        <f>ROUND(I454*H454,2)</f>
        <v>0</v>
      </c>
      <c r="BL454" s="16" t="s">
        <v>206</v>
      </c>
      <c r="BM454" s="229" t="s">
        <v>3090</v>
      </c>
    </row>
    <row r="455" s="1" customFormat="1">
      <c r="B455" s="37"/>
      <c r="C455" s="38"/>
      <c r="D455" s="231" t="s">
        <v>208</v>
      </c>
      <c r="E455" s="38"/>
      <c r="F455" s="232" t="s">
        <v>1748</v>
      </c>
      <c r="G455" s="38"/>
      <c r="H455" s="38"/>
      <c r="I455" s="144"/>
      <c r="J455" s="38"/>
      <c r="K455" s="38"/>
      <c r="L455" s="42"/>
      <c r="M455" s="233"/>
      <c r="N455" s="82"/>
      <c r="O455" s="82"/>
      <c r="P455" s="82"/>
      <c r="Q455" s="82"/>
      <c r="R455" s="82"/>
      <c r="S455" s="82"/>
      <c r="T455" s="83"/>
      <c r="AT455" s="16" t="s">
        <v>208</v>
      </c>
      <c r="AU455" s="16" t="s">
        <v>85</v>
      </c>
    </row>
    <row r="456" s="1" customFormat="1">
      <c r="B456" s="37"/>
      <c r="C456" s="38"/>
      <c r="D456" s="231" t="s">
        <v>210</v>
      </c>
      <c r="E456" s="38"/>
      <c r="F456" s="234" t="s">
        <v>1443</v>
      </c>
      <c r="G456" s="38"/>
      <c r="H456" s="38"/>
      <c r="I456" s="144"/>
      <c r="J456" s="38"/>
      <c r="K456" s="38"/>
      <c r="L456" s="42"/>
      <c r="M456" s="233"/>
      <c r="N456" s="82"/>
      <c r="O456" s="82"/>
      <c r="P456" s="82"/>
      <c r="Q456" s="82"/>
      <c r="R456" s="82"/>
      <c r="S456" s="82"/>
      <c r="T456" s="83"/>
      <c r="AT456" s="16" t="s">
        <v>210</v>
      </c>
      <c r="AU456" s="16" t="s">
        <v>85</v>
      </c>
    </row>
    <row r="457" s="12" customFormat="1">
      <c r="B457" s="235"/>
      <c r="C457" s="236"/>
      <c r="D457" s="231" t="s">
        <v>214</v>
      </c>
      <c r="E457" s="237" t="s">
        <v>30</v>
      </c>
      <c r="F457" s="238" t="s">
        <v>3009</v>
      </c>
      <c r="G457" s="236"/>
      <c r="H457" s="239">
        <v>570.35000000000002</v>
      </c>
      <c r="I457" s="240"/>
      <c r="J457" s="236"/>
      <c r="K457" s="236"/>
      <c r="L457" s="241"/>
      <c r="M457" s="242"/>
      <c r="N457" s="243"/>
      <c r="O457" s="243"/>
      <c r="P457" s="243"/>
      <c r="Q457" s="243"/>
      <c r="R457" s="243"/>
      <c r="S457" s="243"/>
      <c r="T457" s="244"/>
      <c r="AT457" s="245" t="s">
        <v>214</v>
      </c>
      <c r="AU457" s="245" t="s">
        <v>85</v>
      </c>
      <c r="AV457" s="12" t="s">
        <v>85</v>
      </c>
      <c r="AW457" s="12" t="s">
        <v>36</v>
      </c>
      <c r="AX457" s="12" t="s">
        <v>83</v>
      </c>
      <c r="AY457" s="245" t="s">
        <v>199</v>
      </c>
    </row>
    <row r="458" s="1" customFormat="1" ht="16.5" customHeight="1">
      <c r="B458" s="37"/>
      <c r="C458" s="218" t="s">
        <v>1845</v>
      </c>
      <c r="D458" s="218" t="s">
        <v>201</v>
      </c>
      <c r="E458" s="219" t="s">
        <v>3091</v>
      </c>
      <c r="F458" s="220" t="s">
        <v>3092</v>
      </c>
      <c r="G458" s="221" t="s">
        <v>277</v>
      </c>
      <c r="H458" s="222">
        <v>1</v>
      </c>
      <c r="I458" s="223"/>
      <c r="J458" s="224">
        <f>ROUND(I458*H458,2)</f>
        <v>0</v>
      </c>
      <c r="K458" s="220" t="s">
        <v>205</v>
      </c>
      <c r="L458" s="42"/>
      <c r="M458" s="225" t="s">
        <v>30</v>
      </c>
      <c r="N458" s="226" t="s">
        <v>46</v>
      </c>
      <c r="O458" s="82"/>
      <c r="P458" s="227">
        <f>O458*H458</f>
        <v>0</v>
      </c>
      <c r="Q458" s="227">
        <v>2.3557393640000002</v>
      </c>
      <c r="R458" s="227">
        <f>Q458*H458</f>
        <v>2.3557393640000002</v>
      </c>
      <c r="S458" s="227">
        <v>0</v>
      </c>
      <c r="T458" s="228">
        <f>S458*H458</f>
        <v>0</v>
      </c>
      <c r="AR458" s="229" t="s">
        <v>206</v>
      </c>
      <c r="AT458" s="229" t="s">
        <v>201</v>
      </c>
      <c r="AU458" s="229" t="s">
        <v>85</v>
      </c>
      <c r="AY458" s="16" t="s">
        <v>199</v>
      </c>
      <c r="BE458" s="230">
        <f>IF(N458="základní",J458,0)</f>
        <v>0</v>
      </c>
      <c r="BF458" s="230">
        <f>IF(N458="snížená",J458,0)</f>
        <v>0</v>
      </c>
      <c r="BG458" s="230">
        <f>IF(N458="zákl. přenesená",J458,0)</f>
        <v>0</v>
      </c>
      <c r="BH458" s="230">
        <f>IF(N458="sníž. přenesená",J458,0)</f>
        <v>0</v>
      </c>
      <c r="BI458" s="230">
        <f>IF(N458="nulová",J458,0)</f>
        <v>0</v>
      </c>
      <c r="BJ458" s="16" t="s">
        <v>83</v>
      </c>
      <c r="BK458" s="230">
        <f>ROUND(I458*H458,2)</f>
        <v>0</v>
      </c>
      <c r="BL458" s="16" t="s">
        <v>206</v>
      </c>
      <c r="BM458" s="229" t="s">
        <v>3093</v>
      </c>
    </row>
    <row r="459" s="1" customFormat="1">
      <c r="B459" s="37"/>
      <c r="C459" s="38"/>
      <c r="D459" s="231" t="s">
        <v>208</v>
      </c>
      <c r="E459" s="38"/>
      <c r="F459" s="232" t="s">
        <v>3094</v>
      </c>
      <c r="G459" s="38"/>
      <c r="H459" s="38"/>
      <c r="I459" s="144"/>
      <c r="J459" s="38"/>
      <c r="K459" s="38"/>
      <c r="L459" s="42"/>
      <c r="M459" s="233"/>
      <c r="N459" s="82"/>
      <c r="O459" s="82"/>
      <c r="P459" s="82"/>
      <c r="Q459" s="82"/>
      <c r="R459" s="82"/>
      <c r="S459" s="82"/>
      <c r="T459" s="83"/>
      <c r="AT459" s="16" t="s">
        <v>208</v>
      </c>
      <c r="AU459" s="16" t="s">
        <v>85</v>
      </c>
    </row>
    <row r="460" s="1" customFormat="1">
      <c r="B460" s="37"/>
      <c r="C460" s="38"/>
      <c r="D460" s="231" t="s">
        <v>210</v>
      </c>
      <c r="E460" s="38"/>
      <c r="F460" s="234" t="s">
        <v>3095</v>
      </c>
      <c r="G460" s="38"/>
      <c r="H460" s="38"/>
      <c r="I460" s="144"/>
      <c r="J460" s="38"/>
      <c r="K460" s="38"/>
      <c r="L460" s="42"/>
      <c r="M460" s="233"/>
      <c r="N460" s="82"/>
      <c r="O460" s="82"/>
      <c r="P460" s="82"/>
      <c r="Q460" s="82"/>
      <c r="R460" s="82"/>
      <c r="S460" s="82"/>
      <c r="T460" s="83"/>
      <c r="AT460" s="16" t="s">
        <v>210</v>
      </c>
      <c r="AU460" s="16" t="s">
        <v>85</v>
      </c>
    </row>
    <row r="461" s="1" customFormat="1" ht="16.5" customHeight="1">
      <c r="B461" s="37"/>
      <c r="C461" s="218" t="s">
        <v>1851</v>
      </c>
      <c r="D461" s="218" t="s">
        <v>201</v>
      </c>
      <c r="E461" s="219" t="s">
        <v>1759</v>
      </c>
      <c r="F461" s="220" t="s">
        <v>1760</v>
      </c>
      <c r="G461" s="221" t="s">
        <v>277</v>
      </c>
      <c r="H461" s="222">
        <v>38</v>
      </c>
      <c r="I461" s="223"/>
      <c r="J461" s="224">
        <f>ROUND(I461*H461,2)</f>
        <v>0</v>
      </c>
      <c r="K461" s="220" t="s">
        <v>205</v>
      </c>
      <c r="L461" s="42"/>
      <c r="M461" s="225" t="s">
        <v>30</v>
      </c>
      <c r="N461" s="226" t="s">
        <v>46</v>
      </c>
      <c r="O461" s="82"/>
      <c r="P461" s="227">
        <f>O461*H461</f>
        <v>0</v>
      </c>
      <c r="Q461" s="227">
        <v>0.0091760000000000001</v>
      </c>
      <c r="R461" s="227">
        <f>Q461*H461</f>
        <v>0.348688</v>
      </c>
      <c r="S461" s="227">
        <v>0</v>
      </c>
      <c r="T461" s="228">
        <f>S461*H461</f>
        <v>0</v>
      </c>
      <c r="AR461" s="229" t="s">
        <v>206</v>
      </c>
      <c r="AT461" s="229" t="s">
        <v>201</v>
      </c>
      <c r="AU461" s="229" t="s">
        <v>85</v>
      </c>
      <c r="AY461" s="16" t="s">
        <v>199</v>
      </c>
      <c r="BE461" s="230">
        <f>IF(N461="základní",J461,0)</f>
        <v>0</v>
      </c>
      <c r="BF461" s="230">
        <f>IF(N461="snížená",J461,0)</f>
        <v>0</v>
      </c>
      <c r="BG461" s="230">
        <f>IF(N461="zákl. přenesená",J461,0)</f>
        <v>0</v>
      </c>
      <c r="BH461" s="230">
        <f>IF(N461="sníž. přenesená",J461,0)</f>
        <v>0</v>
      </c>
      <c r="BI461" s="230">
        <f>IF(N461="nulová",J461,0)</f>
        <v>0</v>
      </c>
      <c r="BJ461" s="16" t="s">
        <v>83</v>
      </c>
      <c r="BK461" s="230">
        <f>ROUND(I461*H461,2)</f>
        <v>0</v>
      </c>
      <c r="BL461" s="16" t="s">
        <v>206</v>
      </c>
      <c r="BM461" s="229" t="s">
        <v>3096</v>
      </c>
    </row>
    <row r="462" s="1" customFormat="1">
      <c r="B462" s="37"/>
      <c r="C462" s="38"/>
      <c r="D462" s="231" t="s">
        <v>208</v>
      </c>
      <c r="E462" s="38"/>
      <c r="F462" s="232" t="s">
        <v>1760</v>
      </c>
      <c r="G462" s="38"/>
      <c r="H462" s="38"/>
      <c r="I462" s="144"/>
      <c r="J462" s="38"/>
      <c r="K462" s="38"/>
      <c r="L462" s="42"/>
      <c r="M462" s="233"/>
      <c r="N462" s="82"/>
      <c r="O462" s="82"/>
      <c r="P462" s="82"/>
      <c r="Q462" s="82"/>
      <c r="R462" s="82"/>
      <c r="S462" s="82"/>
      <c r="T462" s="83"/>
      <c r="AT462" s="16" t="s">
        <v>208</v>
      </c>
      <c r="AU462" s="16" t="s">
        <v>85</v>
      </c>
    </row>
    <row r="463" s="1" customFormat="1">
      <c r="B463" s="37"/>
      <c r="C463" s="38"/>
      <c r="D463" s="231" t="s">
        <v>210</v>
      </c>
      <c r="E463" s="38"/>
      <c r="F463" s="234" t="s">
        <v>1762</v>
      </c>
      <c r="G463" s="38"/>
      <c r="H463" s="38"/>
      <c r="I463" s="144"/>
      <c r="J463" s="38"/>
      <c r="K463" s="38"/>
      <c r="L463" s="42"/>
      <c r="M463" s="233"/>
      <c r="N463" s="82"/>
      <c r="O463" s="82"/>
      <c r="P463" s="82"/>
      <c r="Q463" s="82"/>
      <c r="R463" s="82"/>
      <c r="S463" s="82"/>
      <c r="T463" s="83"/>
      <c r="AT463" s="16" t="s">
        <v>210</v>
      </c>
      <c r="AU463" s="16" t="s">
        <v>85</v>
      </c>
    </row>
    <row r="464" s="12" customFormat="1">
      <c r="B464" s="235"/>
      <c r="C464" s="236"/>
      <c r="D464" s="231" t="s">
        <v>214</v>
      </c>
      <c r="E464" s="237" t="s">
        <v>30</v>
      </c>
      <c r="F464" s="238" t="s">
        <v>3097</v>
      </c>
      <c r="G464" s="236"/>
      <c r="H464" s="239">
        <v>38</v>
      </c>
      <c r="I464" s="240"/>
      <c r="J464" s="236"/>
      <c r="K464" s="236"/>
      <c r="L464" s="241"/>
      <c r="M464" s="242"/>
      <c r="N464" s="243"/>
      <c r="O464" s="243"/>
      <c r="P464" s="243"/>
      <c r="Q464" s="243"/>
      <c r="R464" s="243"/>
      <c r="S464" s="243"/>
      <c r="T464" s="244"/>
      <c r="AT464" s="245" t="s">
        <v>214</v>
      </c>
      <c r="AU464" s="245" t="s">
        <v>85</v>
      </c>
      <c r="AV464" s="12" t="s">
        <v>85</v>
      </c>
      <c r="AW464" s="12" t="s">
        <v>36</v>
      </c>
      <c r="AX464" s="12" t="s">
        <v>83</v>
      </c>
      <c r="AY464" s="245" t="s">
        <v>199</v>
      </c>
    </row>
    <row r="465" s="1" customFormat="1" ht="16.5" customHeight="1">
      <c r="B465" s="37"/>
      <c r="C465" s="263" t="s">
        <v>1853</v>
      </c>
      <c r="D465" s="263" t="s">
        <v>774</v>
      </c>
      <c r="E465" s="264" t="s">
        <v>1765</v>
      </c>
      <c r="F465" s="265" t="s">
        <v>1766</v>
      </c>
      <c r="G465" s="266" t="s">
        <v>277</v>
      </c>
      <c r="H465" s="267">
        <v>14</v>
      </c>
      <c r="I465" s="268"/>
      <c r="J465" s="269">
        <f>ROUND(I465*H465,2)</f>
        <v>0</v>
      </c>
      <c r="K465" s="265" t="s">
        <v>205</v>
      </c>
      <c r="L465" s="270"/>
      <c r="M465" s="271" t="s">
        <v>30</v>
      </c>
      <c r="N465" s="272" t="s">
        <v>46</v>
      </c>
      <c r="O465" s="82"/>
      <c r="P465" s="227">
        <f>O465*H465</f>
        <v>0</v>
      </c>
      <c r="Q465" s="227">
        <v>0.254</v>
      </c>
      <c r="R465" s="227">
        <f>Q465*H465</f>
        <v>3.556</v>
      </c>
      <c r="S465" s="227">
        <v>0</v>
      </c>
      <c r="T465" s="228">
        <f>S465*H465</f>
        <v>0</v>
      </c>
      <c r="AR465" s="229" t="s">
        <v>263</v>
      </c>
      <c r="AT465" s="229" t="s">
        <v>774</v>
      </c>
      <c r="AU465" s="229" t="s">
        <v>85</v>
      </c>
      <c r="AY465" s="16" t="s">
        <v>199</v>
      </c>
      <c r="BE465" s="230">
        <f>IF(N465="základní",J465,0)</f>
        <v>0</v>
      </c>
      <c r="BF465" s="230">
        <f>IF(N465="snížená",J465,0)</f>
        <v>0</v>
      </c>
      <c r="BG465" s="230">
        <f>IF(N465="zákl. přenesená",J465,0)</f>
        <v>0</v>
      </c>
      <c r="BH465" s="230">
        <f>IF(N465="sníž. přenesená",J465,0)</f>
        <v>0</v>
      </c>
      <c r="BI465" s="230">
        <f>IF(N465="nulová",J465,0)</f>
        <v>0</v>
      </c>
      <c r="BJ465" s="16" t="s">
        <v>83</v>
      </c>
      <c r="BK465" s="230">
        <f>ROUND(I465*H465,2)</f>
        <v>0</v>
      </c>
      <c r="BL465" s="16" t="s">
        <v>206</v>
      </c>
      <c r="BM465" s="229" t="s">
        <v>3098</v>
      </c>
    </row>
    <row r="466" s="1" customFormat="1">
      <c r="B466" s="37"/>
      <c r="C466" s="38"/>
      <c r="D466" s="231" t="s">
        <v>208</v>
      </c>
      <c r="E466" s="38"/>
      <c r="F466" s="232" t="s">
        <v>1766</v>
      </c>
      <c r="G466" s="38"/>
      <c r="H466" s="38"/>
      <c r="I466" s="144"/>
      <c r="J466" s="38"/>
      <c r="K466" s="38"/>
      <c r="L466" s="42"/>
      <c r="M466" s="233"/>
      <c r="N466" s="82"/>
      <c r="O466" s="82"/>
      <c r="P466" s="82"/>
      <c r="Q466" s="82"/>
      <c r="R466" s="82"/>
      <c r="S466" s="82"/>
      <c r="T466" s="83"/>
      <c r="AT466" s="16" t="s">
        <v>208</v>
      </c>
      <c r="AU466" s="16" t="s">
        <v>85</v>
      </c>
    </row>
    <row r="467" s="1" customFormat="1" ht="16.5" customHeight="1">
      <c r="B467" s="37"/>
      <c r="C467" s="263" t="s">
        <v>1855</v>
      </c>
      <c r="D467" s="263" t="s">
        <v>774</v>
      </c>
      <c r="E467" s="264" t="s">
        <v>1769</v>
      </c>
      <c r="F467" s="265" t="s">
        <v>1770</v>
      </c>
      <c r="G467" s="266" t="s">
        <v>277</v>
      </c>
      <c r="H467" s="267">
        <v>16</v>
      </c>
      <c r="I467" s="268"/>
      <c r="J467" s="269">
        <f>ROUND(I467*H467,2)</f>
        <v>0</v>
      </c>
      <c r="K467" s="265" t="s">
        <v>205</v>
      </c>
      <c r="L467" s="270"/>
      <c r="M467" s="271" t="s">
        <v>30</v>
      </c>
      <c r="N467" s="272" t="s">
        <v>46</v>
      </c>
      <c r="O467" s="82"/>
      <c r="P467" s="227">
        <f>O467*H467</f>
        <v>0</v>
      </c>
      <c r="Q467" s="227">
        <v>0.50600000000000001</v>
      </c>
      <c r="R467" s="227">
        <f>Q467*H467</f>
        <v>8.0960000000000001</v>
      </c>
      <c r="S467" s="227">
        <v>0</v>
      </c>
      <c r="T467" s="228">
        <f>S467*H467</f>
        <v>0</v>
      </c>
      <c r="AR467" s="229" t="s">
        <v>263</v>
      </c>
      <c r="AT467" s="229" t="s">
        <v>774</v>
      </c>
      <c r="AU467" s="229" t="s">
        <v>85</v>
      </c>
      <c r="AY467" s="16" t="s">
        <v>199</v>
      </c>
      <c r="BE467" s="230">
        <f>IF(N467="základní",J467,0)</f>
        <v>0</v>
      </c>
      <c r="BF467" s="230">
        <f>IF(N467="snížená",J467,0)</f>
        <v>0</v>
      </c>
      <c r="BG467" s="230">
        <f>IF(N467="zákl. přenesená",J467,0)</f>
        <v>0</v>
      </c>
      <c r="BH467" s="230">
        <f>IF(N467="sníž. přenesená",J467,0)</f>
        <v>0</v>
      </c>
      <c r="BI467" s="230">
        <f>IF(N467="nulová",J467,0)</f>
        <v>0</v>
      </c>
      <c r="BJ467" s="16" t="s">
        <v>83</v>
      </c>
      <c r="BK467" s="230">
        <f>ROUND(I467*H467,2)</f>
        <v>0</v>
      </c>
      <c r="BL467" s="16" t="s">
        <v>206</v>
      </c>
      <c r="BM467" s="229" t="s">
        <v>3099</v>
      </c>
    </row>
    <row r="468" s="1" customFormat="1">
      <c r="B468" s="37"/>
      <c r="C468" s="38"/>
      <c r="D468" s="231" t="s">
        <v>208</v>
      </c>
      <c r="E468" s="38"/>
      <c r="F468" s="232" t="s">
        <v>1770</v>
      </c>
      <c r="G468" s="38"/>
      <c r="H468" s="38"/>
      <c r="I468" s="144"/>
      <c r="J468" s="38"/>
      <c r="K468" s="38"/>
      <c r="L468" s="42"/>
      <c r="M468" s="233"/>
      <c r="N468" s="82"/>
      <c r="O468" s="82"/>
      <c r="P468" s="82"/>
      <c r="Q468" s="82"/>
      <c r="R468" s="82"/>
      <c r="S468" s="82"/>
      <c r="T468" s="83"/>
      <c r="AT468" s="16" t="s">
        <v>208</v>
      </c>
      <c r="AU468" s="16" t="s">
        <v>85</v>
      </c>
    </row>
    <row r="469" s="1" customFormat="1" ht="16.5" customHeight="1">
      <c r="B469" s="37"/>
      <c r="C469" s="263" t="s">
        <v>1857</v>
      </c>
      <c r="D469" s="263" t="s">
        <v>774</v>
      </c>
      <c r="E469" s="264" t="s">
        <v>3100</v>
      </c>
      <c r="F469" s="265" t="s">
        <v>3101</v>
      </c>
      <c r="G469" s="266" t="s">
        <v>277</v>
      </c>
      <c r="H469" s="267">
        <v>5</v>
      </c>
      <c r="I469" s="268"/>
      <c r="J469" s="269">
        <f>ROUND(I469*H469,2)</f>
        <v>0</v>
      </c>
      <c r="K469" s="265" t="s">
        <v>205</v>
      </c>
      <c r="L469" s="270"/>
      <c r="M469" s="271" t="s">
        <v>30</v>
      </c>
      <c r="N469" s="272" t="s">
        <v>46</v>
      </c>
      <c r="O469" s="82"/>
      <c r="P469" s="227">
        <f>O469*H469</f>
        <v>0</v>
      </c>
      <c r="Q469" s="227">
        <v>1.0129999999999999</v>
      </c>
      <c r="R469" s="227">
        <f>Q469*H469</f>
        <v>5.0649999999999995</v>
      </c>
      <c r="S469" s="227">
        <v>0</v>
      </c>
      <c r="T469" s="228">
        <f>S469*H469</f>
        <v>0</v>
      </c>
      <c r="AR469" s="229" t="s">
        <v>263</v>
      </c>
      <c r="AT469" s="229" t="s">
        <v>774</v>
      </c>
      <c r="AU469" s="229" t="s">
        <v>85</v>
      </c>
      <c r="AY469" s="16" t="s">
        <v>199</v>
      </c>
      <c r="BE469" s="230">
        <f>IF(N469="základní",J469,0)</f>
        <v>0</v>
      </c>
      <c r="BF469" s="230">
        <f>IF(N469="snížená",J469,0)</f>
        <v>0</v>
      </c>
      <c r="BG469" s="230">
        <f>IF(N469="zákl. přenesená",J469,0)</f>
        <v>0</v>
      </c>
      <c r="BH469" s="230">
        <f>IF(N469="sníž. přenesená",J469,0)</f>
        <v>0</v>
      </c>
      <c r="BI469" s="230">
        <f>IF(N469="nulová",J469,0)</f>
        <v>0</v>
      </c>
      <c r="BJ469" s="16" t="s">
        <v>83</v>
      </c>
      <c r="BK469" s="230">
        <f>ROUND(I469*H469,2)</f>
        <v>0</v>
      </c>
      <c r="BL469" s="16" t="s">
        <v>206</v>
      </c>
      <c r="BM469" s="229" t="s">
        <v>3102</v>
      </c>
    </row>
    <row r="470" s="1" customFormat="1">
      <c r="B470" s="37"/>
      <c r="C470" s="38"/>
      <c r="D470" s="231" t="s">
        <v>208</v>
      </c>
      <c r="E470" s="38"/>
      <c r="F470" s="232" t="s">
        <v>3101</v>
      </c>
      <c r="G470" s="38"/>
      <c r="H470" s="38"/>
      <c r="I470" s="144"/>
      <c r="J470" s="38"/>
      <c r="K470" s="38"/>
      <c r="L470" s="42"/>
      <c r="M470" s="233"/>
      <c r="N470" s="82"/>
      <c r="O470" s="82"/>
      <c r="P470" s="82"/>
      <c r="Q470" s="82"/>
      <c r="R470" s="82"/>
      <c r="S470" s="82"/>
      <c r="T470" s="83"/>
      <c r="AT470" s="16" t="s">
        <v>208</v>
      </c>
      <c r="AU470" s="16" t="s">
        <v>85</v>
      </c>
    </row>
    <row r="471" s="1" customFormat="1" ht="16.5" customHeight="1">
      <c r="B471" s="37"/>
      <c r="C471" s="263" t="s">
        <v>1860</v>
      </c>
      <c r="D471" s="263" t="s">
        <v>774</v>
      </c>
      <c r="E471" s="264" t="s">
        <v>3103</v>
      </c>
      <c r="F471" s="265" t="s">
        <v>3104</v>
      </c>
      <c r="G471" s="266" t="s">
        <v>277</v>
      </c>
      <c r="H471" s="267">
        <v>1</v>
      </c>
      <c r="I471" s="268"/>
      <c r="J471" s="269">
        <f>ROUND(I471*H471,2)</f>
        <v>0</v>
      </c>
      <c r="K471" s="265" t="s">
        <v>205</v>
      </c>
      <c r="L471" s="270"/>
      <c r="M471" s="271" t="s">
        <v>30</v>
      </c>
      <c r="N471" s="272" t="s">
        <v>46</v>
      </c>
      <c r="O471" s="82"/>
      <c r="P471" s="227">
        <f>O471*H471</f>
        <v>0</v>
      </c>
      <c r="Q471" s="227">
        <v>0.185</v>
      </c>
      <c r="R471" s="227">
        <f>Q471*H471</f>
        <v>0.185</v>
      </c>
      <c r="S471" s="227">
        <v>0</v>
      </c>
      <c r="T471" s="228">
        <f>S471*H471</f>
        <v>0</v>
      </c>
      <c r="AR471" s="229" t="s">
        <v>263</v>
      </c>
      <c r="AT471" s="229" t="s">
        <v>774</v>
      </c>
      <c r="AU471" s="229" t="s">
        <v>85</v>
      </c>
      <c r="AY471" s="16" t="s">
        <v>199</v>
      </c>
      <c r="BE471" s="230">
        <f>IF(N471="základní",J471,0)</f>
        <v>0</v>
      </c>
      <c r="BF471" s="230">
        <f>IF(N471="snížená",J471,0)</f>
        <v>0</v>
      </c>
      <c r="BG471" s="230">
        <f>IF(N471="zákl. přenesená",J471,0)</f>
        <v>0</v>
      </c>
      <c r="BH471" s="230">
        <f>IF(N471="sníž. přenesená",J471,0)</f>
        <v>0</v>
      </c>
      <c r="BI471" s="230">
        <f>IF(N471="nulová",J471,0)</f>
        <v>0</v>
      </c>
      <c r="BJ471" s="16" t="s">
        <v>83</v>
      </c>
      <c r="BK471" s="230">
        <f>ROUND(I471*H471,2)</f>
        <v>0</v>
      </c>
      <c r="BL471" s="16" t="s">
        <v>206</v>
      </c>
      <c r="BM471" s="229" t="s">
        <v>3105</v>
      </c>
    </row>
    <row r="472" s="1" customFormat="1">
      <c r="B472" s="37"/>
      <c r="C472" s="38"/>
      <c r="D472" s="231" t="s">
        <v>208</v>
      </c>
      <c r="E472" s="38"/>
      <c r="F472" s="232" t="s">
        <v>3104</v>
      </c>
      <c r="G472" s="38"/>
      <c r="H472" s="38"/>
      <c r="I472" s="144"/>
      <c r="J472" s="38"/>
      <c r="K472" s="38"/>
      <c r="L472" s="42"/>
      <c r="M472" s="233"/>
      <c r="N472" s="82"/>
      <c r="O472" s="82"/>
      <c r="P472" s="82"/>
      <c r="Q472" s="82"/>
      <c r="R472" s="82"/>
      <c r="S472" s="82"/>
      <c r="T472" s="83"/>
      <c r="AT472" s="16" t="s">
        <v>208</v>
      </c>
      <c r="AU472" s="16" t="s">
        <v>85</v>
      </c>
    </row>
    <row r="473" s="1" customFormat="1" ht="16.5" customHeight="1">
      <c r="B473" s="37"/>
      <c r="C473" s="263" t="s">
        <v>1863</v>
      </c>
      <c r="D473" s="263" t="s">
        <v>774</v>
      </c>
      <c r="E473" s="264" t="s">
        <v>3106</v>
      </c>
      <c r="F473" s="265" t="s">
        <v>3107</v>
      </c>
      <c r="G473" s="266" t="s">
        <v>277</v>
      </c>
      <c r="H473" s="267">
        <v>1</v>
      </c>
      <c r="I473" s="268"/>
      <c r="J473" s="269">
        <f>ROUND(I473*H473,2)</f>
        <v>0</v>
      </c>
      <c r="K473" s="265" t="s">
        <v>205</v>
      </c>
      <c r="L473" s="270"/>
      <c r="M473" s="271" t="s">
        <v>30</v>
      </c>
      <c r="N473" s="272" t="s">
        <v>46</v>
      </c>
      <c r="O473" s="82"/>
      <c r="P473" s="227">
        <f>O473*H473</f>
        <v>0</v>
      </c>
      <c r="Q473" s="227">
        <v>0.14999999999999999</v>
      </c>
      <c r="R473" s="227">
        <f>Q473*H473</f>
        <v>0.14999999999999999</v>
      </c>
      <c r="S473" s="227">
        <v>0</v>
      </c>
      <c r="T473" s="228">
        <f>S473*H473</f>
        <v>0</v>
      </c>
      <c r="AR473" s="229" t="s">
        <v>2090</v>
      </c>
      <c r="AT473" s="229" t="s">
        <v>774</v>
      </c>
      <c r="AU473" s="229" t="s">
        <v>85</v>
      </c>
      <c r="AY473" s="16" t="s">
        <v>199</v>
      </c>
      <c r="BE473" s="230">
        <f>IF(N473="základní",J473,0)</f>
        <v>0</v>
      </c>
      <c r="BF473" s="230">
        <f>IF(N473="snížená",J473,0)</f>
        <v>0</v>
      </c>
      <c r="BG473" s="230">
        <f>IF(N473="zákl. přenesená",J473,0)</f>
        <v>0</v>
      </c>
      <c r="BH473" s="230">
        <f>IF(N473="sníž. přenesená",J473,0)</f>
        <v>0</v>
      </c>
      <c r="BI473" s="230">
        <f>IF(N473="nulová",J473,0)</f>
        <v>0</v>
      </c>
      <c r="BJ473" s="16" t="s">
        <v>83</v>
      </c>
      <c r="BK473" s="230">
        <f>ROUND(I473*H473,2)</f>
        <v>0</v>
      </c>
      <c r="BL473" s="16" t="s">
        <v>2090</v>
      </c>
      <c r="BM473" s="229" t="s">
        <v>3108</v>
      </c>
    </row>
    <row r="474" s="1" customFormat="1">
      <c r="B474" s="37"/>
      <c r="C474" s="38"/>
      <c r="D474" s="231" t="s">
        <v>208</v>
      </c>
      <c r="E474" s="38"/>
      <c r="F474" s="232" t="s">
        <v>3107</v>
      </c>
      <c r="G474" s="38"/>
      <c r="H474" s="38"/>
      <c r="I474" s="144"/>
      <c r="J474" s="38"/>
      <c r="K474" s="38"/>
      <c r="L474" s="42"/>
      <c r="M474" s="233"/>
      <c r="N474" s="82"/>
      <c r="O474" s="82"/>
      <c r="P474" s="82"/>
      <c r="Q474" s="82"/>
      <c r="R474" s="82"/>
      <c r="S474" s="82"/>
      <c r="T474" s="83"/>
      <c r="AT474" s="16" t="s">
        <v>208</v>
      </c>
      <c r="AU474" s="16" t="s">
        <v>85</v>
      </c>
    </row>
    <row r="475" s="1" customFormat="1" ht="16.5" customHeight="1">
      <c r="B475" s="37"/>
      <c r="C475" s="263" t="s">
        <v>3109</v>
      </c>
      <c r="D475" s="263" t="s">
        <v>774</v>
      </c>
      <c r="E475" s="264" t="s">
        <v>3110</v>
      </c>
      <c r="F475" s="265" t="s">
        <v>3111</v>
      </c>
      <c r="G475" s="266" t="s">
        <v>277</v>
      </c>
      <c r="H475" s="267">
        <v>1</v>
      </c>
      <c r="I475" s="268"/>
      <c r="J475" s="269">
        <f>ROUND(I475*H475,2)</f>
        <v>0</v>
      </c>
      <c r="K475" s="265" t="s">
        <v>205</v>
      </c>
      <c r="L475" s="270"/>
      <c r="M475" s="271" t="s">
        <v>30</v>
      </c>
      <c r="N475" s="272" t="s">
        <v>46</v>
      </c>
      <c r="O475" s="82"/>
      <c r="P475" s="227">
        <f>O475*H475</f>
        <v>0</v>
      </c>
      <c r="Q475" s="227">
        <v>0.69599999999999995</v>
      </c>
      <c r="R475" s="227">
        <f>Q475*H475</f>
        <v>0.69599999999999995</v>
      </c>
      <c r="S475" s="227">
        <v>0</v>
      </c>
      <c r="T475" s="228">
        <f>S475*H475</f>
        <v>0</v>
      </c>
      <c r="AR475" s="229" t="s">
        <v>2090</v>
      </c>
      <c r="AT475" s="229" t="s">
        <v>774</v>
      </c>
      <c r="AU475" s="229" t="s">
        <v>85</v>
      </c>
      <c r="AY475" s="16" t="s">
        <v>199</v>
      </c>
      <c r="BE475" s="230">
        <f>IF(N475="základní",J475,0)</f>
        <v>0</v>
      </c>
      <c r="BF475" s="230">
        <f>IF(N475="snížená",J475,0)</f>
        <v>0</v>
      </c>
      <c r="BG475" s="230">
        <f>IF(N475="zákl. přenesená",J475,0)</f>
        <v>0</v>
      </c>
      <c r="BH475" s="230">
        <f>IF(N475="sníž. přenesená",J475,0)</f>
        <v>0</v>
      </c>
      <c r="BI475" s="230">
        <f>IF(N475="nulová",J475,0)</f>
        <v>0</v>
      </c>
      <c r="BJ475" s="16" t="s">
        <v>83</v>
      </c>
      <c r="BK475" s="230">
        <f>ROUND(I475*H475,2)</f>
        <v>0</v>
      </c>
      <c r="BL475" s="16" t="s">
        <v>2090</v>
      </c>
      <c r="BM475" s="229" t="s">
        <v>3112</v>
      </c>
    </row>
    <row r="476" s="1" customFormat="1">
      <c r="B476" s="37"/>
      <c r="C476" s="38"/>
      <c r="D476" s="231" t="s">
        <v>208</v>
      </c>
      <c r="E476" s="38"/>
      <c r="F476" s="232" t="s">
        <v>3111</v>
      </c>
      <c r="G476" s="38"/>
      <c r="H476" s="38"/>
      <c r="I476" s="144"/>
      <c r="J476" s="38"/>
      <c r="K476" s="38"/>
      <c r="L476" s="42"/>
      <c r="M476" s="233"/>
      <c r="N476" s="82"/>
      <c r="O476" s="82"/>
      <c r="P476" s="82"/>
      <c r="Q476" s="82"/>
      <c r="R476" s="82"/>
      <c r="S476" s="82"/>
      <c r="T476" s="83"/>
      <c r="AT476" s="16" t="s">
        <v>208</v>
      </c>
      <c r="AU476" s="16" t="s">
        <v>85</v>
      </c>
    </row>
    <row r="477" s="1" customFormat="1" ht="16.5" customHeight="1">
      <c r="B477" s="37"/>
      <c r="C477" s="218" t="s">
        <v>3113</v>
      </c>
      <c r="D477" s="218" t="s">
        <v>201</v>
      </c>
      <c r="E477" s="219" t="s">
        <v>1773</v>
      </c>
      <c r="F477" s="220" t="s">
        <v>1774</v>
      </c>
      <c r="G477" s="221" t="s">
        <v>277</v>
      </c>
      <c r="H477" s="222">
        <v>23</v>
      </c>
      <c r="I477" s="223"/>
      <c r="J477" s="224">
        <f>ROUND(I477*H477,2)</f>
        <v>0</v>
      </c>
      <c r="K477" s="220" t="s">
        <v>205</v>
      </c>
      <c r="L477" s="42"/>
      <c r="M477" s="225" t="s">
        <v>30</v>
      </c>
      <c r="N477" s="226" t="s">
        <v>46</v>
      </c>
      <c r="O477" s="82"/>
      <c r="P477" s="227">
        <f>O477*H477</f>
        <v>0</v>
      </c>
      <c r="Q477" s="227">
        <v>0.011469999999999999</v>
      </c>
      <c r="R477" s="227">
        <f>Q477*H477</f>
        <v>0.26380999999999999</v>
      </c>
      <c r="S477" s="227">
        <v>0</v>
      </c>
      <c r="T477" s="228">
        <f>S477*H477</f>
        <v>0</v>
      </c>
      <c r="AR477" s="229" t="s">
        <v>206</v>
      </c>
      <c r="AT477" s="229" t="s">
        <v>201</v>
      </c>
      <c r="AU477" s="229" t="s">
        <v>85</v>
      </c>
      <c r="AY477" s="16" t="s">
        <v>199</v>
      </c>
      <c r="BE477" s="230">
        <f>IF(N477="základní",J477,0)</f>
        <v>0</v>
      </c>
      <c r="BF477" s="230">
        <f>IF(N477="snížená",J477,0)</f>
        <v>0</v>
      </c>
      <c r="BG477" s="230">
        <f>IF(N477="zákl. přenesená",J477,0)</f>
        <v>0</v>
      </c>
      <c r="BH477" s="230">
        <f>IF(N477="sníž. přenesená",J477,0)</f>
        <v>0</v>
      </c>
      <c r="BI477" s="230">
        <f>IF(N477="nulová",J477,0)</f>
        <v>0</v>
      </c>
      <c r="BJ477" s="16" t="s">
        <v>83</v>
      </c>
      <c r="BK477" s="230">
        <f>ROUND(I477*H477,2)</f>
        <v>0</v>
      </c>
      <c r="BL477" s="16" t="s">
        <v>206</v>
      </c>
      <c r="BM477" s="229" t="s">
        <v>3114</v>
      </c>
    </row>
    <row r="478" s="1" customFormat="1">
      <c r="B478" s="37"/>
      <c r="C478" s="38"/>
      <c r="D478" s="231" t="s">
        <v>208</v>
      </c>
      <c r="E478" s="38"/>
      <c r="F478" s="232" t="s">
        <v>1774</v>
      </c>
      <c r="G478" s="38"/>
      <c r="H478" s="38"/>
      <c r="I478" s="144"/>
      <c r="J478" s="38"/>
      <c r="K478" s="38"/>
      <c r="L478" s="42"/>
      <c r="M478" s="233"/>
      <c r="N478" s="82"/>
      <c r="O478" s="82"/>
      <c r="P478" s="82"/>
      <c r="Q478" s="82"/>
      <c r="R478" s="82"/>
      <c r="S478" s="82"/>
      <c r="T478" s="83"/>
      <c r="AT478" s="16" t="s">
        <v>208</v>
      </c>
      <c r="AU478" s="16" t="s">
        <v>85</v>
      </c>
    </row>
    <row r="479" s="1" customFormat="1">
      <c r="B479" s="37"/>
      <c r="C479" s="38"/>
      <c r="D479" s="231" t="s">
        <v>210</v>
      </c>
      <c r="E479" s="38"/>
      <c r="F479" s="234" t="s">
        <v>1762</v>
      </c>
      <c r="G479" s="38"/>
      <c r="H479" s="38"/>
      <c r="I479" s="144"/>
      <c r="J479" s="38"/>
      <c r="K479" s="38"/>
      <c r="L479" s="42"/>
      <c r="M479" s="233"/>
      <c r="N479" s="82"/>
      <c r="O479" s="82"/>
      <c r="P479" s="82"/>
      <c r="Q479" s="82"/>
      <c r="R479" s="82"/>
      <c r="S479" s="82"/>
      <c r="T479" s="83"/>
      <c r="AT479" s="16" t="s">
        <v>210</v>
      </c>
      <c r="AU479" s="16" t="s">
        <v>85</v>
      </c>
    </row>
    <row r="480" s="12" customFormat="1">
      <c r="B480" s="235"/>
      <c r="C480" s="236"/>
      <c r="D480" s="231" t="s">
        <v>214</v>
      </c>
      <c r="E480" s="237" t="s">
        <v>30</v>
      </c>
      <c r="F480" s="238" t="s">
        <v>3115</v>
      </c>
      <c r="G480" s="236"/>
      <c r="H480" s="239">
        <v>23</v>
      </c>
      <c r="I480" s="240"/>
      <c r="J480" s="236"/>
      <c r="K480" s="236"/>
      <c r="L480" s="241"/>
      <c r="M480" s="242"/>
      <c r="N480" s="243"/>
      <c r="O480" s="243"/>
      <c r="P480" s="243"/>
      <c r="Q480" s="243"/>
      <c r="R480" s="243"/>
      <c r="S480" s="243"/>
      <c r="T480" s="244"/>
      <c r="AT480" s="245" t="s">
        <v>214</v>
      </c>
      <c r="AU480" s="245" t="s">
        <v>85</v>
      </c>
      <c r="AV480" s="12" t="s">
        <v>85</v>
      </c>
      <c r="AW480" s="12" t="s">
        <v>36</v>
      </c>
      <c r="AX480" s="12" t="s">
        <v>83</v>
      </c>
      <c r="AY480" s="245" t="s">
        <v>199</v>
      </c>
    </row>
    <row r="481" s="1" customFormat="1" ht="16.5" customHeight="1">
      <c r="B481" s="37"/>
      <c r="C481" s="263" t="s">
        <v>3116</v>
      </c>
      <c r="D481" s="263" t="s">
        <v>774</v>
      </c>
      <c r="E481" s="264" t="s">
        <v>1778</v>
      </c>
      <c r="F481" s="265" t="s">
        <v>1779</v>
      </c>
      <c r="G481" s="266" t="s">
        <v>277</v>
      </c>
      <c r="H481" s="267">
        <v>21</v>
      </c>
      <c r="I481" s="268"/>
      <c r="J481" s="269">
        <f>ROUND(I481*H481,2)</f>
        <v>0</v>
      </c>
      <c r="K481" s="265" t="s">
        <v>205</v>
      </c>
      <c r="L481" s="270"/>
      <c r="M481" s="271" t="s">
        <v>30</v>
      </c>
      <c r="N481" s="272" t="s">
        <v>46</v>
      </c>
      <c r="O481" s="82"/>
      <c r="P481" s="227">
        <f>O481*H481</f>
        <v>0</v>
      </c>
      <c r="Q481" s="227">
        <v>0.54800000000000004</v>
      </c>
      <c r="R481" s="227">
        <f>Q481*H481</f>
        <v>11.508000000000001</v>
      </c>
      <c r="S481" s="227">
        <v>0</v>
      </c>
      <c r="T481" s="228">
        <f>S481*H481</f>
        <v>0</v>
      </c>
      <c r="AR481" s="229" t="s">
        <v>263</v>
      </c>
      <c r="AT481" s="229" t="s">
        <v>774</v>
      </c>
      <c r="AU481" s="229" t="s">
        <v>85</v>
      </c>
      <c r="AY481" s="16" t="s">
        <v>199</v>
      </c>
      <c r="BE481" s="230">
        <f>IF(N481="základní",J481,0)</f>
        <v>0</v>
      </c>
      <c r="BF481" s="230">
        <f>IF(N481="snížená",J481,0)</f>
        <v>0</v>
      </c>
      <c r="BG481" s="230">
        <f>IF(N481="zákl. přenesená",J481,0)</f>
        <v>0</v>
      </c>
      <c r="BH481" s="230">
        <f>IF(N481="sníž. přenesená",J481,0)</f>
        <v>0</v>
      </c>
      <c r="BI481" s="230">
        <f>IF(N481="nulová",J481,0)</f>
        <v>0</v>
      </c>
      <c r="BJ481" s="16" t="s">
        <v>83</v>
      </c>
      <c r="BK481" s="230">
        <f>ROUND(I481*H481,2)</f>
        <v>0</v>
      </c>
      <c r="BL481" s="16" t="s">
        <v>206</v>
      </c>
      <c r="BM481" s="229" t="s">
        <v>3117</v>
      </c>
    </row>
    <row r="482" s="1" customFormat="1">
      <c r="B482" s="37"/>
      <c r="C482" s="38"/>
      <c r="D482" s="231" t="s">
        <v>208</v>
      </c>
      <c r="E482" s="38"/>
      <c r="F482" s="232" t="s">
        <v>1779</v>
      </c>
      <c r="G482" s="38"/>
      <c r="H482" s="38"/>
      <c r="I482" s="144"/>
      <c r="J482" s="38"/>
      <c r="K482" s="38"/>
      <c r="L482" s="42"/>
      <c r="M482" s="233"/>
      <c r="N482" s="82"/>
      <c r="O482" s="82"/>
      <c r="P482" s="82"/>
      <c r="Q482" s="82"/>
      <c r="R482" s="82"/>
      <c r="S482" s="82"/>
      <c r="T482" s="83"/>
      <c r="AT482" s="16" t="s">
        <v>208</v>
      </c>
      <c r="AU482" s="16" t="s">
        <v>85</v>
      </c>
    </row>
    <row r="483" s="1" customFormat="1" ht="16.5" customHeight="1">
      <c r="B483" s="37"/>
      <c r="C483" s="263" t="s">
        <v>3118</v>
      </c>
      <c r="D483" s="263" t="s">
        <v>774</v>
      </c>
      <c r="E483" s="264" t="s">
        <v>1782</v>
      </c>
      <c r="F483" s="265" t="s">
        <v>1783</v>
      </c>
      <c r="G483" s="266" t="s">
        <v>277</v>
      </c>
      <c r="H483" s="267">
        <v>2</v>
      </c>
      <c r="I483" s="268"/>
      <c r="J483" s="269">
        <f>ROUND(I483*H483,2)</f>
        <v>0</v>
      </c>
      <c r="K483" s="265" t="s">
        <v>205</v>
      </c>
      <c r="L483" s="270"/>
      <c r="M483" s="271" t="s">
        <v>30</v>
      </c>
      <c r="N483" s="272" t="s">
        <v>46</v>
      </c>
      <c r="O483" s="82"/>
      <c r="P483" s="227">
        <f>O483*H483</f>
        <v>0</v>
      </c>
      <c r="Q483" s="227">
        <v>0.44900000000000001</v>
      </c>
      <c r="R483" s="227">
        <f>Q483*H483</f>
        <v>0.89800000000000002</v>
      </c>
      <c r="S483" s="227">
        <v>0</v>
      </c>
      <c r="T483" s="228">
        <f>S483*H483</f>
        <v>0</v>
      </c>
      <c r="AR483" s="229" t="s">
        <v>263</v>
      </c>
      <c r="AT483" s="229" t="s">
        <v>774</v>
      </c>
      <c r="AU483" s="229" t="s">
        <v>85</v>
      </c>
      <c r="AY483" s="16" t="s">
        <v>199</v>
      </c>
      <c r="BE483" s="230">
        <f>IF(N483="základní",J483,0)</f>
        <v>0</v>
      </c>
      <c r="BF483" s="230">
        <f>IF(N483="snížená",J483,0)</f>
        <v>0</v>
      </c>
      <c r="BG483" s="230">
        <f>IF(N483="zákl. přenesená",J483,0)</f>
        <v>0</v>
      </c>
      <c r="BH483" s="230">
        <f>IF(N483="sníž. přenesená",J483,0)</f>
        <v>0</v>
      </c>
      <c r="BI483" s="230">
        <f>IF(N483="nulová",J483,0)</f>
        <v>0</v>
      </c>
      <c r="BJ483" s="16" t="s">
        <v>83</v>
      </c>
      <c r="BK483" s="230">
        <f>ROUND(I483*H483,2)</f>
        <v>0</v>
      </c>
      <c r="BL483" s="16" t="s">
        <v>206</v>
      </c>
      <c r="BM483" s="229" t="s">
        <v>3119</v>
      </c>
    </row>
    <row r="484" s="1" customFormat="1">
      <c r="B484" s="37"/>
      <c r="C484" s="38"/>
      <c r="D484" s="231" t="s">
        <v>208</v>
      </c>
      <c r="E484" s="38"/>
      <c r="F484" s="232" t="s">
        <v>1783</v>
      </c>
      <c r="G484" s="38"/>
      <c r="H484" s="38"/>
      <c r="I484" s="144"/>
      <c r="J484" s="38"/>
      <c r="K484" s="38"/>
      <c r="L484" s="42"/>
      <c r="M484" s="233"/>
      <c r="N484" s="82"/>
      <c r="O484" s="82"/>
      <c r="P484" s="82"/>
      <c r="Q484" s="82"/>
      <c r="R484" s="82"/>
      <c r="S484" s="82"/>
      <c r="T484" s="83"/>
      <c r="AT484" s="16" t="s">
        <v>208</v>
      </c>
      <c r="AU484" s="16" t="s">
        <v>85</v>
      </c>
    </row>
    <row r="485" s="1" customFormat="1" ht="16.5" customHeight="1">
      <c r="B485" s="37"/>
      <c r="C485" s="218" t="s">
        <v>3120</v>
      </c>
      <c r="D485" s="218" t="s">
        <v>201</v>
      </c>
      <c r="E485" s="219" t="s">
        <v>1786</v>
      </c>
      <c r="F485" s="220" t="s">
        <v>1787</v>
      </c>
      <c r="G485" s="221" t="s">
        <v>277</v>
      </c>
      <c r="H485" s="222">
        <v>23</v>
      </c>
      <c r="I485" s="223"/>
      <c r="J485" s="224">
        <f>ROUND(I485*H485,2)</f>
        <v>0</v>
      </c>
      <c r="K485" s="220" t="s">
        <v>205</v>
      </c>
      <c r="L485" s="42"/>
      <c r="M485" s="225" t="s">
        <v>30</v>
      </c>
      <c r="N485" s="226" t="s">
        <v>46</v>
      </c>
      <c r="O485" s="82"/>
      <c r="P485" s="227">
        <f>O485*H485</f>
        <v>0</v>
      </c>
      <c r="Q485" s="227">
        <v>0.027528</v>
      </c>
      <c r="R485" s="227">
        <f>Q485*H485</f>
        <v>0.63314400000000004</v>
      </c>
      <c r="S485" s="227">
        <v>0</v>
      </c>
      <c r="T485" s="228">
        <f>S485*H485</f>
        <v>0</v>
      </c>
      <c r="AR485" s="229" t="s">
        <v>206</v>
      </c>
      <c r="AT485" s="229" t="s">
        <v>201</v>
      </c>
      <c r="AU485" s="229" t="s">
        <v>85</v>
      </c>
      <c r="AY485" s="16" t="s">
        <v>199</v>
      </c>
      <c r="BE485" s="230">
        <f>IF(N485="základní",J485,0)</f>
        <v>0</v>
      </c>
      <c r="BF485" s="230">
        <f>IF(N485="snížená",J485,0)</f>
        <v>0</v>
      </c>
      <c r="BG485" s="230">
        <f>IF(N485="zákl. přenesená",J485,0)</f>
        <v>0</v>
      </c>
      <c r="BH485" s="230">
        <f>IF(N485="sníž. přenesená",J485,0)</f>
        <v>0</v>
      </c>
      <c r="BI485" s="230">
        <f>IF(N485="nulová",J485,0)</f>
        <v>0</v>
      </c>
      <c r="BJ485" s="16" t="s">
        <v>83</v>
      </c>
      <c r="BK485" s="230">
        <f>ROUND(I485*H485,2)</f>
        <v>0</v>
      </c>
      <c r="BL485" s="16" t="s">
        <v>206</v>
      </c>
      <c r="BM485" s="229" t="s">
        <v>3121</v>
      </c>
    </row>
    <row r="486" s="1" customFormat="1">
      <c r="B486" s="37"/>
      <c r="C486" s="38"/>
      <c r="D486" s="231" t="s">
        <v>208</v>
      </c>
      <c r="E486" s="38"/>
      <c r="F486" s="232" t="s">
        <v>1787</v>
      </c>
      <c r="G486" s="38"/>
      <c r="H486" s="38"/>
      <c r="I486" s="144"/>
      <c r="J486" s="38"/>
      <c r="K486" s="38"/>
      <c r="L486" s="42"/>
      <c r="M486" s="233"/>
      <c r="N486" s="82"/>
      <c r="O486" s="82"/>
      <c r="P486" s="82"/>
      <c r="Q486" s="82"/>
      <c r="R486" s="82"/>
      <c r="S486" s="82"/>
      <c r="T486" s="83"/>
      <c r="AT486" s="16" t="s">
        <v>208</v>
      </c>
      <c r="AU486" s="16" t="s">
        <v>85</v>
      </c>
    </row>
    <row r="487" s="1" customFormat="1">
      <c r="B487" s="37"/>
      <c r="C487" s="38"/>
      <c r="D487" s="231" t="s">
        <v>210</v>
      </c>
      <c r="E487" s="38"/>
      <c r="F487" s="234" t="s">
        <v>1762</v>
      </c>
      <c r="G487" s="38"/>
      <c r="H487" s="38"/>
      <c r="I487" s="144"/>
      <c r="J487" s="38"/>
      <c r="K487" s="38"/>
      <c r="L487" s="42"/>
      <c r="M487" s="233"/>
      <c r="N487" s="82"/>
      <c r="O487" s="82"/>
      <c r="P487" s="82"/>
      <c r="Q487" s="82"/>
      <c r="R487" s="82"/>
      <c r="S487" s="82"/>
      <c r="T487" s="83"/>
      <c r="AT487" s="16" t="s">
        <v>210</v>
      </c>
      <c r="AU487" s="16" t="s">
        <v>85</v>
      </c>
    </row>
    <row r="488" s="1" customFormat="1" ht="16.5" customHeight="1">
      <c r="B488" s="37"/>
      <c r="C488" s="263" t="s">
        <v>3122</v>
      </c>
      <c r="D488" s="263" t="s">
        <v>774</v>
      </c>
      <c r="E488" s="264" t="s">
        <v>1794</v>
      </c>
      <c r="F488" s="265" t="s">
        <v>1795</v>
      </c>
      <c r="G488" s="266" t="s">
        <v>277</v>
      </c>
      <c r="H488" s="267">
        <v>22</v>
      </c>
      <c r="I488" s="268"/>
      <c r="J488" s="269">
        <f>ROUND(I488*H488,2)</f>
        <v>0</v>
      </c>
      <c r="K488" s="265" t="s">
        <v>205</v>
      </c>
      <c r="L488" s="270"/>
      <c r="M488" s="271" t="s">
        <v>30</v>
      </c>
      <c r="N488" s="272" t="s">
        <v>46</v>
      </c>
      <c r="O488" s="82"/>
      <c r="P488" s="227">
        <f>O488*H488</f>
        <v>0</v>
      </c>
      <c r="Q488" s="227">
        <v>1.8700000000000001</v>
      </c>
      <c r="R488" s="227">
        <f>Q488*H488</f>
        <v>41.140000000000001</v>
      </c>
      <c r="S488" s="227">
        <v>0</v>
      </c>
      <c r="T488" s="228">
        <f>S488*H488</f>
        <v>0</v>
      </c>
      <c r="AR488" s="229" t="s">
        <v>263</v>
      </c>
      <c r="AT488" s="229" t="s">
        <v>774</v>
      </c>
      <c r="AU488" s="229" t="s">
        <v>85</v>
      </c>
      <c r="AY488" s="16" t="s">
        <v>199</v>
      </c>
      <c r="BE488" s="230">
        <f>IF(N488="základní",J488,0)</f>
        <v>0</v>
      </c>
      <c r="BF488" s="230">
        <f>IF(N488="snížená",J488,0)</f>
        <v>0</v>
      </c>
      <c r="BG488" s="230">
        <f>IF(N488="zákl. přenesená",J488,0)</f>
        <v>0</v>
      </c>
      <c r="BH488" s="230">
        <f>IF(N488="sníž. přenesená",J488,0)</f>
        <v>0</v>
      </c>
      <c r="BI488" s="230">
        <f>IF(N488="nulová",J488,0)</f>
        <v>0</v>
      </c>
      <c r="BJ488" s="16" t="s">
        <v>83</v>
      </c>
      <c r="BK488" s="230">
        <f>ROUND(I488*H488,2)</f>
        <v>0</v>
      </c>
      <c r="BL488" s="16" t="s">
        <v>206</v>
      </c>
      <c r="BM488" s="229" t="s">
        <v>3123</v>
      </c>
    </row>
    <row r="489" s="1" customFormat="1">
      <c r="B489" s="37"/>
      <c r="C489" s="38"/>
      <c r="D489" s="231" t="s">
        <v>208</v>
      </c>
      <c r="E489" s="38"/>
      <c r="F489" s="232" t="s">
        <v>1795</v>
      </c>
      <c r="G489" s="38"/>
      <c r="H489" s="38"/>
      <c r="I489" s="144"/>
      <c r="J489" s="38"/>
      <c r="K489" s="38"/>
      <c r="L489" s="42"/>
      <c r="M489" s="233"/>
      <c r="N489" s="82"/>
      <c r="O489" s="82"/>
      <c r="P489" s="82"/>
      <c r="Q489" s="82"/>
      <c r="R489" s="82"/>
      <c r="S489" s="82"/>
      <c r="T489" s="83"/>
      <c r="AT489" s="16" t="s">
        <v>208</v>
      </c>
      <c r="AU489" s="16" t="s">
        <v>85</v>
      </c>
    </row>
    <row r="490" s="1" customFormat="1" ht="16.5" customHeight="1">
      <c r="B490" s="37"/>
      <c r="C490" s="263" t="s">
        <v>2064</v>
      </c>
      <c r="D490" s="263" t="s">
        <v>774</v>
      </c>
      <c r="E490" s="264" t="s">
        <v>3124</v>
      </c>
      <c r="F490" s="265" t="s">
        <v>1799</v>
      </c>
      <c r="G490" s="266" t="s">
        <v>277</v>
      </c>
      <c r="H490" s="267">
        <v>1</v>
      </c>
      <c r="I490" s="268"/>
      <c r="J490" s="269">
        <f>ROUND(I490*H490,2)</f>
        <v>0</v>
      </c>
      <c r="K490" s="265" t="s">
        <v>30</v>
      </c>
      <c r="L490" s="270"/>
      <c r="M490" s="271" t="s">
        <v>30</v>
      </c>
      <c r="N490" s="272" t="s">
        <v>46</v>
      </c>
      <c r="O490" s="82"/>
      <c r="P490" s="227">
        <f>O490*H490</f>
        <v>0</v>
      </c>
      <c r="Q490" s="227">
        <v>2.1000000000000001</v>
      </c>
      <c r="R490" s="227">
        <f>Q490*H490</f>
        <v>2.1000000000000001</v>
      </c>
      <c r="S490" s="227">
        <v>0</v>
      </c>
      <c r="T490" s="228">
        <f>S490*H490</f>
        <v>0</v>
      </c>
      <c r="AR490" s="229" t="s">
        <v>263</v>
      </c>
      <c r="AT490" s="229" t="s">
        <v>774</v>
      </c>
      <c r="AU490" s="229" t="s">
        <v>85</v>
      </c>
      <c r="AY490" s="16" t="s">
        <v>199</v>
      </c>
      <c r="BE490" s="230">
        <f>IF(N490="základní",J490,0)</f>
        <v>0</v>
      </c>
      <c r="BF490" s="230">
        <f>IF(N490="snížená",J490,0)</f>
        <v>0</v>
      </c>
      <c r="BG490" s="230">
        <f>IF(N490="zákl. přenesená",J490,0)</f>
        <v>0</v>
      </c>
      <c r="BH490" s="230">
        <f>IF(N490="sníž. přenesená",J490,0)</f>
        <v>0</v>
      </c>
      <c r="BI490" s="230">
        <f>IF(N490="nulová",J490,0)</f>
        <v>0</v>
      </c>
      <c r="BJ490" s="16" t="s">
        <v>83</v>
      </c>
      <c r="BK490" s="230">
        <f>ROUND(I490*H490,2)</f>
        <v>0</v>
      </c>
      <c r="BL490" s="16" t="s">
        <v>206</v>
      </c>
      <c r="BM490" s="229" t="s">
        <v>3125</v>
      </c>
    </row>
    <row r="491" s="1" customFormat="1" ht="16.5" customHeight="1">
      <c r="B491" s="37"/>
      <c r="C491" s="263" t="s">
        <v>2066</v>
      </c>
      <c r="D491" s="263" t="s">
        <v>774</v>
      </c>
      <c r="E491" s="264" t="s">
        <v>1802</v>
      </c>
      <c r="F491" s="265" t="s">
        <v>1803</v>
      </c>
      <c r="G491" s="266" t="s">
        <v>277</v>
      </c>
      <c r="H491" s="267">
        <v>59</v>
      </c>
      <c r="I491" s="268"/>
      <c r="J491" s="269">
        <f>ROUND(I491*H491,2)</f>
        <v>0</v>
      </c>
      <c r="K491" s="265" t="s">
        <v>205</v>
      </c>
      <c r="L491" s="270"/>
      <c r="M491" s="271" t="s">
        <v>30</v>
      </c>
      <c r="N491" s="272" t="s">
        <v>46</v>
      </c>
      <c r="O491" s="82"/>
      <c r="P491" s="227">
        <f>O491*H491</f>
        <v>0</v>
      </c>
      <c r="Q491" s="227">
        <v>0.002</v>
      </c>
      <c r="R491" s="227">
        <f>Q491*H491</f>
        <v>0.11800000000000001</v>
      </c>
      <c r="S491" s="227">
        <v>0</v>
      </c>
      <c r="T491" s="228">
        <f>S491*H491</f>
        <v>0</v>
      </c>
      <c r="AR491" s="229" t="s">
        <v>263</v>
      </c>
      <c r="AT491" s="229" t="s">
        <v>774</v>
      </c>
      <c r="AU491" s="229" t="s">
        <v>85</v>
      </c>
      <c r="AY491" s="16" t="s">
        <v>199</v>
      </c>
      <c r="BE491" s="230">
        <f>IF(N491="základní",J491,0)</f>
        <v>0</v>
      </c>
      <c r="BF491" s="230">
        <f>IF(N491="snížená",J491,0)</f>
        <v>0</v>
      </c>
      <c r="BG491" s="230">
        <f>IF(N491="zákl. přenesená",J491,0)</f>
        <v>0</v>
      </c>
      <c r="BH491" s="230">
        <f>IF(N491="sníž. přenesená",J491,0)</f>
        <v>0</v>
      </c>
      <c r="BI491" s="230">
        <f>IF(N491="nulová",J491,0)</f>
        <v>0</v>
      </c>
      <c r="BJ491" s="16" t="s">
        <v>83</v>
      </c>
      <c r="BK491" s="230">
        <f>ROUND(I491*H491,2)</f>
        <v>0</v>
      </c>
      <c r="BL491" s="16" t="s">
        <v>206</v>
      </c>
      <c r="BM491" s="229" t="s">
        <v>3126</v>
      </c>
    </row>
    <row r="492" s="1" customFormat="1">
      <c r="B492" s="37"/>
      <c r="C492" s="38"/>
      <c r="D492" s="231" t="s">
        <v>208</v>
      </c>
      <c r="E492" s="38"/>
      <c r="F492" s="232" t="s">
        <v>1803</v>
      </c>
      <c r="G492" s="38"/>
      <c r="H492" s="38"/>
      <c r="I492" s="144"/>
      <c r="J492" s="38"/>
      <c r="K492" s="38"/>
      <c r="L492" s="42"/>
      <c r="M492" s="233"/>
      <c r="N492" s="82"/>
      <c r="O492" s="82"/>
      <c r="P492" s="82"/>
      <c r="Q492" s="82"/>
      <c r="R492" s="82"/>
      <c r="S492" s="82"/>
      <c r="T492" s="83"/>
      <c r="AT492" s="16" t="s">
        <v>208</v>
      </c>
      <c r="AU492" s="16" t="s">
        <v>85</v>
      </c>
    </row>
    <row r="493" s="1" customFormat="1" ht="16.5" customHeight="1">
      <c r="B493" s="37"/>
      <c r="C493" s="218" t="s">
        <v>2068</v>
      </c>
      <c r="D493" s="218" t="s">
        <v>201</v>
      </c>
      <c r="E493" s="219" t="s">
        <v>3127</v>
      </c>
      <c r="F493" s="220" t="s">
        <v>3128</v>
      </c>
      <c r="G493" s="221" t="s">
        <v>277</v>
      </c>
      <c r="H493" s="222">
        <v>21</v>
      </c>
      <c r="I493" s="223"/>
      <c r="J493" s="224">
        <f>ROUND(I493*H493,2)</f>
        <v>0</v>
      </c>
      <c r="K493" s="220" t="s">
        <v>205</v>
      </c>
      <c r="L493" s="42"/>
      <c r="M493" s="225" t="s">
        <v>30</v>
      </c>
      <c r="N493" s="226" t="s">
        <v>46</v>
      </c>
      <c r="O493" s="82"/>
      <c r="P493" s="227">
        <f>O493*H493</f>
        <v>0</v>
      </c>
      <c r="Q493" s="227">
        <v>0.040051249999999997</v>
      </c>
      <c r="R493" s="227">
        <f>Q493*H493</f>
        <v>0.84107624999999997</v>
      </c>
      <c r="S493" s="227">
        <v>0</v>
      </c>
      <c r="T493" s="228">
        <f>S493*H493</f>
        <v>0</v>
      </c>
      <c r="AR493" s="229" t="s">
        <v>206</v>
      </c>
      <c r="AT493" s="229" t="s">
        <v>201</v>
      </c>
      <c r="AU493" s="229" t="s">
        <v>85</v>
      </c>
      <c r="AY493" s="16" t="s">
        <v>199</v>
      </c>
      <c r="BE493" s="230">
        <f>IF(N493="základní",J493,0)</f>
        <v>0</v>
      </c>
      <c r="BF493" s="230">
        <f>IF(N493="snížená",J493,0)</f>
        <v>0</v>
      </c>
      <c r="BG493" s="230">
        <f>IF(N493="zákl. přenesená",J493,0)</f>
        <v>0</v>
      </c>
      <c r="BH493" s="230">
        <f>IF(N493="sníž. přenesená",J493,0)</f>
        <v>0</v>
      </c>
      <c r="BI493" s="230">
        <f>IF(N493="nulová",J493,0)</f>
        <v>0</v>
      </c>
      <c r="BJ493" s="16" t="s">
        <v>83</v>
      </c>
      <c r="BK493" s="230">
        <f>ROUND(I493*H493,2)</f>
        <v>0</v>
      </c>
      <c r="BL493" s="16" t="s">
        <v>206</v>
      </c>
      <c r="BM493" s="229" t="s">
        <v>3129</v>
      </c>
    </row>
    <row r="494" s="1" customFormat="1">
      <c r="B494" s="37"/>
      <c r="C494" s="38"/>
      <c r="D494" s="231" t="s">
        <v>208</v>
      </c>
      <c r="E494" s="38"/>
      <c r="F494" s="232" t="s">
        <v>3130</v>
      </c>
      <c r="G494" s="38"/>
      <c r="H494" s="38"/>
      <c r="I494" s="144"/>
      <c r="J494" s="38"/>
      <c r="K494" s="38"/>
      <c r="L494" s="42"/>
      <c r="M494" s="233"/>
      <c r="N494" s="82"/>
      <c r="O494" s="82"/>
      <c r="P494" s="82"/>
      <c r="Q494" s="82"/>
      <c r="R494" s="82"/>
      <c r="S494" s="82"/>
      <c r="T494" s="83"/>
      <c r="AT494" s="16" t="s">
        <v>208</v>
      </c>
      <c r="AU494" s="16" t="s">
        <v>85</v>
      </c>
    </row>
    <row r="495" s="1" customFormat="1">
      <c r="B495" s="37"/>
      <c r="C495" s="38"/>
      <c r="D495" s="231" t="s">
        <v>210</v>
      </c>
      <c r="E495" s="38"/>
      <c r="F495" s="234" t="s">
        <v>3131</v>
      </c>
      <c r="G495" s="38"/>
      <c r="H495" s="38"/>
      <c r="I495" s="144"/>
      <c r="J495" s="38"/>
      <c r="K495" s="38"/>
      <c r="L495" s="42"/>
      <c r="M495" s="233"/>
      <c r="N495" s="82"/>
      <c r="O495" s="82"/>
      <c r="P495" s="82"/>
      <c r="Q495" s="82"/>
      <c r="R495" s="82"/>
      <c r="S495" s="82"/>
      <c r="T495" s="83"/>
      <c r="AT495" s="16" t="s">
        <v>210</v>
      </c>
      <c r="AU495" s="16" t="s">
        <v>85</v>
      </c>
    </row>
    <row r="496" s="1" customFormat="1" ht="16.5" customHeight="1">
      <c r="B496" s="37"/>
      <c r="C496" s="218" t="s">
        <v>2070</v>
      </c>
      <c r="D496" s="218" t="s">
        <v>201</v>
      </c>
      <c r="E496" s="219" t="s">
        <v>3132</v>
      </c>
      <c r="F496" s="220" t="s">
        <v>3133</v>
      </c>
      <c r="G496" s="221" t="s">
        <v>277</v>
      </c>
      <c r="H496" s="222">
        <v>21</v>
      </c>
      <c r="I496" s="223"/>
      <c r="J496" s="224">
        <f>ROUND(I496*H496,2)</f>
        <v>0</v>
      </c>
      <c r="K496" s="220" t="s">
        <v>205</v>
      </c>
      <c r="L496" s="42"/>
      <c r="M496" s="225" t="s">
        <v>30</v>
      </c>
      <c r="N496" s="226" t="s">
        <v>46</v>
      </c>
      <c r="O496" s="82"/>
      <c r="P496" s="227">
        <f>O496*H496</f>
        <v>0</v>
      </c>
      <c r="Q496" s="227">
        <v>0.0059812479999999998</v>
      </c>
      <c r="R496" s="227">
        <f>Q496*H496</f>
        <v>0.125606208</v>
      </c>
      <c r="S496" s="227">
        <v>0</v>
      </c>
      <c r="T496" s="228">
        <f>S496*H496</f>
        <v>0</v>
      </c>
      <c r="AR496" s="229" t="s">
        <v>206</v>
      </c>
      <c r="AT496" s="229" t="s">
        <v>201</v>
      </c>
      <c r="AU496" s="229" t="s">
        <v>85</v>
      </c>
      <c r="AY496" s="16" t="s">
        <v>199</v>
      </c>
      <c r="BE496" s="230">
        <f>IF(N496="základní",J496,0)</f>
        <v>0</v>
      </c>
      <c r="BF496" s="230">
        <f>IF(N496="snížená",J496,0)</f>
        <v>0</v>
      </c>
      <c r="BG496" s="230">
        <f>IF(N496="zákl. přenesená",J496,0)</f>
        <v>0</v>
      </c>
      <c r="BH496" s="230">
        <f>IF(N496="sníž. přenesená",J496,0)</f>
        <v>0</v>
      </c>
      <c r="BI496" s="230">
        <f>IF(N496="nulová",J496,0)</f>
        <v>0</v>
      </c>
      <c r="BJ496" s="16" t="s">
        <v>83</v>
      </c>
      <c r="BK496" s="230">
        <f>ROUND(I496*H496,2)</f>
        <v>0</v>
      </c>
      <c r="BL496" s="16" t="s">
        <v>206</v>
      </c>
      <c r="BM496" s="229" t="s">
        <v>3134</v>
      </c>
    </row>
    <row r="497" s="1" customFormat="1">
      <c r="B497" s="37"/>
      <c r="C497" s="38"/>
      <c r="D497" s="231" t="s">
        <v>208</v>
      </c>
      <c r="E497" s="38"/>
      <c r="F497" s="232" t="s">
        <v>3135</v>
      </c>
      <c r="G497" s="38"/>
      <c r="H497" s="38"/>
      <c r="I497" s="144"/>
      <c r="J497" s="38"/>
      <c r="K497" s="38"/>
      <c r="L497" s="42"/>
      <c r="M497" s="233"/>
      <c r="N497" s="82"/>
      <c r="O497" s="82"/>
      <c r="P497" s="82"/>
      <c r="Q497" s="82"/>
      <c r="R497" s="82"/>
      <c r="S497" s="82"/>
      <c r="T497" s="83"/>
      <c r="AT497" s="16" t="s">
        <v>208</v>
      </c>
      <c r="AU497" s="16" t="s">
        <v>85</v>
      </c>
    </row>
    <row r="498" s="1" customFormat="1">
      <c r="B498" s="37"/>
      <c r="C498" s="38"/>
      <c r="D498" s="231" t="s">
        <v>210</v>
      </c>
      <c r="E498" s="38"/>
      <c r="F498" s="234" t="s">
        <v>3131</v>
      </c>
      <c r="G498" s="38"/>
      <c r="H498" s="38"/>
      <c r="I498" s="144"/>
      <c r="J498" s="38"/>
      <c r="K498" s="38"/>
      <c r="L498" s="42"/>
      <c r="M498" s="233"/>
      <c r="N498" s="82"/>
      <c r="O498" s="82"/>
      <c r="P498" s="82"/>
      <c r="Q498" s="82"/>
      <c r="R498" s="82"/>
      <c r="S498" s="82"/>
      <c r="T498" s="83"/>
      <c r="AT498" s="16" t="s">
        <v>210</v>
      </c>
      <c r="AU498" s="16" t="s">
        <v>85</v>
      </c>
    </row>
    <row r="499" s="1" customFormat="1" ht="16.5" customHeight="1">
      <c r="B499" s="37"/>
      <c r="C499" s="218" t="s">
        <v>2072</v>
      </c>
      <c r="D499" s="218" t="s">
        <v>201</v>
      </c>
      <c r="E499" s="219" t="s">
        <v>3136</v>
      </c>
      <c r="F499" s="220" t="s">
        <v>3137</v>
      </c>
      <c r="G499" s="221" t="s">
        <v>277</v>
      </c>
      <c r="H499" s="222">
        <v>21</v>
      </c>
      <c r="I499" s="223"/>
      <c r="J499" s="224">
        <f>ROUND(I499*H499,2)</f>
        <v>0</v>
      </c>
      <c r="K499" s="220" t="s">
        <v>205</v>
      </c>
      <c r="L499" s="42"/>
      <c r="M499" s="225" t="s">
        <v>30</v>
      </c>
      <c r="N499" s="226" t="s">
        <v>46</v>
      </c>
      <c r="O499" s="82"/>
      <c r="P499" s="227">
        <f>O499*H499</f>
        <v>0</v>
      </c>
      <c r="Q499" s="227">
        <v>0</v>
      </c>
      <c r="R499" s="227">
        <f>Q499*H499</f>
        <v>0</v>
      </c>
      <c r="S499" s="227">
        <v>0</v>
      </c>
      <c r="T499" s="228">
        <f>S499*H499</f>
        <v>0</v>
      </c>
      <c r="AR499" s="229" t="s">
        <v>206</v>
      </c>
      <c r="AT499" s="229" t="s">
        <v>201</v>
      </c>
      <c r="AU499" s="229" t="s">
        <v>85</v>
      </c>
      <c r="AY499" s="16" t="s">
        <v>199</v>
      </c>
      <c r="BE499" s="230">
        <f>IF(N499="základní",J499,0)</f>
        <v>0</v>
      </c>
      <c r="BF499" s="230">
        <f>IF(N499="snížená",J499,0)</f>
        <v>0</v>
      </c>
      <c r="BG499" s="230">
        <f>IF(N499="zákl. přenesená",J499,0)</f>
        <v>0</v>
      </c>
      <c r="BH499" s="230">
        <f>IF(N499="sníž. přenesená",J499,0)</f>
        <v>0</v>
      </c>
      <c r="BI499" s="230">
        <f>IF(N499="nulová",J499,0)</f>
        <v>0</v>
      </c>
      <c r="BJ499" s="16" t="s">
        <v>83</v>
      </c>
      <c r="BK499" s="230">
        <f>ROUND(I499*H499,2)</f>
        <v>0</v>
      </c>
      <c r="BL499" s="16" t="s">
        <v>206</v>
      </c>
      <c r="BM499" s="229" t="s">
        <v>3138</v>
      </c>
    </row>
    <row r="500" s="1" customFormat="1">
      <c r="B500" s="37"/>
      <c r="C500" s="38"/>
      <c r="D500" s="231" t="s">
        <v>208</v>
      </c>
      <c r="E500" s="38"/>
      <c r="F500" s="232" t="s">
        <v>3139</v>
      </c>
      <c r="G500" s="38"/>
      <c r="H500" s="38"/>
      <c r="I500" s="144"/>
      <c r="J500" s="38"/>
      <c r="K500" s="38"/>
      <c r="L500" s="42"/>
      <c r="M500" s="233"/>
      <c r="N500" s="82"/>
      <c r="O500" s="82"/>
      <c r="P500" s="82"/>
      <c r="Q500" s="82"/>
      <c r="R500" s="82"/>
      <c r="S500" s="82"/>
      <c r="T500" s="83"/>
      <c r="AT500" s="16" t="s">
        <v>208</v>
      </c>
      <c r="AU500" s="16" t="s">
        <v>85</v>
      </c>
    </row>
    <row r="501" s="1" customFormat="1">
      <c r="B501" s="37"/>
      <c r="C501" s="38"/>
      <c r="D501" s="231" t="s">
        <v>210</v>
      </c>
      <c r="E501" s="38"/>
      <c r="F501" s="234" t="s">
        <v>3131</v>
      </c>
      <c r="G501" s="38"/>
      <c r="H501" s="38"/>
      <c r="I501" s="144"/>
      <c r="J501" s="38"/>
      <c r="K501" s="38"/>
      <c r="L501" s="42"/>
      <c r="M501" s="233"/>
      <c r="N501" s="82"/>
      <c r="O501" s="82"/>
      <c r="P501" s="82"/>
      <c r="Q501" s="82"/>
      <c r="R501" s="82"/>
      <c r="S501" s="82"/>
      <c r="T501" s="83"/>
      <c r="AT501" s="16" t="s">
        <v>210</v>
      </c>
      <c r="AU501" s="16" t="s">
        <v>85</v>
      </c>
    </row>
    <row r="502" s="1" customFormat="1" ht="16.5" customHeight="1">
      <c r="B502" s="37"/>
      <c r="C502" s="218" t="s">
        <v>2074</v>
      </c>
      <c r="D502" s="218" t="s">
        <v>201</v>
      </c>
      <c r="E502" s="219" t="s">
        <v>3140</v>
      </c>
      <c r="F502" s="220" t="s">
        <v>3141</v>
      </c>
      <c r="G502" s="221" t="s">
        <v>277</v>
      </c>
      <c r="H502" s="222">
        <v>21</v>
      </c>
      <c r="I502" s="223"/>
      <c r="J502" s="224">
        <f>ROUND(I502*H502,2)</f>
        <v>0</v>
      </c>
      <c r="K502" s="220" t="s">
        <v>205</v>
      </c>
      <c r="L502" s="42"/>
      <c r="M502" s="225" t="s">
        <v>30</v>
      </c>
      <c r="N502" s="226" t="s">
        <v>46</v>
      </c>
      <c r="O502" s="82"/>
      <c r="P502" s="227">
        <f>O502*H502</f>
        <v>0</v>
      </c>
      <c r="Q502" s="227">
        <v>0.027148800000000001</v>
      </c>
      <c r="R502" s="227">
        <f>Q502*H502</f>
        <v>0.57012479999999999</v>
      </c>
      <c r="S502" s="227">
        <v>0</v>
      </c>
      <c r="T502" s="228">
        <f>S502*H502</f>
        <v>0</v>
      </c>
      <c r="AR502" s="229" t="s">
        <v>206</v>
      </c>
      <c r="AT502" s="229" t="s">
        <v>201</v>
      </c>
      <c r="AU502" s="229" t="s">
        <v>85</v>
      </c>
      <c r="AY502" s="16" t="s">
        <v>199</v>
      </c>
      <c r="BE502" s="230">
        <f>IF(N502="základní",J502,0)</f>
        <v>0</v>
      </c>
      <c r="BF502" s="230">
        <f>IF(N502="snížená",J502,0)</f>
        <v>0</v>
      </c>
      <c r="BG502" s="230">
        <f>IF(N502="zákl. přenesená",J502,0)</f>
        <v>0</v>
      </c>
      <c r="BH502" s="230">
        <f>IF(N502="sníž. přenesená",J502,0)</f>
        <v>0</v>
      </c>
      <c r="BI502" s="230">
        <f>IF(N502="nulová",J502,0)</f>
        <v>0</v>
      </c>
      <c r="BJ502" s="16" t="s">
        <v>83</v>
      </c>
      <c r="BK502" s="230">
        <f>ROUND(I502*H502,2)</f>
        <v>0</v>
      </c>
      <c r="BL502" s="16" t="s">
        <v>206</v>
      </c>
      <c r="BM502" s="229" t="s">
        <v>3142</v>
      </c>
    </row>
    <row r="503" s="1" customFormat="1">
      <c r="B503" s="37"/>
      <c r="C503" s="38"/>
      <c r="D503" s="231" t="s">
        <v>208</v>
      </c>
      <c r="E503" s="38"/>
      <c r="F503" s="232" t="s">
        <v>3143</v>
      </c>
      <c r="G503" s="38"/>
      <c r="H503" s="38"/>
      <c r="I503" s="144"/>
      <c r="J503" s="38"/>
      <c r="K503" s="38"/>
      <c r="L503" s="42"/>
      <c r="M503" s="233"/>
      <c r="N503" s="82"/>
      <c r="O503" s="82"/>
      <c r="P503" s="82"/>
      <c r="Q503" s="82"/>
      <c r="R503" s="82"/>
      <c r="S503" s="82"/>
      <c r="T503" s="83"/>
      <c r="AT503" s="16" t="s">
        <v>208</v>
      </c>
      <c r="AU503" s="16" t="s">
        <v>85</v>
      </c>
    </row>
    <row r="504" s="1" customFormat="1">
      <c r="B504" s="37"/>
      <c r="C504" s="38"/>
      <c r="D504" s="231" t="s">
        <v>210</v>
      </c>
      <c r="E504" s="38"/>
      <c r="F504" s="234" t="s">
        <v>3131</v>
      </c>
      <c r="G504" s="38"/>
      <c r="H504" s="38"/>
      <c r="I504" s="144"/>
      <c r="J504" s="38"/>
      <c r="K504" s="38"/>
      <c r="L504" s="42"/>
      <c r="M504" s="233"/>
      <c r="N504" s="82"/>
      <c r="O504" s="82"/>
      <c r="P504" s="82"/>
      <c r="Q504" s="82"/>
      <c r="R504" s="82"/>
      <c r="S504" s="82"/>
      <c r="T504" s="83"/>
      <c r="AT504" s="16" t="s">
        <v>210</v>
      </c>
      <c r="AU504" s="16" t="s">
        <v>85</v>
      </c>
    </row>
    <row r="505" s="1" customFormat="1" ht="16.5" customHeight="1">
      <c r="B505" s="37"/>
      <c r="C505" s="218" t="s">
        <v>2076</v>
      </c>
      <c r="D505" s="218" t="s">
        <v>201</v>
      </c>
      <c r="E505" s="219" t="s">
        <v>3144</v>
      </c>
      <c r="F505" s="220" t="s">
        <v>3145</v>
      </c>
      <c r="G505" s="221" t="s">
        <v>277</v>
      </c>
      <c r="H505" s="222">
        <v>1</v>
      </c>
      <c r="I505" s="223"/>
      <c r="J505" s="224">
        <f>ROUND(I505*H505,2)</f>
        <v>0</v>
      </c>
      <c r="K505" s="220" t="s">
        <v>205</v>
      </c>
      <c r="L505" s="42"/>
      <c r="M505" s="225" t="s">
        <v>30</v>
      </c>
      <c r="N505" s="226" t="s">
        <v>46</v>
      </c>
      <c r="O505" s="82"/>
      <c r="P505" s="227">
        <f>O505*H505</f>
        <v>0</v>
      </c>
      <c r="Q505" s="227">
        <v>4.5124125109</v>
      </c>
      <c r="R505" s="227">
        <f>Q505*H505</f>
        <v>4.5124125109</v>
      </c>
      <c r="S505" s="227">
        <v>0</v>
      </c>
      <c r="T505" s="228">
        <f>S505*H505</f>
        <v>0</v>
      </c>
      <c r="AR505" s="229" t="s">
        <v>206</v>
      </c>
      <c r="AT505" s="229" t="s">
        <v>201</v>
      </c>
      <c r="AU505" s="229" t="s">
        <v>85</v>
      </c>
      <c r="AY505" s="16" t="s">
        <v>199</v>
      </c>
      <c r="BE505" s="230">
        <f>IF(N505="základní",J505,0)</f>
        <v>0</v>
      </c>
      <c r="BF505" s="230">
        <f>IF(N505="snížená",J505,0)</f>
        <v>0</v>
      </c>
      <c r="BG505" s="230">
        <f>IF(N505="zákl. přenesená",J505,0)</f>
        <v>0</v>
      </c>
      <c r="BH505" s="230">
        <f>IF(N505="sníž. přenesená",J505,0)</f>
        <v>0</v>
      </c>
      <c r="BI505" s="230">
        <f>IF(N505="nulová",J505,0)</f>
        <v>0</v>
      </c>
      <c r="BJ505" s="16" t="s">
        <v>83</v>
      </c>
      <c r="BK505" s="230">
        <f>ROUND(I505*H505,2)</f>
        <v>0</v>
      </c>
      <c r="BL505" s="16" t="s">
        <v>206</v>
      </c>
      <c r="BM505" s="229" t="s">
        <v>3146</v>
      </c>
    </row>
    <row r="506" s="1" customFormat="1">
      <c r="B506" s="37"/>
      <c r="C506" s="38"/>
      <c r="D506" s="231" t="s">
        <v>208</v>
      </c>
      <c r="E506" s="38"/>
      <c r="F506" s="232" t="s">
        <v>3147</v>
      </c>
      <c r="G506" s="38"/>
      <c r="H506" s="38"/>
      <c r="I506" s="144"/>
      <c r="J506" s="38"/>
      <c r="K506" s="38"/>
      <c r="L506" s="42"/>
      <c r="M506" s="233"/>
      <c r="N506" s="82"/>
      <c r="O506" s="82"/>
      <c r="P506" s="82"/>
      <c r="Q506" s="82"/>
      <c r="R506" s="82"/>
      <c r="S506" s="82"/>
      <c r="T506" s="83"/>
      <c r="AT506" s="16" t="s">
        <v>208</v>
      </c>
      <c r="AU506" s="16" t="s">
        <v>85</v>
      </c>
    </row>
    <row r="507" s="1" customFormat="1">
      <c r="B507" s="37"/>
      <c r="C507" s="38"/>
      <c r="D507" s="231" t="s">
        <v>210</v>
      </c>
      <c r="E507" s="38"/>
      <c r="F507" s="234" t="s">
        <v>3148</v>
      </c>
      <c r="G507" s="38"/>
      <c r="H507" s="38"/>
      <c r="I507" s="144"/>
      <c r="J507" s="38"/>
      <c r="K507" s="38"/>
      <c r="L507" s="42"/>
      <c r="M507" s="233"/>
      <c r="N507" s="82"/>
      <c r="O507" s="82"/>
      <c r="P507" s="82"/>
      <c r="Q507" s="82"/>
      <c r="R507" s="82"/>
      <c r="S507" s="82"/>
      <c r="T507" s="83"/>
      <c r="AT507" s="16" t="s">
        <v>210</v>
      </c>
      <c r="AU507" s="16" t="s">
        <v>85</v>
      </c>
    </row>
    <row r="508" s="1" customFormat="1" ht="16.5" customHeight="1">
      <c r="B508" s="37"/>
      <c r="C508" s="218" t="s">
        <v>2081</v>
      </c>
      <c r="D508" s="218" t="s">
        <v>201</v>
      </c>
      <c r="E508" s="219" t="s">
        <v>1806</v>
      </c>
      <c r="F508" s="220" t="s">
        <v>1807</v>
      </c>
      <c r="G508" s="221" t="s">
        <v>277</v>
      </c>
      <c r="H508" s="222">
        <v>24</v>
      </c>
      <c r="I508" s="223"/>
      <c r="J508" s="224">
        <f>ROUND(I508*H508,2)</f>
        <v>0</v>
      </c>
      <c r="K508" s="220" t="s">
        <v>205</v>
      </c>
      <c r="L508" s="42"/>
      <c r="M508" s="225" t="s">
        <v>30</v>
      </c>
      <c r="N508" s="226" t="s">
        <v>46</v>
      </c>
      <c r="O508" s="82"/>
      <c r="P508" s="227">
        <f>O508*H508</f>
        <v>0</v>
      </c>
      <c r="Q508" s="227">
        <v>0.217338</v>
      </c>
      <c r="R508" s="227">
        <f>Q508*H508</f>
        <v>5.2161119999999999</v>
      </c>
      <c r="S508" s="227">
        <v>0</v>
      </c>
      <c r="T508" s="228">
        <f>S508*H508</f>
        <v>0</v>
      </c>
      <c r="AR508" s="229" t="s">
        <v>206</v>
      </c>
      <c r="AT508" s="229" t="s">
        <v>201</v>
      </c>
      <c r="AU508" s="229" t="s">
        <v>85</v>
      </c>
      <c r="AY508" s="16" t="s">
        <v>199</v>
      </c>
      <c r="BE508" s="230">
        <f>IF(N508="základní",J508,0)</f>
        <v>0</v>
      </c>
      <c r="BF508" s="230">
        <f>IF(N508="snížená",J508,0)</f>
        <v>0</v>
      </c>
      <c r="BG508" s="230">
        <f>IF(N508="zákl. přenesená",J508,0)</f>
        <v>0</v>
      </c>
      <c r="BH508" s="230">
        <f>IF(N508="sníž. přenesená",J508,0)</f>
        <v>0</v>
      </c>
      <c r="BI508" s="230">
        <f>IF(N508="nulová",J508,0)</f>
        <v>0</v>
      </c>
      <c r="BJ508" s="16" t="s">
        <v>83</v>
      </c>
      <c r="BK508" s="230">
        <f>ROUND(I508*H508,2)</f>
        <v>0</v>
      </c>
      <c r="BL508" s="16" t="s">
        <v>206</v>
      </c>
      <c r="BM508" s="229" t="s">
        <v>3149</v>
      </c>
    </row>
    <row r="509" s="1" customFormat="1">
      <c r="B509" s="37"/>
      <c r="C509" s="38"/>
      <c r="D509" s="231" t="s">
        <v>208</v>
      </c>
      <c r="E509" s="38"/>
      <c r="F509" s="232" t="s">
        <v>1809</v>
      </c>
      <c r="G509" s="38"/>
      <c r="H509" s="38"/>
      <c r="I509" s="144"/>
      <c r="J509" s="38"/>
      <c r="K509" s="38"/>
      <c r="L509" s="42"/>
      <c r="M509" s="233"/>
      <c r="N509" s="82"/>
      <c r="O509" s="82"/>
      <c r="P509" s="82"/>
      <c r="Q509" s="82"/>
      <c r="R509" s="82"/>
      <c r="S509" s="82"/>
      <c r="T509" s="83"/>
      <c r="AT509" s="16" t="s">
        <v>208</v>
      </c>
      <c r="AU509" s="16" t="s">
        <v>85</v>
      </c>
    </row>
    <row r="510" s="1" customFormat="1">
      <c r="B510" s="37"/>
      <c r="C510" s="38"/>
      <c r="D510" s="231" t="s">
        <v>210</v>
      </c>
      <c r="E510" s="38"/>
      <c r="F510" s="234" t="s">
        <v>1810</v>
      </c>
      <c r="G510" s="38"/>
      <c r="H510" s="38"/>
      <c r="I510" s="144"/>
      <c r="J510" s="38"/>
      <c r="K510" s="38"/>
      <c r="L510" s="42"/>
      <c r="M510" s="233"/>
      <c r="N510" s="82"/>
      <c r="O510" s="82"/>
      <c r="P510" s="82"/>
      <c r="Q510" s="82"/>
      <c r="R510" s="82"/>
      <c r="S510" s="82"/>
      <c r="T510" s="83"/>
      <c r="AT510" s="16" t="s">
        <v>210</v>
      </c>
      <c r="AU510" s="16" t="s">
        <v>85</v>
      </c>
    </row>
    <row r="511" s="1" customFormat="1" ht="16.5" customHeight="1">
      <c r="B511" s="37"/>
      <c r="C511" s="263" t="s">
        <v>2086</v>
      </c>
      <c r="D511" s="263" t="s">
        <v>774</v>
      </c>
      <c r="E511" s="264" t="s">
        <v>3150</v>
      </c>
      <c r="F511" s="265" t="s">
        <v>3151</v>
      </c>
      <c r="G511" s="266" t="s">
        <v>277</v>
      </c>
      <c r="H511" s="267">
        <v>23</v>
      </c>
      <c r="I511" s="268"/>
      <c r="J511" s="269">
        <f>ROUND(I511*H511,2)</f>
        <v>0</v>
      </c>
      <c r="K511" s="265" t="s">
        <v>205</v>
      </c>
      <c r="L511" s="270"/>
      <c r="M511" s="271" t="s">
        <v>30</v>
      </c>
      <c r="N511" s="272" t="s">
        <v>46</v>
      </c>
      <c r="O511" s="82"/>
      <c r="P511" s="227">
        <f>O511*H511</f>
        <v>0</v>
      </c>
      <c r="Q511" s="227">
        <v>0.16200000000000001</v>
      </c>
      <c r="R511" s="227">
        <f>Q511*H511</f>
        <v>3.726</v>
      </c>
      <c r="S511" s="227">
        <v>0</v>
      </c>
      <c r="T511" s="228">
        <f>S511*H511</f>
        <v>0</v>
      </c>
      <c r="AR511" s="229" t="s">
        <v>263</v>
      </c>
      <c r="AT511" s="229" t="s">
        <v>774</v>
      </c>
      <c r="AU511" s="229" t="s">
        <v>85</v>
      </c>
      <c r="AY511" s="16" t="s">
        <v>199</v>
      </c>
      <c r="BE511" s="230">
        <f>IF(N511="základní",J511,0)</f>
        <v>0</v>
      </c>
      <c r="BF511" s="230">
        <f>IF(N511="snížená",J511,0)</f>
        <v>0</v>
      </c>
      <c r="BG511" s="230">
        <f>IF(N511="zákl. přenesená",J511,0)</f>
        <v>0</v>
      </c>
      <c r="BH511" s="230">
        <f>IF(N511="sníž. přenesená",J511,0)</f>
        <v>0</v>
      </c>
      <c r="BI511" s="230">
        <f>IF(N511="nulová",J511,0)</f>
        <v>0</v>
      </c>
      <c r="BJ511" s="16" t="s">
        <v>83</v>
      </c>
      <c r="BK511" s="230">
        <f>ROUND(I511*H511,2)</f>
        <v>0</v>
      </c>
      <c r="BL511" s="16" t="s">
        <v>206</v>
      </c>
      <c r="BM511" s="229" t="s">
        <v>3152</v>
      </c>
    </row>
    <row r="512" s="1" customFormat="1">
      <c r="B512" s="37"/>
      <c r="C512" s="38"/>
      <c r="D512" s="231" t="s">
        <v>208</v>
      </c>
      <c r="E512" s="38"/>
      <c r="F512" s="232" t="s">
        <v>3151</v>
      </c>
      <c r="G512" s="38"/>
      <c r="H512" s="38"/>
      <c r="I512" s="144"/>
      <c r="J512" s="38"/>
      <c r="K512" s="38"/>
      <c r="L512" s="42"/>
      <c r="M512" s="233"/>
      <c r="N512" s="82"/>
      <c r="O512" s="82"/>
      <c r="P512" s="82"/>
      <c r="Q512" s="82"/>
      <c r="R512" s="82"/>
      <c r="S512" s="82"/>
      <c r="T512" s="83"/>
      <c r="AT512" s="16" t="s">
        <v>208</v>
      </c>
      <c r="AU512" s="16" t="s">
        <v>85</v>
      </c>
    </row>
    <row r="513" s="1" customFormat="1" ht="16.5" customHeight="1">
      <c r="B513" s="37"/>
      <c r="C513" s="263" t="s">
        <v>2090</v>
      </c>
      <c r="D513" s="263" t="s">
        <v>774</v>
      </c>
      <c r="E513" s="264" t="s">
        <v>3153</v>
      </c>
      <c r="F513" s="265" t="s">
        <v>3154</v>
      </c>
      <c r="G513" s="266" t="s">
        <v>277</v>
      </c>
      <c r="H513" s="267">
        <v>1</v>
      </c>
      <c r="I513" s="268"/>
      <c r="J513" s="269">
        <f>ROUND(I513*H513,2)</f>
        <v>0</v>
      </c>
      <c r="K513" s="265" t="s">
        <v>205</v>
      </c>
      <c r="L513" s="270"/>
      <c r="M513" s="271" t="s">
        <v>30</v>
      </c>
      <c r="N513" s="272" t="s">
        <v>46</v>
      </c>
      <c r="O513" s="82"/>
      <c r="P513" s="227">
        <f>O513*H513</f>
        <v>0</v>
      </c>
      <c r="Q513" s="227">
        <v>0.065000000000000002</v>
      </c>
      <c r="R513" s="227">
        <f>Q513*H513</f>
        <v>0.065000000000000002</v>
      </c>
      <c r="S513" s="227">
        <v>0</v>
      </c>
      <c r="T513" s="228">
        <f>S513*H513</f>
        <v>0</v>
      </c>
      <c r="AR513" s="229" t="s">
        <v>263</v>
      </c>
      <c r="AT513" s="229" t="s">
        <v>774</v>
      </c>
      <c r="AU513" s="229" t="s">
        <v>85</v>
      </c>
      <c r="AY513" s="16" t="s">
        <v>199</v>
      </c>
      <c r="BE513" s="230">
        <f>IF(N513="základní",J513,0)</f>
        <v>0</v>
      </c>
      <c r="BF513" s="230">
        <f>IF(N513="snížená",J513,0)</f>
        <v>0</v>
      </c>
      <c r="BG513" s="230">
        <f>IF(N513="zákl. přenesená",J513,0)</f>
        <v>0</v>
      </c>
      <c r="BH513" s="230">
        <f>IF(N513="sníž. přenesená",J513,0)</f>
        <v>0</v>
      </c>
      <c r="BI513" s="230">
        <f>IF(N513="nulová",J513,0)</f>
        <v>0</v>
      </c>
      <c r="BJ513" s="16" t="s">
        <v>83</v>
      </c>
      <c r="BK513" s="230">
        <f>ROUND(I513*H513,2)</f>
        <v>0</v>
      </c>
      <c r="BL513" s="16" t="s">
        <v>206</v>
      </c>
      <c r="BM513" s="229" t="s">
        <v>3155</v>
      </c>
    </row>
    <row r="514" s="1" customFormat="1">
      <c r="B514" s="37"/>
      <c r="C514" s="38"/>
      <c r="D514" s="231" t="s">
        <v>208</v>
      </c>
      <c r="E514" s="38"/>
      <c r="F514" s="232" t="s">
        <v>3154</v>
      </c>
      <c r="G514" s="38"/>
      <c r="H514" s="38"/>
      <c r="I514" s="144"/>
      <c r="J514" s="38"/>
      <c r="K514" s="38"/>
      <c r="L514" s="42"/>
      <c r="M514" s="233"/>
      <c r="N514" s="82"/>
      <c r="O514" s="82"/>
      <c r="P514" s="82"/>
      <c r="Q514" s="82"/>
      <c r="R514" s="82"/>
      <c r="S514" s="82"/>
      <c r="T514" s="83"/>
      <c r="AT514" s="16" t="s">
        <v>208</v>
      </c>
      <c r="AU514" s="16" t="s">
        <v>85</v>
      </c>
    </row>
    <row r="515" s="1" customFormat="1" ht="16.5" customHeight="1">
      <c r="B515" s="37"/>
      <c r="C515" s="218" t="s">
        <v>2092</v>
      </c>
      <c r="D515" s="218" t="s">
        <v>201</v>
      </c>
      <c r="E515" s="219" t="s">
        <v>3156</v>
      </c>
      <c r="F515" s="220" t="s">
        <v>3157</v>
      </c>
      <c r="G515" s="221" t="s">
        <v>229</v>
      </c>
      <c r="H515" s="222">
        <v>198</v>
      </c>
      <c r="I515" s="223"/>
      <c r="J515" s="224">
        <f>ROUND(I515*H515,2)</f>
        <v>0</v>
      </c>
      <c r="K515" s="220" t="s">
        <v>205</v>
      </c>
      <c r="L515" s="42"/>
      <c r="M515" s="225" t="s">
        <v>30</v>
      </c>
      <c r="N515" s="226" t="s">
        <v>46</v>
      </c>
      <c r="O515" s="82"/>
      <c r="P515" s="227">
        <f>O515*H515</f>
        <v>0</v>
      </c>
      <c r="Q515" s="227">
        <v>0.00019236000000000001</v>
      </c>
      <c r="R515" s="227">
        <f>Q515*H515</f>
        <v>0.038087280000000001</v>
      </c>
      <c r="S515" s="227">
        <v>0</v>
      </c>
      <c r="T515" s="228">
        <f>S515*H515</f>
        <v>0</v>
      </c>
      <c r="AR515" s="229" t="s">
        <v>206</v>
      </c>
      <c r="AT515" s="229" t="s">
        <v>201</v>
      </c>
      <c r="AU515" s="229" t="s">
        <v>85</v>
      </c>
      <c r="AY515" s="16" t="s">
        <v>199</v>
      </c>
      <c r="BE515" s="230">
        <f>IF(N515="základní",J515,0)</f>
        <v>0</v>
      </c>
      <c r="BF515" s="230">
        <f>IF(N515="snížená",J515,0)</f>
        <v>0</v>
      </c>
      <c r="BG515" s="230">
        <f>IF(N515="zákl. přenesená",J515,0)</f>
        <v>0</v>
      </c>
      <c r="BH515" s="230">
        <f>IF(N515="sníž. přenesená",J515,0)</f>
        <v>0</v>
      </c>
      <c r="BI515" s="230">
        <f>IF(N515="nulová",J515,0)</f>
        <v>0</v>
      </c>
      <c r="BJ515" s="16" t="s">
        <v>83</v>
      </c>
      <c r="BK515" s="230">
        <f>ROUND(I515*H515,2)</f>
        <v>0</v>
      </c>
      <c r="BL515" s="16" t="s">
        <v>206</v>
      </c>
      <c r="BM515" s="229" t="s">
        <v>3158</v>
      </c>
    </row>
    <row r="516" s="1" customFormat="1">
      <c r="B516" s="37"/>
      <c r="C516" s="38"/>
      <c r="D516" s="231" t="s">
        <v>208</v>
      </c>
      <c r="E516" s="38"/>
      <c r="F516" s="232" t="s">
        <v>3159</v>
      </c>
      <c r="G516" s="38"/>
      <c r="H516" s="38"/>
      <c r="I516" s="144"/>
      <c r="J516" s="38"/>
      <c r="K516" s="38"/>
      <c r="L516" s="42"/>
      <c r="M516" s="233"/>
      <c r="N516" s="82"/>
      <c r="O516" s="82"/>
      <c r="P516" s="82"/>
      <c r="Q516" s="82"/>
      <c r="R516" s="82"/>
      <c r="S516" s="82"/>
      <c r="T516" s="83"/>
      <c r="AT516" s="16" t="s">
        <v>208</v>
      </c>
      <c r="AU516" s="16" t="s">
        <v>85</v>
      </c>
    </row>
    <row r="517" s="1" customFormat="1" ht="16.5" customHeight="1">
      <c r="B517" s="37"/>
      <c r="C517" s="218" t="s">
        <v>2094</v>
      </c>
      <c r="D517" s="218" t="s">
        <v>201</v>
      </c>
      <c r="E517" s="219" t="s">
        <v>3160</v>
      </c>
      <c r="F517" s="220" t="s">
        <v>3161</v>
      </c>
      <c r="G517" s="221" t="s">
        <v>229</v>
      </c>
      <c r="H517" s="222">
        <v>5</v>
      </c>
      <c r="I517" s="223"/>
      <c r="J517" s="224">
        <f>ROUND(I517*H517,2)</f>
        <v>0</v>
      </c>
      <c r="K517" s="220" t="s">
        <v>205</v>
      </c>
      <c r="L517" s="42"/>
      <c r="M517" s="225" t="s">
        <v>30</v>
      </c>
      <c r="N517" s="226" t="s">
        <v>46</v>
      </c>
      <c r="O517" s="82"/>
      <c r="P517" s="227">
        <f>O517*H517</f>
        <v>0</v>
      </c>
      <c r="Q517" s="227">
        <v>0.00019536</v>
      </c>
      <c r="R517" s="227">
        <f>Q517*H517</f>
        <v>0.00097679999999999989</v>
      </c>
      <c r="S517" s="227">
        <v>0</v>
      </c>
      <c r="T517" s="228">
        <f>S517*H517</f>
        <v>0</v>
      </c>
      <c r="AR517" s="229" t="s">
        <v>206</v>
      </c>
      <c r="AT517" s="229" t="s">
        <v>201</v>
      </c>
      <c r="AU517" s="229" t="s">
        <v>85</v>
      </c>
      <c r="AY517" s="16" t="s">
        <v>199</v>
      </c>
      <c r="BE517" s="230">
        <f>IF(N517="základní",J517,0)</f>
        <v>0</v>
      </c>
      <c r="BF517" s="230">
        <f>IF(N517="snížená",J517,0)</f>
        <v>0</v>
      </c>
      <c r="BG517" s="230">
        <f>IF(N517="zákl. přenesená",J517,0)</f>
        <v>0</v>
      </c>
      <c r="BH517" s="230">
        <f>IF(N517="sníž. přenesená",J517,0)</f>
        <v>0</v>
      </c>
      <c r="BI517" s="230">
        <f>IF(N517="nulová",J517,0)</f>
        <v>0</v>
      </c>
      <c r="BJ517" s="16" t="s">
        <v>83</v>
      </c>
      <c r="BK517" s="230">
        <f>ROUND(I517*H517,2)</f>
        <v>0</v>
      </c>
      <c r="BL517" s="16" t="s">
        <v>206</v>
      </c>
      <c r="BM517" s="229" t="s">
        <v>3162</v>
      </c>
    </row>
    <row r="518" s="1" customFormat="1">
      <c r="B518" s="37"/>
      <c r="C518" s="38"/>
      <c r="D518" s="231" t="s">
        <v>208</v>
      </c>
      <c r="E518" s="38"/>
      <c r="F518" s="232" t="s">
        <v>3163</v>
      </c>
      <c r="G518" s="38"/>
      <c r="H518" s="38"/>
      <c r="I518" s="144"/>
      <c r="J518" s="38"/>
      <c r="K518" s="38"/>
      <c r="L518" s="42"/>
      <c r="M518" s="233"/>
      <c r="N518" s="82"/>
      <c r="O518" s="82"/>
      <c r="P518" s="82"/>
      <c r="Q518" s="82"/>
      <c r="R518" s="82"/>
      <c r="S518" s="82"/>
      <c r="T518" s="83"/>
      <c r="AT518" s="16" t="s">
        <v>208</v>
      </c>
      <c r="AU518" s="16" t="s">
        <v>85</v>
      </c>
    </row>
    <row r="519" s="1" customFormat="1" ht="16.5" customHeight="1">
      <c r="B519" s="37"/>
      <c r="C519" s="218" t="s">
        <v>2096</v>
      </c>
      <c r="D519" s="218" t="s">
        <v>201</v>
      </c>
      <c r="E519" s="219" t="s">
        <v>3164</v>
      </c>
      <c r="F519" s="220" t="s">
        <v>3165</v>
      </c>
      <c r="G519" s="221" t="s">
        <v>229</v>
      </c>
      <c r="H519" s="222">
        <v>203</v>
      </c>
      <c r="I519" s="223"/>
      <c r="J519" s="224">
        <f>ROUND(I519*H519,2)</f>
        <v>0</v>
      </c>
      <c r="K519" s="220" t="s">
        <v>205</v>
      </c>
      <c r="L519" s="42"/>
      <c r="M519" s="225" t="s">
        <v>30</v>
      </c>
      <c r="N519" s="226" t="s">
        <v>46</v>
      </c>
      <c r="O519" s="82"/>
      <c r="P519" s="227">
        <f>O519*H519</f>
        <v>0</v>
      </c>
      <c r="Q519" s="227">
        <v>0.000126</v>
      </c>
      <c r="R519" s="227">
        <f>Q519*H519</f>
        <v>0.025578</v>
      </c>
      <c r="S519" s="227">
        <v>0</v>
      </c>
      <c r="T519" s="228">
        <f>S519*H519</f>
        <v>0</v>
      </c>
      <c r="AR519" s="229" t="s">
        <v>206</v>
      </c>
      <c r="AT519" s="229" t="s">
        <v>201</v>
      </c>
      <c r="AU519" s="229" t="s">
        <v>85</v>
      </c>
      <c r="AY519" s="16" t="s">
        <v>199</v>
      </c>
      <c r="BE519" s="230">
        <f>IF(N519="základní",J519,0)</f>
        <v>0</v>
      </c>
      <c r="BF519" s="230">
        <f>IF(N519="snížená",J519,0)</f>
        <v>0</v>
      </c>
      <c r="BG519" s="230">
        <f>IF(N519="zákl. přenesená",J519,0)</f>
        <v>0</v>
      </c>
      <c r="BH519" s="230">
        <f>IF(N519="sníž. přenesená",J519,0)</f>
        <v>0</v>
      </c>
      <c r="BI519" s="230">
        <f>IF(N519="nulová",J519,0)</f>
        <v>0</v>
      </c>
      <c r="BJ519" s="16" t="s">
        <v>83</v>
      </c>
      <c r="BK519" s="230">
        <f>ROUND(I519*H519,2)</f>
        <v>0</v>
      </c>
      <c r="BL519" s="16" t="s">
        <v>206</v>
      </c>
      <c r="BM519" s="229" t="s">
        <v>3166</v>
      </c>
    </row>
    <row r="520" s="1" customFormat="1">
      <c r="B520" s="37"/>
      <c r="C520" s="38"/>
      <c r="D520" s="231" t="s">
        <v>208</v>
      </c>
      <c r="E520" s="38"/>
      <c r="F520" s="232" t="s">
        <v>3167</v>
      </c>
      <c r="G520" s="38"/>
      <c r="H520" s="38"/>
      <c r="I520" s="144"/>
      <c r="J520" s="38"/>
      <c r="K520" s="38"/>
      <c r="L520" s="42"/>
      <c r="M520" s="233"/>
      <c r="N520" s="82"/>
      <c r="O520" s="82"/>
      <c r="P520" s="82"/>
      <c r="Q520" s="82"/>
      <c r="R520" s="82"/>
      <c r="S520" s="82"/>
      <c r="T520" s="83"/>
      <c r="AT520" s="16" t="s">
        <v>208</v>
      </c>
      <c r="AU520" s="16" t="s">
        <v>85</v>
      </c>
    </row>
    <row r="521" s="12" customFormat="1">
      <c r="B521" s="235"/>
      <c r="C521" s="236"/>
      <c r="D521" s="231" t="s">
        <v>214</v>
      </c>
      <c r="E521" s="237" t="s">
        <v>30</v>
      </c>
      <c r="F521" s="238" t="s">
        <v>3168</v>
      </c>
      <c r="G521" s="236"/>
      <c r="H521" s="239">
        <v>203</v>
      </c>
      <c r="I521" s="240"/>
      <c r="J521" s="236"/>
      <c r="K521" s="236"/>
      <c r="L521" s="241"/>
      <c r="M521" s="242"/>
      <c r="N521" s="243"/>
      <c r="O521" s="243"/>
      <c r="P521" s="243"/>
      <c r="Q521" s="243"/>
      <c r="R521" s="243"/>
      <c r="S521" s="243"/>
      <c r="T521" s="244"/>
      <c r="AT521" s="245" t="s">
        <v>214</v>
      </c>
      <c r="AU521" s="245" t="s">
        <v>85</v>
      </c>
      <c r="AV521" s="12" t="s">
        <v>85</v>
      </c>
      <c r="AW521" s="12" t="s">
        <v>36</v>
      </c>
      <c r="AX521" s="12" t="s">
        <v>83</v>
      </c>
      <c r="AY521" s="245" t="s">
        <v>199</v>
      </c>
    </row>
    <row r="522" s="1" customFormat="1" ht="16.5" customHeight="1">
      <c r="B522" s="37"/>
      <c r="C522" s="218" t="s">
        <v>2098</v>
      </c>
      <c r="D522" s="218" t="s">
        <v>201</v>
      </c>
      <c r="E522" s="219" t="s">
        <v>3169</v>
      </c>
      <c r="F522" s="220" t="s">
        <v>3170</v>
      </c>
      <c r="G522" s="221" t="s">
        <v>277</v>
      </c>
      <c r="H522" s="222">
        <v>4</v>
      </c>
      <c r="I522" s="223"/>
      <c r="J522" s="224">
        <f>ROUND(I522*H522,2)</f>
        <v>0</v>
      </c>
      <c r="K522" s="220" t="s">
        <v>205</v>
      </c>
      <c r="L522" s="42"/>
      <c r="M522" s="225" t="s">
        <v>30</v>
      </c>
      <c r="N522" s="226" t="s">
        <v>46</v>
      </c>
      <c r="O522" s="82"/>
      <c r="P522" s="227">
        <f>O522*H522</f>
        <v>0</v>
      </c>
      <c r="Q522" s="227">
        <v>0.00039580000000000003</v>
      </c>
      <c r="R522" s="227">
        <f>Q522*H522</f>
        <v>0.0015832000000000001</v>
      </c>
      <c r="S522" s="227">
        <v>0</v>
      </c>
      <c r="T522" s="228">
        <f>S522*H522</f>
        <v>0</v>
      </c>
      <c r="AR522" s="229" t="s">
        <v>206</v>
      </c>
      <c r="AT522" s="229" t="s">
        <v>201</v>
      </c>
      <c r="AU522" s="229" t="s">
        <v>85</v>
      </c>
      <c r="AY522" s="16" t="s">
        <v>199</v>
      </c>
      <c r="BE522" s="230">
        <f>IF(N522="základní",J522,0)</f>
        <v>0</v>
      </c>
      <c r="BF522" s="230">
        <f>IF(N522="snížená",J522,0)</f>
        <v>0</v>
      </c>
      <c r="BG522" s="230">
        <f>IF(N522="zákl. přenesená",J522,0)</f>
        <v>0</v>
      </c>
      <c r="BH522" s="230">
        <f>IF(N522="sníž. přenesená",J522,0)</f>
        <v>0</v>
      </c>
      <c r="BI522" s="230">
        <f>IF(N522="nulová",J522,0)</f>
        <v>0</v>
      </c>
      <c r="BJ522" s="16" t="s">
        <v>83</v>
      </c>
      <c r="BK522" s="230">
        <f>ROUND(I522*H522,2)</f>
        <v>0</v>
      </c>
      <c r="BL522" s="16" t="s">
        <v>206</v>
      </c>
      <c r="BM522" s="229" t="s">
        <v>3171</v>
      </c>
    </row>
    <row r="523" s="1" customFormat="1">
      <c r="B523" s="37"/>
      <c r="C523" s="38"/>
      <c r="D523" s="231" t="s">
        <v>208</v>
      </c>
      <c r="E523" s="38"/>
      <c r="F523" s="232" t="s">
        <v>3172</v>
      </c>
      <c r="G523" s="38"/>
      <c r="H523" s="38"/>
      <c r="I523" s="144"/>
      <c r="J523" s="38"/>
      <c r="K523" s="38"/>
      <c r="L523" s="42"/>
      <c r="M523" s="233"/>
      <c r="N523" s="82"/>
      <c r="O523" s="82"/>
      <c r="P523" s="82"/>
      <c r="Q523" s="82"/>
      <c r="R523" s="82"/>
      <c r="S523" s="82"/>
      <c r="T523" s="83"/>
      <c r="AT523" s="16" t="s">
        <v>208</v>
      </c>
      <c r="AU523" s="16" t="s">
        <v>85</v>
      </c>
    </row>
    <row r="524" s="1" customFormat="1" ht="16.5" customHeight="1">
      <c r="B524" s="37"/>
      <c r="C524" s="218" t="s">
        <v>2100</v>
      </c>
      <c r="D524" s="218" t="s">
        <v>201</v>
      </c>
      <c r="E524" s="219" t="s">
        <v>3173</v>
      </c>
      <c r="F524" s="220" t="s">
        <v>3174</v>
      </c>
      <c r="G524" s="221" t="s">
        <v>277</v>
      </c>
      <c r="H524" s="222">
        <v>1</v>
      </c>
      <c r="I524" s="223"/>
      <c r="J524" s="224">
        <f>ROUND(I524*H524,2)</f>
        <v>0</v>
      </c>
      <c r="K524" s="220" t="s">
        <v>205</v>
      </c>
      <c r="L524" s="42"/>
      <c r="M524" s="225" t="s">
        <v>30</v>
      </c>
      <c r="N524" s="226" t="s">
        <v>46</v>
      </c>
      <c r="O524" s="82"/>
      <c r="P524" s="227">
        <f>O524*H524</f>
        <v>0</v>
      </c>
      <c r="Q524" s="227">
        <v>0.00046000000000000001</v>
      </c>
      <c r="R524" s="227">
        <f>Q524*H524</f>
        <v>0.00046000000000000001</v>
      </c>
      <c r="S524" s="227">
        <v>0</v>
      </c>
      <c r="T524" s="228">
        <f>S524*H524</f>
        <v>0</v>
      </c>
      <c r="AR524" s="229" t="s">
        <v>206</v>
      </c>
      <c r="AT524" s="229" t="s">
        <v>201</v>
      </c>
      <c r="AU524" s="229" t="s">
        <v>85</v>
      </c>
      <c r="AY524" s="16" t="s">
        <v>199</v>
      </c>
      <c r="BE524" s="230">
        <f>IF(N524="základní",J524,0)</f>
        <v>0</v>
      </c>
      <c r="BF524" s="230">
        <f>IF(N524="snížená",J524,0)</f>
        <v>0</v>
      </c>
      <c r="BG524" s="230">
        <f>IF(N524="zákl. přenesená",J524,0)</f>
        <v>0</v>
      </c>
      <c r="BH524" s="230">
        <f>IF(N524="sníž. přenesená",J524,0)</f>
        <v>0</v>
      </c>
      <c r="BI524" s="230">
        <f>IF(N524="nulová",J524,0)</f>
        <v>0</v>
      </c>
      <c r="BJ524" s="16" t="s">
        <v>83</v>
      </c>
      <c r="BK524" s="230">
        <f>ROUND(I524*H524,2)</f>
        <v>0</v>
      </c>
      <c r="BL524" s="16" t="s">
        <v>206</v>
      </c>
      <c r="BM524" s="229" t="s">
        <v>3175</v>
      </c>
    </row>
    <row r="525" s="1" customFormat="1">
      <c r="B525" s="37"/>
      <c r="C525" s="38"/>
      <c r="D525" s="231" t="s">
        <v>208</v>
      </c>
      <c r="E525" s="38"/>
      <c r="F525" s="232" t="s">
        <v>3176</v>
      </c>
      <c r="G525" s="38"/>
      <c r="H525" s="38"/>
      <c r="I525" s="144"/>
      <c r="J525" s="38"/>
      <c r="K525" s="38"/>
      <c r="L525" s="42"/>
      <c r="M525" s="233"/>
      <c r="N525" s="82"/>
      <c r="O525" s="82"/>
      <c r="P525" s="82"/>
      <c r="Q525" s="82"/>
      <c r="R525" s="82"/>
      <c r="S525" s="82"/>
      <c r="T525" s="83"/>
      <c r="AT525" s="16" t="s">
        <v>208</v>
      </c>
      <c r="AU525" s="16" t="s">
        <v>85</v>
      </c>
    </row>
    <row r="526" s="1" customFormat="1">
      <c r="B526" s="37"/>
      <c r="C526" s="38"/>
      <c r="D526" s="231" t="s">
        <v>210</v>
      </c>
      <c r="E526" s="38"/>
      <c r="F526" s="234" t="s">
        <v>3177</v>
      </c>
      <c r="G526" s="38"/>
      <c r="H526" s="38"/>
      <c r="I526" s="144"/>
      <c r="J526" s="38"/>
      <c r="K526" s="38"/>
      <c r="L526" s="42"/>
      <c r="M526" s="233"/>
      <c r="N526" s="82"/>
      <c r="O526" s="82"/>
      <c r="P526" s="82"/>
      <c r="Q526" s="82"/>
      <c r="R526" s="82"/>
      <c r="S526" s="82"/>
      <c r="T526" s="83"/>
      <c r="AT526" s="16" t="s">
        <v>210</v>
      </c>
      <c r="AU526" s="16" t="s">
        <v>85</v>
      </c>
    </row>
    <row r="527" s="1" customFormat="1" ht="16.5" customHeight="1">
      <c r="B527" s="37"/>
      <c r="C527" s="218" t="s">
        <v>2102</v>
      </c>
      <c r="D527" s="218" t="s">
        <v>201</v>
      </c>
      <c r="E527" s="219" t="s">
        <v>3178</v>
      </c>
      <c r="F527" s="220" t="s">
        <v>3179</v>
      </c>
      <c r="G527" s="221" t="s">
        <v>277</v>
      </c>
      <c r="H527" s="222">
        <v>2</v>
      </c>
      <c r="I527" s="223"/>
      <c r="J527" s="224">
        <f>ROUND(I527*H527,2)</f>
        <v>0</v>
      </c>
      <c r="K527" s="220" t="s">
        <v>205</v>
      </c>
      <c r="L527" s="42"/>
      <c r="M527" s="225" t="s">
        <v>30</v>
      </c>
      <c r="N527" s="226" t="s">
        <v>46</v>
      </c>
      <c r="O527" s="82"/>
      <c r="P527" s="227">
        <f>O527*H527</f>
        <v>0</v>
      </c>
      <c r="Q527" s="227">
        <v>0.00076000000000000004</v>
      </c>
      <c r="R527" s="227">
        <f>Q527*H527</f>
        <v>0.0015200000000000001</v>
      </c>
      <c r="S527" s="227">
        <v>0</v>
      </c>
      <c r="T527" s="228">
        <f>S527*H527</f>
        <v>0</v>
      </c>
      <c r="AR527" s="229" t="s">
        <v>206</v>
      </c>
      <c r="AT527" s="229" t="s">
        <v>201</v>
      </c>
      <c r="AU527" s="229" t="s">
        <v>85</v>
      </c>
      <c r="AY527" s="16" t="s">
        <v>199</v>
      </c>
      <c r="BE527" s="230">
        <f>IF(N527="základní",J527,0)</f>
        <v>0</v>
      </c>
      <c r="BF527" s="230">
        <f>IF(N527="snížená",J527,0)</f>
        <v>0</v>
      </c>
      <c r="BG527" s="230">
        <f>IF(N527="zákl. přenesená",J527,0)</f>
        <v>0</v>
      </c>
      <c r="BH527" s="230">
        <f>IF(N527="sníž. přenesená",J527,0)</f>
        <v>0</v>
      </c>
      <c r="BI527" s="230">
        <f>IF(N527="nulová",J527,0)</f>
        <v>0</v>
      </c>
      <c r="BJ527" s="16" t="s">
        <v>83</v>
      </c>
      <c r="BK527" s="230">
        <f>ROUND(I527*H527,2)</f>
        <v>0</v>
      </c>
      <c r="BL527" s="16" t="s">
        <v>206</v>
      </c>
      <c r="BM527" s="229" t="s">
        <v>3180</v>
      </c>
    </row>
    <row r="528" s="1" customFormat="1">
      <c r="B528" s="37"/>
      <c r="C528" s="38"/>
      <c r="D528" s="231" t="s">
        <v>208</v>
      </c>
      <c r="E528" s="38"/>
      <c r="F528" s="232" t="s">
        <v>3181</v>
      </c>
      <c r="G528" s="38"/>
      <c r="H528" s="38"/>
      <c r="I528" s="144"/>
      <c r="J528" s="38"/>
      <c r="K528" s="38"/>
      <c r="L528" s="42"/>
      <c r="M528" s="233"/>
      <c r="N528" s="82"/>
      <c r="O528" s="82"/>
      <c r="P528" s="82"/>
      <c r="Q528" s="82"/>
      <c r="R528" s="82"/>
      <c r="S528" s="82"/>
      <c r="T528" s="83"/>
      <c r="AT528" s="16" t="s">
        <v>208</v>
      </c>
      <c r="AU528" s="16" t="s">
        <v>85</v>
      </c>
    </row>
    <row r="529" s="1" customFormat="1">
      <c r="B529" s="37"/>
      <c r="C529" s="38"/>
      <c r="D529" s="231" t="s">
        <v>210</v>
      </c>
      <c r="E529" s="38"/>
      <c r="F529" s="234" t="s">
        <v>3177</v>
      </c>
      <c r="G529" s="38"/>
      <c r="H529" s="38"/>
      <c r="I529" s="144"/>
      <c r="J529" s="38"/>
      <c r="K529" s="38"/>
      <c r="L529" s="42"/>
      <c r="M529" s="233"/>
      <c r="N529" s="82"/>
      <c r="O529" s="82"/>
      <c r="P529" s="82"/>
      <c r="Q529" s="82"/>
      <c r="R529" s="82"/>
      <c r="S529" s="82"/>
      <c r="T529" s="83"/>
      <c r="AT529" s="16" t="s">
        <v>210</v>
      </c>
      <c r="AU529" s="16" t="s">
        <v>85</v>
      </c>
    </row>
    <row r="530" s="1" customFormat="1" ht="16.5" customHeight="1">
      <c r="B530" s="37"/>
      <c r="C530" s="218" t="s">
        <v>2104</v>
      </c>
      <c r="D530" s="218" t="s">
        <v>201</v>
      </c>
      <c r="E530" s="219" t="s">
        <v>3182</v>
      </c>
      <c r="F530" s="220" t="s">
        <v>3183</v>
      </c>
      <c r="G530" s="221" t="s">
        <v>277</v>
      </c>
      <c r="H530" s="222">
        <v>2</v>
      </c>
      <c r="I530" s="223"/>
      <c r="J530" s="224">
        <f>ROUND(I530*H530,2)</f>
        <v>0</v>
      </c>
      <c r="K530" s="220" t="s">
        <v>205</v>
      </c>
      <c r="L530" s="42"/>
      <c r="M530" s="225" t="s">
        <v>30</v>
      </c>
      <c r="N530" s="226" t="s">
        <v>46</v>
      </c>
      <c r="O530" s="82"/>
      <c r="P530" s="227">
        <f>O530*H530</f>
        <v>0</v>
      </c>
      <c r="Q530" s="227">
        <v>0.0010100000000000001</v>
      </c>
      <c r="R530" s="227">
        <f>Q530*H530</f>
        <v>0.0020200000000000001</v>
      </c>
      <c r="S530" s="227">
        <v>0</v>
      </c>
      <c r="T530" s="228">
        <f>S530*H530</f>
        <v>0</v>
      </c>
      <c r="AR530" s="229" t="s">
        <v>206</v>
      </c>
      <c r="AT530" s="229" t="s">
        <v>201</v>
      </c>
      <c r="AU530" s="229" t="s">
        <v>85</v>
      </c>
      <c r="AY530" s="16" t="s">
        <v>199</v>
      </c>
      <c r="BE530" s="230">
        <f>IF(N530="základní",J530,0)</f>
        <v>0</v>
      </c>
      <c r="BF530" s="230">
        <f>IF(N530="snížená",J530,0)</f>
        <v>0</v>
      </c>
      <c r="BG530" s="230">
        <f>IF(N530="zákl. přenesená",J530,0)</f>
        <v>0</v>
      </c>
      <c r="BH530" s="230">
        <f>IF(N530="sníž. přenesená",J530,0)</f>
        <v>0</v>
      </c>
      <c r="BI530" s="230">
        <f>IF(N530="nulová",J530,0)</f>
        <v>0</v>
      </c>
      <c r="BJ530" s="16" t="s">
        <v>83</v>
      </c>
      <c r="BK530" s="230">
        <f>ROUND(I530*H530,2)</f>
        <v>0</v>
      </c>
      <c r="BL530" s="16" t="s">
        <v>206</v>
      </c>
      <c r="BM530" s="229" t="s">
        <v>3184</v>
      </c>
    </row>
    <row r="531" s="1" customFormat="1">
      <c r="B531" s="37"/>
      <c r="C531" s="38"/>
      <c r="D531" s="231" t="s">
        <v>208</v>
      </c>
      <c r="E531" s="38"/>
      <c r="F531" s="232" t="s">
        <v>3185</v>
      </c>
      <c r="G531" s="38"/>
      <c r="H531" s="38"/>
      <c r="I531" s="144"/>
      <c r="J531" s="38"/>
      <c r="K531" s="38"/>
      <c r="L531" s="42"/>
      <c r="M531" s="233"/>
      <c r="N531" s="82"/>
      <c r="O531" s="82"/>
      <c r="P531" s="82"/>
      <c r="Q531" s="82"/>
      <c r="R531" s="82"/>
      <c r="S531" s="82"/>
      <c r="T531" s="83"/>
      <c r="AT531" s="16" t="s">
        <v>208</v>
      </c>
      <c r="AU531" s="16" t="s">
        <v>85</v>
      </c>
    </row>
    <row r="532" s="1" customFormat="1">
      <c r="B532" s="37"/>
      <c r="C532" s="38"/>
      <c r="D532" s="231" t="s">
        <v>210</v>
      </c>
      <c r="E532" s="38"/>
      <c r="F532" s="234" t="s">
        <v>3177</v>
      </c>
      <c r="G532" s="38"/>
      <c r="H532" s="38"/>
      <c r="I532" s="144"/>
      <c r="J532" s="38"/>
      <c r="K532" s="38"/>
      <c r="L532" s="42"/>
      <c r="M532" s="233"/>
      <c r="N532" s="82"/>
      <c r="O532" s="82"/>
      <c r="P532" s="82"/>
      <c r="Q532" s="82"/>
      <c r="R532" s="82"/>
      <c r="S532" s="82"/>
      <c r="T532" s="83"/>
      <c r="AT532" s="16" t="s">
        <v>210</v>
      </c>
      <c r="AU532" s="16" t="s">
        <v>85</v>
      </c>
    </row>
    <row r="533" s="1" customFormat="1" ht="16.5" customHeight="1">
      <c r="B533" s="37"/>
      <c r="C533" s="218" t="s">
        <v>2106</v>
      </c>
      <c r="D533" s="218" t="s">
        <v>201</v>
      </c>
      <c r="E533" s="219" t="s">
        <v>3186</v>
      </c>
      <c r="F533" s="220" t="s">
        <v>3187</v>
      </c>
      <c r="G533" s="221" t="s">
        <v>277</v>
      </c>
      <c r="H533" s="222">
        <v>1</v>
      </c>
      <c r="I533" s="223"/>
      <c r="J533" s="224">
        <f>ROUND(I533*H533,2)</f>
        <v>0</v>
      </c>
      <c r="K533" s="220" t="s">
        <v>205</v>
      </c>
      <c r="L533" s="42"/>
      <c r="M533" s="225" t="s">
        <v>30</v>
      </c>
      <c r="N533" s="226" t="s">
        <v>46</v>
      </c>
      <c r="O533" s="82"/>
      <c r="P533" s="227">
        <f>O533*H533</f>
        <v>0</v>
      </c>
      <c r="Q533" s="227">
        <v>0.0011900000000000001</v>
      </c>
      <c r="R533" s="227">
        <f>Q533*H533</f>
        <v>0.0011900000000000001</v>
      </c>
      <c r="S533" s="227">
        <v>0</v>
      </c>
      <c r="T533" s="228">
        <f>S533*H533</f>
        <v>0</v>
      </c>
      <c r="AR533" s="229" t="s">
        <v>206</v>
      </c>
      <c r="AT533" s="229" t="s">
        <v>201</v>
      </c>
      <c r="AU533" s="229" t="s">
        <v>85</v>
      </c>
      <c r="AY533" s="16" t="s">
        <v>199</v>
      </c>
      <c r="BE533" s="230">
        <f>IF(N533="základní",J533,0)</f>
        <v>0</v>
      </c>
      <c r="BF533" s="230">
        <f>IF(N533="snížená",J533,0)</f>
        <v>0</v>
      </c>
      <c r="BG533" s="230">
        <f>IF(N533="zákl. přenesená",J533,0)</f>
        <v>0</v>
      </c>
      <c r="BH533" s="230">
        <f>IF(N533="sníž. přenesená",J533,0)</f>
        <v>0</v>
      </c>
      <c r="BI533" s="230">
        <f>IF(N533="nulová",J533,0)</f>
        <v>0</v>
      </c>
      <c r="BJ533" s="16" t="s">
        <v>83</v>
      </c>
      <c r="BK533" s="230">
        <f>ROUND(I533*H533,2)</f>
        <v>0</v>
      </c>
      <c r="BL533" s="16" t="s">
        <v>206</v>
      </c>
      <c r="BM533" s="229" t="s">
        <v>3188</v>
      </c>
    </row>
    <row r="534" s="1" customFormat="1">
      <c r="B534" s="37"/>
      <c r="C534" s="38"/>
      <c r="D534" s="231" t="s">
        <v>208</v>
      </c>
      <c r="E534" s="38"/>
      <c r="F534" s="232" t="s">
        <v>3189</v>
      </c>
      <c r="G534" s="38"/>
      <c r="H534" s="38"/>
      <c r="I534" s="144"/>
      <c r="J534" s="38"/>
      <c r="K534" s="38"/>
      <c r="L534" s="42"/>
      <c r="M534" s="233"/>
      <c r="N534" s="82"/>
      <c r="O534" s="82"/>
      <c r="P534" s="82"/>
      <c r="Q534" s="82"/>
      <c r="R534" s="82"/>
      <c r="S534" s="82"/>
      <c r="T534" s="83"/>
      <c r="AT534" s="16" t="s">
        <v>208</v>
      </c>
      <c r="AU534" s="16" t="s">
        <v>85</v>
      </c>
    </row>
    <row r="535" s="1" customFormat="1">
      <c r="B535" s="37"/>
      <c r="C535" s="38"/>
      <c r="D535" s="231" t="s">
        <v>210</v>
      </c>
      <c r="E535" s="38"/>
      <c r="F535" s="234" t="s">
        <v>3177</v>
      </c>
      <c r="G535" s="38"/>
      <c r="H535" s="38"/>
      <c r="I535" s="144"/>
      <c r="J535" s="38"/>
      <c r="K535" s="38"/>
      <c r="L535" s="42"/>
      <c r="M535" s="233"/>
      <c r="N535" s="82"/>
      <c r="O535" s="82"/>
      <c r="P535" s="82"/>
      <c r="Q535" s="82"/>
      <c r="R535" s="82"/>
      <c r="S535" s="82"/>
      <c r="T535" s="83"/>
      <c r="AT535" s="16" t="s">
        <v>210</v>
      </c>
      <c r="AU535" s="16" t="s">
        <v>85</v>
      </c>
    </row>
    <row r="536" s="1" customFormat="1" ht="16.5" customHeight="1">
      <c r="B536" s="37"/>
      <c r="C536" s="218" t="s">
        <v>2108</v>
      </c>
      <c r="D536" s="218" t="s">
        <v>201</v>
      </c>
      <c r="E536" s="219" t="s">
        <v>3190</v>
      </c>
      <c r="F536" s="220" t="s">
        <v>3191</v>
      </c>
      <c r="G536" s="221" t="s">
        <v>277</v>
      </c>
      <c r="H536" s="222">
        <v>2</v>
      </c>
      <c r="I536" s="223"/>
      <c r="J536" s="224">
        <f>ROUND(I536*H536,2)</f>
        <v>0</v>
      </c>
      <c r="K536" s="220" t="s">
        <v>205</v>
      </c>
      <c r="L536" s="42"/>
      <c r="M536" s="225" t="s">
        <v>30</v>
      </c>
      <c r="N536" s="226" t="s">
        <v>46</v>
      </c>
      <c r="O536" s="82"/>
      <c r="P536" s="227">
        <f>O536*H536</f>
        <v>0</v>
      </c>
      <c r="Q536" s="227">
        <v>0.00114</v>
      </c>
      <c r="R536" s="227">
        <f>Q536*H536</f>
        <v>0.0022799999999999999</v>
      </c>
      <c r="S536" s="227">
        <v>0</v>
      </c>
      <c r="T536" s="228">
        <f>S536*H536</f>
        <v>0</v>
      </c>
      <c r="AR536" s="229" t="s">
        <v>206</v>
      </c>
      <c r="AT536" s="229" t="s">
        <v>201</v>
      </c>
      <c r="AU536" s="229" t="s">
        <v>85</v>
      </c>
      <c r="AY536" s="16" t="s">
        <v>199</v>
      </c>
      <c r="BE536" s="230">
        <f>IF(N536="základní",J536,0)</f>
        <v>0</v>
      </c>
      <c r="BF536" s="230">
        <f>IF(N536="snížená",J536,0)</f>
        <v>0</v>
      </c>
      <c r="BG536" s="230">
        <f>IF(N536="zákl. přenesená",J536,0)</f>
        <v>0</v>
      </c>
      <c r="BH536" s="230">
        <f>IF(N536="sníž. přenesená",J536,0)</f>
        <v>0</v>
      </c>
      <c r="BI536" s="230">
        <f>IF(N536="nulová",J536,0)</f>
        <v>0</v>
      </c>
      <c r="BJ536" s="16" t="s">
        <v>83</v>
      </c>
      <c r="BK536" s="230">
        <f>ROUND(I536*H536,2)</f>
        <v>0</v>
      </c>
      <c r="BL536" s="16" t="s">
        <v>206</v>
      </c>
      <c r="BM536" s="229" t="s">
        <v>3192</v>
      </c>
    </row>
    <row r="537" s="1" customFormat="1">
      <c r="B537" s="37"/>
      <c r="C537" s="38"/>
      <c r="D537" s="231" t="s">
        <v>208</v>
      </c>
      <c r="E537" s="38"/>
      <c r="F537" s="232" t="s">
        <v>3193</v>
      </c>
      <c r="G537" s="38"/>
      <c r="H537" s="38"/>
      <c r="I537" s="144"/>
      <c r="J537" s="38"/>
      <c r="K537" s="38"/>
      <c r="L537" s="42"/>
      <c r="M537" s="233"/>
      <c r="N537" s="82"/>
      <c r="O537" s="82"/>
      <c r="P537" s="82"/>
      <c r="Q537" s="82"/>
      <c r="R537" s="82"/>
      <c r="S537" s="82"/>
      <c r="T537" s="83"/>
      <c r="AT537" s="16" t="s">
        <v>208</v>
      </c>
      <c r="AU537" s="16" t="s">
        <v>85</v>
      </c>
    </row>
    <row r="538" s="1" customFormat="1">
      <c r="B538" s="37"/>
      <c r="C538" s="38"/>
      <c r="D538" s="231" t="s">
        <v>210</v>
      </c>
      <c r="E538" s="38"/>
      <c r="F538" s="234" t="s">
        <v>3177</v>
      </c>
      <c r="G538" s="38"/>
      <c r="H538" s="38"/>
      <c r="I538" s="144"/>
      <c r="J538" s="38"/>
      <c r="K538" s="38"/>
      <c r="L538" s="42"/>
      <c r="M538" s="233"/>
      <c r="N538" s="82"/>
      <c r="O538" s="82"/>
      <c r="P538" s="82"/>
      <c r="Q538" s="82"/>
      <c r="R538" s="82"/>
      <c r="S538" s="82"/>
      <c r="T538" s="83"/>
      <c r="AT538" s="16" t="s">
        <v>210</v>
      </c>
      <c r="AU538" s="16" t="s">
        <v>85</v>
      </c>
    </row>
    <row r="539" s="1" customFormat="1" ht="16.5" customHeight="1">
      <c r="B539" s="37"/>
      <c r="C539" s="218" t="s">
        <v>2110</v>
      </c>
      <c r="D539" s="218" t="s">
        <v>201</v>
      </c>
      <c r="E539" s="219" t="s">
        <v>3194</v>
      </c>
      <c r="F539" s="220" t="s">
        <v>3195</v>
      </c>
      <c r="G539" s="221" t="s">
        <v>229</v>
      </c>
      <c r="H539" s="222">
        <v>2</v>
      </c>
      <c r="I539" s="223"/>
      <c r="J539" s="224">
        <f>ROUND(I539*H539,2)</f>
        <v>0</v>
      </c>
      <c r="K539" s="220" t="s">
        <v>205</v>
      </c>
      <c r="L539" s="42"/>
      <c r="M539" s="225" t="s">
        <v>30</v>
      </c>
      <c r="N539" s="226" t="s">
        <v>46</v>
      </c>
      <c r="O539" s="82"/>
      <c r="P539" s="227">
        <f>O539*H539</f>
        <v>0</v>
      </c>
      <c r="Q539" s="227">
        <v>0.00079288000000000004</v>
      </c>
      <c r="R539" s="227">
        <f>Q539*H539</f>
        <v>0.0015857600000000001</v>
      </c>
      <c r="S539" s="227">
        <v>0</v>
      </c>
      <c r="T539" s="228">
        <f>S539*H539</f>
        <v>0</v>
      </c>
      <c r="AR539" s="229" t="s">
        <v>206</v>
      </c>
      <c r="AT539" s="229" t="s">
        <v>201</v>
      </c>
      <c r="AU539" s="229" t="s">
        <v>85</v>
      </c>
      <c r="AY539" s="16" t="s">
        <v>199</v>
      </c>
      <c r="BE539" s="230">
        <f>IF(N539="základní",J539,0)</f>
        <v>0</v>
      </c>
      <c r="BF539" s="230">
        <f>IF(N539="snížená",J539,0)</f>
        <v>0</v>
      </c>
      <c r="BG539" s="230">
        <f>IF(N539="zákl. přenesená",J539,0)</f>
        <v>0</v>
      </c>
      <c r="BH539" s="230">
        <f>IF(N539="sníž. přenesená",J539,0)</f>
        <v>0</v>
      </c>
      <c r="BI539" s="230">
        <f>IF(N539="nulová",J539,0)</f>
        <v>0</v>
      </c>
      <c r="BJ539" s="16" t="s">
        <v>83</v>
      </c>
      <c r="BK539" s="230">
        <f>ROUND(I539*H539,2)</f>
        <v>0</v>
      </c>
      <c r="BL539" s="16" t="s">
        <v>206</v>
      </c>
      <c r="BM539" s="229" t="s">
        <v>3196</v>
      </c>
    </row>
    <row r="540" s="1" customFormat="1">
      <c r="B540" s="37"/>
      <c r="C540" s="38"/>
      <c r="D540" s="231" t="s">
        <v>208</v>
      </c>
      <c r="E540" s="38"/>
      <c r="F540" s="232" t="s">
        <v>3197</v>
      </c>
      <c r="G540" s="38"/>
      <c r="H540" s="38"/>
      <c r="I540" s="144"/>
      <c r="J540" s="38"/>
      <c r="K540" s="38"/>
      <c r="L540" s="42"/>
      <c r="M540" s="233"/>
      <c r="N540" s="82"/>
      <c r="O540" s="82"/>
      <c r="P540" s="82"/>
      <c r="Q540" s="82"/>
      <c r="R540" s="82"/>
      <c r="S540" s="82"/>
      <c r="T540" s="83"/>
      <c r="AT540" s="16" t="s">
        <v>208</v>
      </c>
      <c r="AU540" s="16" t="s">
        <v>85</v>
      </c>
    </row>
    <row r="541" s="1" customFormat="1" ht="16.5" customHeight="1">
      <c r="B541" s="37"/>
      <c r="C541" s="263" t="s">
        <v>3198</v>
      </c>
      <c r="D541" s="263" t="s">
        <v>774</v>
      </c>
      <c r="E541" s="264" t="s">
        <v>3199</v>
      </c>
      <c r="F541" s="265" t="s">
        <v>3200</v>
      </c>
      <c r="G541" s="266" t="s">
        <v>229</v>
      </c>
      <c r="H541" s="267">
        <v>2</v>
      </c>
      <c r="I541" s="268"/>
      <c r="J541" s="269">
        <f>ROUND(I541*H541,2)</f>
        <v>0</v>
      </c>
      <c r="K541" s="265" t="s">
        <v>205</v>
      </c>
      <c r="L541" s="270"/>
      <c r="M541" s="271" t="s">
        <v>30</v>
      </c>
      <c r="N541" s="272" t="s">
        <v>46</v>
      </c>
      <c r="O541" s="82"/>
      <c r="P541" s="227">
        <f>O541*H541</f>
        <v>0</v>
      </c>
      <c r="Q541" s="227">
        <v>0.091130000000000003</v>
      </c>
      <c r="R541" s="227">
        <f>Q541*H541</f>
        <v>0.18226000000000001</v>
      </c>
      <c r="S541" s="227">
        <v>0</v>
      </c>
      <c r="T541" s="228">
        <f>S541*H541</f>
        <v>0</v>
      </c>
      <c r="AR541" s="229" t="s">
        <v>263</v>
      </c>
      <c r="AT541" s="229" t="s">
        <v>774</v>
      </c>
      <c r="AU541" s="229" t="s">
        <v>85</v>
      </c>
      <c r="AY541" s="16" t="s">
        <v>199</v>
      </c>
      <c r="BE541" s="230">
        <f>IF(N541="základní",J541,0)</f>
        <v>0</v>
      </c>
      <c r="BF541" s="230">
        <f>IF(N541="snížená",J541,0)</f>
        <v>0</v>
      </c>
      <c r="BG541" s="230">
        <f>IF(N541="zákl. přenesená",J541,0)</f>
        <v>0</v>
      </c>
      <c r="BH541" s="230">
        <f>IF(N541="sníž. přenesená",J541,0)</f>
        <v>0</v>
      </c>
      <c r="BI541" s="230">
        <f>IF(N541="nulová",J541,0)</f>
        <v>0</v>
      </c>
      <c r="BJ541" s="16" t="s">
        <v>83</v>
      </c>
      <c r="BK541" s="230">
        <f>ROUND(I541*H541,2)</f>
        <v>0</v>
      </c>
      <c r="BL541" s="16" t="s">
        <v>206</v>
      </c>
      <c r="BM541" s="229" t="s">
        <v>3201</v>
      </c>
    </row>
    <row r="542" s="1" customFormat="1">
      <c r="B542" s="37"/>
      <c r="C542" s="38"/>
      <c r="D542" s="231" t="s">
        <v>208</v>
      </c>
      <c r="E542" s="38"/>
      <c r="F542" s="232" t="s">
        <v>3200</v>
      </c>
      <c r="G542" s="38"/>
      <c r="H542" s="38"/>
      <c r="I542" s="144"/>
      <c r="J542" s="38"/>
      <c r="K542" s="38"/>
      <c r="L542" s="42"/>
      <c r="M542" s="233"/>
      <c r="N542" s="82"/>
      <c r="O542" s="82"/>
      <c r="P542" s="82"/>
      <c r="Q542" s="82"/>
      <c r="R542" s="82"/>
      <c r="S542" s="82"/>
      <c r="T542" s="83"/>
      <c r="AT542" s="16" t="s">
        <v>208</v>
      </c>
      <c r="AU542" s="16" t="s">
        <v>85</v>
      </c>
    </row>
    <row r="543" s="11" customFormat="1" ht="22.8" customHeight="1">
      <c r="B543" s="202"/>
      <c r="C543" s="203"/>
      <c r="D543" s="204" t="s">
        <v>74</v>
      </c>
      <c r="E543" s="216" t="s">
        <v>225</v>
      </c>
      <c r="F543" s="216" t="s">
        <v>226</v>
      </c>
      <c r="G543" s="203"/>
      <c r="H543" s="203"/>
      <c r="I543" s="206"/>
      <c r="J543" s="217">
        <f>BK543</f>
        <v>0</v>
      </c>
      <c r="K543" s="203"/>
      <c r="L543" s="208"/>
      <c r="M543" s="209"/>
      <c r="N543" s="210"/>
      <c r="O543" s="210"/>
      <c r="P543" s="211">
        <f>SUM(P544:P574)</f>
        <v>0</v>
      </c>
      <c r="Q543" s="210"/>
      <c r="R543" s="211">
        <f>SUM(R544:R574)</f>
        <v>4.2492524900399999</v>
      </c>
      <c r="S543" s="210"/>
      <c r="T543" s="212">
        <f>SUM(T544:T574)</f>
        <v>0.029399999999999999</v>
      </c>
      <c r="AR543" s="213" t="s">
        <v>83</v>
      </c>
      <c r="AT543" s="214" t="s">
        <v>74</v>
      </c>
      <c r="AU543" s="214" t="s">
        <v>83</v>
      </c>
      <c r="AY543" s="213" t="s">
        <v>199</v>
      </c>
      <c r="BK543" s="215">
        <f>SUM(BK544:BK574)</f>
        <v>0</v>
      </c>
    </row>
    <row r="544" s="1" customFormat="1" ht="16.5" customHeight="1">
      <c r="B544" s="37"/>
      <c r="C544" s="218" t="s">
        <v>2114</v>
      </c>
      <c r="D544" s="218" t="s">
        <v>201</v>
      </c>
      <c r="E544" s="219" t="s">
        <v>950</v>
      </c>
      <c r="F544" s="220" t="s">
        <v>951</v>
      </c>
      <c r="G544" s="221" t="s">
        <v>229</v>
      </c>
      <c r="H544" s="222">
        <v>11</v>
      </c>
      <c r="I544" s="223"/>
      <c r="J544" s="224">
        <f>ROUND(I544*H544,2)</f>
        <v>0</v>
      </c>
      <c r="K544" s="220" t="s">
        <v>205</v>
      </c>
      <c r="L544" s="42"/>
      <c r="M544" s="225" t="s">
        <v>30</v>
      </c>
      <c r="N544" s="226" t="s">
        <v>46</v>
      </c>
      <c r="O544" s="82"/>
      <c r="P544" s="227">
        <f>O544*H544</f>
        <v>0</v>
      </c>
      <c r="Q544" s="227">
        <v>0.15539952000000001</v>
      </c>
      <c r="R544" s="227">
        <f>Q544*H544</f>
        <v>1.7093947200000002</v>
      </c>
      <c r="S544" s="227">
        <v>0</v>
      </c>
      <c r="T544" s="228">
        <f>S544*H544</f>
        <v>0</v>
      </c>
      <c r="AR544" s="229" t="s">
        <v>206</v>
      </c>
      <c r="AT544" s="229" t="s">
        <v>201</v>
      </c>
      <c r="AU544" s="229" t="s">
        <v>85</v>
      </c>
      <c r="AY544" s="16" t="s">
        <v>199</v>
      </c>
      <c r="BE544" s="230">
        <f>IF(N544="základní",J544,0)</f>
        <v>0</v>
      </c>
      <c r="BF544" s="230">
        <f>IF(N544="snížená",J544,0)</f>
        <v>0</v>
      </c>
      <c r="BG544" s="230">
        <f>IF(N544="zákl. přenesená",J544,0)</f>
        <v>0</v>
      </c>
      <c r="BH544" s="230">
        <f>IF(N544="sníž. přenesená",J544,0)</f>
        <v>0</v>
      </c>
      <c r="BI544" s="230">
        <f>IF(N544="nulová",J544,0)</f>
        <v>0</v>
      </c>
      <c r="BJ544" s="16" t="s">
        <v>83</v>
      </c>
      <c r="BK544" s="230">
        <f>ROUND(I544*H544,2)</f>
        <v>0</v>
      </c>
      <c r="BL544" s="16" t="s">
        <v>206</v>
      </c>
      <c r="BM544" s="229" t="s">
        <v>3202</v>
      </c>
    </row>
    <row r="545" s="1" customFormat="1">
      <c r="B545" s="37"/>
      <c r="C545" s="38"/>
      <c r="D545" s="231" t="s">
        <v>208</v>
      </c>
      <c r="E545" s="38"/>
      <c r="F545" s="232" t="s">
        <v>953</v>
      </c>
      <c r="G545" s="38"/>
      <c r="H545" s="38"/>
      <c r="I545" s="144"/>
      <c r="J545" s="38"/>
      <c r="K545" s="38"/>
      <c r="L545" s="42"/>
      <c r="M545" s="233"/>
      <c r="N545" s="82"/>
      <c r="O545" s="82"/>
      <c r="P545" s="82"/>
      <c r="Q545" s="82"/>
      <c r="R545" s="82"/>
      <c r="S545" s="82"/>
      <c r="T545" s="83"/>
      <c r="AT545" s="16" t="s">
        <v>208</v>
      </c>
      <c r="AU545" s="16" t="s">
        <v>85</v>
      </c>
    </row>
    <row r="546" s="1" customFormat="1">
      <c r="B546" s="37"/>
      <c r="C546" s="38"/>
      <c r="D546" s="231" t="s">
        <v>210</v>
      </c>
      <c r="E546" s="38"/>
      <c r="F546" s="234" t="s">
        <v>954</v>
      </c>
      <c r="G546" s="38"/>
      <c r="H546" s="38"/>
      <c r="I546" s="144"/>
      <c r="J546" s="38"/>
      <c r="K546" s="38"/>
      <c r="L546" s="42"/>
      <c r="M546" s="233"/>
      <c r="N546" s="82"/>
      <c r="O546" s="82"/>
      <c r="P546" s="82"/>
      <c r="Q546" s="82"/>
      <c r="R546" s="82"/>
      <c r="S546" s="82"/>
      <c r="T546" s="83"/>
      <c r="AT546" s="16" t="s">
        <v>210</v>
      </c>
      <c r="AU546" s="16" t="s">
        <v>85</v>
      </c>
    </row>
    <row r="547" s="1" customFormat="1" ht="16.5" customHeight="1">
      <c r="B547" s="37"/>
      <c r="C547" s="263" t="s">
        <v>2112</v>
      </c>
      <c r="D547" s="263" t="s">
        <v>774</v>
      </c>
      <c r="E547" s="264" t="s">
        <v>956</v>
      </c>
      <c r="F547" s="265" t="s">
        <v>957</v>
      </c>
      <c r="G547" s="266" t="s">
        <v>229</v>
      </c>
      <c r="H547" s="267">
        <v>8</v>
      </c>
      <c r="I547" s="268"/>
      <c r="J547" s="269">
        <f>ROUND(I547*H547,2)</f>
        <v>0</v>
      </c>
      <c r="K547" s="265" t="s">
        <v>205</v>
      </c>
      <c r="L547" s="270"/>
      <c r="M547" s="271" t="s">
        <v>30</v>
      </c>
      <c r="N547" s="272" t="s">
        <v>46</v>
      </c>
      <c r="O547" s="82"/>
      <c r="P547" s="227">
        <f>O547*H547</f>
        <v>0</v>
      </c>
      <c r="Q547" s="227">
        <v>0.10199999999999999</v>
      </c>
      <c r="R547" s="227">
        <f>Q547*H547</f>
        <v>0.81599999999999995</v>
      </c>
      <c r="S547" s="227">
        <v>0</v>
      </c>
      <c r="T547" s="228">
        <f>S547*H547</f>
        <v>0</v>
      </c>
      <c r="AR547" s="229" t="s">
        <v>263</v>
      </c>
      <c r="AT547" s="229" t="s">
        <v>774</v>
      </c>
      <c r="AU547" s="229" t="s">
        <v>85</v>
      </c>
      <c r="AY547" s="16" t="s">
        <v>199</v>
      </c>
      <c r="BE547" s="230">
        <f>IF(N547="základní",J547,0)</f>
        <v>0</v>
      </c>
      <c r="BF547" s="230">
        <f>IF(N547="snížená",J547,0)</f>
        <v>0</v>
      </c>
      <c r="BG547" s="230">
        <f>IF(N547="zákl. přenesená",J547,0)</f>
        <v>0</v>
      </c>
      <c r="BH547" s="230">
        <f>IF(N547="sníž. přenesená",J547,0)</f>
        <v>0</v>
      </c>
      <c r="BI547" s="230">
        <f>IF(N547="nulová",J547,0)</f>
        <v>0</v>
      </c>
      <c r="BJ547" s="16" t="s">
        <v>83</v>
      </c>
      <c r="BK547" s="230">
        <f>ROUND(I547*H547,2)</f>
        <v>0</v>
      </c>
      <c r="BL547" s="16" t="s">
        <v>206</v>
      </c>
      <c r="BM547" s="229" t="s">
        <v>3203</v>
      </c>
    </row>
    <row r="548" s="1" customFormat="1">
      <c r="B548" s="37"/>
      <c r="C548" s="38"/>
      <c r="D548" s="231" t="s">
        <v>208</v>
      </c>
      <c r="E548" s="38"/>
      <c r="F548" s="232" t="s">
        <v>957</v>
      </c>
      <c r="G548" s="38"/>
      <c r="H548" s="38"/>
      <c r="I548" s="144"/>
      <c r="J548" s="38"/>
      <c r="K548" s="38"/>
      <c r="L548" s="42"/>
      <c r="M548" s="233"/>
      <c r="N548" s="82"/>
      <c r="O548" s="82"/>
      <c r="P548" s="82"/>
      <c r="Q548" s="82"/>
      <c r="R548" s="82"/>
      <c r="S548" s="82"/>
      <c r="T548" s="83"/>
      <c r="AT548" s="16" t="s">
        <v>208</v>
      </c>
      <c r="AU548" s="16" t="s">
        <v>85</v>
      </c>
    </row>
    <row r="549" s="1" customFormat="1" ht="16.5" customHeight="1">
      <c r="B549" s="37"/>
      <c r="C549" s="263" t="s">
        <v>2118</v>
      </c>
      <c r="D549" s="263" t="s">
        <v>774</v>
      </c>
      <c r="E549" s="264" t="s">
        <v>959</v>
      </c>
      <c r="F549" s="265" t="s">
        <v>960</v>
      </c>
      <c r="G549" s="266" t="s">
        <v>229</v>
      </c>
      <c r="H549" s="267">
        <v>3</v>
      </c>
      <c r="I549" s="268"/>
      <c r="J549" s="269">
        <f>ROUND(I549*H549,2)</f>
        <v>0</v>
      </c>
      <c r="K549" s="265" t="s">
        <v>205</v>
      </c>
      <c r="L549" s="270"/>
      <c r="M549" s="271" t="s">
        <v>30</v>
      </c>
      <c r="N549" s="272" t="s">
        <v>46</v>
      </c>
      <c r="O549" s="82"/>
      <c r="P549" s="227">
        <f>O549*H549</f>
        <v>0</v>
      </c>
      <c r="Q549" s="227">
        <v>0.078200000000000006</v>
      </c>
      <c r="R549" s="227">
        <f>Q549*H549</f>
        <v>0.23460000000000003</v>
      </c>
      <c r="S549" s="227">
        <v>0</v>
      </c>
      <c r="T549" s="228">
        <f>S549*H549</f>
        <v>0</v>
      </c>
      <c r="AR549" s="229" t="s">
        <v>263</v>
      </c>
      <c r="AT549" s="229" t="s">
        <v>774</v>
      </c>
      <c r="AU549" s="229" t="s">
        <v>85</v>
      </c>
      <c r="AY549" s="16" t="s">
        <v>199</v>
      </c>
      <c r="BE549" s="230">
        <f>IF(N549="základní",J549,0)</f>
        <v>0</v>
      </c>
      <c r="BF549" s="230">
        <f>IF(N549="snížená",J549,0)</f>
        <v>0</v>
      </c>
      <c r="BG549" s="230">
        <f>IF(N549="zákl. přenesená",J549,0)</f>
        <v>0</v>
      </c>
      <c r="BH549" s="230">
        <f>IF(N549="sníž. přenesená",J549,0)</f>
        <v>0</v>
      </c>
      <c r="BI549" s="230">
        <f>IF(N549="nulová",J549,0)</f>
        <v>0</v>
      </c>
      <c r="BJ549" s="16" t="s">
        <v>83</v>
      </c>
      <c r="BK549" s="230">
        <f>ROUND(I549*H549,2)</f>
        <v>0</v>
      </c>
      <c r="BL549" s="16" t="s">
        <v>206</v>
      </c>
      <c r="BM549" s="229" t="s">
        <v>3204</v>
      </c>
    </row>
    <row r="550" s="1" customFormat="1">
      <c r="B550" s="37"/>
      <c r="C550" s="38"/>
      <c r="D550" s="231" t="s">
        <v>208</v>
      </c>
      <c r="E550" s="38"/>
      <c r="F550" s="232" t="s">
        <v>960</v>
      </c>
      <c r="G550" s="38"/>
      <c r="H550" s="38"/>
      <c r="I550" s="144"/>
      <c r="J550" s="38"/>
      <c r="K550" s="38"/>
      <c r="L550" s="42"/>
      <c r="M550" s="233"/>
      <c r="N550" s="82"/>
      <c r="O550" s="82"/>
      <c r="P550" s="82"/>
      <c r="Q550" s="82"/>
      <c r="R550" s="82"/>
      <c r="S550" s="82"/>
      <c r="T550" s="83"/>
      <c r="AT550" s="16" t="s">
        <v>208</v>
      </c>
      <c r="AU550" s="16" t="s">
        <v>85</v>
      </c>
    </row>
    <row r="551" s="1" customFormat="1" ht="16.5" customHeight="1">
      <c r="B551" s="37"/>
      <c r="C551" s="218" t="s">
        <v>2122</v>
      </c>
      <c r="D551" s="218" t="s">
        <v>201</v>
      </c>
      <c r="E551" s="219" t="s">
        <v>3205</v>
      </c>
      <c r="F551" s="220" t="s">
        <v>3206</v>
      </c>
      <c r="G551" s="221" t="s">
        <v>229</v>
      </c>
      <c r="H551" s="222">
        <v>11</v>
      </c>
      <c r="I551" s="223"/>
      <c r="J551" s="224">
        <f>ROUND(I551*H551,2)</f>
        <v>0</v>
      </c>
      <c r="K551" s="220" t="s">
        <v>205</v>
      </c>
      <c r="L551" s="42"/>
      <c r="M551" s="225" t="s">
        <v>30</v>
      </c>
      <c r="N551" s="226" t="s">
        <v>46</v>
      </c>
      <c r="O551" s="82"/>
      <c r="P551" s="227">
        <f>O551*H551</f>
        <v>0</v>
      </c>
      <c r="Q551" s="227">
        <v>0.10094599999999999</v>
      </c>
      <c r="R551" s="227">
        <f>Q551*H551</f>
        <v>1.110406</v>
      </c>
      <c r="S551" s="227">
        <v>0</v>
      </c>
      <c r="T551" s="228">
        <f>S551*H551</f>
        <v>0</v>
      </c>
      <c r="AR551" s="229" t="s">
        <v>206</v>
      </c>
      <c r="AT551" s="229" t="s">
        <v>201</v>
      </c>
      <c r="AU551" s="229" t="s">
        <v>85</v>
      </c>
      <c r="AY551" s="16" t="s">
        <v>199</v>
      </c>
      <c r="BE551" s="230">
        <f>IF(N551="základní",J551,0)</f>
        <v>0</v>
      </c>
      <c r="BF551" s="230">
        <f>IF(N551="snížená",J551,0)</f>
        <v>0</v>
      </c>
      <c r="BG551" s="230">
        <f>IF(N551="zákl. přenesená",J551,0)</f>
        <v>0</v>
      </c>
      <c r="BH551" s="230">
        <f>IF(N551="sníž. přenesená",J551,0)</f>
        <v>0</v>
      </c>
      <c r="BI551" s="230">
        <f>IF(N551="nulová",J551,0)</f>
        <v>0</v>
      </c>
      <c r="BJ551" s="16" t="s">
        <v>83</v>
      </c>
      <c r="BK551" s="230">
        <f>ROUND(I551*H551,2)</f>
        <v>0</v>
      </c>
      <c r="BL551" s="16" t="s">
        <v>206</v>
      </c>
      <c r="BM551" s="229" t="s">
        <v>3207</v>
      </c>
    </row>
    <row r="552" s="1" customFormat="1">
      <c r="B552" s="37"/>
      <c r="C552" s="38"/>
      <c r="D552" s="231" t="s">
        <v>208</v>
      </c>
      <c r="E552" s="38"/>
      <c r="F552" s="232" t="s">
        <v>3208</v>
      </c>
      <c r="G552" s="38"/>
      <c r="H552" s="38"/>
      <c r="I552" s="144"/>
      <c r="J552" s="38"/>
      <c r="K552" s="38"/>
      <c r="L552" s="42"/>
      <c r="M552" s="233"/>
      <c r="N552" s="82"/>
      <c r="O552" s="82"/>
      <c r="P552" s="82"/>
      <c r="Q552" s="82"/>
      <c r="R552" s="82"/>
      <c r="S552" s="82"/>
      <c r="T552" s="83"/>
      <c r="AT552" s="16" t="s">
        <v>208</v>
      </c>
      <c r="AU552" s="16" t="s">
        <v>85</v>
      </c>
    </row>
    <row r="553" s="1" customFormat="1">
      <c r="B553" s="37"/>
      <c r="C553" s="38"/>
      <c r="D553" s="231" t="s">
        <v>210</v>
      </c>
      <c r="E553" s="38"/>
      <c r="F553" s="234" t="s">
        <v>3209</v>
      </c>
      <c r="G553" s="38"/>
      <c r="H553" s="38"/>
      <c r="I553" s="144"/>
      <c r="J553" s="38"/>
      <c r="K553" s="38"/>
      <c r="L553" s="42"/>
      <c r="M553" s="233"/>
      <c r="N553" s="82"/>
      <c r="O553" s="82"/>
      <c r="P553" s="82"/>
      <c r="Q553" s="82"/>
      <c r="R553" s="82"/>
      <c r="S553" s="82"/>
      <c r="T553" s="83"/>
      <c r="AT553" s="16" t="s">
        <v>210</v>
      </c>
      <c r="AU553" s="16" t="s">
        <v>85</v>
      </c>
    </row>
    <row r="554" s="1" customFormat="1" ht="16.5" customHeight="1">
      <c r="B554" s="37"/>
      <c r="C554" s="263" t="s">
        <v>2127</v>
      </c>
      <c r="D554" s="263" t="s">
        <v>774</v>
      </c>
      <c r="E554" s="264" t="s">
        <v>3210</v>
      </c>
      <c r="F554" s="265" t="s">
        <v>3211</v>
      </c>
      <c r="G554" s="266" t="s">
        <v>229</v>
      </c>
      <c r="H554" s="267">
        <v>11</v>
      </c>
      <c r="I554" s="268"/>
      <c r="J554" s="269">
        <f>ROUND(I554*H554,2)</f>
        <v>0</v>
      </c>
      <c r="K554" s="265" t="s">
        <v>205</v>
      </c>
      <c r="L554" s="270"/>
      <c r="M554" s="271" t="s">
        <v>30</v>
      </c>
      <c r="N554" s="272" t="s">
        <v>46</v>
      </c>
      <c r="O554" s="82"/>
      <c r="P554" s="227">
        <f>O554*H554</f>
        <v>0</v>
      </c>
      <c r="Q554" s="227">
        <v>0.028000000000000001</v>
      </c>
      <c r="R554" s="227">
        <f>Q554*H554</f>
        <v>0.308</v>
      </c>
      <c r="S554" s="227">
        <v>0</v>
      </c>
      <c r="T554" s="228">
        <f>S554*H554</f>
        <v>0</v>
      </c>
      <c r="AR554" s="229" t="s">
        <v>263</v>
      </c>
      <c r="AT554" s="229" t="s">
        <v>774</v>
      </c>
      <c r="AU554" s="229" t="s">
        <v>85</v>
      </c>
      <c r="AY554" s="16" t="s">
        <v>199</v>
      </c>
      <c r="BE554" s="230">
        <f>IF(N554="základní",J554,0)</f>
        <v>0</v>
      </c>
      <c r="BF554" s="230">
        <f>IF(N554="snížená",J554,0)</f>
        <v>0</v>
      </c>
      <c r="BG554" s="230">
        <f>IF(N554="zákl. přenesená",J554,0)</f>
        <v>0</v>
      </c>
      <c r="BH554" s="230">
        <f>IF(N554="sníž. přenesená",J554,0)</f>
        <v>0</v>
      </c>
      <c r="BI554" s="230">
        <f>IF(N554="nulová",J554,0)</f>
        <v>0</v>
      </c>
      <c r="BJ554" s="16" t="s">
        <v>83</v>
      </c>
      <c r="BK554" s="230">
        <f>ROUND(I554*H554,2)</f>
        <v>0</v>
      </c>
      <c r="BL554" s="16" t="s">
        <v>206</v>
      </c>
      <c r="BM554" s="229" t="s">
        <v>3212</v>
      </c>
    </row>
    <row r="555" s="1" customFormat="1">
      <c r="B555" s="37"/>
      <c r="C555" s="38"/>
      <c r="D555" s="231" t="s">
        <v>208</v>
      </c>
      <c r="E555" s="38"/>
      <c r="F555" s="232" t="s">
        <v>3211</v>
      </c>
      <c r="G555" s="38"/>
      <c r="H555" s="38"/>
      <c r="I555" s="144"/>
      <c r="J555" s="38"/>
      <c r="K555" s="38"/>
      <c r="L555" s="42"/>
      <c r="M555" s="233"/>
      <c r="N555" s="82"/>
      <c r="O555" s="82"/>
      <c r="P555" s="82"/>
      <c r="Q555" s="82"/>
      <c r="R555" s="82"/>
      <c r="S555" s="82"/>
      <c r="T555" s="83"/>
      <c r="AT555" s="16" t="s">
        <v>208</v>
      </c>
      <c r="AU555" s="16" t="s">
        <v>85</v>
      </c>
    </row>
    <row r="556" s="1" customFormat="1" ht="16.5" customHeight="1">
      <c r="B556" s="37"/>
      <c r="C556" s="218" t="s">
        <v>2230</v>
      </c>
      <c r="D556" s="218" t="s">
        <v>201</v>
      </c>
      <c r="E556" s="219" t="s">
        <v>1477</v>
      </c>
      <c r="F556" s="220" t="s">
        <v>1478</v>
      </c>
      <c r="G556" s="221" t="s">
        <v>229</v>
      </c>
      <c r="H556" s="222">
        <v>115.38</v>
      </c>
      <c r="I556" s="223"/>
      <c r="J556" s="224">
        <f>ROUND(I556*H556,2)</f>
        <v>0</v>
      </c>
      <c r="K556" s="220" t="s">
        <v>205</v>
      </c>
      <c r="L556" s="42"/>
      <c r="M556" s="225" t="s">
        <v>30</v>
      </c>
      <c r="N556" s="226" t="s">
        <v>46</v>
      </c>
      <c r="O556" s="82"/>
      <c r="P556" s="227">
        <f>O556*H556</f>
        <v>0</v>
      </c>
      <c r="Q556" s="227">
        <v>0.00060506299999999998</v>
      </c>
      <c r="R556" s="227">
        <f>Q556*H556</f>
        <v>0.069812168939999988</v>
      </c>
      <c r="S556" s="227">
        <v>0</v>
      </c>
      <c r="T556" s="228">
        <f>S556*H556</f>
        <v>0</v>
      </c>
      <c r="AR556" s="229" t="s">
        <v>206</v>
      </c>
      <c r="AT556" s="229" t="s">
        <v>201</v>
      </c>
      <c r="AU556" s="229" t="s">
        <v>85</v>
      </c>
      <c r="AY556" s="16" t="s">
        <v>199</v>
      </c>
      <c r="BE556" s="230">
        <f>IF(N556="základní",J556,0)</f>
        <v>0</v>
      </c>
      <c r="BF556" s="230">
        <f>IF(N556="snížená",J556,0)</f>
        <v>0</v>
      </c>
      <c r="BG556" s="230">
        <f>IF(N556="zákl. přenesená",J556,0)</f>
        <v>0</v>
      </c>
      <c r="BH556" s="230">
        <f>IF(N556="sníž. přenesená",J556,0)</f>
        <v>0</v>
      </c>
      <c r="BI556" s="230">
        <f>IF(N556="nulová",J556,0)</f>
        <v>0</v>
      </c>
      <c r="BJ556" s="16" t="s">
        <v>83</v>
      </c>
      <c r="BK556" s="230">
        <f>ROUND(I556*H556,2)</f>
        <v>0</v>
      </c>
      <c r="BL556" s="16" t="s">
        <v>206</v>
      </c>
      <c r="BM556" s="229" t="s">
        <v>3213</v>
      </c>
    </row>
    <row r="557" s="1" customFormat="1">
      <c r="B557" s="37"/>
      <c r="C557" s="38"/>
      <c r="D557" s="231" t="s">
        <v>208</v>
      </c>
      <c r="E557" s="38"/>
      <c r="F557" s="232" t="s">
        <v>1480</v>
      </c>
      <c r="G557" s="38"/>
      <c r="H557" s="38"/>
      <c r="I557" s="144"/>
      <c r="J557" s="38"/>
      <c r="K557" s="38"/>
      <c r="L557" s="42"/>
      <c r="M557" s="233"/>
      <c r="N557" s="82"/>
      <c r="O557" s="82"/>
      <c r="P557" s="82"/>
      <c r="Q557" s="82"/>
      <c r="R557" s="82"/>
      <c r="S557" s="82"/>
      <c r="T557" s="83"/>
      <c r="AT557" s="16" t="s">
        <v>208</v>
      </c>
      <c r="AU557" s="16" t="s">
        <v>85</v>
      </c>
    </row>
    <row r="558" s="1" customFormat="1">
      <c r="B558" s="37"/>
      <c r="C558" s="38"/>
      <c r="D558" s="231" t="s">
        <v>210</v>
      </c>
      <c r="E558" s="38"/>
      <c r="F558" s="234" t="s">
        <v>1481</v>
      </c>
      <c r="G558" s="38"/>
      <c r="H558" s="38"/>
      <c r="I558" s="144"/>
      <c r="J558" s="38"/>
      <c r="K558" s="38"/>
      <c r="L558" s="42"/>
      <c r="M558" s="233"/>
      <c r="N558" s="82"/>
      <c r="O558" s="82"/>
      <c r="P558" s="82"/>
      <c r="Q558" s="82"/>
      <c r="R558" s="82"/>
      <c r="S558" s="82"/>
      <c r="T558" s="83"/>
      <c r="AT558" s="16" t="s">
        <v>210</v>
      </c>
      <c r="AU558" s="16" t="s">
        <v>85</v>
      </c>
    </row>
    <row r="559" s="12" customFormat="1">
      <c r="B559" s="235"/>
      <c r="C559" s="236"/>
      <c r="D559" s="231" t="s">
        <v>214</v>
      </c>
      <c r="E559" s="237" t="s">
        <v>30</v>
      </c>
      <c r="F559" s="238" t="s">
        <v>3214</v>
      </c>
      <c r="G559" s="236"/>
      <c r="H559" s="239">
        <v>115.38</v>
      </c>
      <c r="I559" s="240"/>
      <c r="J559" s="236"/>
      <c r="K559" s="236"/>
      <c r="L559" s="241"/>
      <c r="M559" s="242"/>
      <c r="N559" s="243"/>
      <c r="O559" s="243"/>
      <c r="P559" s="243"/>
      <c r="Q559" s="243"/>
      <c r="R559" s="243"/>
      <c r="S559" s="243"/>
      <c r="T559" s="244"/>
      <c r="AT559" s="245" t="s">
        <v>214</v>
      </c>
      <c r="AU559" s="245" t="s">
        <v>85</v>
      </c>
      <c r="AV559" s="12" t="s">
        <v>85</v>
      </c>
      <c r="AW559" s="12" t="s">
        <v>36</v>
      </c>
      <c r="AX559" s="12" t="s">
        <v>83</v>
      </c>
      <c r="AY559" s="245" t="s">
        <v>199</v>
      </c>
    </row>
    <row r="560" s="1" customFormat="1" ht="16.5" customHeight="1">
      <c r="B560" s="37"/>
      <c r="C560" s="218" t="s">
        <v>3215</v>
      </c>
      <c r="D560" s="218" t="s">
        <v>201</v>
      </c>
      <c r="E560" s="219" t="s">
        <v>3216</v>
      </c>
      <c r="F560" s="220" t="s">
        <v>3217</v>
      </c>
      <c r="G560" s="221" t="s">
        <v>229</v>
      </c>
      <c r="H560" s="222">
        <v>6</v>
      </c>
      <c r="I560" s="223"/>
      <c r="J560" s="224">
        <f>ROUND(I560*H560,2)</f>
        <v>0</v>
      </c>
      <c r="K560" s="220" t="s">
        <v>205</v>
      </c>
      <c r="L560" s="42"/>
      <c r="M560" s="225" t="s">
        <v>30</v>
      </c>
      <c r="N560" s="226" t="s">
        <v>46</v>
      </c>
      <c r="O560" s="82"/>
      <c r="P560" s="227">
        <f>O560*H560</f>
        <v>0</v>
      </c>
      <c r="Q560" s="227">
        <v>1.2950000000000001E-06</v>
      </c>
      <c r="R560" s="227">
        <f>Q560*H560</f>
        <v>7.7700000000000001E-06</v>
      </c>
      <c r="S560" s="227">
        <v>0</v>
      </c>
      <c r="T560" s="228">
        <f>S560*H560</f>
        <v>0</v>
      </c>
      <c r="AR560" s="229" t="s">
        <v>206</v>
      </c>
      <c r="AT560" s="229" t="s">
        <v>201</v>
      </c>
      <c r="AU560" s="229" t="s">
        <v>85</v>
      </c>
      <c r="AY560" s="16" t="s">
        <v>199</v>
      </c>
      <c r="BE560" s="230">
        <f>IF(N560="základní",J560,0)</f>
        <v>0</v>
      </c>
      <c r="BF560" s="230">
        <f>IF(N560="snížená",J560,0)</f>
        <v>0</v>
      </c>
      <c r="BG560" s="230">
        <f>IF(N560="zákl. přenesená",J560,0)</f>
        <v>0</v>
      </c>
      <c r="BH560" s="230">
        <f>IF(N560="sníž. přenesená",J560,0)</f>
        <v>0</v>
      </c>
      <c r="BI560" s="230">
        <f>IF(N560="nulová",J560,0)</f>
        <v>0</v>
      </c>
      <c r="BJ560" s="16" t="s">
        <v>83</v>
      </c>
      <c r="BK560" s="230">
        <f>ROUND(I560*H560,2)</f>
        <v>0</v>
      </c>
      <c r="BL560" s="16" t="s">
        <v>206</v>
      </c>
      <c r="BM560" s="229" t="s">
        <v>3218</v>
      </c>
    </row>
    <row r="561" s="1" customFormat="1">
      <c r="B561" s="37"/>
      <c r="C561" s="38"/>
      <c r="D561" s="231" t="s">
        <v>208</v>
      </c>
      <c r="E561" s="38"/>
      <c r="F561" s="232" t="s">
        <v>3219</v>
      </c>
      <c r="G561" s="38"/>
      <c r="H561" s="38"/>
      <c r="I561" s="144"/>
      <c r="J561" s="38"/>
      <c r="K561" s="38"/>
      <c r="L561" s="42"/>
      <c r="M561" s="233"/>
      <c r="N561" s="82"/>
      <c r="O561" s="82"/>
      <c r="P561" s="82"/>
      <c r="Q561" s="82"/>
      <c r="R561" s="82"/>
      <c r="S561" s="82"/>
      <c r="T561" s="83"/>
      <c r="AT561" s="16" t="s">
        <v>208</v>
      </c>
      <c r="AU561" s="16" t="s">
        <v>85</v>
      </c>
    </row>
    <row r="562" s="1" customFormat="1">
      <c r="B562" s="37"/>
      <c r="C562" s="38"/>
      <c r="D562" s="231" t="s">
        <v>210</v>
      </c>
      <c r="E562" s="38"/>
      <c r="F562" s="234" t="s">
        <v>624</v>
      </c>
      <c r="G562" s="38"/>
      <c r="H562" s="38"/>
      <c r="I562" s="144"/>
      <c r="J562" s="38"/>
      <c r="K562" s="38"/>
      <c r="L562" s="42"/>
      <c r="M562" s="233"/>
      <c r="N562" s="82"/>
      <c r="O562" s="82"/>
      <c r="P562" s="82"/>
      <c r="Q562" s="82"/>
      <c r="R562" s="82"/>
      <c r="S562" s="82"/>
      <c r="T562" s="83"/>
      <c r="AT562" s="16" t="s">
        <v>210</v>
      </c>
      <c r="AU562" s="16" t="s">
        <v>85</v>
      </c>
    </row>
    <row r="563" s="12" customFormat="1">
      <c r="B563" s="235"/>
      <c r="C563" s="236"/>
      <c r="D563" s="231" t="s">
        <v>214</v>
      </c>
      <c r="E563" s="237" t="s">
        <v>30</v>
      </c>
      <c r="F563" s="238" t="s">
        <v>3220</v>
      </c>
      <c r="G563" s="236"/>
      <c r="H563" s="239">
        <v>6</v>
      </c>
      <c r="I563" s="240"/>
      <c r="J563" s="236"/>
      <c r="K563" s="236"/>
      <c r="L563" s="241"/>
      <c r="M563" s="242"/>
      <c r="N563" s="243"/>
      <c r="O563" s="243"/>
      <c r="P563" s="243"/>
      <c r="Q563" s="243"/>
      <c r="R563" s="243"/>
      <c r="S563" s="243"/>
      <c r="T563" s="244"/>
      <c r="AT563" s="245" t="s">
        <v>214</v>
      </c>
      <c r="AU563" s="245" t="s">
        <v>85</v>
      </c>
      <c r="AV563" s="12" t="s">
        <v>85</v>
      </c>
      <c r="AW563" s="12" t="s">
        <v>36</v>
      </c>
      <c r="AX563" s="12" t="s">
        <v>83</v>
      </c>
      <c r="AY563" s="245" t="s">
        <v>199</v>
      </c>
    </row>
    <row r="564" s="1" customFormat="1" ht="16.5" customHeight="1">
      <c r="B564" s="37"/>
      <c r="C564" s="218" t="s">
        <v>3221</v>
      </c>
      <c r="D564" s="218" t="s">
        <v>201</v>
      </c>
      <c r="E564" s="219" t="s">
        <v>620</v>
      </c>
      <c r="F564" s="220" t="s">
        <v>621</v>
      </c>
      <c r="G564" s="221" t="s">
        <v>229</v>
      </c>
      <c r="H564" s="222">
        <v>109.38</v>
      </c>
      <c r="I564" s="223"/>
      <c r="J564" s="224">
        <f>ROUND(I564*H564,2)</f>
        <v>0</v>
      </c>
      <c r="K564" s="220" t="s">
        <v>205</v>
      </c>
      <c r="L564" s="42"/>
      <c r="M564" s="225" t="s">
        <v>30</v>
      </c>
      <c r="N564" s="226" t="s">
        <v>46</v>
      </c>
      <c r="O564" s="82"/>
      <c r="P564" s="227">
        <f>O564*H564</f>
        <v>0</v>
      </c>
      <c r="Q564" s="227">
        <v>1.6449999999999999E-06</v>
      </c>
      <c r="R564" s="227">
        <f>Q564*H564</f>
        <v>0.00017993009999999997</v>
      </c>
      <c r="S564" s="227">
        <v>0</v>
      </c>
      <c r="T564" s="228">
        <f>S564*H564</f>
        <v>0</v>
      </c>
      <c r="AR564" s="229" t="s">
        <v>206</v>
      </c>
      <c r="AT564" s="229" t="s">
        <v>201</v>
      </c>
      <c r="AU564" s="229" t="s">
        <v>85</v>
      </c>
      <c r="AY564" s="16" t="s">
        <v>199</v>
      </c>
      <c r="BE564" s="230">
        <f>IF(N564="základní",J564,0)</f>
        <v>0</v>
      </c>
      <c r="BF564" s="230">
        <f>IF(N564="snížená",J564,0)</f>
        <v>0</v>
      </c>
      <c r="BG564" s="230">
        <f>IF(N564="zákl. přenesená",J564,0)</f>
        <v>0</v>
      </c>
      <c r="BH564" s="230">
        <f>IF(N564="sníž. přenesená",J564,0)</f>
        <v>0</v>
      </c>
      <c r="BI564" s="230">
        <f>IF(N564="nulová",J564,0)</f>
        <v>0</v>
      </c>
      <c r="BJ564" s="16" t="s">
        <v>83</v>
      </c>
      <c r="BK564" s="230">
        <f>ROUND(I564*H564,2)</f>
        <v>0</v>
      </c>
      <c r="BL564" s="16" t="s">
        <v>206</v>
      </c>
      <c r="BM564" s="229" t="s">
        <v>3222</v>
      </c>
    </row>
    <row r="565" s="1" customFormat="1">
      <c r="B565" s="37"/>
      <c r="C565" s="38"/>
      <c r="D565" s="231" t="s">
        <v>208</v>
      </c>
      <c r="E565" s="38"/>
      <c r="F565" s="232" t="s">
        <v>623</v>
      </c>
      <c r="G565" s="38"/>
      <c r="H565" s="38"/>
      <c r="I565" s="144"/>
      <c r="J565" s="38"/>
      <c r="K565" s="38"/>
      <c r="L565" s="42"/>
      <c r="M565" s="233"/>
      <c r="N565" s="82"/>
      <c r="O565" s="82"/>
      <c r="P565" s="82"/>
      <c r="Q565" s="82"/>
      <c r="R565" s="82"/>
      <c r="S565" s="82"/>
      <c r="T565" s="83"/>
      <c r="AT565" s="16" t="s">
        <v>208</v>
      </c>
      <c r="AU565" s="16" t="s">
        <v>85</v>
      </c>
    </row>
    <row r="566" s="1" customFormat="1">
      <c r="B566" s="37"/>
      <c r="C566" s="38"/>
      <c r="D566" s="231" t="s">
        <v>210</v>
      </c>
      <c r="E566" s="38"/>
      <c r="F566" s="234" t="s">
        <v>624</v>
      </c>
      <c r="G566" s="38"/>
      <c r="H566" s="38"/>
      <c r="I566" s="144"/>
      <c r="J566" s="38"/>
      <c r="K566" s="38"/>
      <c r="L566" s="42"/>
      <c r="M566" s="233"/>
      <c r="N566" s="82"/>
      <c r="O566" s="82"/>
      <c r="P566" s="82"/>
      <c r="Q566" s="82"/>
      <c r="R566" s="82"/>
      <c r="S566" s="82"/>
      <c r="T566" s="83"/>
      <c r="AT566" s="16" t="s">
        <v>210</v>
      </c>
      <c r="AU566" s="16" t="s">
        <v>85</v>
      </c>
    </row>
    <row r="567" s="12" customFormat="1">
      <c r="B567" s="235"/>
      <c r="C567" s="236"/>
      <c r="D567" s="231" t="s">
        <v>214</v>
      </c>
      <c r="E567" s="237" t="s">
        <v>30</v>
      </c>
      <c r="F567" s="238" t="s">
        <v>3223</v>
      </c>
      <c r="G567" s="236"/>
      <c r="H567" s="239">
        <v>109.38</v>
      </c>
      <c r="I567" s="240"/>
      <c r="J567" s="236"/>
      <c r="K567" s="236"/>
      <c r="L567" s="241"/>
      <c r="M567" s="242"/>
      <c r="N567" s="243"/>
      <c r="O567" s="243"/>
      <c r="P567" s="243"/>
      <c r="Q567" s="243"/>
      <c r="R567" s="243"/>
      <c r="S567" s="243"/>
      <c r="T567" s="244"/>
      <c r="AT567" s="245" t="s">
        <v>214</v>
      </c>
      <c r="AU567" s="245" t="s">
        <v>85</v>
      </c>
      <c r="AV567" s="12" t="s">
        <v>85</v>
      </c>
      <c r="AW567" s="12" t="s">
        <v>36</v>
      </c>
      <c r="AX567" s="12" t="s">
        <v>83</v>
      </c>
      <c r="AY567" s="245" t="s">
        <v>199</v>
      </c>
    </row>
    <row r="568" s="1" customFormat="1" ht="16.5" customHeight="1">
      <c r="B568" s="37"/>
      <c r="C568" s="218" t="s">
        <v>3224</v>
      </c>
      <c r="D568" s="218" t="s">
        <v>201</v>
      </c>
      <c r="E568" s="219" t="s">
        <v>3225</v>
      </c>
      <c r="F568" s="220" t="s">
        <v>3226</v>
      </c>
      <c r="G568" s="221" t="s">
        <v>277</v>
      </c>
      <c r="H568" s="222">
        <v>4</v>
      </c>
      <c r="I568" s="223"/>
      <c r="J568" s="224">
        <f>ROUND(I568*H568,2)</f>
        <v>0</v>
      </c>
      <c r="K568" s="220" t="s">
        <v>205</v>
      </c>
      <c r="L568" s="42"/>
      <c r="M568" s="225" t="s">
        <v>30</v>
      </c>
      <c r="N568" s="226" t="s">
        <v>46</v>
      </c>
      <c r="O568" s="82"/>
      <c r="P568" s="227">
        <f>O568*H568</f>
        <v>0</v>
      </c>
      <c r="Q568" s="227">
        <v>7.6944000000000001E-05</v>
      </c>
      <c r="R568" s="227">
        <f>Q568*H568</f>
        <v>0.000307776</v>
      </c>
      <c r="S568" s="227">
        <v>0</v>
      </c>
      <c r="T568" s="228">
        <f>S568*H568</f>
        <v>0</v>
      </c>
      <c r="AR568" s="229" t="s">
        <v>206</v>
      </c>
      <c r="AT568" s="229" t="s">
        <v>201</v>
      </c>
      <c r="AU568" s="229" t="s">
        <v>85</v>
      </c>
      <c r="AY568" s="16" t="s">
        <v>199</v>
      </c>
      <c r="BE568" s="230">
        <f>IF(N568="základní",J568,0)</f>
        <v>0</v>
      </c>
      <c r="BF568" s="230">
        <f>IF(N568="snížená",J568,0)</f>
        <v>0</v>
      </c>
      <c r="BG568" s="230">
        <f>IF(N568="zákl. přenesená",J568,0)</f>
        <v>0</v>
      </c>
      <c r="BH568" s="230">
        <f>IF(N568="sníž. přenesená",J568,0)</f>
        <v>0</v>
      </c>
      <c r="BI568" s="230">
        <f>IF(N568="nulová",J568,0)</f>
        <v>0</v>
      </c>
      <c r="BJ568" s="16" t="s">
        <v>83</v>
      </c>
      <c r="BK568" s="230">
        <f>ROUND(I568*H568,2)</f>
        <v>0</v>
      </c>
      <c r="BL568" s="16" t="s">
        <v>206</v>
      </c>
      <c r="BM568" s="229" t="s">
        <v>3227</v>
      </c>
    </row>
    <row r="569" s="1" customFormat="1">
      <c r="B569" s="37"/>
      <c r="C569" s="38"/>
      <c r="D569" s="231" t="s">
        <v>208</v>
      </c>
      <c r="E569" s="38"/>
      <c r="F569" s="232" t="s">
        <v>3228</v>
      </c>
      <c r="G569" s="38"/>
      <c r="H569" s="38"/>
      <c r="I569" s="144"/>
      <c r="J569" s="38"/>
      <c r="K569" s="38"/>
      <c r="L569" s="42"/>
      <c r="M569" s="233"/>
      <c r="N569" s="82"/>
      <c r="O569" s="82"/>
      <c r="P569" s="82"/>
      <c r="Q569" s="82"/>
      <c r="R569" s="82"/>
      <c r="S569" s="82"/>
      <c r="T569" s="83"/>
      <c r="AT569" s="16" t="s">
        <v>208</v>
      </c>
      <c r="AU569" s="16" t="s">
        <v>85</v>
      </c>
    </row>
    <row r="570" s="1" customFormat="1">
      <c r="B570" s="37"/>
      <c r="C570" s="38"/>
      <c r="D570" s="231" t="s">
        <v>210</v>
      </c>
      <c r="E570" s="38"/>
      <c r="F570" s="234" t="s">
        <v>3229</v>
      </c>
      <c r="G570" s="38"/>
      <c r="H570" s="38"/>
      <c r="I570" s="144"/>
      <c r="J570" s="38"/>
      <c r="K570" s="38"/>
      <c r="L570" s="42"/>
      <c r="M570" s="233"/>
      <c r="N570" s="82"/>
      <c r="O570" s="82"/>
      <c r="P570" s="82"/>
      <c r="Q570" s="82"/>
      <c r="R570" s="82"/>
      <c r="S570" s="82"/>
      <c r="T570" s="83"/>
      <c r="AT570" s="16" t="s">
        <v>210</v>
      </c>
      <c r="AU570" s="16" t="s">
        <v>85</v>
      </c>
    </row>
    <row r="571" s="1" customFormat="1" ht="16.5" customHeight="1">
      <c r="B571" s="37"/>
      <c r="C571" s="218" t="s">
        <v>2232</v>
      </c>
      <c r="D571" s="218" t="s">
        <v>201</v>
      </c>
      <c r="E571" s="219" t="s">
        <v>1846</v>
      </c>
      <c r="F571" s="220" t="s">
        <v>1847</v>
      </c>
      <c r="G571" s="221" t="s">
        <v>229</v>
      </c>
      <c r="H571" s="222">
        <v>0.14999999999999999</v>
      </c>
      <c r="I571" s="223"/>
      <c r="J571" s="224">
        <f>ROUND(I571*H571,2)</f>
        <v>0</v>
      </c>
      <c r="K571" s="220" t="s">
        <v>205</v>
      </c>
      <c r="L571" s="42"/>
      <c r="M571" s="225" t="s">
        <v>30</v>
      </c>
      <c r="N571" s="226" t="s">
        <v>46</v>
      </c>
      <c r="O571" s="82"/>
      <c r="P571" s="227">
        <f>O571*H571</f>
        <v>0</v>
      </c>
      <c r="Q571" s="227">
        <v>0.0036275000000000001</v>
      </c>
      <c r="R571" s="227">
        <f>Q571*H571</f>
        <v>0.00054412500000000001</v>
      </c>
      <c r="S571" s="227">
        <v>0.19600000000000001</v>
      </c>
      <c r="T571" s="228">
        <f>S571*H571</f>
        <v>0.029399999999999999</v>
      </c>
      <c r="AR571" s="229" t="s">
        <v>206</v>
      </c>
      <c r="AT571" s="229" t="s">
        <v>201</v>
      </c>
      <c r="AU571" s="229" t="s">
        <v>85</v>
      </c>
      <c r="AY571" s="16" t="s">
        <v>199</v>
      </c>
      <c r="BE571" s="230">
        <f>IF(N571="základní",J571,0)</f>
        <v>0</v>
      </c>
      <c r="BF571" s="230">
        <f>IF(N571="snížená",J571,0)</f>
        <v>0</v>
      </c>
      <c r="BG571" s="230">
        <f>IF(N571="zákl. přenesená",J571,0)</f>
        <v>0</v>
      </c>
      <c r="BH571" s="230">
        <f>IF(N571="sníž. přenesená",J571,0)</f>
        <v>0</v>
      </c>
      <c r="BI571" s="230">
        <f>IF(N571="nulová",J571,0)</f>
        <v>0</v>
      </c>
      <c r="BJ571" s="16" t="s">
        <v>83</v>
      </c>
      <c r="BK571" s="230">
        <f>ROUND(I571*H571,2)</f>
        <v>0</v>
      </c>
      <c r="BL571" s="16" t="s">
        <v>206</v>
      </c>
      <c r="BM571" s="229" t="s">
        <v>3230</v>
      </c>
    </row>
    <row r="572" s="1" customFormat="1">
      <c r="B572" s="37"/>
      <c r="C572" s="38"/>
      <c r="D572" s="231" t="s">
        <v>208</v>
      </c>
      <c r="E572" s="38"/>
      <c r="F572" s="232" t="s">
        <v>1849</v>
      </c>
      <c r="G572" s="38"/>
      <c r="H572" s="38"/>
      <c r="I572" s="144"/>
      <c r="J572" s="38"/>
      <c r="K572" s="38"/>
      <c r="L572" s="42"/>
      <c r="M572" s="233"/>
      <c r="N572" s="82"/>
      <c r="O572" s="82"/>
      <c r="P572" s="82"/>
      <c r="Q572" s="82"/>
      <c r="R572" s="82"/>
      <c r="S572" s="82"/>
      <c r="T572" s="83"/>
      <c r="AT572" s="16" t="s">
        <v>208</v>
      </c>
      <c r="AU572" s="16" t="s">
        <v>85</v>
      </c>
    </row>
    <row r="573" s="1" customFormat="1">
      <c r="B573" s="37"/>
      <c r="C573" s="38"/>
      <c r="D573" s="231" t="s">
        <v>210</v>
      </c>
      <c r="E573" s="38"/>
      <c r="F573" s="234" t="s">
        <v>1850</v>
      </c>
      <c r="G573" s="38"/>
      <c r="H573" s="38"/>
      <c r="I573" s="144"/>
      <c r="J573" s="38"/>
      <c r="K573" s="38"/>
      <c r="L573" s="42"/>
      <c r="M573" s="233"/>
      <c r="N573" s="82"/>
      <c r="O573" s="82"/>
      <c r="P573" s="82"/>
      <c r="Q573" s="82"/>
      <c r="R573" s="82"/>
      <c r="S573" s="82"/>
      <c r="T573" s="83"/>
      <c r="AT573" s="16" t="s">
        <v>210</v>
      </c>
      <c r="AU573" s="16" t="s">
        <v>85</v>
      </c>
    </row>
    <row r="574" s="1" customFormat="1">
      <c r="B574" s="37"/>
      <c r="C574" s="38"/>
      <c r="D574" s="231" t="s">
        <v>212</v>
      </c>
      <c r="E574" s="38"/>
      <c r="F574" s="234" t="s">
        <v>2991</v>
      </c>
      <c r="G574" s="38"/>
      <c r="H574" s="38"/>
      <c r="I574" s="144"/>
      <c r="J574" s="38"/>
      <c r="K574" s="38"/>
      <c r="L574" s="42"/>
      <c r="M574" s="233"/>
      <c r="N574" s="82"/>
      <c r="O574" s="82"/>
      <c r="P574" s="82"/>
      <c r="Q574" s="82"/>
      <c r="R574" s="82"/>
      <c r="S574" s="82"/>
      <c r="T574" s="83"/>
      <c r="AT574" s="16" t="s">
        <v>212</v>
      </c>
      <c r="AU574" s="16" t="s">
        <v>85</v>
      </c>
    </row>
    <row r="575" s="11" customFormat="1" ht="22.8" customHeight="1">
      <c r="B575" s="202"/>
      <c r="C575" s="203"/>
      <c r="D575" s="204" t="s">
        <v>74</v>
      </c>
      <c r="E575" s="216" t="s">
        <v>232</v>
      </c>
      <c r="F575" s="216" t="s">
        <v>233</v>
      </c>
      <c r="G575" s="203"/>
      <c r="H575" s="203"/>
      <c r="I575" s="206"/>
      <c r="J575" s="217">
        <f>BK575</f>
        <v>0</v>
      </c>
      <c r="K575" s="203"/>
      <c r="L575" s="208"/>
      <c r="M575" s="209"/>
      <c r="N575" s="210"/>
      <c r="O575" s="210"/>
      <c r="P575" s="211">
        <f>SUM(P576:P596)</f>
        <v>0</v>
      </c>
      <c r="Q575" s="210"/>
      <c r="R575" s="211">
        <f>SUM(R576:R596)</f>
        <v>0</v>
      </c>
      <c r="S575" s="210"/>
      <c r="T575" s="212">
        <f>SUM(T576:T596)</f>
        <v>0</v>
      </c>
      <c r="AR575" s="213" t="s">
        <v>83</v>
      </c>
      <c r="AT575" s="214" t="s">
        <v>74</v>
      </c>
      <c r="AU575" s="214" t="s">
        <v>83</v>
      </c>
      <c r="AY575" s="213" t="s">
        <v>199</v>
      </c>
      <c r="BK575" s="215">
        <f>SUM(BK576:BK596)</f>
        <v>0</v>
      </c>
    </row>
    <row r="576" s="1" customFormat="1" ht="16.5" customHeight="1">
      <c r="B576" s="37"/>
      <c r="C576" s="218" t="s">
        <v>2234</v>
      </c>
      <c r="D576" s="218" t="s">
        <v>201</v>
      </c>
      <c r="E576" s="219" t="s">
        <v>680</v>
      </c>
      <c r="F576" s="220" t="s">
        <v>681</v>
      </c>
      <c r="G576" s="221" t="s">
        <v>236</v>
      </c>
      <c r="H576" s="222">
        <v>80.878</v>
      </c>
      <c r="I576" s="223"/>
      <c r="J576" s="224">
        <f>ROUND(I576*H576,2)</f>
        <v>0</v>
      </c>
      <c r="K576" s="220" t="s">
        <v>205</v>
      </c>
      <c r="L576" s="42"/>
      <c r="M576" s="225" t="s">
        <v>30</v>
      </c>
      <c r="N576" s="226" t="s">
        <v>46</v>
      </c>
      <c r="O576" s="82"/>
      <c r="P576" s="227">
        <f>O576*H576</f>
        <v>0</v>
      </c>
      <c r="Q576" s="227">
        <v>0</v>
      </c>
      <c r="R576" s="227">
        <f>Q576*H576</f>
        <v>0</v>
      </c>
      <c r="S576" s="227">
        <v>0</v>
      </c>
      <c r="T576" s="228">
        <f>S576*H576</f>
        <v>0</v>
      </c>
      <c r="AR576" s="229" t="s">
        <v>206</v>
      </c>
      <c r="AT576" s="229" t="s">
        <v>201</v>
      </c>
      <c r="AU576" s="229" t="s">
        <v>85</v>
      </c>
      <c r="AY576" s="16" t="s">
        <v>199</v>
      </c>
      <c r="BE576" s="230">
        <f>IF(N576="základní",J576,0)</f>
        <v>0</v>
      </c>
      <c r="BF576" s="230">
        <f>IF(N576="snížená",J576,0)</f>
        <v>0</v>
      </c>
      <c r="BG576" s="230">
        <f>IF(N576="zákl. přenesená",J576,0)</f>
        <v>0</v>
      </c>
      <c r="BH576" s="230">
        <f>IF(N576="sníž. přenesená",J576,0)</f>
        <v>0</v>
      </c>
      <c r="BI576" s="230">
        <f>IF(N576="nulová",J576,0)</f>
        <v>0</v>
      </c>
      <c r="BJ576" s="16" t="s">
        <v>83</v>
      </c>
      <c r="BK576" s="230">
        <f>ROUND(I576*H576,2)</f>
        <v>0</v>
      </c>
      <c r="BL576" s="16" t="s">
        <v>206</v>
      </c>
      <c r="BM576" s="229" t="s">
        <v>3231</v>
      </c>
    </row>
    <row r="577" s="1" customFormat="1">
      <c r="B577" s="37"/>
      <c r="C577" s="38"/>
      <c r="D577" s="231" t="s">
        <v>208</v>
      </c>
      <c r="E577" s="38"/>
      <c r="F577" s="232" t="s">
        <v>683</v>
      </c>
      <c r="G577" s="38"/>
      <c r="H577" s="38"/>
      <c r="I577" s="144"/>
      <c r="J577" s="38"/>
      <c r="K577" s="38"/>
      <c r="L577" s="42"/>
      <c r="M577" s="233"/>
      <c r="N577" s="82"/>
      <c r="O577" s="82"/>
      <c r="P577" s="82"/>
      <c r="Q577" s="82"/>
      <c r="R577" s="82"/>
      <c r="S577" s="82"/>
      <c r="T577" s="83"/>
      <c r="AT577" s="16" t="s">
        <v>208</v>
      </c>
      <c r="AU577" s="16" t="s">
        <v>85</v>
      </c>
    </row>
    <row r="578" s="1" customFormat="1">
      <c r="B578" s="37"/>
      <c r="C578" s="38"/>
      <c r="D578" s="231" t="s">
        <v>210</v>
      </c>
      <c r="E578" s="38"/>
      <c r="F578" s="234" t="s">
        <v>239</v>
      </c>
      <c r="G578" s="38"/>
      <c r="H578" s="38"/>
      <c r="I578" s="144"/>
      <c r="J578" s="38"/>
      <c r="K578" s="38"/>
      <c r="L578" s="42"/>
      <c r="M578" s="233"/>
      <c r="N578" s="82"/>
      <c r="O578" s="82"/>
      <c r="P578" s="82"/>
      <c r="Q578" s="82"/>
      <c r="R578" s="82"/>
      <c r="S578" s="82"/>
      <c r="T578" s="83"/>
      <c r="AT578" s="16" t="s">
        <v>210</v>
      </c>
      <c r="AU578" s="16" t="s">
        <v>85</v>
      </c>
    </row>
    <row r="579" s="1" customFormat="1" ht="16.5" customHeight="1">
      <c r="B579" s="37"/>
      <c r="C579" s="218" t="s">
        <v>2236</v>
      </c>
      <c r="D579" s="218" t="s">
        <v>201</v>
      </c>
      <c r="E579" s="219" t="s">
        <v>694</v>
      </c>
      <c r="F579" s="220" t="s">
        <v>695</v>
      </c>
      <c r="G579" s="221" t="s">
        <v>236</v>
      </c>
      <c r="H579" s="222">
        <v>889.65800000000002</v>
      </c>
      <c r="I579" s="223"/>
      <c r="J579" s="224">
        <f>ROUND(I579*H579,2)</f>
        <v>0</v>
      </c>
      <c r="K579" s="220" t="s">
        <v>205</v>
      </c>
      <c r="L579" s="42"/>
      <c r="M579" s="225" t="s">
        <v>30</v>
      </c>
      <c r="N579" s="226" t="s">
        <v>46</v>
      </c>
      <c r="O579" s="82"/>
      <c r="P579" s="227">
        <f>O579*H579</f>
        <v>0</v>
      </c>
      <c r="Q579" s="227">
        <v>0</v>
      </c>
      <c r="R579" s="227">
        <f>Q579*H579</f>
        <v>0</v>
      </c>
      <c r="S579" s="227">
        <v>0</v>
      </c>
      <c r="T579" s="228">
        <f>S579*H579</f>
        <v>0</v>
      </c>
      <c r="AR579" s="229" t="s">
        <v>206</v>
      </c>
      <c r="AT579" s="229" t="s">
        <v>201</v>
      </c>
      <c r="AU579" s="229" t="s">
        <v>85</v>
      </c>
      <c r="AY579" s="16" t="s">
        <v>199</v>
      </c>
      <c r="BE579" s="230">
        <f>IF(N579="základní",J579,0)</f>
        <v>0</v>
      </c>
      <c r="BF579" s="230">
        <f>IF(N579="snížená",J579,0)</f>
        <v>0</v>
      </c>
      <c r="BG579" s="230">
        <f>IF(N579="zákl. přenesená",J579,0)</f>
        <v>0</v>
      </c>
      <c r="BH579" s="230">
        <f>IF(N579="sníž. přenesená",J579,0)</f>
        <v>0</v>
      </c>
      <c r="BI579" s="230">
        <f>IF(N579="nulová",J579,0)</f>
        <v>0</v>
      </c>
      <c r="BJ579" s="16" t="s">
        <v>83</v>
      </c>
      <c r="BK579" s="230">
        <f>ROUND(I579*H579,2)</f>
        <v>0</v>
      </c>
      <c r="BL579" s="16" t="s">
        <v>206</v>
      </c>
      <c r="BM579" s="229" t="s">
        <v>3232</v>
      </c>
    </row>
    <row r="580" s="1" customFormat="1">
      <c r="B580" s="37"/>
      <c r="C580" s="38"/>
      <c r="D580" s="231" t="s">
        <v>208</v>
      </c>
      <c r="E580" s="38"/>
      <c r="F580" s="232" t="s">
        <v>246</v>
      </c>
      <c r="G580" s="38"/>
      <c r="H580" s="38"/>
      <c r="I580" s="144"/>
      <c r="J580" s="38"/>
      <c r="K580" s="38"/>
      <c r="L580" s="42"/>
      <c r="M580" s="233"/>
      <c r="N580" s="82"/>
      <c r="O580" s="82"/>
      <c r="P580" s="82"/>
      <c r="Q580" s="82"/>
      <c r="R580" s="82"/>
      <c r="S580" s="82"/>
      <c r="T580" s="83"/>
      <c r="AT580" s="16" t="s">
        <v>208</v>
      </c>
      <c r="AU580" s="16" t="s">
        <v>85</v>
      </c>
    </row>
    <row r="581" s="1" customFormat="1">
      <c r="B581" s="37"/>
      <c r="C581" s="38"/>
      <c r="D581" s="231" t="s">
        <v>210</v>
      </c>
      <c r="E581" s="38"/>
      <c r="F581" s="234" t="s">
        <v>239</v>
      </c>
      <c r="G581" s="38"/>
      <c r="H581" s="38"/>
      <c r="I581" s="144"/>
      <c r="J581" s="38"/>
      <c r="K581" s="38"/>
      <c r="L581" s="42"/>
      <c r="M581" s="233"/>
      <c r="N581" s="82"/>
      <c r="O581" s="82"/>
      <c r="P581" s="82"/>
      <c r="Q581" s="82"/>
      <c r="R581" s="82"/>
      <c r="S581" s="82"/>
      <c r="T581" s="83"/>
      <c r="AT581" s="16" t="s">
        <v>210</v>
      </c>
      <c r="AU581" s="16" t="s">
        <v>85</v>
      </c>
    </row>
    <row r="582" s="1" customFormat="1" ht="16.5" customHeight="1">
      <c r="B582" s="37"/>
      <c r="C582" s="218" t="s">
        <v>2241</v>
      </c>
      <c r="D582" s="218" t="s">
        <v>201</v>
      </c>
      <c r="E582" s="219" t="s">
        <v>248</v>
      </c>
      <c r="F582" s="220" t="s">
        <v>249</v>
      </c>
      <c r="G582" s="221" t="s">
        <v>236</v>
      </c>
      <c r="H582" s="222">
        <v>80.878</v>
      </c>
      <c r="I582" s="223"/>
      <c r="J582" s="224">
        <f>ROUND(I582*H582,2)</f>
        <v>0</v>
      </c>
      <c r="K582" s="220" t="s">
        <v>205</v>
      </c>
      <c r="L582" s="42"/>
      <c r="M582" s="225" t="s">
        <v>30</v>
      </c>
      <c r="N582" s="226" t="s">
        <v>46</v>
      </c>
      <c r="O582" s="82"/>
      <c r="P582" s="227">
        <f>O582*H582</f>
        <v>0</v>
      </c>
      <c r="Q582" s="227">
        <v>0</v>
      </c>
      <c r="R582" s="227">
        <f>Q582*H582</f>
        <v>0</v>
      </c>
      <c r="S582" s="227">
        <v>0</v>
      </c>
      <c r="T582" s="228">
        <f>S582*H582</f>
        <v>0</v>
      </c>
      <c r="AR582" s="229" t="s">
        <v>206</v>
      </c>
      <c r="AT582" s="229" t="s">
        <v>201</v>
      </c>
      <c r="AU582" s="229" t="s">
        <v>85</v>
      </c>
      <c r="AY582" s="16" t="s">
        <v>199</v>
      </c>
      <c r="BE582" s="230">
        <f>IF(N582="základní",J582,0)</f>
        <v>0</v>
      </c>
      <c r="BF582" s="230">
        <f>IF(N582="snížená",J582,0)</f>
        <v>0</v>
      </c>
      <c r="BG582" s="230">
        <f>IF(N582="zákl. přenesená",J582,0)</f>
        <v>0</v>
      </c>
      <c r="BH582" s="230">
        <f>IF(N582="sníž. přenesená",J582,0)</f>
        <v>0</v>
      </c>
      <c r="BI582" s="230">
        <f>IF(N582="nulová",J582,0)</f>
        <v>0</v>
      </c>
      <c r="BJ582" s="16" t="s">
        <v>83</v>
      </c>
      <c r="BK582" s="230">
        <f>ROUND(I582*H582,2)</f>
        <v>0</v>
      </c>
      <c r="BL582" s="16" t="s">
        <v>206</v>
      </c>
      <c r="BM582" s="229" t="s">
        <v>3233</v>
      </c>
    </row>
    <row r="583" s="1" customFormat="1">
      <c r="B583" s="37"/>
      <c r="C583" s="38"/>
      <c r="D583" s="231" t="s">
        <v>208</v>
      </c>
      <c r="E583" s="38"/>
      <c r="F583" s="232" t="s">
        <v>251</v>
      </c>
      <c r="G583" s="38"/>
      <c r="H583" s="38"/>
      <c r="I583" s="144"/>
      <c r="J583" s="38"/>
      <c r="K583" s="38"/>
      <c r="L583" s="42"/>
      <c r="M583" s="233"/>
      <c r="N583" s="82"/>
      <c r="O583" s="82"/>
      <c r="P583" s="82"/>
      <c r="Q583" s="82"/>
      <c r="R583" s="82"/>
      <c r="S583" s="82"/>
      <c r="T583" s="83"/>
      <c r="AT583" s="16" t="s">
        <v>208</v>
      </c>
      <c r="AU583" s="16" t="s">
        <v>85</v>
      </c>
    </row>
    <row r="584" s="1" customFormat="1">
      <c r="B584" s="37"/>
      <c r="C584" s="38"/>
      <c r="D584" s="231" t="s">
        <v>210</v>
      </c>
      <c r="E584" s="38"/>
      <c r="F584" s="234" t="s">
        <v>252</v>
      </c>
      <c r="G584" s="38"/>
      <c r="H584" s="38"/>
      <c r="I584" s="144"/>
      <c r="J584" s="38"/>
      <c r="K584" s="38"/>
      <c r="L584" s="42"/>
      <c r="M584" s="233"/>
      <c r="N584" s="82"/>
      <c r="O584" s="82"/>
      <c r="P584" s="82"/>
      <c r="Q584" s="82"/>
      <c r="R584" s="82"/>
      <c r="S584" s="82"/>
      <c r="T584" s="83"/>
      <c r="AT584" s="16" t="s">
        <v>210</v>
      </c>
      <c r="AU584" s="16" t="s">
        <v>85</v>
      </c>
    </row>
    <row r="585" s="1" customFormat="1" ht="16.5" customHeight="1">
      <c r="B585" s="37"/>
      <c r="C585" s="218" t="s">
        <v>3234</v>
      </c>
      <c r="D585" s="218" t="s">
        <v>201</v>
      </c>
      <c r="E585" s="219" t="s">
        <v>722</v>
      </c>
      <c r="F585" s="220" t="s">
        <v>723</v>
      </c>
      <c r="G585" s="221" t="s">
        <v>236</v>
      </c>
      <c r="H585" s="222">
        <v>22.186</v>
      </c>
      <c r="I585" s="223"/>
      <c r="J585" s="224">
        <f>ROUND(I585*H585,2)</f>
        <v>0</v>
      </c>
      <c r="K585" s="220" t="s">
        <v>205</v>
      </c>
      <c r="L585" s="42"/>
      <c r="M585" s="225" t="s">
        <v>30</v>
      </c>
      <c r="N585" s="226" t="s">
        <v>46</v>
      </c>
      <c r="O585" s="82"/>
      <c r="P585" s="227">
        <f>O585*H585</f>
        <v>0</v>
      </c>
      <c r="Q585" s="227">
        <v>0</v>
      </c>
      <c r="R585" s="227">
        <f>Q585*H585</f>
        <v>0</v>
      </c>
      <c r="S585" s="227">
        <v>0</v>
      </c>
      <c r="T585" s="228">
        <f>S585*H585</f>
        <v>0</v>
      </c>
      <c r="AR585" s="229" t="s">
        <v>206</v>
      </c>
      <c r="AT585" s="229" t="s">
        <v>201</v>
      </c>
      <c r="AU585" s="229" t="s">
        <v>85</v>
      </c>
      <c r="AY585" s="16" t="s">
        <v>199</v>
      </c>
      <c r="BE585" s="230">
        <f>IF(N585="základní",J585,0)</f>
        <v>0</v>
      </c>
      <c r="BF585" s="230">
        <f>IF(N585="snížená",J585,0)</f>
        <v>0</v>
      </c>
      <c r="BG585" s="230">
        <f>IF(N585="zákl. přenesená",J585,0)</f>
        <v>0</v>
      </c>
      <c r="BH585" s="230">
        <f>IF(N585="sníž. přenesená",J585,0)</f>
        <v>0</v>
      </c>
      <c r="BI585" s="230">
        <f>IF(N585="nulová",J585,0)</f>
        <v>0</v>
      </c>
      <c r="BJ585" s="16" t="s">
        <v>83</v>
      </c>
      <c r="BK585" s="230">
        <f>ROUND(I585*H585,2)</f>
        <v>0</v>
      </c>
      <c r="BL585" s="16" t="s">
        <v>206</v>
      </c>
      <c r="BM585" s="229" t="s">
        <v>3235</v>
      </c>
    </row>
    <row r="586" s="1" customFormat="1">
      <c r="B586" s="37"/>
      <c r="C586" s="38"/>
      <c r="D586" s="231" t="s">
        <v>208</v>
      </c>
      <c r="E586" s="38"/>
      <c r="F586" s="232" t="s">
        <v>725</v>
      </c>
      <c r="G586" s="38"/>
      <c r="H586" s="38"/>
      <c r="I586" s="144"/>
      <c r="J586" s="38"/>
      <c r="K586" s="38"/>
      <c r="L586" s="42"/>
      <c r="M586" s="233"/>
      <c r="N586" s="82"/>
      <c r="O586" s="82"/>
      <c r="P586" s="82"/>
      <c r="Q586" s="82"/>
      <c r="R586" s="82"/>
      <c r="S586" s="82"/>
      <c r="T586" s="83"/>
      <c r="AT586" s="16" t="s">
        <v>208</v>
      </c>
      <c r="AU586" s="16" t="s">
        <v>85</v>
      </c>
    </row>
    <row r="587" s="1" customFormat="1">
      <c r="B587" s="37"/>
      <c r="C587" s="38"/>
      <c r="D587" s="231" t="s">
        <v>210</v>
      </c>
      <c r="E587" s="38"/>
      <c r="F587" s="234" t="s">
        <v>259</v>
      </c>
      <c r="G587" s="38"/>
      <c r="H587" s="38"/>
      <c r="I587" s="144"/>
      <c r="J587" s="38"/>
      <c r="K587" s="38"/>
      <c r="L587" s="42"/>
      <c r="M587" s="233"/>
      <c r="N587" s="82"/>
      <c r="O587" s="82"/>
      <c r="P587" s="82"/>
      <c r="Q587" s="82"/>
      <c r="R587" s="82"/>
      <c r="S587" s="82"/>
      <c r="T587" s="83"/>
      <c r="AT587" s="16" t="s">
        <v>210</v>
      </c>
      <c r="AU587" s="16" t="s">
        <v>85</v>
      </c>
    </row>
    <row r="588" s="12" customFormat="1">
      <c r="B588" s="235"/>
      <c r="C588" s="236"/>
      <c r="D588" s="231" t="s">
        <v>214</v>
      </c>
      <c r="E588" s="237" t="s">
        <v>30</v>
      </c>
      <c r="F588" s="238" t="s">
        <v>3236</v>
      </c>
      <c r="G588" s="236"/>
      <c r="H588" s="239">
        <v>0.52900000000000003</v>
      </c>
      <c r="I588" s="240"/>
      <c r="J588" s="236"/>
      <c r="K588" s="236"/>
      <c r="L588" s="241"/>
      <c r="M588" s="242"/>
      <c r="N588" s="243"/>
      <c r="O588" s="243"/>
      <c r="P588" s="243"/>
      <c r="Q588" s="243"/>
      <c r="R588" s="243"/>
      <c r="S588" s="243"/>
      <c r="T588" s="244"/>
      <c r="AT588" s="245" t="s">
        <v>214</v>
      </c>
      <c r="AU588" s="245" t="s">
        <v>85</v>
      </c>
      <c r="AV588" s="12" t="s">
        <v>85</v>
      </c>
      <c r="AW588" s="12" t="s">
        <v>36</v>
      </c>
      <c r="AX588" s="12" t="s">
        <v>75</v>
      </c>
      <c r="AY588" s="245" t="s">
        <v>199</v>
      </c>
    </row>
    <row r="589" s="12" customFormat="1">
      <c r="B589" s="235"/>
      <c r="C589" s="236"/>
      <c r="D589" s="231" t="s">
        <v>214</v>
      </c>
      <c r="E589" s="237" t="s">
        <v>30</v>
      </c>
      <c r="F589" s="238" t="s">
        <v>3237</v>
      </c>
      <c r="G589" s="236"/>
      <c r="H589" s="239">
        <v>21.657</v>
      </c>
      <c r="I589" s="240"/>
      <c r="J589" s="236"/>
      <c r="K589" s="236"/>
      <c r="L589" s="241"/>
      <c r="M589" s="242"/>
      <c r="N589" s="243"/>
      <c r="O589" s="243"/>
      <c r="P589" s="243"/>
      <c r="Q589" s="243"/>
      <c r="R589" s="243"/>
      <c r="S589" s="243"/>
      <c r="T589" s="244"/>
      <c r="AT589" s="245" t="s">
        <v>214</v>
      </c>
      <c r="AU589" s="245" t="s">
        <v>85</v>
      </c>
      <c r="AV589" s="12" t="s">
        <v>85</v>
      </c>
      <c r="AW589" s="12" t="s">
        <v>36</v>
      </c>
      <c r="AX589" s="12" t="s">
        <v>75</v>
      </c>
      <c r="AY589" s="245" t="s">
        <v>199</v>
      </c>
    </row>
    <row r="590" s="13" customFormat="1">
      <c r="B590" s="246"/>
      <c r="C590" s="247"/>
      <c r="D590" s="231" t="s">
        <v>214</v>
      </c>
      <c r="E590" s="248" t="s">
        <v>30</v>
      </c>
      <c r="F590" s="249" t="s">
        <v>216</v>
      </c>
      <c r="G590" s="247"/>
      <c r="H590" s="250">
        <v>22.186</v>
      </c>
      <c r="I590" s="251"/>
      <c r="J590" s="247"/>
      <c r="K590" s="247"/>
      <c r="L590" s="252"/>
      <c r="M590" s="253"/>
      <c r="N590" s="254"/>
      <c r="O590" s="254"/>
      <c r="P590" s="254"/>
      <c r="Q590" s="254"/>
      <c r="R590" s="254"/>
      <c r="S590" s="254"/>
      <c r="T590" s="255"/>
      <c r="AT590" s="256" t="s">
        <v>214</v>
      </c>
      <c r="AU590" s="256" t="s">
        <v>85</v>
      </c>
      <c r="AV590" s="13" t="s">
        <v>206</v>
      </c>
      <c r="AW590" s="13" t="s">
        <v>4</v>
      </c>
      <c r="AX590" s="13" t="s">
        <v>83</v>
      </c>
      <c r="AY590" s="256" t="s">
        <v>199</v>
      </c>
    </row>
    <row r="591" s="1" customFormat="1" ht="16.5" customHeight="1">
      <c r="B591" s="37"/>
      <c r="C591" s="218" t="s">
        <v>3238</v>
      </c>
      <c r="D591" s="218" t="s">
        <v>201</v>
      </c>
      <c r="E591" s="219" t="s">
        <v>727</v>
      </c>
      <c r="F591" s="220" t="s">
        <v>728</v>
      </c>
      <c r="G591" s="221" t="s">
        <v>236</v>
      </c>
      <c r="H591" s="222">
        <v>58.661999999999999</v>
      </c>
      <c r="I591" s="223"/>
      <c r="J591" s="224">
        <f>ROUND(I591*H591,2)</f>
        <v>0</v>
      </c>
      <c r="K591" s="220" t="s">
        <v>205</v>
      </c>
      <c r="L591" s="42"/>
      <c r="M591" s="225" t="s">
        <v>30</v>
      </c>
      <c r="N591" s="226" t="s">
        <v>46</v>
      </c>
      <c r="O591" s="82"/>
      <c r="P591" s="227">
        <f>O591*H591</f>
        <v>0</v>
      </c>
      <c r="Q591" s="227">
        <v>0</v>
      </c>
      <c r="R591" s="227">
        <f>Q591*H591</f>
        <v>0</v>
      </c>
      <c r="S591" s="227">
        <v>0</v>
      </c>
      <c r="T591" s="228">
        <f>S591*H591</f>
        <v>0</v>
      </c>
      <c r="AR591" s="229" t="s">
        <v>206</v>
      </c>
      <c r="AT591" s="229" t="s">
        <v>201</v>
      </c>
      <c r="AU591" s="229" t="s">
        <v>85</v>
      </c>
      <c r="AY591" s="16" t="s">
        <v>199</v>
      </c>
      <c r="BE591" s="230">
        <f>IF(N591="základní",J591,0)</f>
        <v>0</v>
      </c>
      <c r="BF591" s="230">
        <f>IF(N591="snížená",J591,0)</f>
        <v>0</v>
      </c>
      <c r="BG591" s="230">
        <f>IF(N591="zákl. přenesená",J591,0)</f>
        <v>0</v>
      </c>
      <c r="BH591" s="230">
        <f>IF(N591="sníž. přenesená",J591,0)</f>
        <v>0</v>
      </c>
      <c r="BI591" s="230">
        <f>IF(N591="nulová",J591,0)</f>
        <v>0</v>
      </c>
      <c r="BJ591" s="16" t="s">
        <v>83</v>
      </c>
      <c r="BK591" s="230">
        <f>ROUND(I591*H591,2)</f>
        <v>0</v>
      </c>
      <c r="BL591" s="16" t="s">
        <v>206</v>
      </c>
      <c r="BM591" s="229" t="s">
        <v>3239</v>
      </c>
    </row>
    <row r="592" s="1" customFormat="1">
      <c r="B592" s="37"/>
      <c r="C592" s="38"/>
      <c r="D592" s="231" t="s">
        <v>208</v>
      </c>
      <c r="E592" s="38"/>
      <c r="F592" s="232" t="s">
        <v>593</v>
      </c>
      <c r="G592" s="38"/>
      <c r="H592" s="38"/>
      <c r="I592" s="144"/>
      <c r="J592" s="38"/>
      <c r="K592" s="38"/>
      <c r="L592" s="42"/>
      <c r="M592" s="233"/>
      <c r="N592" s="82"/>
      <c r="O592" s="82"/>
      <c r="P592" s="82"/>
      <c r="Q592" s="82"/>
      <c r="R592" s="82"/>
      <c r="S592" s="82"/>
      <c r="T592" s="83"/>
      <c r="AT592" s="16" t="s">
        <v>208</v>
      </c>
      <c r="AU592" s="16" t="s">
        <v>85</v>
      </c>
    </row>
    <row r="593" s="1" customFormat="1">
      <c r="B593" s="37"/>
      <c r="C593" s="38"/>
      <c r="D593" s="231" t="s">
        <v>210</v>
      </c>
      <c r="E593" s="38"/>
      <c r="F593" s="234" t="s">
        <v>259</v>
      </c>
      <c r="G593" s="38"/>
      <c r="H593" s="38"/>
      <c r="I593" s="144"/>
      <c r="J593" s="38"/>
      <c r="K593" s="38"/>
      <c r="L593" s="42"/>
      <c r="M593" s="233"/>
      <c r="N593" s="82"/>
      <c r="O593" s="82"/>
      <c r="P593" s="82"/>
      <c r="Q593" s="82"/>
      <c r="R593" s="82"/>
      <c r="S593" s="82"/>
      <c r="T593" s="83"/>
      <c r="AT593" s="16" t="s">
        <v>210</v>
      </c>
      <c r="AU593" s="16" t="s">
        <v>85</v>
      </c>
    </row>
    <row r="594" s="12" customFormat="1">
      <c r="B594" s="235"/>
      <c r="C594" s="236"/>
      <c r="D594" s="231" t="s">
        <v>214</v>
      </c>
      <c r="E594" s="237" t="s">
        <v>30</v>
      </c>
      <c r="F594" s="238" t="s">
        <v>3240</v>
      </c>
      <c r="G594" s="236"/>
      <c r="H594" s="239">
        <v>1.5660000000000001</v>
      </c>
      <c r="I594" s="240"/>
      <c r="J594" s="236"/>
      <c r="K594" s="236"/>
      <c r="L594" s="241"/>
      <c r="M594" s="242"/>
      <c r="N594" s="243"/>
      <c r="O594" s="243"/>
      <c r="P594" s="243"/>
      <c r="Q594" s="243"/>
      <c r="R594" s="243"/>
      <c r="S594" s="243"/>
      <c r="T594" s="244"/>
      <c r="AT594" s="245" t="s">
        <v>214</v>
      </c>
      <c r="AU594" s="245" t="s">
        <v>85</v>
      </c>
      <c r="AV594" s="12" t="s">
        <v>85</v>
      </c>
      <c r="AW594" s="12" t="s">
        <v>36</v>
      </c>
      <c r="AX594" s="12" t="s">
        <v>75</v>
      </c>
      <c r="AY594" s="245" t="s">
        <v>199</v>
      </c>
    </row>
    <row r="595" s="12" customFormat="1">
      <c r="B595" s="235"/>
      <c r="C595" s="236"/>
      <c r="D595" s="231" t="s">
        <v>214</v>
      </c>
      <c r="E595" s="237" t="s">
        <v>30</v>
      </c>
      <c r="F595" s="238" t="s">
        <v>3241</v>
      </c>
      <c r="G595" s="236"/>
      <c r="H595" s="239">
        <v>57.095999999999997</v>
      </c>
      <c r="I595" s="240"/>
      <c r="J595" s="236"/>
      <c r="K595" s="236"/>
      <c r="L595" s="241"/>
      <c r="M595" s="242"/>
      <c r="N595" s="243"/>
      <c r="O595" s="243"/>
      <c r="P595" s="243"/>
      <c r="Q595" s="243"/>
      <c r="R595" s="243"/>
      <c r="S595" s="243"/>
      <c r="T595" s="244"/>
      <c r="AT595" s="245" t="s">
        <v>214</v>
      </c>
      <c r="AU595" s="245" t="s">
        <v>85</v>
      </c>
      <c r="AV595" s="12" t="s">
        <v>85</v>
      </c>
      <c r="AW595" s="12" t="s">
        <v>36</v>
      </c>
      <c r="AX595" s="12" t="s">
        <v>75</v>
      </c>
      <c r="AY595" s="245" t="s">
        <v>199</v>
      </c>
    </row>
    <row r="596" s="13" customFormat="1">
      <c r="B596" s="246"/>
      <c r="C596" s="247"/>
      <c r="D596" s="231" t="s">
        <v>214</v>
      </c>
      <c r="E596" s="248" t="s">
        <v>30</v>
      </c>
      <c r="F596" s="249" t="s">
        <v>216</v>
      </c>
      <c r="G596" s="247"/>
      <c r="H596" s="250">
        <v>58.661999999999999</v>
      </c>
      <c r="I596" s="251"/>
      <c r="J596" s="247"/>
      <c r="K596" s="247"/>
      <c r="L596" s="252"/>
      <c r="M596" s="253"/>
      <c r="N596" s="254"/>
      <c r="O596" s="254"/>
      <c r="P596" s="254"/>
      <c r="Q596" s="254"/>
      <c r="R596" s="254"/>
      <c r="S596" s="254"/>
      <c r="T596" s="255"/>
      <c r="AT596" s="256" t="s">
        <v>214</v>
      </c>
      <c r="AU596" s="256" t="s">
        <v>85</v>
      </c>
      <c r="AV596" s="13" t="s">
        <v>206</v>
      </c>
      <c r="AW596" s="13" t="s">
        <v>4</v>
      </c>
      <c r="AX596" s="13" t="s">
        <v>83</v>
      </c>
      <c r="AY596" s="256" t="s">
        <v>199</v>
      </c>
    </row>
    <row r="597" s="11" customFormat="1" ht="22.8" customHeight="1">
      <c r="B597" s="202"/>
      <c r="C597" s="203"/>
      <c r="D597" s="204" t="s">
        <v>74</v>
      </c>
      <c r="E597" s="216" t="s">
        <v>261</v>
      </c>
      <c r="F597" s="216" t="s">
        <v>262</v>
      </c>
      <c r="G597" s="203"/>
      <c r="H597" s="203"/>
      <c r="I597" s="206"/>
      <c r="J597" s="217">
        <f>BK597</f>
        <v>0</v>
      </c>
      <c r="K597" s="203"/>
      <c r="L597" s="208"/>
      <c r="M597" s="209"/>
      <c r="N597" s="210"/>
      <c r="O597" s="210"/>
      <c r="P597" s="211">
        <f>SUM(P598:P600)</f>
        <v>0</v>
      </c>
      <c r="Q597" s="210"/>
      <c r="R597" s="211">
        <f>SUM(R598:R600)</f>
        <v>0</v>
      </c>
      <c r="S597" s="210"/>
      <c r="T597" s="212">
        <f>SUM(T598:T600)</f>
        <v>0</v>
      </c>
      <c r="AR597" s="213" t="s">
        <v>83</v>
      </c>
      <c r="AT597" s="214" t="s">
        <v>74</v>
      </c>
      <c r="AU597" s="214" t="s">
        <v>83</v>
      </c>
      <c r="AY597" s="213" t="s">
        <v>199</v>
      </c>
      <c r="BK597" s="215">
        <f>SUM(BK598:BK600)</f>
        <v>0</v>
      </c>
    </row>
    <row r="598" s="1" customFormat="1" ht="16.5" customHeight="1">
      <c r="B598" s="37"/>
      <c r="C598" s="218" t="s">
        <v>3242</v>
      </c>
      <c r="D598" s="218" t="s">
        <v>201</v>
      </c>
      <c r="E598" s="219" t="s">
        <v>3243</v>
      </c>
      <c r="F598" s="220" t="s">
        <v>3244</v>
      </c>
      <c r="G598" s="221" t="s">
        <v>236</v>
      </c>
      <c r="H598" s="222">
        <v>222.28</v>
      </c>
      <c r="I598" s="223"/>
      <c r="J598" s="224">
        <f>ROUND(I598*H598,2)</f>
        <v>0</v>
      </c>
      <c r="K598" s="220" t="s">
        <v>205</v>
      </c>
      <c r="L598" s="42"/>
      <c r="M598" s="225" t="s">
        <v>30</v>
      </c>
      <c r="N598" s="226" t="s">
        <v>46</v>
      </c>
      <c r="O598" s="82"/>
      <c r="P598" s="227">
        <f>O598*H598</f>
        <v>0</v>
      </c>
      <c r="Q598" s="227">
        <v>0</v>
      </c>
      <c r="R598" s="227">
        <f>Q598*H598</f>
        <v>0</v>
      </c>
      <c r="S598" s="227">
        <v>0</v>
      </c>
      <c r="T598" s="228">
        <f>S598*H598</f>
        <v>0</v>
      </c>
      <c r="AR598" s="229" t="s">
        <v>206</v>
      </c>
      <c r="AT598" s="229" t="s">
        <v>201</v>
      </c>
      <c r="AU598" s="229" t="s">
        <v>85</v>
      </c>
      <c r="AY598" s="16" t="s">
        <v>199</v>
      </c>
      <c r="BE598" s="230">
        <f>IF(N598="základní",J598,0)</f>
        <v>0</v>
      </c>
      <c r="BF598" s="230">
        <f>IF(N598="snížená",J598,0)</f>
        <v>0</v>
      </c>
      <c r="BG598" s="230">
        <f>IF(N598="zákl. přenesená",J598,0)</f>
        <v>0</v>
      </c>
      <c r="BH598" s="230">
        <f>IF(N598="sníž. přenesená",J598,0)</f>
        <v>0</v>
      </c>
      <c r="BI598" s="230">
        <f>IF(N598="nulová",J598,0)</f>
        <v>0</v>
      </c>
      <c r="BJ598" s="16" t="s">
        <v>83</v>
      </c>
      <c r="BK598" s="230">
        <f>ROUND(I598*H598,2)</f>
        <v>0</v>
      </c>
      <c r="BL598" s="16" t="s">
        <v>206</v>
      </c>
      <c r="BM598" s="229" t="s">
        <v>3245</v>
      </c>
    </row>
    <row r="599" s="1" customFormat="1">
      <c r="B599" s="37"/>
      <c r="C599" s="38"/>
      <c r="D599" s="231" t="s">
        <v>208</v>
      </c>
      <c r="E599" s="38"/>
      <c r="F599" s="232" t="s">
        <v>3246</v>
      </c>
      <c r="G599" s="38"/>
      <c r="H599" s="38"/>
      <c r="I599" s="144"/>
      <c r="J599" s="38"/>
      <c r="K599" s="38"/>
      <c r="L599" s="42"/>
      <c r="M599" s="233"/>
      <c r="N599" s="82"/>
      <c r="O599" s="82"/>
      <c r="P599" s="82"/>
      <c r="Q599" s="82"/>
      <c r="R599" s="82"/>
      <c r="S599" s="82"/>
      <c r="T599" s="83"/>
      <c r="AT599" s="16" t="s">
        <v>208</v>
      </c>
      <c r="AU599" s="16" t="s">
        <v>85</v>
      </c>
    </row>
    <row r="600" s="1" customFormat="1">
      <c r="B600" s="37"/>
      <c r="C600" s="38"/>
      <c r="D600" s="231" t="s">
        <v>210</v>
      </c>
      <c r="E600" s="38"/>
      <c r="F600" s="234" t="s">
        <v>1495</v>
      </c>
      <c r="G600" s="38"/>
      <c r="H600" s="38"/>
      <c r="I600" s="144"/>
      <c r="J600" s="38"/>
      <c r="K600" s="38"/>
      <c r="L600" s="42"/>
      <c r="M600" s="233"/>
      <c r="N600" s="82"/>
      <c r="O600" s="82"/>
      <c r="P600" s="82"/>
      <c r="Q600" s="82"/>
      <c r="R600" s="82"/>
      <c r="S600" s="82"/>
      <c r="T600" s="83"/>
      <c r="AT600" s="16" t="s">
        <v>210</v>
      </c>
      <c r="AU600" s="16" t="s">
        <v>85</v>
      </c>
    </row>
    <row r="601" s="11" customFormat="1" ht="25.92" customHeight="1">
      <c r="B601" s="202"/>
      <c r="C601" s="203"/>
      <c r="D601" s="204" t="s">
        <v>74</v>
      </c>
      <c r="E601" s="205" t="s">
        <v>3247</v>
      </c>
      <c r="F601" s="205" t="s">
        <v>3248</v>
      </c>
      <c r="G601" s="203"/>
      <c r="H601" s="203"/>
      <c r="I601" s="206"/>
      <c r="J601" s="207">
        <f>BK601</f>
        <v>0</v>
      </c>
      <c r="K601" s="203"/>
      <c r="L601" s="208"/>
      <c r="M601" s="209"/>
      <c r="N601" s="210"/>
      <c r="O601" s="210"/>
      <c r="P601" s="211">
        <f>P602+P666</f>
        <v>0</v>
      </c>
      <c r="Q601" s="210"/>
      <c r="R601" s="211">
        <f>R602+R666</f>
        <v>0.081057796874999991</v>
      </c>
      <c r="S601" s="210"/>
      <c r="T601" s="212">
        <f>T602+T666</f>
        <v>0</v>
      </c>
      <c r="AR601" s="213" t="s">
        <v>85</v>
      </c>
      <c r="AT601" s="214" t="s">
        <v>74</v>
      </c>
      <c r="AU601" s="214" t="s">
        <v>75</v>
      </c>
      <c r="AY601" s="213" t="s">
        <v>199</v>
      </c>
      <c r="BK601" s="215">
        <f>BK602+BK666</f>
        <v>0</v>
      </c>
    </row>
    <row r="602" s="11" customFormat="1" ht="22.8" customHeight="1">
      <c r="B602" s="202"/>
      <c r="C602" s="203"/>
      <c r="D602" s="204" t="s">
        <v>74</v>
      </c>
      <c r="E602" s="216" t="s">
        <v>3249</v>
      </c>
      <c r="F602" s="216" t="s">
        <v>3250</v>
      </c>
      <c r="G602" s="203"/>
      <c r="H602" s="203"/>
      <c r="I602" s="206"/>
      <c r="J602" s="217">
        <f>BK602</f>
        <v>0</v>
      </c>
      <c r="K602" s="203"/>
      <c r="L602" s="208"/>
      <c r="M602" s="209"/>
      <c r="N602" s="210"/>
      <c r="O602" s="210"/>
      <c r="P602" s="211">
        <f>SUM(P603:P665)</f>
        <v>0</v>
      </c>
      <c r="Q602" s="210"/>
      <c r="R602" s="211">
        <f>SUM(R603:R665)</f>
        <v>0.029829999999999999</v>
      </c>
      <c r="S602" s="210"/>
      <c r="T602" s="212">
        <f>SUM(T603:T665)</f>
        <v>0</v>
      </c>
      <c r="AR602" s="213" t="s">
        <v>85</v>
      </c>
      <c r="AT602" s="214" t="s">
        <v>74</v>
      </c>
      <c r="AU602" s="214" t="s">
        <v>83</v>
      </c>
      <c r="AY602" s="213" t="s">
        <v>199</v>
      </c>
      <c r="BK602" s="215">
        <f>SUM(BK603:BK665)</f>
        <v>0</v>
      </c>
    </row>
    <row r="603" s="1" customFormat="1" ht="16.5" customHeight="1">
      <c r="B603" s="37"/>
      <c r="C603" s="218" t="s">
        <v>3251</v>
      </c>
      <c r="D603" s="218" t="s">
        <v>201</v>
      </c>
      <c r="E603" s="219" t="s">
        <v>3252</v>
      </c>
      <c r="F603" s="220" t="s">
        <v>3253</v>
      </c>
      <c r="G603" s="221" t="s">
        <v>229</v>
      </c>
      <c r="H603" s="222">
        <v>2</v>
      </c>
      <c r="I603" s="223"/>
      <c r="J603" s="224">
        <f>ROUND(I603*H603,2)</f>
        <v>0</v>
      </c>
      <c r="K603" s="220" t="s">
        <v>205</v>
      </c>
      <c r="L603" s="42"/>
      <c r="M603" s="225" t="s">
        <v>30</v>
      </c>
      <c r="N603" s="226" t="s">
        <v>46</v>
      </c>
      <c r="O603" s="82"/>
      <c r="P603" s="227">
        <f>O603*H603</f>
        <v>0</v>
      </c>
      <c r="Q603" s="227">
        <v>0</v>
      </c>
      <c r="R603" s="227">
        <f>Q603*H603</f>
        <v>0</v>
      </c>
      <c r="S603" s="227">
        <v>0</v>
      </c>
      <c r="T603" s="228">
        <f>S603*H603</f>
        <v>0</v>
      </c>
      <c r="AR603" s="229" t="s">
        <v>336</v>
      </c>
      <c r="AT603" s="229" t="s">
        <v>201</v>
      </c>
      <c r="AU603" s="229" t="s">
        <v>85</v>
      </c>
      <c r="AY603" s="16" t="s">
        <v>199</v>
      </c>
      <c r="BE603" s="230">
        <f>IF(N603="základní",J603,0)</f>
        <v>0</v>
      </c>
      <c r="BF603" s="230">
        <f>IF(N603="snížená",J603,0)</f>
        <v>0</v>
      </c>
      <c r="BG603" s="230">
        <f>IF(N603="zákl. přenesená",J603,0)</f>
        <v>0</v>
      </c>
      <c r="BH603" s="230">
        <f>IF(N603="sníž. přenesená",J603,0)</f>
        <v>0</v>
      </c>
      <c r="BI603" s="230">
        <f>IF(N603="nulová",J603,0)</f>
        <v>0</v>
      </c>
      <c r="BJ603" s="16" t="s">
        <v>83</v>
      </c>
      <c r="BK603" s="230">
        <f>ROUND(I603*H603,2)</f>
        <v>0</v>
      </c>
      <c r="BL603" s="16" t="s">
        <v>336</v>
      </c>
      <c r="BM603" s="229" t="s">
        <v>3254</v>
      </c>
    </row>
    <row r="604" s="1" customFormat="1">
      <c r="B604" s="37"/>
      <c r="C604" s="38"/>
      <c r="D604" s="231" t="s">
        <v>208</v>
      </c>
      <c r="E604" s="38"/>
      <c r="F604" s="232" t="s">
        <v>3255</v>
      </c>
      <c r="G604" s="38"/>
      <c r="H604" s="38"/>
      <c r="I604" s="144"/>
      <c r="J604" s="38"/>
      <c r="K604" s="38"/>
      <c r="L604" s="42"/>
      <c r="M604" s="233"/>
      <c r="N604" s="82"/>
      <c r="O604" s="82"/>
      <c r="P604" s="82"/>
      <c r="Q604" s="82"/>
      <c r="R604" s="82"/>
      <c r="S604" s="82"/>
      <c r="T604" s="83"/>
      <c r="AT604" s="16" t="s">
        <v>208</v>
      </c>
      <c r="AU604" s="16" t="s">
        <v>85</v>
      </c>
    </row>
    <row r="605" s="1" customFormat="1" ht="16.5" customHeight="1">
      <c r="B605" s="37"/>
      <c r="C605" s="263" t="s">
        <v>2243</v>
      </c>
      <c r="D605" s="263" t="s">
        <v>774</v>
      </c>
      <c r="E605" s="264" t="s">
        <v>3256</v>
      </c>
      <c r="F605" s="265" t="s">
        <v>3257</v>
      </c>
      <c r="G605" s="266" t="s">
        <v>229</v>
      </c>
      <c r="H605" s="267">
        <v>2</v>
      </c>
      <c r="I605" s="268"/>
      <c r="J605" s="269">
        <f>ROUND(I605*H605,2)</f>
        <v>0</v>
      </c>
      <c r="K605" s="265" t="s">
        <v>30</v>
      </c>
      <c r="L605" s="270"/>
      <c r="M605" s="271" t="s">
        <v>30</v>
      </c>
      <c r="N605" s="272" t="s">
        <v>46</v>
      </c>
      <c r="O605" s="82"/>
      <c r="P605" s="227">
        <f>O605*H605</f>
        <v>0</v>
      </c>
      <c r="Q605" s="227">
        <v>0.00031</v>
      </c>
      <c r="R605" s="227">
        <f>Q605*H605</f>
        <v>0.00062</v>
      </c>
      <c r="S605" s="227">
        <v>0</v>
      </c>
      <c r="T605" s="228">
        <f>S605*H605</f>
        <v>0</v>
      </c>
      <c r="AR605" s="229" t="s">
        <v>441</v>
      </c>
      <c r="AT605" s="229" t="s">
        <v>774</v>
      </c>
      <c r="AU605" s="229" t="s">
        <v>85</v>
      </c>
      <c r="AY605" s="16" t="s">
        <v>199</v>
      </c>
      <c r="BE605" s="230">
        <f>IF(N605="základní",J605,0)</f>
        <v>0</v>
      </c>
      <c r="BF605" s="230">
        <f>IF(N605="snížená",J605,0)</f>
        <v>0</v>
      </c>
      <c r="BG605" s="230">
        <f>IF(N605="zákl. přenesená",J605,0)</f>
        <v>0</v>
      </c>
      <c r="BH605" s="230">
        <f>IF(N605="sníž. přenesená",J605,0)</f>
        <v>0</v>
      </c>
      <c r="BI605" s="230">
        <f>IF(N605="nulová",J605,0)</f>
        <v>0</v>
      </c>
      <c r="BJ605" s="16" t="s">
        <v>83</v>
      </c>
      <c r="BK605" s="230">
        <f>ROUND(I605*H605,2)</f>
        <v>0</v>
      </c>
      <c r="BL605" s="16" t="s">
        <v>336</v>
      </c>
      <c r="BM605" s="229" t="s">
        <v>3258</v>
      </c>
    </row>
    <row r="606" s="1" customFormat="1" ht="16.5" customHeight="1">
      <c r="B606" s="37"/>
      <c r="C606" s="218" t="s">
        <v>2245</v>
      </c>
      <c r="D606" s="218" t="s">
        <v>201</v>
      </c>
      <c r="E606" s="219" t="s">
        <v>3259</v>
      </c>
      <c r="F606" s="220" t="s">
        <v>3260</v>
      </c>
      <c r="G606" s="221" t="s">
        <v>277</v>
      </c>
      <c r="H606" s="222">
        <v>28</v>
      </c>
      <c r="I606" s="223"/>
      <c r="J606" s="224">
        <f>ROUND(I606*H606,2)</f>
        <v>0</v>
      </c>
      <c r="K606" s="220" t="s">
        <v>205</v>
      </c>
      <c r="L606" s="42"/>
      <c r="M606" s="225" t="s">
        <v>30</v>
      </c>
      <c r="N606" s="226" t="s">
        <v>46</v>
      </c>
      <c r="O606" s="82"/>
      <c r="P606" s="227">
        <f>O606*H606</f>
        <v>0</v>
      </c>
      <c r="Q606" s="227">
        <v>0</v>
      </c>
      <c r="R606" s="227">
        <f>Q606*H606</f>
        <v>0</v>
      </c>
      <c r="S606" s="227">
        <v>0</v>
      </c>
      <c r="T606" s="228">
        <f>S606*H606</f>
        <v>0</v>
      </c>
      <c r="AR606" s="229" t="s">
        <v>336</v>
      </c>
      <c r="AT606" s="229" t="s">
        <v>201</v>
      </c>
      <c r="AU606" s="229" t="s">
        <v>85</v>
      </c>
      <c r="AY606" s="16" t="s">
        <v>199</v>
      </c>
      <c r="BE606" s="230">
        <f>IF(N606="základní",J606,0)</f>
        <v>0</v>
      </c>
      <c r="BF606" s="230">
        <f>IF(N606="snížená",J606,0)</f>
        <v>0</v>
      </c>
      <c r="BG606" s="230">
        <f>IF(N606="zákl. přenesená",J606,0)</f>
        <v>0</v>
      </c>
      <c r="BH606" s="230">
        <f>IF(N606="sníž. přenesená",J606,0)</f>
        <v>0</v>
      </c>
      <c r="BI606" s="230">
        <f>IF(N606="nulová",J606,0)</f>
        <v>0</v>
      </c>
      <c r="BJ606" s="16" t="s">
        <v>83</v>
      </c>
      <c r="BK606" s="230">
        <f>ROUND(I606*H606,2)</f>
        <v>0</v>
      </c>
      <c r="BL606" s="16" t="s">
        <v>336</v>
      </c>
      <c r="BM606" s="229" t="s">
        <v>3261</v>
      </c>
    </row>
    <row r="607" s="1" customFormat="1">
      <c r="B607" s="37"/>
      <c r="C607" s="38"/>
      <c r="D607" s="231" t="s">
        <v>208</v>
      </c>
      <c r="E607" s="38"/>
      <c r="F607" s="232" t="s">
        <v>3262</v>
      </c>
      <c r="G607" s="38"/>
      <c r="H607" s="38"/>
      <c r="I607" s="144"/>
      <c r="J607" s="38"/>
      <c r="K607" s="38"/>
      <c r="L607" s="42"/>
      <c r="M607" s="233"/>
      <c r="N607" s="82"/>
      <c r="O607" s="82"/>
      <c r="P607" s="82"/>
      <c r="Q607" s="82"/>
      <c r="R607" s="82"/>
      <c r="S607" s="82"/>
      <c r="T607" s="83"/>
      <c r="AT607" s="16" t="s">
        <v>208</v>
      </c>
      <c r="AU607" s="16" t="s">
        <v>85</v>
      </c>
    </row>
    <row r="608" s="1" customFormat="1" ht="16.5" customHeight="1">
      <c r="B608" s="37"/>
      <c r="C608" s="218" t="s">
        <v>2247</v>
      </c>
      <c r="D608" s="218" t="s">
        <v>201</v>
      </c>
      <c r="E608" s="219" t="s">
        <v>3263</v>
      </c>
      <c r="F608" s="220" t="s">
        <v>3264</v>
      </c>
      <c r="G608" s="221" t="s">
        <v>277</v>
      </c>
      <c r="H608" s="222">
        <v>2</v>
      </c>
      <c r="I608" s="223"/>
      <c r="J608" s="224">
        <f>ROUND(I608*H608,2)</f>
        <v>0</v>
      </c>
      <c r="K608" s="220" t="s">
        <v>205</v>
      </c>
      <c r="L608" s="42"/>
      <c r="M608" s="225" t="s">
        <v>30</v>
      </c>
      <c r="N608" s="226" t="s">
        <v>46</v>
      </c>
      <c r="O608" s="82"/>
      <c r="P608" s="227">
        <f>O608*H608</f>
        <v>0</v>
      </c>
      <c r="Q608" s="227">
        <v>0</v>
      </c>
      <c r="R608" s="227">
        <f>Q608*H608</f>
        <v>0</v>
      </c>
      <c r="S608" s="227">
        <v>0</v>
      </c>
      <c r="T608" s="228">
        <f>S608*H608</f>
        <v>0</v>
      </c>
      <c r="AR608" s="229" t="s">
        <v>336</v>
      </c>
      <c r="AT608" s="229" t="s">
        <v>201</v>
      </c>
      <c r="AU608" s="229" t="s">
        <v>85</v>
      </c>
      <c r="AY608" s="16" t="s">
        <v>199</v>
      </c>
      <c r="BE608" s="230">
        <f>IF(N608="základní",J608,0)</f>
        <v>0</v>
      </c>
      <c r="BF608" s="230">
        <f>IF(N608="snížená",J608,0)</f>
        <v>0</v>
      </c>
      <c r="BG608" s="230">
        <f>IF(N608="zákl. přenesená",J608,0)</f>
        <v>0</v>
      </c>
      <c r="BH608" s="230">
        <f>IF(N608="sníž. přenesená",J608,0)</f>
        <v>0</v>
      </c>
      <c r="BI608" s="230">
        <f>IF(N608="nulová",J608,0)</f>
        <v>0</v>
      </c>
      <c r="BJ608" s="16" t="s">
        <v>83</v>
      </c>
      <c r="BK608" s="230">
        <f>ROUND(I608*H608,2)</f>
        <v>0</v>
      </c>
      <c r="BL608" s="16" t="s">
        <v>336</v>
      </c>
      <c r="BM608" s="229" t="s">
        <v>3265</v>
      </c>
    </row>
    <row r="609" s="1" customFormat="1">
      <c r="B609" s="37"/>
      <c r="C609" s="38"/>
      <c r="D609" s="231" t="s">
        <v>208</v>
      </c>
      <c r="E609" s="38"/>
      <c r="F609" s="232" t="s">
        <v>3266</v>
      </c>
      <c r="G609" s="38"/>
      <c r="H609" s="38"/>
      <c r="I609" s="144"/>
      <c r="J609" s="38"/>
      <c r="K609" s="38"/>
      <c r="L609" s="42"/>
      <c r="M609" s="233"/>
      <c r="N609" s="82"/>
      <c r="O609" s="82"/>
      <c r="P609" s="82"/>
      <c r="Q609" s="82"/>
      <c r="R609" s="82"/>
      <c r="S609" s="82"/>
      <c r="T609" s="83"/>
      <c r="AT609" s="16" t="s">
        <v>208</v>
      </c>
      <c r="AU609" s="16" t="s">
        <v>85</v>
      </c>
    </row>
    <row r="610" s="1" customFormat="1" ht="16.5" customHeight="1">
      <c r="B610" s="37"/>
      <c r="C610" s="218" t="s">
        <v>2249</v>
      </c>
      <c r="D610" s="218" t="s">
        <v>201</v>
      </c>
      <c r="E610" s="219" t="s">
        <v>3267</v>
      </c>
      <c r="F610" s="220" t="s">
        <v>3268</v>
      </c>
      <c r="G610" s="221" t="s">
        <v>277</v>
      </c>
      <c r="H610" s="222">
        <v>2</v>
      </c>
      <c r="I610" s="223"/>
      <c r="J610" s="224">
        <f>ROUND(I610*H610,2)</f>
        <v>0</v>
      </c>
      <c r="K610" s="220" t="s">
        <v>205</v>
      </c>
      <c r="L610" s="42"/>
      <c r="M610" s="225" t="s">
        <v>30</v>
      </c>
      <c r="N610" s="226" t="s">
        <v>46</v>
      </c>
      <c r="O610" s="82"/>
      <c r="P610" s="227">
        <f>O610*H610</f>
        <v>0</v>
      </c>
      <c r="Q610" s="227">
        <v>0</v>
      </c>
      <c r="R610" s="227">
        <f>Q610*H610</f>
        <v>0</v>
      </c>
      <c r="S610" s="227">
        <v>0</v>
      </c>
      <c r="T610" s="228">
        <f>S610*H610</f>
        <v>0</v>
      </c>
      <c r="AR610" s="229" t="s">
        <v>336</v>
      </c>
      <c r="AT610" s="229" t="s">
        <v>201</v>
      </c>
      <c r="AU610" s="229" t="s">
        <v>85</v>
      </c>
      <c r="AY610" s="16" t="s">
        <v>199</v>
      </c>
      <c r="BE610" s="230">
        <f>IF(N610="základní",J610,0)</f>
        <v>0</v>
      </c>
      <c r="BF610" s="230">
        <f>IF(N610="snížená",J610,0)</f>
        <v>0</v>
      </c>
      <c r="BG610" s="230">
        <f>IF(N610="zákl. přenesená",J610,0)</f>
        <v>0</v>
      </c>
      <c r="BH610" s="230">
        <f>IF(N610="sníž. přenesená",J610,0)</f>
        <v>0</v>
      </c>
      <c r="BI610" s="230">
        <f>IF(N610="nulová",J610,0)</f>
        <v>0</v>
      </c>
      <c r="BJ610" s="16" t="s">
        <v>83</v>
      </c>
      <c r="BK610" s="230">
        <f>ROUND(I610*H610,2)</f>
        <v>0</v>
      </c>
      <c r="BL610" s="16" t="s">
        <v>336</v>
      </c>
      <c r="BM610" s="229" t="s">
        <v>3269</v>
      </c>
    </row>
    <row r="611" s="1" customFormat="1">
      <c r="B611" s="37"/>
      <c r="C611" s="38"/>
      <c r="D611" s="231" t="s">
        <v>208</v>
      </c>
      <c r="E611" s="38"/>
      <c r="F611" s="232" t="s">
        <v>3270</v>
      </c>
      <c r="G611" s="38"/>
      <c r="H611" s="38"/>
      <c r="I611" s="144"/>
      <c r="J611" s="38"/>
      <c r="K611" s="38"/>
      <c r="L611" s="42"/>
      <c r="M611" s="233"/>
      <c r="N611" s="82"/>
      <c r="O611" s="82"/>
      <c r="P611" s="82"/>
      <c r="Q611" s="82"/>
      <c r="R611" s="82"/>
      <c r="S611" s="82"/>
      <c r="T611" s="83"/>
      <c r="AT611" s="16" t="s">
        <v>208</v>
      </c>
      <c r="AU611" s="16" t="s">
        <v>85</v>
      </c>
    </row>
    <row r="612" s="1" customFormat="1" ht="16.5" customHeight="1">
      <c r="B612" s="37"/>
      <c r="C612" s="263" t="s">
        <v>2251</v>
      </c>
      <c r="D612" s="263" t="s">
        <v>774</v>
      </c>
      <c r="E612" s="264" t="s">
        <v>3271</v>
      </c>
      <c r="F612" s="265" t="s">
        <v>3272</v>
      </c>
      <c r="G612" s="266" t="s">
        <v>277</v>
      </c>
      <c r="H612" s="267">
        <v>1</v>
      </c>
      <c r="I612" s="268"/>
      <c r="J612" s="269">
        <f>ROUND(I612*H612,2)</f>
        <v>0</v>
      </c>
      <c r="K612" s="265" t="s">
        <v>30</v>
      </c>
      <c r="L612" s="270"/>
      <c r="M612" s="271" t="s">
        <v>30</v>
      </c>
      <c r="N612" s="272" t="s">
        <v>46</v>
      </c>
      <c r="O612" s="82"/>
      <c r="P612" s="227">
        <f>O612*H612</f>
        <v>0</v>
      </c>
      <c r="Q612" s="227">
        <v>0.0060000000000000001</v>
      </c>
      <c r="R612" s="227">
        <f>Q612*H612</f>
        <v>0.0060000000000000001</v>
      </c>
      <c r="S612" s="227">
        <v>0</v>
      </c>
      <c r="T612" s="228">
        <f>S612*H612</f>
        <v>0</v>
      </c>
      <c r="AR612" s="229" t="s">
        <v>441</v>
      </c>
      <c r="AT612" s="229" t="s">
        <v>774</v>
      </c>
      <c r="AU612" s="229" t="s">
        <v>85</v>
      </c>
      <c r="AY612" s="16" t="s">
        <v>199</v>
      </c>
      <c r="BE612" s="230">
        <f>IF(N612="základní",J612,0)</f>
        <v>0</v>
      </c>
      <c r="BF612" s="230">
        <f>IF(N612="snížená",J612,0)</f>
        <v>0</v>
      </c>
      <c r="BG612" s="230">
        <f>IF(N612="zákl. přenesená",J612,0)</f>
        <v>0</v>
      </c>
      <c r="BH612" s="230">
        <f>IF(N612="sníž. přenesená",J612,0)</f>
        <v>0</v>
      </c>
      <c r="BI612" s="230">
        <f>IF(N612="nulová",J612,0)</f>
        <v>0</v>
      </c>
      <c r="BJ612" s="16" t="s">
        <v>83</v>
      </c>
      <c r="BK612" s="230">
        <f>ROUND(I612*H612,2)</f>
        <v>0</v>
      </c>
      <c r="BL612" s="16" t="s">
        <v>336</v>
      </c>
      <c r="BM612" s="229" t="s">
        <v>3273</v>
      </c>
    </row>
    <row r="613" s="1" customFormat="1" ht="16.5" customHeight="1">
      <c r="B613" s="37"/>
      <c r="C613" s="263" t="s">
        <v>2253</v>
      </c>
      <c r="D613" s="263" t="s">
        <v>774</v>
      </c>
      <c r="E613" s="264" t="s">
        <v>3274</v>
      </c>
      <c r="F613" s="265" t="s">
        <v>3275</v>
      </c>
      <c r="G613" s="266" t="s">
        <v>277</v>
      </c>
      <c r="H613" s="267">
        <v>1</v>
      </c>
      <c r="I613" s="268"/>
      <c r="J613" s="269">
        <f>ROUND(I613*H613,2)</f>
        <v>0</v>
      </c>
      <c r="K613" s="265" t="s">
        <v>205</v>
      </c>
      <c r="L613" s="270"/>
      <c r="M613" s="271" t="s">
        <v>30</v>
      </c>
      <c r="N613" s="272" t="s">
        <v>46</v>
      </c>
      <c r="O613" s="82"/>
      <c r="P613" s="227">
        <f>O613*H613</f>
        <v>0</v>
      </c>
      <c r="Q613" s="227">
        <v>0.021999999999999999</v>
      </c>
      <c r="R613" s="227">
        <f>Q613*H613</f>
        <v>0.021999999999999999</v>
      </c>
      <c r="S613" s="227">
        <v>0</v>
      </c>
      <c r="T613" s="228">
        <f>S613*H613</f>
        <v>0</v>
      </c>
      <c r="AR613" s="229" t="s">
        <v>441</v>
      </c>
      <c r="AT613" s="229" t="s">
        <v>774</v>
      </c>
      <c r="AU613" s="229" t="s">
        <v>85</v>
      </c>
      <c r="AY613" s="16" t="s">
        <v>199</v>
      </c>
      <c r="BE613" s="230">
        <f>IF(N613="základní",J613,0)</f>
        <v>0</v>
      </c>
      <c r="BF613" s="230">
        <f>IF(N613="snížená",J613,0)</f>
        <v>0</v>
      </c>
      <c r="BG613" s="230">
        <f>IF(N613="zákl. přenesená",J613,0)</f>
        <v>0</v>
      </c>
      <c r="BH613" s="230">
        <f>IF(N613="sníž. přenesená",J613,0)</f>
        <v>0</v>
      </c>
      <c r="BI613" s="230">
        <f>IF(N613="nulová",J613,0)</f>
        <v>0</v>
      </c>
      <c r="BJ613" s="16" t="s">
        <v>83</v>
      </c>
      <c r="BK613" s="230">
        <f>ROUND(I613*H613,2)</f>
        <v>0</v>
      </c>
      <c r="BL613" s="16" t="s">
        <v>336</v>
      </c>
      <c r="BM613" s="229" t="s">
        <v>3276</v>
      </c>
    </row>
    <row r="614" s="1" customFormat="1">
      <c r="B614" s="37"/>
      <c r="C614" s="38"/>
      <c r="D614" s="231" t="s">
        <v>208</v>
      </c>
      <c r="E614" s="38"/>
      <c r="F614" s="232" t="s">
        <v>3275</v>
      </c>
      <c r="G614" s="38"/>
      <c r="H614" s="38"/>
      <c r="I614" s="144"/>
      <c r="J614" s="38"/>
      <c r="K614" s="38"/>
      <c r="L614" s="42"/>
      <c r="M614" s="233"/>
      <c r="N614" s="82"/>
      <c r="O614" s="82"/>
      <c r="P614" s="82"/>
      <c r="Q614" s="82"/>
      <c r="R614" s="82"/>
      <c r="S614" s="82"/>
      <c r="T614" s="83"/>
      <c r="AT614" s="16" t="s">
        <v>208</v>
      </c>
      <c r="AU614" s="16" t="s">
        <v>85</v>
      </c>
    </row>
    <row r="615" s="1" customFormat="1" ht="16.5" customHeight="1">
      <c r="B615" s="37"/>
      <c r="C615" s="218" t="s">
        <v>2255</v>
      </c>
      <c r="D615" s="218" t="s">
        <v>201</v>
      </c>
      <c r="E615" s="219" t="s">
        <v>3277</v>
      </c>
      <c r="F615" s="220" t="s">
        <v>3278</v>
      </c>
      <c r="G615" s="221" t="s">
        <v>277</v>
      </c>
      <c r="H615" s="222">
        <v>11</v>
      </c>
      <c r="I615" s="223"/>
      <c r="J615" s="224">
        <f>ROUND(I615*H615,2)</f>
        <v>0</v>
      </c>
      <c r="K615" s="220" t="s">
        <v>205</v>
      </c>
      <c r="L615" s="42"/>
      <c r="M615" s="225" t="s">
        <v>30</v>
      </c>
      <c r="N615" s="226" t="s">
        <v>46</v>
      </c>
      <c r="O615" s="82"/>
      <c r="P615" s="227">
        <f>O615*H615</f>
        <v>0</v>
      </c>
      <c r="Q615" s="227">
        <v>0</v>
      </c>
      <c r="R615" s="227">
        <f>Q615*H615</f>
        <v>0</v>
      </c>
      <c r="S615" s="227">
        <v>0</v>
      </c>
      <c r="T615" s="228">
        <f>S615*H615</f>
        <v>0</v>
      </c>
      <c r="AR615" s="229" t="s">
        <v>336</v>
      </c>
      <c r="AT615" s="229" t="s">
        <v>201</v>
      </c>
      <c r="AU615" s="229" t="s">
        <v>85</v>
      </c>
      <c r="AY615" s="16" t="s">
        <v>199</v>
      </c>
      <c r="BE615" s="230">
        <f>IF(N615="základní",J615,0)</f>
        <v>0</v>
      </c>
      <c r="BF615" s="230">
        <f>IF(N615="snížená",J615,0)</f>
        <v>0</v>
      </c>
      <c r="BG615" s="230">
        <f>IF(N615="zákl. přenesená",J615,0)</f>
        <v>0</v>
      </c>
      <c r="BH615" s="230">
        <f>IF(N615="sníž. přenesená",J615,0)</f>
        <v>0</v>
      </c>
      <c r="BI615" s="230">
        <f>IF(N615="nulová",J615,0)</f>
        <v>0</v>
      </c>
      <c r="BJ615" s="16" t="s">
        <v>83</v>
      </c>
      <c r="BK615" s="230">
        <f>ROUND(I615*H615,2)</f>
        <v>0</v>
      </c>
      <c r="BL615" s="16" t="s">
        <v>336</v>
      </c>
      <c r="BM615" s="229" t="s">
        <v>3279</v>
      </c>
    </row>
    <row r="616" s="1" customFormat="1">
      <c r="B616" s="37"/>
      <c r="C616" s="38"/>
      <c r="D616" s="231" t="s">
        <v>208</v>
      </c>
      <c r="E616" s="38"/>
      <c r="F616" s="232" t="s">
        <v>3280</v>
      </c>
      <c r="G616" s="38"/>
      <c r="H616" s="38"/>
      <c r="I616" s="144"/>
      <c r="J616" s="38"/>
      <c r="K616" s="38"/>
      <c r="L616" s="42"/>
      <c r="M616" s="233"/>
      <c r="N616" s="82"/>
      <c r="O616" s="82"/>
      <c r="P616" s="82"/>
      <c r="Q616" s="82"/>
      <c r="R616" s="82"/>
      <c r="S616" s="82"/>
      <c r="T616" s="83"/>
      <c r="AT616" s="16" t="s">
        <v>208</v>
      </c>
      <c r="AU616" s="16" t="s">
        <v>85</v>
      </c>
    </row>
    <row r="617" s="1" customFormat="1" ht="16.5" customHeight="1">
      <c r="B617" s="37"/>
      <c r="C617" s="263" t="s">
        <v>2217</v>
      </c>
      <c r="D617" s="263" t="s">
        <v>774</v>
      </c>
      <c r="E617" s="264" t="s">
        <v>3281</v>
      </c>
      <c r="F617" s="265" t="s">
        <v>3282</v>
      </c>
      <c r="G617" s="266" t="s">
        <v>277</v>
      </c>
      <c r="H617" s="267">
        <v>11</v>
      </c>
      <c r="I617" s="268"/>
      <c r="J617" s="269">
        <f>ROUND(I617*H617,2)</f>
        <v>0</v>
      </c>
      <c r="K617" s="265" t="s">
        <v>205</v>
      </c>
      <c r="L617" s="270"/>
      <c r="M617" s="271" t="s">
        <v>30</v>
      </c>
      <c r="N617" s="272" t="s">
        <v>46</v>
      </c>
      <c r="O617" s="82"/>
      <c r="P617" s="227">
        <f>O617*H617</f>
        <v>0</v>
      </c>
      <c r="Q617" s="227">
        <v>1.0000000000000001E-05</v>
      </c>
      <c r="R617" s="227">
        <f>Q617*H617</f>
        <v>0.00011</v>
      </c>
      <c r="S617" s="227">
        <v>0</v>
      </c>
      <c r="T617" s="228">
        <f>S617*H617</f>
        <v>0</v>
      </c>
      <c r="AR617" s="229" t="s">
        <v>441</v>
      </c>
      <c r="AT617" s="229" t="s">
        <v>774</v>
      </c>
      <c r="AU617" s="229" t="s">
        <v>85</v>
      </c>
      <c r="AY617" s="16" t="s">
        <v>199</v>
      </c>
      <c r="BE617" s="230">
        <f>IF(N617="základní",J617,0)</f>
        <v>0</v>
      </c>
      <c r="BF617" s="230">
        <f>IF(N617="snížená",J617,0)</f>
        <v>0</v>
      </c>
      <c r="BG617" s="230">
        <f>IF(N617="zákl. přenesená",J617,0)</f>
        <v>0</v>
      </c>
      <c r="BH617" s="230">
        <f>IF(N617="sníž. přenesená",J617,0)</f>
        <v>0</v>
      </c>
      <c r="BI617" s="230">
        <f>IF(N617="nulová",J617,0)</f>
        <v>0</v>
      </c>
      <c r="BJ617" s="16" t="s">
        <v>83</v>
      </c>
      <c r="BK617" s="230">
        <f>ROUND(I617*H617,2)</f>
        <v>0</v>
      </c>
      <c r="BL617" s="16" t="s">
        <v>336</v>
      </c>
      <c r="BM617" s="229" t="s">
        <v>3283</v>
      </c>
    </row>
    <row r="618" s="1" customFormat="1">
      <c r="B618" s="37"/>
      <c r="C618" s="38"/>
      <c r="D618" s="231" t="s">
        <v>208</v>
      </c>
      <c r="E618" s="38"/>
      <c r="F618" s="232" t="s">
        <v>3282</v>
      </c>
      <c r="G618" s="38"/>
      <c r="H618" s="38"/>
      <c r="I618" s="144"/>
      <c r="J618" s="38"/>
      <c r="K618" s="38"/>
      <c r="L618" s="42"/>
      <c r="M618" s="233"/>
      <c r="N618" s="82"/>
      <c r="O618" s="82"/>
      <c r="P618" s="82"/>
      <c r="Q618" s="82"/>
      <c r="R618" s="82"/>
      <c r="S618" s="82"/>
      <c r="T618" s="83"/>
      <c r="AT618" s="16" t="s">
        <v>208</v>
      </c>
      <c r="AU618" s="16" t="s">
        <v>85</v>
      </c>
    </row>
    <row r="619" s="1" customFormat="1" ht="16.5" customHeight="1">
      <c r="B619" s="37"/>
      <c r="C619" s="218" t="s">
        <v>2221</v>
      </c>
      <c r="D619" s="218" t="s">
        <v>201</v>
      </c>
      <c r="E619" s="219" t="s">
        <v>3284</v>
      </c>
      <c r="F619" s="220" t="s">
        <v>3285</v>
      </c>
      <c r="G619" s="221" t="s">
        <v>277</v>
      </c>
      <c r="H619" s="222">
        <v>5</v>
      </c>
      <c r="I619" s="223"/>
      <c r="J619" s="224">
        <f>ROUND(I619*H619,2)</f>
        <v>0</v>
      </c>
      <c r="K619" s="220" t="s">
        <v>205</v>
      </c>
      <c r="L619" s="42"/>
      <c r="M619" s="225" t="s">
        <v>30</v>
      </c>
      <c r="N619" s="226" t="s">
        <v>46</v>
      </c>
      <c r="O619" s="82"/>
      <c r="P619" s="227">
        <f>O619*H619</f>
        <v>0</v>
      </c>
      <c r="Q619" s="227">
        <v>0</v>
      </c>
      <c r="R619" s="227">
        <f>Q619*H619</f>
        <v>0</v>
      </c>
      <c r="S619" s="227">
        <v>0</v>
      </c>
      <c r="T619" s="228">
        <f>S619*H619</f>
        <v>0</v>
      </c>
      <c r="AR619" s="229" t="s">
        <v>336</v>
      </c>
      <c r="AT619" s="229" t="s">
        <v>201</v>
      </c>
      <c r="AU619" s="229" t="s">
        <v>85</v>
      </c>
      <c r="AY619" s="16" t="s">
        <v>199</v>
      </c>
      <c r="BE619" s="230">
        <f>IF(N619="základní",J619,0)</f>
        <v>0</v>
      </c>
      <c r="BF619" s="230">
        <f>IF(N619="snížená",J619,0)</f>
        <v>0</v>
      </c>
      <c r="BG619" s="230">
        <f>IF(N619="zákl. přenesená",J619,0)</f>
        <v>0</v>
      </c>
      <c r="BH619" s="230">
        <f>IF(N619="sníž. přenesená",J619,0)</f>
        <v>0</v>
      </c>
      <c r="BI619" s="230">
        <f>IF(N619="nulová",J619,0)</f>
        <v>0</v>
      </c>
      <c r="BJ619" s="16" t="s">
        <v>83</v>
      </c>
      <c r="BK619" s="230">
        <f>ROUND(I619*H619,2)</f>
        <v>0</v>
      </c>
      <c r="BL619" s="16" t="s">
        <v>336</v>
      </c>
      <c r="BM619" s="229" t="s">
        <v>3286</v>
      </c>
    </row>
    <row r="620" s="1" customFormat="1">
      <c r="B620" s="37"/>
      <c r="C620" s="38"/>
      <c r="D620" s="231" t="s">
        <v>208</v>
      </c>
      <c r="E620" s="38"/>
      <c r="F620" s="232" t="s">
        <v>3287</v>
      </c>
      <c r="G620" s="38"/>
      <c r="H620" s="38"/>
      <c r="I620" s="144"/>
      <c r="J620" s="38"/>
      <c r="K620" s="38"/>
      <c r="L620" s="42"/>
      <c r="M620" s="233"/>
      <c r="N620" s="82"/>
      <c r="O620" s="82"/>
      <c r="P620" s="82"/>
      <c r="Q620" s="82"/>
      <c r="R620" s="82"/>
      <c r="S620" s="82"/>
      <c r="T620" s="83"/>
      <c r="AT620" s="16" t="s">
        <v>208</v>
      </c>
      <c r="AU620" s="16" t="s">
        <v>85</v>
      </c>
    </row>
    <row r="621" s="1" customFormat="1" ht="16.5" customHeight="1">
      <c r="B621" s="37"/>
      <c r="C621" s="263" t="s">
        <v>2225</v>
      </c>
      <c r="D621" s="263" t="s">
        <v>774</v>
      </c>
      <c r="E621" s="264" t="s">
        <v>3288</v>
      </c>
      <c r="F621" s="265" t="s">
        <v>3289</v>
      </c>
      <c r="G621" s="266" t="s">
        <v>277</v>
      </c>
      <c r="H621" s="267">
        <v>5</v>
      </c>
      <c r="I621" s="268"/>
      <c r="J621" s="269">
        <f>ROUND(I621*H621,2)</f>
        <v>0</v>
      </c>
      <c r="K621" s="265" t="s">
        <v>205</v>
      </c>
      <c r="L621" s="270"/>
      <c r="M621" s="271" t="s">
        <v>30</v>
      </c>
      <c r="N621" s="272" t="s">
        <v>46</v>
      </c>
      <c r="O621" s="82"/>
      <c r="P621" s="227">
        <f>O621*H621</f>
        <v>0</v>
      </c>
      <c r="Q621" s="227">
        <v>2.0000000000000002E-05</v>
      </c>
      <c r="R621" s="227">
        <f>Q621*H621</f>
        <v>0.00010000000000000001</v>
      </c>
      <c r="S621" s="227">
        <v>0</v>
      </c>
      <c r="T621" s="228">
        <f>S621*H621</f>
        <v>0</v>
      </c>
      <c r="AR621" s="229" t="s">
        <v>441</v>
      </c>
      <c r="AT621" s="229" t="s">
        <v>774</v>
      </c>
      <c r="AU621" s="229" t="s">
        <v>85</v>
      </c>
      <c r="AY621" s="16" t="s">
        <v>199</v>
      </c>
      <c r="BE621" s="230">
        <f>IF(N621="základní",J621,0)</f>
        <v>0</v>
      </c>
      <c r="BF621" s="230">
        <f>IF(N621="snížená",J621,0)</f>
        <v>0</v>
      </c>
      <c r="BG621" s="230">
        <f>IF(N621="zákl. přenesená",J621,0)</f>
        <v>0</v>
      </c>
      <c r="BH621" s="230">
        <f>IF(N621="sníž. přenesená",J621,0)</f>
        <v>0</v>
      </c>
      <c r="BI621" s="230">
        <f>IF(N621="nulová",J621,0)</f>
        <v>0</v>
      </c>
      <c r="BJ621" s="16" t="s">
        <v>83</v>
      </c>
      <c r="BK621" s="230">
        <f>ROUND(I621*H621,2)</f>
        <v>0</v>
      </c>
      <c r="BL621" s="16" t="s">
        <v>336</v>
      </c>
      <c r="BM621" s="229" t="s">
        <v>3290</v>
      </c>
    </row>
    <row r="622" s="1" customFormat="1">
      <c r="B622" s="37"/>
      <c r="C622" s="38"/>
      <c r="D622" s="231" t="s">
        <v>208</v>
      </c>
      <c r="E622" s="38"/>
      <c r="F622" s="232" t="s">
        <v>3289</v>
      </c>
      <c r="G622" s="38"/>
      <c r="H622" s="38"/>
      <c r="I622" s="144"/>
      <c r="J622" s="38"/>
      <c r="K622" s="38"/>
      <c r="L622" s="42"/>
      <c r="M622" s="233"/>
      <c r="N622" s="82"/>
      <c r="O622" s="82"/>
      <c r="P622" s="82"/>
      <c r="Q622" s="82"/>
      <c r="R622" s="82"/>
      <c r="S622" s="82"/>
      <c r="T622" s="83"/>
      <c r="AT622" s="16" t="s">
        <v>208</v>
      </c>
      <c r="AU622" s="16" t="s">
        <v>85</v>
      </c>
    </row>
    <row r="623" s="1" customFormat="1" ht="16.5" customHeight="1">
      <c r="B623" s="37"/>
      <c r="C623" s="218" t="s">
        <v>2261</v>
      </c>
      <c r="D623" s="218" t="s">
        <v>201</v>
      </c>
      <c r="E623" s="219" t="s">
        <v>3291</v>
      </c>
      <c r="F623" s="220" t="s">
        <v>3292</v>
      </c>
      <c r="G623" s="221" t="s">
        <v>277</v>
      </c>
      <c r="H623" s="222">
        <v>1</v>
      </c>
      <c r="I623" s="223"/>
      <c r="J623" s="224">
        <f>ROUND(I623*H623,2)</f>
        <v>0</v>
      </c>
      <c r="K623" s="220" t="s">
        <v>205</v>
      </c>
      <c r="L623" s="42"/>
      <c r="M623" s="225" t="s">
        <v>30</v>
      </c>
      <c r="N623" s="226" t="s">
        <v>46</v>
      </c>
      <c r="O623" s="82"/>
      <c r="P623" s="227">
        <f>O623*H623</f>
        <v>0</v>
      </c>
      <c r="Q623" s="227">
        <v>0</v>
      </c>
      <c r="R623" s="227">
        <f>Q623*H623</f>
        <v>0</v>
      </c>
      <c r="S623" s="227">
        <v>0</v>
      </c>
      <c r="T623" s="228">
        <f>S623*H623</f>
        <v>0</v>
      </c>
      <c r="AR623" s="229" t="s">
        <v>336</v>
      </c>
      <c r="AT623" s="229" t="s">
        <v>201</v>
      </c>
      <c r="AU623" s="229" t="s">
        <v>85</v>
      </c>
      <c r="AY623" s="16" t="s">
        <v>199</v>
      </c>
      <c r="BE623" s="230">
        <f>IF(N623="základní",J623,0)</f>
        <v>0</v>
      </c>
      <c r="BF623" s="230">
        <f>IF(N623="snížená",J623,0)</f>
        <v>0</v>
      </c>
      <c r="BG623" s="230">
        <f>IF(N623="zákl. přenesená",J623,0)</f>
        <v>0</v>
      </c>
      <c r="BH623" s="230">
        <f>IF(N623="sníž. přenesená",J623,0)</f>
        <v>0</v>
      </c>
      <c r="BI623" s="230">
        <f>IF(N623="nulová",J623,0)</f>
        <v>0</v>
      </c>
      <c r="BJ623" s="16" t="s">
        <v>83</v>
      </c>
      <c r="BK623" s="230">
        <f>ROUND(I623*H623,2)</f>
        <v>0</v>
      </c>
      <c r="BL623" s="16" t="s">
        <v>336</v>
      </c>
      <c r="BM623" s="229" t="s">
        <v>3293</v>
      </c>
    </row>
    <row r="624" s="1" customFormat="1">
      <c r="B624" s="37"/>
      <c r="C624" s="38"/>
      <c r="D624" s="231" t="s">
        <v>208</v>
      </c>
      <c r="E624" s="38"/>
      <c r="F624" s="232" t="s">
        <v>3294</v>
      </c>
      <c r="G624" s="38"/>
      <c r="H624" s="38"/>
      <c r="I624" s="144"/>
      <c r="J624" s="38"/>
      <c r="K624" s="38"/>
      <c r="L624" s="42"/>
      <c r="M624" s="233"/>
      <c r="N624" s="82"/>
      <c r="O624" s="82"/>
      <c r="P624" s="82"/>
      <c r="Q624" s="82"/>
      <c r="R624" s="82"/>
      <c r="S624" s="82"/>
      <c r="T624" s="83"/>
      <c r="AT624" s="16" t="s">
        <v>208</v>
      </c>
      <c r="AU624" s="16" t="s">
        <v>85</v>
      </c>
    </row>
    <row r="625" s="1" customFormat="1" ht="16.5" customHeight="1">
      <c r="B625" s="37"/>
      <c r="C625" s="263" t="s">
        <v>2263</v>
      </c>
      <c r="D625" s="263" t="s">
        <v>774</v>
      </c>
      <c r="E625" s="264" t="s">
        <v>3295</v>
      </c>
      <c r="F625" s="265" t="s">
        <v>3296</v>
      </c>
      <c r="G625" s="266" t="s">
        <v>277</v>
      </c>
      <c r="H625" s="267">
        <v>1</v>
      </c>
      <c r="I625" s="268"/>
      <c r="J625" s="269">
        <f>ROUND(I625*H625,2)</f>
        <v>0</v>
      </c>
      <c r="K625" s="265" t="s">
        <v>30</v>
      </c>
      <c r="L625" s="270"/>
      <c r="M625" s="271" t="s">
        <v>30</v>
      </c>
      <c r="N625" s="272" t="s">
        <v>46</v>
      </c>
      <c r="O625" s="82"/>
      <c r="P625" s="227">
        <f>O625*H625</f>
        <v>0</v>
      </c>
      <c r="Q625" s="227">
        <v>4.0000000000000003E-05</v>
      </c>
      <c r="R625" s="227">
        <f>Q625*H625</f>
        <v>4.0000000000000003E-05</v>
      </c>
      <c r="S625" s="227">
        <v>0</v>
      </c>
      <c r="T625" s="228">
        <f>S625*H625</f>
        <v>0</v>
      </c>
      <c r="AR625" s="229" t="s">
        <v>441</v>
      </c>
      <c r="AT625" s="229" t="s">
        <v>774</v>
      </c>
      <c r="AU625" s="229" t="s">
        <v>85</v>
      </c>
      <c r="AY625" s="16" t="s">
        <v>199</v>
      </c>
      <c r="BE625" s="230">
        <f>IF(N625="základní",J625,0)</f>
        <v>0</v>
      </c>
      <c r="BF625" s="230">
        <f>IF(N625="snížená",J625,0)</f>
        <v>0</v>
      </c>
      <c r="BG625" s="230">
        <f>IF(N625="zákl. přenesená",J625,0)</f>
        <v>0</v>
      </c>
      <c r="BH625" s="230">
        <f>IF(N625="sníž. přenesená",J625,0)</f>
        <v>0</v>
      </c>
      <c r="BI625" s="230">
        <f>IF(N625="nulová",J625,0)</f>
        <v>0</v>
      </c>
      <c r="BJ625" s="16" t="s">
        <v>83</v>
      </c>
      <c r="BK625" s="230">
        <f>ROUND(I625*H625,2)</f>
        <v>0</v>
      </c>
      <c r="BL625" s="16" t="s">
        <v>336</v>
      </c>
      <c r="BM625" s="229" t="s">
        <v>3297</v>
      </c>
    </row>
    <row r="626" s="1" customFormat="1" ht="16.5" customHeight="1">
      <c r="B626" s="37"/>
      <c r="C626" s="218" t="s">
        <v>2265</v>
      </c>
      <c r="D626" s="218" t="s">
        <v>201</v>
      </c>
      <c r="E626" s="219" t="s">
        <v>3298</v>
      </c>
      <c r="F626" s="220" t="s">
        <v>3299</v>
      </c>
      <c r="G626" s="221" t="s">
        <v>277</v>
      </c>
      <c r="H626" s="222">
        <v>1</v>
      </c>
      <c r="I626" s="223"/>
      <c r="J626" s="224">
        <f>ROUND(I626*H626,2)</f>
        <v>0</v>
      </c>
      <c r="K626" s="220" t="s">
        <v>205</v>
      </c>
      <c r="L626" s="42"/>
      <c r="M626" s="225" t="s">
        <v>30</v>
      </c>
      <c r="N626" s="226" t="s">
        <v>46</v>
      </c>
      <c r="O626" s="82"/>
      <c r="P626" s="227">
        <f>O626*H626</f>
        <v>0</v>
      </c>
      <c r="Q626" s="227">
        <v>0</v>
      </c>
      <c r="R626" s="227">
        <f>Q626*H626</f>
        <v>0</v>
      </c>
      <c r="S626" s="227">
        <v>0</v>
      </c>
      <c r="T626" s="228">
        <f>S626*H626</f>
        <v>0</v>
      </c>
      <c r="AR626" s="229" t="s">
        <v>336</v>
      </c>
      <c r="AT626" s="229" t="s">
        <v>201</v>
      </c>
      <c r="AU626" s="229" t="s">
        <v>85</v>
      </c>
      <c r="AY626" s="16" t="s">
        <v>199</v>
      </c>
      <c r="BE626" s="230">
        <f>IF(N626="základní",J626,0)</f>
        <v>0</v>
      </c>
      <c r="BF626" s="230">
        <f>IF(N626="snížená",J626,0)</f>
        <v>0</v>
      </c>
      <c r="BG626" s="230">
        <f>IF(N626="zákl. přenesená",J626,0)</f>
        <v>0</v>
      </c>
      <c r="BH626" s="230">
        <f>IF(N626="sníž. přenesená",J626,0)</f>
        <v>0</v>
      </c>
      <c r="BI626" s="230">
        <f>IF(N626="nulová",J626,0)</f>
        <v>0</v>
      </c>
      <c r="BJ626" s="16" t="s">
        <v>83</v>
      </c>
      <c r="BK626" s="230">
        <f>ROUND(I626*H626,2)</f>
        <v>0</v>
      </c>
      <c r="BL626" s="16" t="s">
        <v>336</v>
      </c>
      <c r="BM626" s="229" t="s">
        <v>3300</v>
      </c>
    </row>
    <row r="627" s="1" customFormat="1">
      <c r="B627" s="37"/>
      <c r="C627" s="38"/>
      <c r="D627" s="231" t="s">
        <v>208</v>
      </c>
      <c r="E627" s="38"/>
      <c r="F627" s="232" t="s">
        <v>3301</v>
      </c>
      <c r="G627" s="38"/>
      <c r="H627" s="38"/>
      <c r="I627" s="144"/>
      <c r="J627" s="38"/>
      <c r="K627" s="38"/>
      <c r="L627" s="42"/>
      <c r="M627" s="233"/>
      <c r="N627" s="82"/>
      <c r="O627" s="82"/>
      <c r="P627" s="82"/>
      <c r="Q627" s="82"/>
      <c r="R627" s="82"/>
      <c r="S627" s="82"/>
      <c r="T627" s="83"/>
      <c r="AT627" s="16" t="s">
        <v>208</v>
      </c>
      <c r="AU627" s="16" t="s">
        <v>85</v>
      </c>
    </row>
    <row r="628" s="1" customFormat="1" ht="16.5" customHeight="1">
      <c r="B628" s="37"/>
      <c r="C628" s="263" t="s">
        <v>2267</v>
      </c>
      <c r="D628" s="263" t="s">
        <v>774</v>
      </c>
      <c r="E628" s="264" t="s">
        <v>3302</v>
      </c>
      <c r="F628" s="265" t="s">
        <v>3303</v>
      </c>
      <c r="G628" s="266" t="s">
        <v>277</v>
      </c>
      <c r="H628" s="267">
        <v>1</v>
      </c>
      <c r="I628" s="268"/>
      <c r="J628" s="269">
        <f>ROUND(I628*H628,2)</f>
        <v>0</v>
      </c>
      <c r="K628" s="265" t="s">
        <v>205</v>
      </c>
      <c r="L628" s="270"/>
      <c r="M628" s="271" t="s">
        <v>30</v>
      </c>
      <c r="N628" s="272" t="s">
        <v>46</v>
      </c>
      <c r="O628" s="82"/>
      <c r="P628" s="227">
        <f>O628*H628</f>
        <v>0</v>
      </c>
      <c r="Q628" s="227">
        <v>0.00040000000000000002</v>
      </c>
      <c r="R628" s="227">
        <f>Q628*H628</f>
        <v>0.00040000000000000002</v>
      </c>
      <c r="S628" s="227">
        <v>0</v>
      </c>
      <c r="T628" s="228">
        <f>S628*H628</f>
        <v>0</v>
      </c>
      <c r="AR628" s="229" t="s">
        <v>441</v>
      </c>
      <c r="AT628" s="229" t="s">
        <v>774</v>
      </c>
      <c r="AU628" s="229" t="s">
        <v>85</v>
      </c>
      <c r="AY628" s="16" t="s">
        <v>199</v>
      </c>
      <c r="BE628" s="230">
        <f>IF(N628="základní",J628,0)</f>
        <v>0</v>
      </c>
      <c r="BF628" s="230">
        <f>IF(N628="snížená",J628,0)</f>
        <v>0</v>
      </c>
      <c r="BG628" s="230">
        <f>IF(N628="zákl. přenesená",J628,0)</f>
        <v>0</v>
      </c>
      <c r="BH628" s="230">
        <f>IF(N628="sníž. přenesená",J628,0)</f>
        <v>0</v>
      </c>
      <c r="BI628" s="230">
        <f>IF(N628="nulová",J628,0)</f>
        <v>0</v>
      </c>
      <c r="BJ628" s="16" t="s">
        <v>83</v>
      </c>
      <c r="BK628" s="230">
        <f>ROUND(I628*H628,2)</f>
        <v>0</v>
      </c>
      <c r="BL628" s="16" t="s">
        <v>336</v>
      </c>
      <c r="BM628" s="229" t="s">
        <v>3304</v>
      </c>
    </row>
    <row r="629" s="1" customFormat="1">
      <c r="B629" s="37"/>
      <c r="C629" s="38"/>
      <c r="D629" s="231" t="s">
        <v>208</v>
      </c>
      <c r="E629" s="38"/>
      <c r="F629" s="232" t="s">
        <v>3303</v>
      </c>
      <c r="G629" s="38"/>
      <c r="H629" s="38"/>
      <c r="I629" s="144"/>
      <c r="J629" s="38"/>
      <c r="K629" s="38"/>
      <c r="L629" s="42"/>
      <c r="M629" s="233"/>
      <c r="N629" s="82"/>
      <c r="O629" s="82"/>
      <c r="P629" s="82"/>
      <c r="Q629" s="82"/>
      <c r="R629" s="82"/>
      <c r="S629" s="82"/>
      <c r="T629" s="83"/>
      <c r="AT629" s="16" t="s">
        <v>208</v>
      </c>
      <c r="AU629" s="16" t="s">
        <v>85</v>
      </c>
    </row>
    <row r="630" s="1" customFormat="1" ht="16.5" customHeight="1">
      <c r="B630" s="37"/>
      <c r="C630" s="218" t="s">
        <v>2269</v>
      </c>
      <c r="D630" s="218" t="s">
        <v>201</v>
      </c>
      <c r="E630" s="219" t="s">
        <v>3305</v>
      </c>
      <c r="F630" s="220" t="s">
        <v>3306</v>
      </c>
      <c r="G630" s="221" t="s">
        <v>277</v>
      </c>
      <c r="H630" s="222">
        <v>1</v>
      </c>
      <c r="I630" s="223"/>
      <c r="J630" s="224">
        <f>ROUND(I630*H630,2)</f>
        <v>0</v>
      </c>
      <c r="K630" s="220" t="s">
        <v>205</v>
      </c>
      <c r="L630" s="42"/>
      <c r="M630" s="225" t="s">
        <v>30</v>
      </c>
      <c r="N630" s="226" t="s">
        <v>46</v>
      </c>
      <c r="O630" s="82"/>
      <c r="P630" s="227">
        <f>O630*H630</f>
        <v>0</v>
      </c>
      <c r="Q630" s="227">
        <v>0</v>
      </c>
      <c r="R630" s="227">
        <f>Q630*H630</f>
        <v>0</v>
      </c>
      <c r="S630" s="227">
        <v>0</v>
      </c>
      <c r="T630" s="228">
        <f>S630*H630</f>
        <v>0</v>
      </c>
      <c r="AR630" s="229" t="s">
        <v>336</v>
      </c>
      <c r="AT630" s="229" t="s">
        <v>201</v>
      </c>
      <c r="AU630" s="229" t="s">
        <v>85</v>
      </c>
      <c r="AY630" s="16" t="s">
        <v>199</v>
      </c>
      <c r="BE630" s="230">
        <f>IF(N630="základní",J630,0)</f>
        <v>0</v>
      </c>
      <c r="BF630" s="230">
        <f>IF(N630="snížená",J630,0)</f>
        <v>0</v>
      </c>
      <c r="BG630" s="230">
        <f>IF(N630="zákl. přenesená",J630,0)</f>
        <v>0</v>
      </c>
      <c r="BH630" s="230">
        <f>IF(N630="sníž. přenesená",J630,0)</f>
        <v>0</v>
      </c>
      <c r="BI630" s="230">
        <f>IF(N630="nulová",J630,0)</f>
        <v>0</v>
      </c>
      <c r="BJ630" s="16" t="s">
        <v>83</v>
      </c>
      <c r="BK630" s="230">
        <f>ROUND(I630*H630,2)</f>
        <v>0</v>
      </c>
      <c r="BL630" s="16" t="s">
        <v>336</v>
      </c>
      <c r="BM630" s="229" t="s">
        <v>3307</v>
      </c>
    </row>
    <row r="631" s="1" customFormat="1">
      <c r="B631" s="37"/>
      <c r="C631" s="38"/>
      <c r="D631" s="231" t="s">
        <v>208</v>
      </c>
      <c r="E631" s="38"/>
      <c r="F631" s="232" t="s">
        <v>3308</v>
      </c>
      <c r="G631" s="38"/>
      <c r="H631" s="38"/>
      <c r="I631" s="144"/>
      <c r="J631" s="38"/>
      <c r="K631" s="38"/>
      <c r="L631" s="42"/>
      <c r="M631" s="233"/>
      <c r="N631" s="82"/>
      <c r="O631" s="82"/>
      <c r="P631" s="82"/>
      <c r="Q631" s="82"/>
      <c r="R631" s="82"/>
      <c r="S631" s="82"/>
      <c r="T631" s="83"/>
      <c r="AT631" s="16" t="s">
        <v>208</v>
      </c>
      <c r="AU631" s="16" t="s">
        <v>85</v>
      </c>
    </row>
    <row r="632" s="1" customFormat="1" ht="16.5" customHeight="1">
      <c r="B632" s="37"/>
      <c r="C632" s="263" t="s">
        <v>2271</v>
      </c>
      <c r="D632" s="263" t="s">
        <v>774</v>
      </c>
      <c r="E632" s="264" t="s">
        <v>3309</v>
      </c>
      <c r="F632" s="265" t="s">
        <v>3310</v>
      </c>
      <c r="G632" s="266" t="s">
        <v>277</v>
      </c>
      <c r="H632" s="267">
        <v>1</v>
      </c>
      <c r="I632" s="268"/>
      <c r="J632" s="269">
        <f>ROUND(I632*H632,2)</f>
        <v>0</v>
      </c>
      <c r="K632" s="265" t="s">
        <v>205</v>
      </c>
      <c r="L632" s="270"/>
      <c r="M632" s="271" t="s">
        <v>30</v>
      </c>
      <c r="N632" s="272" t="s">
        <v>46</v>
      </c>
      <c r="O632" s="82"/>
      <c r="P632" s="227">
        <f>O632*H632</f>
        <v>0</v>
      </c>
      <c r="Q632" s="227">
        <v>0.00040000000000000002</v>
      </c>
      <c r="R632" s="227">
        <f>Q632*H632</f>
        <v>0.00040000000000000002</v>
      </c>
      <c r="S632" s="227">
        <v>0</v>
      </c>
      <c r="T632" s="228">
        <f>S632*H632</f>
        <v>0</v>
      </c>
      <c r="AR632" s="229" t="s">
        <v>441</v>
      </c>
      <c r="AT632" s="229" t="s">
        <v>774</v>
      </c>
      <c r="AU632" s="229" t="s">
        <v>85</v>
      </c>
      <c r="AY632" s="16" t="s">
        <v>199</v>
      </c>
      <c r="BE632" s="230">
        <f>IF(N632="základní",J632,0)</f>
        <v>0</v>
      </c>
      <c r="BF632" s="230">
        <f>IF(N632="snížená",J632,0)</f>
        <v>0</v>
      </c>
      <c r="BG632" s="230">
        <f>IF(N632="zákl. přenesená",J632,0)</f>
        <v>0</v>
      </c>
      <c r="BH632" s="230">
        <f>IF(N632="sníž. přenesená",J632,0)</f>
        <v>0</v>
      </c>
      <c r="BI632" s="230">
        <f>IF(N632="nulová",J632,0)</f>
        <v>0</v>
      </c>
      <c r="BJ632" s="16" t="s">
        <v>83</v>
      </c>
      <c r="BK632" s="230">
        <f>ROUND(I632*H632,2)</f>
        <v>0</v>
      </c>
      <c r="BL632" s="16" t="s">
        <v>336</v>
      </c>
      <c r="BM632" s="229" t="s">
        <v>3311</v>
      </c>
    </row>
    <row r="633" s="1" customFormat="1">
      <c r="B633" s="37"/>
      <c r="C633" s="38"/>
      <c r="D633" s="231" t="s">
        <v>208</v>
      </c>
      <c r="E633" s="38"/>
      <c r="F633" s="232" t="s">
        <v>3310</v>
      </c>
      <c r="G633" s="38"/>
      <c r="H633" s="38"/>
      <c r="I633" s="144"/>
      <c r="J633" s="38"/>
      <c r="K633" s="38"/>
      <c r="L633" s="42"/>
      <c r="M633" s="233"/>
      <c r="N633" s="82"/>
      <c r="O633" s="82"/>
      <c r="P633" s="82"/>
      <c r="Q633" s="82"/>
      <c r="R633" s="82"/>
      <c r="S633" s="82"/>
      <c r="T633" s="83"/>
      <c r="AT633" s="16" t="s">
        <v>208</v>
      </c>
      <c r="AU633" s="16" t="s">
        <v>85</v>
      </c>
    </row>
    <row r="634" s="1" customFormat="1" ht="16.5" customHeight="1">
      <c r="B634" s="37"/>
      <c r="C634" s="218" t="s">
        <v>2273</v>
      </c>
      <c r="D634" s="218" t="s">
        <v>201</v>
      </c>
      <c r="E634" s="219" t="s">
        <v>3312</v>
      </c>
      <c r="F634" s="220" t="s">
        <v>3313</v>
      </c>
      <c r="G634" s="221" t="s">
        <v>277</v>
      </c>
      <c r="H634" s="222">
        <v>2</v>
      </c>
      <c r="I634" s="223"/>
      <c r="J634" s="224">
        <f>ROUND(I634*H634,2)</f>
        <v>0</v>
      </c>
      <c r="K634" s="220" t="s">
        <v>205</v>
      </c>
      <c r="L634" s="42"/>
      <c r="M634" s="225" t="s">
        <v>30</v>
      </c>
      <c r="N634" s="226" t="s">
        <v>46</v>
      </c>
      <c r="O634" s="82"/>
      <c r="P634" s="227">
        <f>O634*H634</f>
        <v>0</v>
      </c>
      <c r="Q634" s="227">
        <v>0</v>
      </c>
      <c r="R634" s="227">
        <f>Q634*H634</f>
        <v>0</v>
      </c>
      <c r="S634" s="227">
        <v>0</v>
      </c>
      <c r="T634" s="228">
        <f>S634*H634</f>
        <v>0</v>
      </c>
      <c r="AR634" s="229" t="s">
        <v>336</v>
      </c>
      <c r="AT634" s="229" t="s">
        <v>201</v>
      </c>
      <c r="AU634" s="229" t="s">
        <v>85</v>
      </c>
      <c r="AY634" s="16" t="s">
        <v>199</v>
      </c>
      <c r="BE634" s="230">
        <f>IF(N634="základní",J634,0)</f>
        <v>0</v>
      </c>
      <c r="BF634" s="230">
        <f>IF(N634="snížená",J634,0)</f>
        <v>0</v>
      </c>
      <c r="BG634" s="230">
        <f>IF(N634="zákl. přenesená",J634,0)</f>
        <v>0</v>
      </c>
      <c r="BH634" s="230">
        <f>IF(N634="sníž. přenesená",J634,0)</f>
        <v>0</v>
      </c>
      <c r="BI634" s="230">
        <f>IF(N634="nulová",J634,0)</f>
        <v>0</v>
      </c>
      <c r="BJ634" s="16" t="s">
        <v>83</v>
      </c>
      <c r="BK634" s="230">
        <f>ROUND(I634*H634,2)</f>
        <v>0</v>
      </c>
      <c r="BL634" s="16" t="s">
        <v>336</v>
      </c>
      <c r="BM634" s="229" t="s">
        <v>3314</v>
      </c>
    </row>
    <row r="635" s="1" customFormat="1">
      <c r="B635" s="37"/>
      <c r="C635" s="38"/>
      <c r="D635" s="231" t="s">
        <v>208</v>
      </c>
      <c r="E635" s="38"/>
      <c r="F635" s="232" t="s">
        <v>3315</v>
      </c>
      <c r="G635" s="38"/>
      <c r="H635" s="38"/>
      <c r="I635" s="144"/>
      <c r="J635" s="38"/>
      <c r="K635" s="38"/>
      <c r="L635" s="42"/>
      <c r="M635" s="233"/>
      <c r="N635" s="82"/>
      <c r="O635" s="82"/>
      <c r="P635" s="82"/>
      <c r="Q635" s="82"/>
      <c r="R635" s="82"/>
      <c r="S635" s="82"/>
      <c r="T635" s="83"/>
      <c r="AT635" s="16" t="s">
        <v>208</v>
      </c>
      <c r="AU635" s="16" t="s">
        <v>85</v>
      </c>
    </row>
    <row r="636" s="1" customFormat="1" ht="16.5" customHeight="1">
      <c r="B636" s="37"/>
      <c r="C636" s="263" t="s">
        <v>2275</v>
      </c>
      <c r="D636" s="263" t="s">
        <v>774</v>
      </c>
      <c r="E636" s="264" t="s">
        <v>3316</v>
      </c>
      <c r="F636" s="265" t="s">
        <v>3317</v>
      </c>
      <c r="G636" s="266" t="s">
        <v>277</v>
      </c>
      <c r="H636" s="267">
        <v>1</v>
      </c>
      <c r="I636" s="268"/>
      <c r="J636" s="269">
        <f>ROUND(I636*H636,2)</f>
        <v>0</v>
      </c>
      <c r="K636" s="265" t="s">
        <v>30</v>
      </c>
      <c r="L636" s="270"/>
      <c r="M636" s="271" t="s">
        <v>30</v>
      </c>
      <c r="N636" s="272" t="s">
        <v>46</v>
      </c>
      <c r="O636" s="82"/>
      <c r="P636" s="227">
        <f>O636*H636</f>
        <v>0</v>
      </c>
      <c r="Q636" s="227">
        <v>8.0000000000000007E-05</v>
      </c>
      <c r="R636" s="227">
        <f>Q636*H636</f>
        <v>8.0000000000000007E-05</v>
      </c>
      <c r="S636" s="227">
        <v>0</v>
      </c>
      <c r="T636" s="228">
        <f>S636*H636</f>
        <v>0</v>
      </c>
      <c r="AR636" s="229" t="s">
        <v>441</v>
      </c>
      <c r="AT636" s="229" t="s">
        <v>774</v>
      </c>
      <c r="AU636" s="229" t="s">
        <v>85</v>
      </c>
      <c r="AY636" s="16" t="s">
        <v>199</v>
      </c>
      <c r="BE636" s="230">
        <f>IF(N636="základní",J636,0)</f>
        <v>0</v>
      </c>
      <c r="BF636" s="230">
        <f>IF(N636="snížená",J636,0)</f>
        <v>0</v>
      </c>
      <c r="BG636" s="230">
        <f>IF(N636="zákl. přenesená",J636,0)</f>
        <v>0</v>
      </c>
      <c r="BH636" s="230">
        <f>IF(N636="sníž. přenesená",J636,0)</f>
        <v>0</v>
      </c>
      <c r="BI636" s="230">
        <f>IF(N636="nulová",J636,0)</f>
        <v>0</v>
      </c>
      <c r="BJ636" s="16" t="s">
        <v>83</v>
      </c>
      <c r="BK636" s="230">
        <f>ROUND(I636*H636,2)</f>
        <v>0</v>
      </c>
      <c r="BL636" s="16" t="s">
        <v>336</v>
      </c>
      <c r="BM636" s="229" t="s">
        <v>3318</v>
      </c>
    </row>
    <row r="637" s="1" customFormat="1" ht="16.5" customHeight="1">
      <c r="B637" s="37"/>
      <c r="C637" s="263" t="s">
        <v>2277</v>
      </c>
      <c r="D637" s="263" t="s">
        <v>774</v>
      </c>
      <c r="E637" s="264" t="s">
        <v>3319</v>
      </c>
      <c r="F637" s="265" t="s">
        <v>3320</v>
      </c>
      <c r="G637" s="266" t="s">
        <v>277</v>
      </c>
      <c r="H637" s="267">
        <v>1</v>
      </c>
      <c r="I637" s="268"/>
      <c r="J637" s="269">
        <f>ROUND(I637*H637,2)</f>
        <v>0</v>
      </c>
      <c r="K637" s="265" t="s">
        <v>30</v>
      </c>
      <c r="L637" s="270"/>
      <c r="M637" s="271" t="s">
        <v>30</v>
      </c>
      <c r="N637" s="272" t="s">
        <v>46</v>
      </c>
      <c r="O637" s="82"/>
      <c r="P637" s="227">
        <f>O637*H637</f>
        <v>0</v>
      </c>
      <c r="Q637" s="227">
        <v>8.0000000000000007E-05</v>
      </c>
      <c r="R637" s="227">
        <f>Q637*H637</f>
        <v>8.0000000000000007E-05</v>
      </c>
      <c r="S637" s="227">
        <v>0</v>
      </c>
      <c r="T637" s="228">
        <f>S637*H637</f>
        <v>0</v>
      </c>
      <c r="AR637" s="229" t="s">
        <v>441</v>
      </c>
      <c r="AT637" s="229" t="s">
        <v>774</v>
      </c>
      <c r="AU637" s="229" t="s">
        <v>85</v>
      </c>
      <c r="AY637" s="16" t="s">
        <v>199</v>
      </c>
      <c r="BE637" s="230">
        <f>IF(N637="základní",J637,0)</f>
        <v>0</v>
      </c>
      <c r="BF637" s="230">
        <f>IF(N637="snížená",J637,0)</f>
        <v>0</v>
      </c>
      <c r="BG637" s="230">
        <f>IF(N637="zákl. přenesená",J637,0)</f>
        <v>0</v>
      </c>
      <c r="BH637" s="230">
        <f>IF(N637="sníž. přenesená",J637,0)</f>
        <v>0</v>
      </c>
      <c r="BI637" s="230">
        <f>IF(N637="nulová",J637,0)</f>
        <v>0</v>
      </c>
      <c r="BJ637" s="16" t="s">
        <v>83</v>
      </c>
      <c r="BK637" s="230">
        <f>ROUND(I637*H637,2)</f>
        <v>0</v>
      </c>
      <c r="BL637" s="16" t="s">
        <v>336</v>
      </c>
      <c r="BM637" s="229" t="s">
        <v>3321</v>
      </c>
    </row>
    <row r="638" s="1" customFormat="1" ht="16.5" customHeight="1">
      <c r="B638" s="37"/>
      <c r="C638" s="218" t="s">
        <v>2279</v>
      </c>
      <c r="D638" s="218" t="s">
        <v>201</v>
      </c>
      <c r="E638" s="219" t="s">
        <v>3322</v>
      </c>
      <c r="F638" s="220" t="s">
        <v>3323</v>
      </c>
      <c r="G638" s="221" t="s">
        <v>277</v>
      </c>
      <c r="H638" s="222">
        <v>1</v>
      </c>
      <c r="I638" s="223"/>
      <c r="J638" s="224">
        <f>ROUND(I638*H638,2)</f>
        <v>0</v>
      </c>
      <c r="K638" s="220" t="s">
        <v>205</v>
      </c>
      <c r="L638" s="42"/>
      <c r="M638" s="225" t="s">
        <v>30</v>
      </c>
      <c r="N638" s="226" t="s">
        <v>46</v>
      </c>
      <c r="O638" s="82"/>
      <c r="P638" s="227">
        <f>O638*H638</f>
        <v>0</v>
      </c>
      <c r="Q638" s="227">
        <v>0</v>
      </c>
      <c r="R638" s="227">
        <f>Q638*H638</f>
        <v>0</v>
      </c>
      <c r="S638" s="227">
        <v>0</v>
      </c>
      <c r="T638" s="228">
        <f>S638*H638</f>
        <v>0</v>
      </c>
      <c r="AR638" s="229" t="s">
        <v>336</v>
      </c>
      <c r="AT638" s="229" t="s">
        <v>201</v>
      </c>
      <c r="AU638" s="229" t="s">
        <v>85</v>
      </c>
      <c r="AY638" s="16" t="s">
        <v>199</v>
      </c>
      <c r="BE638" s="230">
        <f>IF(N638="základní",J638,0)</f>
        <v>0</v>
      </c>
      <c r="BF638" s="230">
        <f>IF(N638="snížená",J638,0)</f>
        <v>0</v>
      </c>
      <c r="BG638" s="230">
        <f>IF(N638="zákl. přenesená",J638,0)</f>
        <v>0</v>
      </c>
      <c r="BH638" s="230">
        <f>IF(N638="sníž. přenesená",J638,0)</f>
        <v>0</v>
      </c>
      <c r="BI638" s="230">
        <f>IF(N638="nulová",J638,0)</f>
        <v>0</v>
      </c>
      <c r="BJ638" s="16" t="s">
        <v>83</v>
      </c>
      <c r="BK638" s="230">
        <f>ROUND(I638*H638,2)</f>
        <v>0</v>
      </c>
      <c r="BL638" s="16" t="s">
        <v>336</v>
      </c>
      <c r="BM638" s="229" t="s">
        <v>3324</v>
      </c>
    </row>
    <row r="639" s="1" customFormat="1">
      <c r="B639" s="37"/>
      <c r="C639" s="38"/>
      <c r="D639" s="231" t="s">
        <v>208</v>
      </c>
      <c r="E639" s="38"/>
      <c r="F639" s="232" t="s">
        <v>3325</v>
      </c>
      <c r="G639" s="38"/>
      <c r="H639" s="38"/>
      <c r="I639" s="144"/>
      <c r="J639" s="38"/>
      <c r="K639" s="38"/>
      <c r="L639" s="42"/>
      <c r="M639" s="233"/>
      <c r="N639" s="82"/>
      <c r="O639" s="82"/>
      <c r="P639" s="82"/>
      <c r="Q639" s="82"/>
      <c r="R639" s="82"/>
      <c r="S639" s="82"/>
      <c r="T639" s="83"/>
      <c r="AT639" s="16" t="s">
        <v>208</v>
      </c>
      <c r="AU639" s="16" t="s">
        <v>85</v>
      </c>
    </row>
    <row r="640" s="1" customFormat="1" ht="16.5" customHeight="1">
      <c r="B640" s="37"/>
      <c r="C640" s="263" t="s">
        <v>2136</v>
      </c>
      <c r="D640" s="263" t="s">
        <v>774</v>
      </c>
      <c r="E640" s="264" t="s">
        <v>3326</v>
      </c>
      <c r="F640" s="265" t="s">
        <v>3327</v>
      </c>
      <c r="G640" s="266" t="s">
        <v>277</v>
      </c>
      <c r="H640" s="267">
        <v>1</v>
      </c>
      <c r="I640" s="268"/>
      <c r="J640" s="269">
        <f>ROUND(I640*H640,2)</f>
        <v>0</v>
      </c>
      <c r="K640" s="265" t="s">
        <v>30</v>
      </c>
      <c r="L640" s="270"/>
      <c r="M640" s="271" t="s">
        <v>30</v>
      </c>
      <c r="N640" s="272" t="s">
        <v>46</v>
      </c>
      <c r="O640" s="82"/>
      <c r="P640" s="227">
        <f>O640*H640</f>
        <v>0</v>
      </c>
      <c r="Q640" s="227">
        <v>0</v>
      </c>
      <c r="R640" s="227">
        <f>Q640*H640</f>
        <v>0</v>
      </c>
      <c r="S640" s="227">
        <v>0</v>
      </c>
      <c r="T640" s="228">
        <f>S640*H640</f>
        <v>0</v>
      </c>
      <c r="AR640" s="229" t="s">
        <v>441</v>
      </c>
      <c r="AT640" s="229" t="s">
        <v>774</v>
      </c>
      <c r="AU640" s="229" t="s">
        <v>85</v>
      </c>
      <c r="AY640" s="16" t="s">
        <v>199</v>
      </c>
      <c r="BE640" s="230">
        <f>IF(N640="základní",J640,0)</f>
        <v>0</v>
      </c>
      <c r="BF640" s="230">
        <f>IF(N640="snížená",J640,0)</f>
        <v>0</v>
      </c>
      <c r="BG640" s="230">
        <f>IF(N640="zákl. přenesená",J640,0)</f>
        <v>0</v>
      </c>
      <c r="BH640" s="230">
        <f>IF(N640="sníž. přenesená",J640,0)</f>
        <v>0</v>
      </c>
      <c r="BI640" s="230">
        <f>IF(N640="nulová",J640,0)</f>
        <v>0</v>
      </c>
      <c r="BJ640" s="16" t="s">
        <v>83</v>
      </c>
      <c r="BK640" s="230">
        <f>ROUND(I640*H640,2)</f>
        <v>0</v>
      </c>
      <c r="BL640" s="16" t="s">
        <v>336</v>
      </c>
      <c r="BM640" s="229" t="s">
        <v>3328</v>
      </c>
    </row>
    <row r="641" s="1" customFormat="1" ht="16.5" customHeight="1">
      <c r="B641" s="37"/>
      <c r="C641" s="218" t="s">
        <v>2138</v>
      </c>
      <c r="D641" s="218" t="s">
        <v>201</v>
      </c>
      <c r="E641" s="219" t="s">
        <v>3329</v>
      </c>
      <c r="F641" s="220" t="s">
        <v>3330</v>
      </c>
      <c r="G641" s="221" t="s">
        <v>277</v>
      </c>
      <c r="H641" s="222">
        <v>1</v>
      </c>
      <c r="I641" s="223"/>
      <c r="J641" s="224">
        <f>ROUND(I641*H641,2)</f>
        <v>0</v>
      </c>
      <c r="K641" s="220" t="s">
        <v>205</v>
      </c>
      <c r="L641" s="42"/>
      <c r="M641" s="225" t="s">
        <v>30</v>
      </c>
      <c r="N641" s="226" t="s">
        <v>46</v>
      </c>
      <c r="O641" s="82"/>
      <c r="P641" s="227">
        <f>O641*H641</f>
        <v>0</v>
      </c>
      <c r="Q641" s="227">
        <v>0</v>
      </c>
      <c r="R641" s="227">
        <f>Q641*H641</f>
        <v>0</v>
      </c>
      <c r="S641" s="227">
        <v>0</v>
      </c>
      <c r="T641" s="228">
        <f>S641*H641</f>
        <v>0</v>
      </c>
      <c r="AR641" s="229" t="s">
        <v>336</v>
      </c>
      <c r="AT641" s="229" t="s">
        <v>201</v>
      </c>
      <c r="AU641" s="229" t="s">
        <v>85</v>
      </c>
      <c r="AY641" s="16" t="s">
        <v>199</v>
      </c>
      <c r="BE641" s="230">
        <f>IF(N641="základní",J641,0)</f>
        <v>0</v>
      </c>
      <c r="BF641" s="230">
        <f>IF(N641="snížená",J641,0)</f>
        <v>0</v>
      </c>
      <c r="BG641" s="230">
        <f>IF(N641="zákl. přenesená",J641,0)</f>
        <v>0</v>
      </c>
      <c r="BH641" s="230">
        <f>IF(N641="sníž. přenesená",J641,0)</f>
        <v>0</v>
      </c>
      <c r="BI641" s="230">
        <f>IF(N641="nulová",J641,0)</f>
        <v>0</v>
      </c>
      <c r="BJ641" s="16" t="s">
        <v>83</v>
      </c>
      <c r="BK641" s="230">
        <f>ROUND(I641*H641,2)</f>
        <v>0</v>
      </c>
      <c r="BL641" s="16" t="s">
        <v>336</v>
      </c>
      <c r="BM641" s="229" t="s">
        <v>3331</v>
      </c>
    </row>
    <row r="642" s="1" customFormat="1">
      <c r="B642" s="37"/>
      <c r="C642" s="38"/>
      <c r="D642" s="231" t="s">
        <v>208</v>
      </c>
      <c r="E642" s="38"/>
      <c r="F642" s="232" t="s">
        <v>3332</v>
      </c>
      <c r="G642" s="38"/>
      <c r="H642" s="38"/>
      <c r="I642" s="144"/>
      <c r="J642" s="38"/>
      <c r="K642" s="38"/>
      <c r="L642" s="42"/>
      <c r="M642" s="233"/>
      <c r="N642" s="82"/>
      <c r="O642" s="82"/>
      <c r="P642" s="82"/>
      <c r="Q642" s="82"/>
      <c r="R642" s="82"/>
      <c r="S642" s="82"/>
      <c r="T642" s="83"/>
      <c r="AT642" s="16" t="s">
        <v>208</v>
      </c>
      <c r="AU642" s="16" t="s">
        <v>85</v>
      </c>
    </row>
    <row r="643" s="1" customFormat="1">
      <c r="B643" s="37"/>
      <c r="C643" s="38"/>
      <c r="D643" s="231" t="s">
        <v>210</v>
      </c>
      <c r="E643" s="38"/>
      <c r="F643" s="234" t="s">
        <v>3333</v>
      </c>
      <c r="G643" s="38"/>
      <c r="H643" s="38"/>
      <c r="I643" s="144"/>
      <c r="J643" s="38"/>
      <c r="K643" s="38"/>
      <c r="L643" s="42"/>
      <c r="M643" s="233"/>
      <c r="N643" s="82"/>
      <c r="O643" s="82"/>
      <c r="P643" s="82"/>
      <c r="Q643" s="82"/>
      <c r="R643" s="82"/>
      <c r="S643" s="82"/>
      <c r="T643" s="83"/>
      <c r="AT643" s="16" t="s">
        <v>210</v>
      </c>
      <c r="AU643" s="16" t="s">
        <v>85</v>
      </c>
    </row>
    <row r="644" s="1" customFormat="1" ht="16.5" customHeight="1">
      <c r="B644" s="37"/>
      <c r="C644" s="263" t="s">
        <v>2140</v>
      </c>
      <c r="D644" s="263" t="s">
        <v>774</v>
      </c>
      <c r="E644" s="264" t="s">
        <v>3334</v>
      </c>
      <c r="F644" s="265" t="s">
        <v>3335</v>
      </c>
      <c r="G644" s="266" t="s">
        <v>277</v>
      </c>
      <c r="H644" s="267">
        <v>1</v>
      </c>
      <c r="I644" s="268"/>
      <c r="J644" s="269">
        <f>ROUND(I644*H644,2)</f>
        <v>0</v>
      </c>
      <c r="K644" s="265" t="s">
        <v>30</v>
      </c>
      <c r="L644" s="270"/>
      <c r="M644" s="271" t="s">
        <v>30</v>
      </c>
      <c r="N644" s="272" t="s">
        <v>46</v>
      </c>
      <c r="O644" s="82"/>
      <c r="P644" s="227">
        <f>O644*H644</f>
        <v>0</v>
      </c>
      <c r="Q644" s="227">
        <v>0</v>
      </c>
      <c r="R644" s="227">
        <f>Q644*H644</f>
        <v>0</v>
      </c>
      <c r="S644" s="227">
        <v>0</v>
      </c>
      <c r="T644" s="228">
        <f>S644*H644</f>
        <v>0</v>
      </c>
      <c r="AR644" s="229" t="s">
        <v>441</v>
      </c>
      <c r="AT644" s="229" t="s">
        <v>774</v>
      </c>
      <c r="AU644" s="229" t="s">
        <v>85</v>
      </c>
      <c r="AY644" s="16" t="s">
        <v>199</v>
      </c>
      <c r="BE644" s="230">
        <f>IF(N644="základní",J644,0)</f>
        <v>0</v>
      </c>
      <c r="BF644" s="230">
        <f>IF(N644="snížená",J644,0)</f>
        <v>0</v>
      </c>
      <c r="BG644" s="230">
        <f>IF(N644="zákl. přenesená",J644,0)</f>
        <v>0</v>
      </c>
      <c r="BH644" s="230">
        <f>IF(N644="sníž. přenesená",J644,0)</f>
        <v>0</v>
      </c>
      <c r="BI644" s="230">
        <f>IF(N644="nulová",J644,0)</f>
        <v>0</v>
      </c>
      <c r="BJ644" s="16" t="s">
        <v>83</v>
      </c>
      <c r="BK644" s="230">
        <f>ROUND(I644*H644,2)</f>
        <v>0</v>
      </c>
      <c r="BL644" s="16" t="s">
        <v>336</v>
      </c>
      <c r="BM644" s="229" t="s">
        <v>3336</v>
      </c>
    </row>
    <row r="645" s="1" customFormat="1" ht="16.5" customHeight="1">
      <c r="B645" s="37"/>
      <c r="C645" s="218" t="s">
        <v>2145</v>
      </c>
      <c r="D645" s="218" t="s">
        <v>201</v>
      </c>
      <c r="E645" s="219" t="s">
        <v>3337</v>
      </c>
      <c r="F645" s="220" t="s">
        <v>3338</v>
      </c>
      <c r="G645" s="221" t="s">
        <v>1322</v>
      </c>
      <c r="H645" s="222">
        <v>14</v>
      </c>
      <c r="I645" s="223"/>
      <c r="J645" s="224">
        <f>ROUND(I645*H645,2)</f>
        <v>0</v>
      </c>
      <c r="K645" s="220" t="s">
        <v>205</v>
      </c>
      <c r="L645" s="42"/>
      <c r="M645" s="225" t="s">
        <v>30</v>
      </c>
      <c r="N645" s="226" t="s">
        <v>46</v>
      </c>
      <c r="O645" s="82"/>
      <c r="P645" s="227">
        <f>O645*H645</f>
        <v>0</v>
      </c>
      <c r="Q645" s="227">
        <v>0</v>
      </c>
      <c r="R645" s="227">
        <f>Q645*H645</f>
        <v>0</v>
      </c>
      <c r="S645" s="227">
        <v>0</v>
      </c>
      <c r="T645" s="228">
        <f>S645*H645</f>
        <v>0</v>
      </c>
      <c r="AR645" s="229" t="s">
        <v>3339</v>
      </c>
      <c r="AT645" s="229" t="s">
        <v>201</v>
      </c>
      <c r="AU645" s="229" t="s">
        <v>85</v>
      </c>
      <c r="AY645" s="16" t="s">
        <v>199</v>
      </c>
      <c r="BE645" s="230">
        <f>IF(N645="základní",J645,0)</f>
        <v>0</v>
      </c>
      <c r="BF645" s="230">
        <f>IF(N645="snížená",J645,0)</f>
        <v>0</v>
      </c>
      <c r="BG645" s="230">
        <f>IF(N645="zákl. přenesená",J645,0)</f>
        <v>0</v>
      </c>
      <c r="BH645" s="230">
        <f>IF(N645="sníž. přenesená",J645,0)</f>
        <v>0</v>
      </c>
      <c r="BI645" s="230">
        <f>IF(N645="nulová",J645,0)</f>
        <v>0</v>
      </c>
      <c r="BJ645" s="16" t="s">
        <v>83</v>
      </c>
      <c r="BK645" s="230">
        <f>ROUND(I645*H645,2)</f>
        <v>0</v>
      </c>
      <c r="BL645" s="16" t="s">
        <v>3339</v>
      </c>
      <c r="BM645" s="229" t="s">
        <v>3340</v>
      </c>
    </row>
    <row r="646" s="1" customFormat="1">
      <c r="B646" s="37"/>
      <c r="C646" s="38"/>
      <c r="D646" s="231" t="s">
        <v>208</v>
      </c>
      <c r="E646" s="38"/>
      <c r="F646" s="232" t="s">
        <v>3341</v>
      </c>
      <c r="G646" s="38"/>
      <c r="H646" s="38"/>
      <c r="I646" s="144"/>
      <c r="J646" s="38"/>
      <c r="K646" s="38"/>
      <c r="L646" s="42"/>
      <c r="M646" s="233"/>
      <c r="N646" s="82"/>
      <c r="O646" s="82"/>
      <c r="P646" s="82"/>
      <c r="Q646" s="82"/>
      <c r="R646" s="82"/>
      <c r="S646" s="82"/>
      <c r="T646" s="83"/>
      <c r="AT646" s="16" t="s">
        <v>208</v>
      </c>
      <c r="AU646" s="16" t="s">
        <v>85</v>
      </c>
    </row>
    <row r="647" s="12" customFormat="1">
      <c r="B647" s="235"/>
      <c r="C647" s="236"/>
      <c r="D647" s="231" t="s">
        <v>214</v>
      </c>
      <c r="E647" s="237" t="s">
        <v>30</v>
      </c>
      <c r="F647" s="238" t="s">
        <v>3342</v>
      </c>
      <c r="G647" s="236"/>
      <c r="H647" s="239">
        <v>10</v>
      </c>
      <c r="I647" s="240"/>
      <c r="J647" s="236"/>
      <c r="K647" s="236"/>
      <c r="L647" s="241"/>
      <c r="M647" s="242"/>
      <c r="N647" s="243"/>
      <c r="O647" s="243"/>
      <c r="P647" s="243"/>
      <c r="Q647" s="243"/>
      <c r="R647" s="243"/>
      <c r="S647" s="243"/>
      <c r="T647" s="244"/>
      <c r="AT647" s="245" t="s">
        <v>214</v>
      </c>
      <c r="AU647" s="245" t="s">
        <v>85</v>
      </c>
      <c r="AV647" s="12" t="s">
        <v>85</v>
      </c>
      <c r="AW647" s="12" t="s">
        <v>36</v>
      </c>
      <c r="AX647" s="12" t="s">
        <v>75</v>
      </c>
      <c r="AY647" s="245" t="s">
        <v>199</v>
      </c>
    </row>
    <row r="648" s="12" customFormat="1">
      <c r="B648" s="235"/>
      <c r="C648" s="236"/>
      <c r="D648" s="231" t="s">
        <v>214</v>
      </c>
      <c r="E648" s="237" t="s">
        <v>30</v>
      </c>
      <c r="F648" s="238" t="s">
        <v>3343</v>
      </c>
      <c r="G648" s="236"/>
      <c r="H648" s="239">
        <v>4</v>
      </c>
      <c r="I648" s="240"/>
      <c r="J648" s="236"/>
      <c r="K648" s="236"/>
      <c r="L648" s="241"/>
      <c r="M648" s="242"/>
      <c r="N648" s="243"/>
      <c r="O648" s="243"/>
      <c r="P648" s="243"/>
      <c r="Q648" s="243"/>
      <c r="R648" s="243"/>
      <c r="S648" s="243"/>
      <c r="T648" s="244"/>
      <c r="AT648" s="245" t="s">
        <v>214</v>
      </c>
      <c r="AU648" s="245" t="s">
        <v>85</v>
      </c>
      <c r="AV648" s="12" t="s">
        <v>85</v>
      </c>
      <c r="AW648" s="12" t="s">
        <v>36</v>
      </c>
      <c r="AX648" s="12" t="s">
        <v>75</v>
      </c>
      <c r="AY648" s="245" t="s">
        <v>199</v>
      </c>
    </row>
    <row r="649" s="13" customFormat="1">
      <c r="B649" s="246"/>
      <c r="C649" s="247"/>
      <c r="D649" s="231" t="s">
        <v>214</v>
      </c>
      <c r="E649" s="248" t="s">
        <v>30</v>
      </c>
      <c r="F649" s="249" t="s">
        <v>216</v>
      </c>
      <c r="G649" s="247"/>
      <c r="H649" s="250">
        <v>14</v>
      </c>
      <c r="I649" s="251"/>
      <c r="J649" s="247"/>
      <c r="K649" s="247"/>
      <c r="L649" s="252"/>
      <c r="M649" s="253"/>
      <c r="N649" s="254"/>
      <c r="O649" s="254"/>
      <c r="P649" s="254"/>
      <c r="Q649" s="254"/>
      <c r="R649" s="254"/>
      <c r="S649" s="254"/>
      <c r="T649" s="255"/>
      <c r="AT649" s="256" t="s">
        <v>214</v>
      </c>
      <c r="AU649" s="256" t="s">
        <v>85</v>
      </c>
      <c r="AV649" s="13" t="s">
        <v>206</v>
      </c>
      <c r="AW649" s="13" t="s">
        <v>4</v>
      </c>
      <c r="AX649" s="13" t="s">
        <v>83</v>
      </c>
      <c r="AY649" s="256" t="s">
        <v>199</v>
      </c>
    </row>
    <row r="650" s="1" customFormat="1" ht="16.5" customHeight="1">
      <c r="B650" s="37"/>
      <c r="C650" s="263" t="s">
        <v>2150</v>
      </c>
      <c r="D650" s="263" t="s">
        <v>774</v>
      </c>
      <c r="E650" s="264" t="s">
        <v>3344</v>
      </c>
      <c r="F650" s="265" t="s">
        <v>3345</v>
      </c>
      <c r="G650" s="266" t="s">
        <v>277</v>
      </c>
      <c r="H650" s="267">
        <v>1</v>
      </c>
      <c r="I650" s="268"/>
      <c r="J650" s="269">
        <f>ROUND(I650*H650,2)</f>
        <v>0</v>
      </c>
      <c r="K650" s="265" t="s">
        <v>30</v>
      </c>
      <c r="L650" s="270"/>
      <c r="M650" s="271" t="s">
        <v>30</v>
      </c>
      <c r="N650" s="272" t="s">
        <v>46</v>
      </c>
      <c r="O650" s="82"/>
      <c r="P650" s="227">
        <f>O650*H650</f>
        <v>0</v>
      </c>
      <c r="Q650" s="227">
        <v>0</v>
      </c>
      <c r="R650" s="227">
        <f>Q650*H650</f>
        <v>0</v>
      </c>
      <c r="S650" s="227">
        <v>0</v>
      </c>
      <c r="T650" s="228">
        <f>S650*H650</f>
        <v>0</v>
      </c>
      <c r="AR650" s="229" t="s">
        <v>3339</v>
      </c>
      <c r="AT650" s="229" t="s">
        <v>774</v>
      </c>
      <c r="AU650" s="229" t="s">
        <v>85</v>
      </c>
      <c r="AY650" s="16" t="s">
        <v>199</v>
      </c>
      <c r="BE650" s="230">
        <f>IF(N650="základní",J650,0)</f>
        <v>0</v>
      </c>
      <c r="BF650" s="230">
        <f>IF(N650="snížená",J650,0)</f>
        <v>0</v>
      </c>
      <c r="BG650" s="230">
        <f>IF(N650="zákl. přenesená",J650,0)</f>
        <v>0</v>
      </c>
      <c r="BH650" s="230">
        <f>IF(N650="sníž. přenesená",J650,0)</f>
        <v>0</v>
      </c>
      <c r="BI650" s="230">
        <f>IF(N650="nulová",J650,0)</f>
        <v>0</v>
      </c>
      <c r="BJ650" s="16" t="s">
        <v>83</v>
      </c>
      <c r="BK650" s="230">
        <f>ROUND(I650*H650,2)</f>
        <v>0</v>
      </c>
      <c r="BL650" s="16" t="s">
        <v>3339</v>
      </c>
      <c r="BM650" s="229" t="s">
        <v>3346</v>
      </c>
    </row>
    <row r="651" s="1" customFormat="1" ht="16.5" customHeight="1">
      <c r="B651" s="37"/>
      <c r="C651" s="263" t="s">
        <v>2155</v>
      </c>
      <c r="D651" s="263" t="s">
        <v>774</v>
      </c>
      <c r="E651" s="264" t="s">
        <v>3347</v>
      </c>
      <c r="F651" s="265" t="s">
        <v>3348</v>
      </c>
      <c r="G651" s="266" t="s">
        <v>277</v>
      </c>
      <c r="H651" s="267">
        <v>1</v>
      </c>
      <c r="I651" s="268"/>
      <c r="J651" s="269">
        <f>ROUND(I651*H651,2)</f>
        <v>0</v>
      </c>
      <c r="K651" s="265" t="s">
        <v>30</v>
      </c>
      <c r="L651" s="270"/>
      <c r="M651" s="271" t="s">
        <v>30</v>
      </c>
      <c r="N651" s="272" t="s">
        <v>46</v>
      </c>
      <c r="O651" s="82"/>
      <c r="P651" s="227">
        <f>O651*H651</f>
        <v>0</v>
      </c>
      <c r="Q651" s="227">
        <v>0</v>
      </c>
      <c r="R651" s="227">
        <f>Q651*H651</f>
        <v>0</v>
      </c>
      <c r="S651" s="227">
        <v>0</v>
      </c>
      <c r="T651" s="228">
        <f>S651*H651</f>
        <v>0</v>
      </c>
      <c r="AR651" s="229" t="s">
        <v>3339</v>
      </c>
      <c r="AT651" s="229" t="s">
        <v>774</v>
      </c>
      <c r="AU651" s="229" t="s">
        <v>85</v>
      </c>
      <c r="AY651" s="16" t="s">
        <v>199</v>
      </c>
      <c r="BE651" s="230">
        <f>IF(N651="základní",J651,0)</f>
        <v>0</v>
      </c>
      <c r="BF651" s="230">
        <f>IF(N651="snížená",J651,0)</f>
        <v>0</v>
      </c>
      <c r="BG651" s="230">
        <f>IF(N651="zákl. přenesená",J651,0)</f>
        <v>0</v>
      </c>
      <c r="BH651" s="230">
        <f>IF(N651="sníž. přenesená",J651,0)</f>
        <v>0</v>
      </c>
      <c r="BI651" s="230">
        <f>IF(N651="nulová",J651,0)</f>
        <v>0</v>
      </c>
      <c r="BJ651" s="16" t="s">
        <v>83</v>
      </c>
      <c r="BK651" s="230">
        <f>ROUND(I651*H651,2)</f>
        <v>0</v>
      </c>
      <c r="BL651" s="16" t="s">
        <v>3339</v>
      </c>
      <c r="BM651" s="229" t="s">
        <v>3349</v>
      </c>
    </row>
    <row r="652" s="1" customFormat="1" ht="16.5" customHeight="1">
      <c r="B652" s="37"/>
      <c r="C652" s="263" t="s">
        <v>2160</v>
      </c>
      <c r="D652" s="263" t="s">
        <v>774</v>
      </c>
      <c r="E652" s="264" t="s">
        <v>3350</v>
      </c>
      <c r="F652" s="265" t="s">
        <v>3351</v>
      </c>
      <c r="G652" s="266" t="s">
        <v>277</v>
      </c>
      <c r="H652" s="267">
        <v>1</v>
      </c>
      <c r="I652" s="268"/>
      <c r="J652" s="269">
        <f>ROUND(I652*H652,2)</f>
        <v>0</v>
      </c>
      <c r="K652" s="265" t="s">
        <v>30</v>
      </c>
      <c r="L652" s="270"/>
      <c r="M652" s="271" t="s">
        <v>30</v>
      </c>
      <c r="N652" s="272" t="s">
        <v>46</v>
      </c>
      <c r="O652" s="82"/>
      <c r="P652" s="227">
        <f>O652*H652</f>
        <v>0</v>
      </c>
      <c r="Q652" s="227">
        <v>0</v>
      </c>
      <c r="R652" s="227">
        <f>Q652*H652</f>
        <v>0</v>
      </c>
      <c r="S652" s="227">
        <v>0</v>
      </c>
      <c r="T652" s="228">
        <f>S652*H652</f>
        <v>0</v>
      </c>
      <c r="AR652" s="229" t="s">
        <v>3339</v>
      </c>
      <c r="AT652" s="229" t="s">
        <v>774</v>
      </c>
      <c r="AU652" s="229" t="s">
        <v>85</v>
      </c>
      <c r="AY652" s="16" t="s">
        <v>199</v>
      </c>
      <c r="BE652" s="230">
        <f>IF(N652="základní",J652,0)</f>
        <v>0</v>
      </c>
      <c r="BF652" s="230">
        <f>IF(N652="snížená",J652,0)</f>
        <v>0</v>
      </c>
      <c r="BG652" s="230">
        <f>IF(N652="zákl. přenesená",J652,0)</f>
        <v>0</v>
      </c>
      <c r="BH652" s="230">
        <f>IF(N652="sníž. přenesená",J652,0)</f>
        <v>0</v>
      </c>
      <c r="BI652" s="230">
        <f>IF(N652="nulová",J652,0)</f>
        <v>0</v>
      </c>
      <c r="BJ652" s="16" t="s">
        <v>83</v>
      </c>
      <c r="BK652" s="230">
        <f>ROUND(I652*H652,2)</f>
        <v>0</v>
      </c>
      <c r="BL652" s="16" t="s">
        <v>3339</v>
      </c>
      <c r="BM652" s="229" t="s">
        <v>3352</v>
      </c>
    </row>
    <row r="653" s="1" customFormat="1" ht="16.5" customHeight="1">
      <c r="B653" s="37"/>
      <c r="C653" s="263" t="s">
        <v>2165</v>
      </c>
      <c r="D653" s="263" t="s">
        <v>774</v>
      </c>
      <c r="E653" s="264" t="s">
        <v>3353</v>
      </c>
      <c r="F653" s="265" t="s">
        <v>3354</v>
      </c>
      <c r="G653" s="266" t="s">
        <v>3355</v>
      </c>
      <c r="H653" s="267">
        <v>1</v>
      </c>
      <c r="I653" s="268"/>
      <c r="J653" s="269">
        <f>ROUND(I653*H653,2)</f>
        <v>0</v>
      </c>
      <c r="K653" s="265" t="s">
        <v>30</v>
      </c>
      <c r="L653" s="270"/>
      <c r="M653" s="271" t="s">
        <v>30</v>
      </c>
      <c r="N653" s="272" t="s">
        <v>46</v>
      </c>
      <c r="O653" s="82"/>
      <c r="P653" s="227">
        <f>O653*H653</f>
        <v>0</v>
      </c>
      <c r="Q653" s="227">
        <v>0</v>
      </c>
      <c r="R653" s="227">
        <f>Q653*H653</f>
        <v>0</v>
      </c>
      <c r="S653" s="227">
        <v>0</v>
      </c>
      <c r="T653" s="228">
        <f>S653*H653</f>
        <v>0</v>
      </c>
      <c r="AR653" s="229" t="s">
        <v>3339</v>
      </c>
      <c r="AT653" s="229" t="s">
        <v>774</v>
      </c>
      <c r="AU653" s="229" t="s">
        <v>85</v>
      </c>
      <c r="AY653" s="16" t="s">
        <v>199</v>
      </c>
      <c r="BE653" s="230">
        <f>IF(N653="základní",J653,0)</f>
        <v>0</v>
      </c>
      <c r="BF653" s="230">
        <f>IF(N653="snížená",J653,0)</f>
        <v>0</v>
      </c>
      <c r="BG653" s="230">
        <f>IF(N653="zákl. přenesená",J653,0)</f>
        <v>0</v>
      </c>
      <c r="BH653" s="230">
        <f>IF(N653="sníž. přenesená",J653,0)</f>
        <v>0</v>
      </c>
      <c r="BI653" s="230">
        <f>IF(N653="nulová",J653,0)</f>
        <v>0</v>
      </c>
      <c r="BJ653" s="16" t="s">
        <v>83</v>
      </c>
      <c r="BK653" s="230">
        <f>ROUND(I653*H653,2)</f>
        <v>0</v>
      </c>
      <c r="BL653" s="16" t="s">
        <v>3339</v>
      </c>
      <c r="BM653" s="229" t="s">
        <v>3356</v>
      </c>
    </row>
    <row r="654" s="1" customFormat="1" ht="16.5" customHeight="1">
      <c r="B654" s="37"/>
      <c r="C654" s="218" t="s">
        <v>2170</v>
      </c>
      <c r="D654" s="218" t="s">
        <v>201</v>
      </c>
      <c r="E654" s="219" t="s">
        <v>3357</v>
      </c>
      <c r="F654" s="220" t="s">
        <v>3358</v>
      </c>
      <c r="G654" s="221" t="s">
        <v>277</v>
      </c>
      <c r="H654" s="222">
        <v>1</v>
      </c>
      <c r="I654" s="223"/>
      <c r="J654" s="224">
        <f>ROUND(I654*H654,2)</f>
        <v>0</v>
      </c>
      <c r="K654" s="220" t="s">
        <v>205</v>
      </c>
      <c r="L654" s="42"/>
      <c r="M654" s="225" t="s">
        <v>30</v>
      </c>
      <c r="N654" s="226" t="s">
        <v>46</v>
      </c>
      <c r="O654" s="82"/>
      <c r="P654" s="227">
        <f>O654*H654</f>
        <v>0</v>
      </c>
      <c r="Q654" s="227">
        <v>0</v>
      </c>
      <c r="R654" s="227">
        <f>Q654*H654</f>
        <v>0</v>
      </c>
      <c r="S654" s="227">
        <v>0</v>
      </c>
      <c r="T654" s="228">
        <f>S654*H654</f>
        <v>0</v>
      </c>
      <c r="AR654" s="229" t="s">
        <v>336</v>
      </c>
      <c r="AT654" s="229" t="s">
        <v>201</v>
      </c>
      <c r="AU654" s="229" t="s">
        <v>85</v>
      </c>
      <c r="AY654" s="16" t="s">
        <v>199</v>
      </c>
      <c r="BE654" s="230">
        <f>IF(N654="základní",J654,0)</f>
        <v>0</v>
      </c>
      <c r="BF654" s="230">
        <f>IF(N654="snížená",J654,0)</f>
        <v>0</v>
      </c>
      <c r="BG654" s="230">
        <f>IF(N654="zákl. přenesená",J654,0)</f>
        <v>0</v>
      </c>
      <c r="BH654" s="230">
        <f>IF(N654="sníž. přenesená",J654,0)</f>
        <v>0</v>
      </c>
      <c r="BI654" s="230">
        <f>IF(N654="nulová",J654,0)</f>
        <v>0</v>
      </c>
      <c r="BJ654" s="16" t="s">
        <v>83</v>
      </c>
      <c r="BK654" s="230">
        <f>ROUND(I654*H654,2)</f>
        <v>0</v>
      </c>
      <c r="BL654" s="16" t="s">
        <v>336</v>
      </c>
      <c r="BM654" s="229" t="s">
        <v>3359</v>
      </c>
    </row>
    <row r="655" s="1" customFormat="1">
      <c r="B655" s="37"/>
      <c r="C655" s="38"/>
      <c r="D655" s="231" t="s">
        <v>208</v>
      </c>
      <c r="E655" s="38"/>
      <c r="F655" s="232" t="s">
        <v>3360</v>
      </c>
      <c r="G655" s="38"/>
      <c r="H655" s="38"/>
      <c r="I655" s="144"/>
      <c r="J655" s="38"/>
      <c r="K655" s="38"/>
      <c r="L655" s="42"/>
      <c r="M655" s="233"/>
      <c r="N655" s="82"/>
      <c r="O655" s="82"/>
      <c r="P655" s="82"/>
      <c r="Q655" s="82"/>
      <c r="R655" s="82"/>
      <c r="S655" s="82"/>
      <c r="T655" s="83"/>
      <c r="AT655" s="16" t="s">
        <v>208</v>
      </c>
      <c r="AU655" s="16" t="s">
        <v>85</v>
      </c>
    </row>
    <row r="656" s="1" customFormat="1">
      <c r="B656" s="37"/>
      <c r="C656" s="38"/>
      <c r="D656" s="231" t="s">
        <v>210</v>
      </c>
      <c r="E656" s="38"/>
      <c r="F656" s="234" t="s">
        <v>3361</v>
      </c>
      <c r="G656" s="38"/>
      <c r="H656" s="38"/>
      <c r="I656" s="144"/>
      <c r="J656" s="38"/>
      <c r="K656" s="38"/>
      <c r="L656" s="42"/>
      <c r="M656" s="233"/>
      <c r="N656" s="82"/>
      <c r="O656" s="82"/>
      <c r="P656" s="82"/>
      <c r="Q656" s="82"/>
      <c r="R656" s="82"/>
      <c r="S656" s="82"/>
      <c r="T656" s="83"/>
      <c r="AT656" s="16" t="s">
        <v>210</v>
      </c>
      <c r="AU656" s="16" t="s">
        <v>85</v>
      </c>
    </row>
    <row r="657" s="1" customFormat="1" ht="16.5" customHeight="1">
      <c r="B657" s="37"/>
      <c r="C657" s="218" t="s">
        <v>2176</v>
      </c>
      <c r="D657" s="218" t="s">
        <v>201</v>
      </c>
      <c r="E657" s="219" t="s">
        <v>3362</v>
      </c>
      <c r="F657" s="220" t="s">
        <v>3363</v>
      </c>
      <c r="G657" s="221" t="s">
        <v>1322</v>
      </c>
      <c r="H657" s="222">
        <v>41</v>
      </c>
      <c r="I657" s="223"/>
      <c r="J657" s="224">
        <f>ROUND(I657*H657,2)</f>
        <v>0</v>
      </c>
      <c r="K657" s="220" t="s">
        <v>205</v>
      </c>
      <c r="L657" s="42"/>
      <c r="M657" s="225" t="s">
        <v>30</v>
      </c>
      <c r="N657" s="226" t="s">
        <v>46</v>
      </c>
      <c r="O657" s="82"/>
      <c r="P657" s="227">
        <f>O657*H657</f>
        <v>0</v>
      </c>
      <c r="Q657" s="227">
        <v>0</v>
      </c>
      <c r="R657" s="227">
        <f>Q657*H657</f>
        <v>0</v>
      </c>
      <c r="S657" s="227">
        <v>0</v>
      </c>
      <c r="T657" s="228">
        <f>S657*H657</f>
        <v>0</v>
      </c>
      <c r="AR657" s="229" t="s">
        <v>3339</v>
      </c>
      <c r="AT657" s="229" t="s">
        <v>201</v>
      </c>
      <c r="AU657" s="229" t="s">
        <v>85</v>
      </c>
      <c r="AY657" s="16" t="s">
        <v>199</v>
      </c>
      <c r="BE657" s="230">
        <f>IF(N657="základní",J657,0)</f>
        <v>0</v>
      </c>
      <c r="BF657" s="230">
        <f>IF(N657="snížená",J657,0)</f>
        <v>0</v>
      </c>
      <c r="BG657" s="230">
        <f>IF(N657="zákl. přenesená",J657,0)</f>
        <v>0</v>
      </c>
      <c r="BH657" s="230">
        <f>IF(N657="sníž. přenesená",J657,0)</f>
        <v>0</v>
      </c>
      <c r="BI657" s="230">
        <f>IF(N657="nulová",J657,0)</f>
        <v>0</v>
      </c>
      <c r="BJ657" s="16" t="s">
        <v>83</v>
      </c>
      <c r="BK657" s="230">
        <f>ROUND(I657*H657,2)</f>
        <v>0</v>
      </c>
      <c r="BL657" s="16" t="s">
        <v>3339</v>
      </c>
      <c r="BM657" s="229" t="s">
        <v>3364</v>
      </c>
    </row>
    <row r="658" s="1" customFormat="1">
      <c r="B658" s="37"/>
      <c r="C658" s="38"/>
      <c r="D658" s="231" t="s">
        <v>208</v>
      </c>
      <c r="E658" s="38"/>
      <c r="F658" s="232" t="s">
        <v>3365</v>
      </c>
      <c r="G658" s="38"/>
      <c r="H658" s="38"/>
      <c r="I658" s="144"/>
      <c r="J658" s="38"/>
      <c r="K658" s="38"/>
      <c r="L658" s="42"/>
      <c r="M658" s="233"/>
      <c r="N658" s="82"/>
      <c r="O658" s="82"/>
      <c r="P658" s="82"/>
      <c r="Q658" s="82"/>
      <c r="R658" s="82"/>
      <c r="S658" s="82"/>
      <c r="T658" s="83"/>
      <c r="AT658" s="16" t="s">
        <v>208</v>
      </c>
      <c r="AU658" s="16" t="s">
        <v>85</v>
      </c>
    </row>
    <row r="659" s="12" customFormat="1">
      <c r="B659" s="235"/>
      <c r="C659" s="236"/>
      <c r="D659" s="231" t="s">
        <v>214</v>
      </c>
      <c r="E659" s="237" t="s">
        <v>30</v>
      </c>
      <c r="F659" s="238" t="s">
        <v>3366</v>
      </c>
      <c r="G659" s="236"/>
      <c r="H659" s="239">
        <v>12</v>
      </c>
      <c r="I659" s="240"/>
      <c r="J659" s="236"/>
      <c r="K659" s="236"/>
      <c r="L659" s="241"/>
      <c r="M659" s="242"/>
      <c r="N659" s="243"/>
      <c r="O659" s="243"/>
      <c r="P659" s="243"/>
      <c r="Q659" s="243"/>
      <c r="R659" s="243"/>
      <c r="S659" s="243"/>
      <c r="T659" s="244"/>
      <c r="AT659" s="245" t="s">
        <v>214</v>
      </c>
      <c r="AU659" s="245" t="s">
        <v>85</v>
      </c>
      <c r="AV659" s="12" t="s">
        <v>85</v>
      </c>
      <c r="AW659" s="12" t="s">
        <v>36</v>
      </c>
      <c r="AX659" s="12" t="s">
        <v>75</v>
      </c>
      <c r="AY659" s="245" t="s">
        <v>199</v>
      </c>
    </row>
    <row r="660" s="12" customFormat="1">
      <c r="B660" s="235"/>
      <c r="C660" s="236"/>
      <c r="D660" s="231" t="s">
        <v>214</v>
      </c>
      <c r="E660" s="237" t="s">
        <v>30</v>
      </c>
      <c r="F660" s="238" t="s">
        <v>3367</v>
      </c>
      <c r="G660" s="236"/>
      <c r="H660" s="239">
        <v>17</v>
      </c>
      <c r="I660" s="240"/>
      <c r="J660" s="236"/>
      <c r="K660" s="236"/>
      <c r="L660" s="241"/>
      <c r="M660" s="242"/>
      <c r="N660" s="243"/>
      <c r="O660" s="243"/>
      <c r="P660" s="243"/>
      <c r="Q660" s="243"/>
      <c r="R660" s="243"/>
      <c r="S660" s="243"/>
      <c r="T660" s="244"/>
      <c r="AT660" s="245" t="s">
        <v>214</v>
      </c>
      <c r="AU660" s="245" t="s">
        <v>85</v>
      </c>
      <c r="AV660" s="12" t="s">
        <v>85</v>
      </c>
      <c r="AW660" s="12" t="s">
        <v>36</v>
      </c>
      <c r="AX660" s="12" t="s">
        <v>75</v>
      </c>
      <c r="AY660" s="245" t="s">
        <v>199</v>
      </c>
    </row>
    <row r="661" s="12" customFormat="1">
      <c r="B661" s="235"/>
      <c r="C661" s="236"/>
      <c r="D661" s="231" t="s">
        <v>214</v>
      </c>
      <c r="E661" s="237" t="s">
        <v>30</v>
      </c>
      <c r="F661" s="238" t="s">
        <v>3368</v>
      </c>
      <c r="G661" s="236"/>
      <c r="H661" s="239">
        <v>12</v>
      </c>
      <c r="I661" s="240"/>
      <c r="J661" s="236"/>
      <c r="K661" s="236"/>
      <c r="L661" s="241"/>
      <c r="M661" s="242"/>
      <c r="N661" s="243"/>
      <c r="O661" s="243"/>
      <c r="P661" s="243"/>
      <c r="Q661" s="243"/>
      <c r="R661" s="243"/>
      <c r="S661" s="243"/>
      <c r="T661" s="244"/>
      <c r="AT661" s="245" t="s">
        <v>214</v>
      </c>
      <c r="AU661" s="245" t="s">
        <v>85</v>
      </c>
      <c r="AV661" s="12" t="s">
        <v>85</v>
      </c>
      <c r="AW661" s="12" t="s">
        <v>36</v>
      </c>
      <c r="AX661" s="12" t="s">
        <v>75</v>
      </c>
      <c r="AY661" s="245" t="s">
        <v>199</v>
      </c>
    </row>
    <row r="662" s="13" customFormat="1">
      <c r="B662" s="246"/>
      <c r="C662" s="247"/>
      <c r="D662" s="231" t="s">
        <v>214</v>
      </c>
      <c r="E662" s="248" t="s">
        <v>30</v>
      </c>
      <c r="F662" s="249" t="s">
        <v>216</v>
      </c>
      <c r="G662" s="247"/>
      <c r="H662" s="250">
        <v>41</v>
      </c>
      <c r="I662" s="251"/>
      <c r="J662" s="247"/>
      <c r="K662" s="247"/>
      <c r="L662" s="252"/>
      <c r="M662" s="253"/>
      <c r="N662" s="254"/>
      <c r="O662" s="254"/>
      <c r="P662" s="254"/>
      <c r="Q662" s="254"/>
      <c r="R662" s="254"/>
      <c r="S662" s="254"/>
      <c r="T662" s="255"/>
      <c r="AT662" s="256" t="s">
        <v>214</v>
      </c>
      <c r="AU662" s="256" t="s">
        <v>85</v>
      </c>
      <c r="AV662" s="13" t="s">
        <v>206</v>
      </c>
      <c r="AW662" s="13" t="s">
        <v>4</v>
      </c>
      <c r="AX662" s="13" t="s">
        <v>83</v>
      </c>
      <c r="AY662" s="256" t="s">
        <v>199</v>
      </c>
    </row>
    <row r="663" s="1" customFormat="1" ht="16.5" customHeight="1">
      <c r="B663" s="37"/>
      <c r="C663" s="218" t="s">
        <v>2178</v>
      </c>
      <c r="D663" s="218" t="s">
        <v>201</v>
      </c>
      <c r="E663" s="219" t="s">
        <v>3369</v>
      </c>
      <c r="F663" s="220" t="s">
        <v>3370</v>
      </c>
      <c r="G663" s="221" t="s">
        <v>3371</v>
      </c>
      <c r="H663" s="280"/>
      <c r="I663" s="223"/>
      <c r="J663" s="224">
        <f>ROUND(I663*H663,2)</f>
        <v>0</v>
      </c>
      <c r="K663" s="220" t="s">
        <v>205</v>
      </c>
      <c r="L663" s="42"/>
      <c r="M663" s="225" t="s">
        <v>30</v>
      </c>
      <c r="N663" s="226" t="s">
        <v>46</v>
      </c>
      <c r="O663" s="82"/>
      <c r="P663" s="227">
        <f>O663*H663</f>
        <v>0</v>
      </c>
      <c r="Q663" s="227">
        <v>0</v>
      </c>
      <c r="R663" s="227">
        <f>Q663*H663</f>
        <v>0</v>
      </c>
      <c r="S663" s="227">
        <v>0</v>
      </c>
      <c r="T663" s="228">
        <f>S663*H663</f>
        <v>0</v>
      </c>
      <c r="AR663" s="229" t="s">
        <v>336</v>
      </c>
      <c r="AT663" s="229" t="s">
        <v>201</v>
      </c>
      <c r="AU663" s="229" t="s">
        <v>85</v>
      </c>
      <c r="AY663" s="16" t="s">
        <v>199</v>
      </c>
      <c r="BE663" s="230">
        <f>IF(N663="základní",J663,0)</f>
        <v>0</v>
      </c>
      <c r="BF663" s="230">
        <f>IF(N663="snížená",J663,0)</f>
        <v>0</v>
      </c>
      <c r="BG663" s="230">
        <f>IF(N663="zákl. přenesená",J663,0)</f>
        <v>0</v>
      </c>
      <c r="BH663" s="230">
        <f>IF(N663="sníž. přenesená",J663,0)</f>
        <v>0</v>
      </c>
      <c r="BI663" s="230">
        <f>IF(N663="nulová",J663,0)</f>
        <v>0</v>
      </c>
      <c r="BJ663" s="16" t="s">
        <v>83</v>
      </c>
      <c r="BK663" s="230">
        <f>ROUND(I663*H663,2)</f>
        <v>0</v>
      </c>
      <c r="BL663" s="16" t="s">
        <v>336</v>
      </c>
      <c r="BM663" s="229" t="s">
        <v>3372</v>
      </c>
    </row>
    <row r="664" s="1" customFormat="1">
      <c r="B664" s="37"/>
      <c r="C664" s="38"/>
      <c r="D664" s="231" t="s">
        <v>208</v>
      </c>
      <c r="E664" s="38"/>
      <c r="F664" s="232" t="s">
        <v>3373</v>
      </c>
      <c r="G664" s="38"/>
      <c r="H664" s="38"/>
      <c r="I664" s="144"/>
      <c r="J664" s="38"/>
      <c r="K664" s="38"/>
      <c r="L664" s="42"/>
      <c r="M664" s="233"/>
      <c r="N664" s="82"/>
      <c r="O664" s="82"/>
      <c r="P664" s="82"/>
      <c r="Q664" s="82"/>
      <c r="R664" s="82"/>
      <c r="S664" s="82"/>
      <c r="T664" s="83"/>
      <c r="AT664" s="16" t="s">
        <v>208</v>
      </c>
      <c r="AU664" s="16" t="s">
        <v>85</v>
      </c>
    </row>
    <row r="665" s="1" customFormat="1">
      <c r="B665" s="37"/>
      <c r="C665" s="38"/>
      <c r="D665" s="231" t="s">
        <v>210</v>
      </c>
      <c r="E665" s="38"/>
      <c r="F665" s="234" t="s">
        <v>3374</v>
      </c>
      <c r="G665" s="38"/>
      <c r="H665" s="38"/>
      <c r="I665" s="144"/>
      <c r="J665" s="38"/>
      <c r="K665" s="38"/>
      <c r="L665" s="42"/>
      <c r="M665" s="233"/>
      <c r="N665" s="82"/>
      <c r="O665" s="82"/>
      <c r="P665" s="82"/>
      <c r="Q665" s="82"/>
      <c r="R665" s="82"/>
      <c r="S665" s="82"/>
      <c r="T665" s="83"/>
      <c r="AT665" s="16" t="s">
        <v>210</v>
      </c>
      <c r="AU665" s="16" t="s">
        <v>85</v>
      </c>
    </row>
    <row r="666" s="11" customFormat="1" ht="22.8" customHeight="1">
      <c r="B666" s="202"/>
      <c r="C666" s="203"/>
      <c r="D666" s="204" t="s">
        <v>74</v>
      </c>
      <c r="E666" s="216" t="s">
        <v>3375</v>
      </c>
      <c r="F666" s="216" t="s">
        <v>3376</v>
      </c>
      <c r="G666" s="203"/>
      <c r="H666" s="203"/>
      <c r="I666" s="206"/>
      <c r="J666" s="217">
        <f>BK666</f>
        <v>0</v>
      </c>
      <c r="K666" s="203"/>
      <c r="L666" s="208"/>
      <c r="M666" s="209"/>
      <c r="N666" s="210"/>
      <c r="O666" s="210"/>
      <c r="P666" s="211">
        <f>SUM(P667:P699)</f>
        <v>0</v>
      </c>
      <c r="Q666" s="210"/>
      <c r="R666" s="211">
        <f>SUM(R667:R699)</f>
        <v>0.051227796874999995</v>
      </c>
      <c r="S666" s="210"/>
      <c r="T666" s="212">
        <f>SUM(T667:T699)</f>
        <v>0</v>
      </c>
      <c r="AR666" s="213" t="s">
        <v>85</v>
      </c>
      <c r="AT666" s="214" t="s">
        <v>74</v>
      </c>
      <c r="AU666" s="214" t="s">
        <v>83</v>
      </c>
      <c r="AY666" s="213" t="s">
        <v>199</v>
      </c>
      <c r="BK666" s="215">
        <f>SUM(BK667:BK699)</f>
        <v>0</v>
      </c>
    </row>
    <row r="667" s="1" customFormat="1" ht="16.5" customHeight="1">
      <c r="B667" s="37"/>
      <c r="C667" s="218" t="s">
        <v>2180</v>
      </c>
      <c r="D667" s="218" t="s">
        <v>201</v>
      </c>
      <c r="E667" s="219" t="s">
        <v>3377</v>
      </c>
      <c r="F667" s="220" t="s">
        <v>3378</v>
      </c>
      <c r="G667" s="221" t="s">
        <v>277</v>
      </c>
      <c r="H667" s="222">
        <v>2</v>
      </c>
      <c r="I667" s="223"/>
      <c r="J667" s="224">
        <f>ROUND(I667*H667,2)</f>
        <v>0</v>
      </c>
      <c r="K667" s="220" t="s">
        <v>205</v>
      </c>
      <c r="L667" s="42"/>
      <c r="M667" s="225" t="s">
        <v>30</v>
      </c>
      <c r="N667" s="226" t="s">
        <v>46</v>
      </c>
      <c r="O667" s="82"/>
      <c r="P667" s="227">
        <f>O667*H667</f>
        <v>0</v>
      </c>
      <c r="Q667" s="227">
        <v>0.00018799999999999999</v>
      </c>
      <c r="R667" s="227">
        <f>Q667*H667</f>
        <v>0.00037599999999999998</v>
      </c>
      <c r="S667" s="227">
        <v>0</v>
      </c>
      <c r="T667" s="228">
        <f>S667*H667</f>
        <v>0</v>
      </c>
      <c r="AR667" s="229" t="s">
        <v>336</v>
      </c>
      <c r="AT667" s="229" t="s">
        <v>201</v>
      </c>
      <c r="AU667" s="229" t="s">
        <v>85</v>
      </c>
      <c r="AY667" s="16" t="s">
        <v>199</v>
      </c>
      <c r="BE667" s="230">
        <f>IF(N667="základní",J667,0)</f>
        <v>0</v>
      </c>
      <c r="BF667" s="230">
        <f>IF(N667="snížená",J667,0)</f>
        <v>0</v>
      </c>
      <c r="BG667" s="230">
        <f>IF(N667="zákl. přenesená",J667,0)</f>
        <v>0</v>
      </c>
      <c r="BH667" s="230">
        <f>IF(N667="sníž. přenesená",J667,0)</f>
        <v>0</v>
      </c>
      <c r="BI667" s="230">
        <f>IF(N667="nulová",J667,0)</f>
        <v>0</v>
      </c>
      <c r="BJ667" s="16" t="s">
        <v>83</v>
      </c>
      <c r="BK667" s="230">
        <f>ROUND(I667*H667,2)</f>
        <v>0</v>
      </c>
      <c r="BL667" s="16" t="s">
        <v>336</v>
      </c>
      <c r="BM667" s="229" t="s">
        <v>3379</v>
      </c>
    </row>
    <row r="668" s="1" customFormat="1">
      <c r="B668" s="37"/>
      <c r="C668" s="38"/>
      <c r="D668" s="231" t="s">
        <v>208</v>
      </c>
      <c r="E668" s="38"/>
      <c r="F668" s="232" t="s">
        <v>3380</v>
      </c>
      <c r="G668" s="38"/>
      <c r="H668" s="38"/>
      <c r="I668" s="144"/>
      <c r="J668" s="38"/>
      <c r="K668" s="38"/>
      <c r="L668" s="42"/>
      <c r="M668" s="233"/>
      <c r="N668" s="82"/>
      <c r="O668" s="82"/>
      <c r="P668" s="82"/>
      <c r="Q668" s="82"/>
      <c r="R668" s="82"/>
      <c r="S668" s="82"/>
      <c r="T668" s="83"/>
      <c r="AT668" s="16" t="s">
        <v>208</v>
      </c>
      <c r="AU668" s="16" t="s">
        <v>85</v>
      </c>
    </row>
    <row r="669" s="1" customFormat="1">
      <c r="B669" s="37"/>
      <c r="C669" s="38"/>
      <c r="D669" s="231" t="s">
        <v>210</v>
      </c>
      <c r="E669" s="38"/>
      <c r="F669" s="234" t="s">
        <v>3381</v>
      </c>
      <c r="G669" s="38"/>
      <c r="H669" s="38"/>
      <c r="I669" s="144"/>
      <c r="J669" s="38"/>
      <c r="K669" s="38"/>
      <c r="L669" s="42"/>
      <c r="M669" s="233"/>
      <c r="N669" s="82"/>
      <c r="O669" s="82"/>
      <c r="P669" s="82"/>
      <c r="Q669" s="82"/>
      <c r="R669" s="82"/>
      <c r="S669" s="82"/>
      <c r="T669" s="83"/>
      <c r="AT669" s="16" t="s">
        <v>210</v>
      </c>
      <c r="AU669" s="16" t="s">
        <v>85</v>
      </c>
    </row>
    <row r="670" s="1" customFormat="1" ht="16.5" customHeight="1">
      <c r="B670" s="37"/>
      <c r="C670" s="263" t="s">
        <v>2182</v>
      </c>
      <c r="D670" s="263" t="s">
        <v>774</v>
      </c>
      <c r="E670" s="264" t="s">
        <v>3382</v>
      </c>
      <c r="F670" s="265" t="s">
        <v>3383</v>
      </c>
      <c r="G670" s="266" t="s">
        <v>236</v>
      </c>
      <c r="H670" s="267">
        <v>0.017999999999999999</v>
      </c>
      <c r="I670" s="268"/>
      <c r="J670" s="269">
        <f>ROUND(I670*H670,2)</f>
        <v>0</v>
      </c>
      <c r="K670" s="265" t="s">
        <v>205</v>
      </c>
      <c r="L670" s="270"/>
      <c r="M670" s="271" t="s">
        <v>30</v>
      </c>
      <c r="N670" s="272" t="s">
        <v>46</v>
      </c>
      <c r="O670" s="82"/>
      <c r="P670" s="227">
        <f>O670*H670</f>
        <v>0</v>
      </c>
      <c r="Q670" s="227">
        <v>1</v>
      </c>
      <c r="R670" s="227">
        <f>Q670*H670</f>
        <v>0.017999999999999999</v>
      </c>
      <c r="S670" s="227">
        <v>0</v>
      </c>
      <c r="T670" s="228">
        <f>S670*H670</f>
        <v>0</v>
      </c>
      <c r="AR670" s="229" t="s">
        <v>441</v>
      </c>
      <c r="AT670" s="229" t="s">
        <v>774</v>
      </c>
      <c r="AU670" s="229" t="s">
        <v>85</v>
      </c>
      <c r="AY670" s="16" t="s">
        <v>199</v>
      </c>
      <c r="BE670" s="230">
        <f>IF(N670="základní",J670,0)</f>
        <v>0</v>
      </c>
      <c r="BF670" s="230">
        <f>IF(N670="snížená",J670,0)</f>
        <v>0</v>
      </c>
      <c r="BG670" s="230">
        <f>IF(N670="zákl. přenesená",J670,0)</f>
        <v>0</v>
      </c>
      <c r="BH670" s="230">
        <f>IF(N670="sníž. přenesená",J670,0)</f>
        <v>0</v>
      </c>
      <c r="BI670" s="230">
        <f>IF(N670="nulová",J670,0)</f>
        <v>0</v>
      </c>
      <c r="BJ670" s="16" t="s">
        <v>83</v>
      </c>
      <c r="BK670" s="230">
        <f>ROUND(I670*H670,2)</f>
        <v>0</v>
      </c>
      <c r="BL670" s="16" t="s">
        <v>336</v>
      </c>
      <c r="BM670" s="229" t="s">
        <v>3384</v>
      </c>
    </row>
    <row r="671" s="1" customFormat="1">
      <c r="B671" s="37"/>
      <c r="C671" s="38"/>
      <c r="D671" s="231" t="s">
        <v>208</v>
      </c>
      <c r="E671" s="38"/>
      <c r="F671" s="232" t="s">
        <v>3383</v>
      </c>
      <c r="G671" s="38"/>
      <c r="H671" s="38"/>
      <c r="I671" s="144"/>
      <c r="J671" s="38"/>
      <c r="K671" s="38"/>
      <c r="L671" s="42"/>
      <c r="M671" s="233"/>
      <c r="N671" s="82"/>
      <c r="O671" s="82"/>
      <c r="P671" s="82"/>
      <c r="Q671" s="82"/>
      <c r="R671" s="82"/>
      <c r="S671" s="82"/>
      <c r="T671" s="83"/>
      <c r="AT671" s="16" t="s">
        <v>208</v>
      </c>
      <c r="AU671" s="16" t="s">
        <v>85</v>
      </c>
    </row>
    <row r="672" s="12" customFormat="1">
      <c r="B672" s="235"/>
      <c r="C672" s="236"/>
      <c r="D672" s="231" t="s">
        <v>214</v>
      </c>
      <c r="E672" s="237" t="s">
        <v>30</v>
      </c>
      <c r="F672" s="238" t="s">
        <v>3385</v>
      </c>
      <c r="G672" s="236"/>
      <c r="H672" s="239">
        <v>0.017999999999999999</v>
      </c>
      <c r="I672" s="240"/>
      <c r="J672" s="236"/>
      <c r="K672" s="236"/>
      <c r="L672" s="241"/>
      <c r="M672" s="242"/>
      <c r="N672" s="243"/>
      <c r="O672" s="243"/>
      <c r="P672" s="243"/>
      <c r="Q672" s="243"/>
      <c r="R672" s="243"/>
      <c r="S672" s="243"/>
      <c r="T672" s="244"/>
      <c r="AT672" s="245" t="s">
        <v>214</v>
      </c>
      <c r="AU672" s="245" t="s">
        <v>85</v>
      </c>
      <c r="AV672" s="12" t="s">
        <v>85</v>
      </c>
      <c r="AW672" s="12" t="s">
        <v>36</v>
      </c>
      <c r="AX672" s="12" t="s">
        <v>83</v>
      </c>
      <c r="AY672" s="245" t="s">
        <v>199</v>
      </c>
    </row>
    <row r="673" s="1" customFormat="1" ht="16.5" customHeight="1">
      <c r="B673" s="37"/>
      <c r="C673" s="263" t="s">
        <v>3386</v>
      </c>
      <c r="D673" s="263" t="s">
        <v>774</v>
      </c>
      <c r="E673" s="264" t="s">
        <v>3387</v>
      </c>
      <c r="F673" s="265" t="s">
        <v>3388</v>
      </c>
      <c r="G673" s="266" t="s">
        <v>236</v>
      </c>
      <c r="H673" s="267">
        <v>0.0040000000000000001</v>
      </c>
      <c r="I673" s="268"/>
      <c r="J673" s="269">
        <f>ROUND(I673*H673,2)</f>
        <v>0</v>
      </c>
      <c r="K673" s="265" t="s">
        <v>205</v>
      </c>
      <c r="L673" s="270"/>
      <c r="M673" s="271" t="s">
        <v>30</v>
      </c>
      <c r="N673" s="272" t="s">
        <v>46</v>
      </c>
      <c r="O673" s="82"/>
      <c r="P673" s="227">
        <f>O673*H673</f>
        <v>0</v>
      </c>
      <c r="Q673" s="227">
        <v>1</v>
      </c>
      <c r="R673" s="227">
        <f>Q673*H673</f>
        <v>0.0040000000000000001</v>
      </c>
      <c r="S673" s="227">
        <v>0</v>
      </c>
      <c r="T673" s="228">
        <f>S673*H673</f>
        <v>0</v>
      </c>
      <c r="AR673" s="229" t="s">
        <v>441</v>
      </c>
      <c r="AT673" s="229" t="s">
        <v>774</v>
      </c>
      <c r="AU673" s="229" t="s">
        <v>85</v>
      </c>
      <c r="AY673" s="16" t="s">
        <v>199</v>
      </c>
      <c r="BE673" s="230">
        <f>IF(N673="základní",J673,0)</f>
        <v>0</v>
      </c>
      <c r="BF673" s="230">
        <f>IF(N673="snížená",J673,0)</f>
        <v>0</v>
      </c>
      <c r="BG673" s="230">
        <f>IF(N673="zákl. přenesená",J673,0)</f>
        <v>0</v>
      </c>
      <c r="BH673" s="230">
        <f>IF(N673="sníž. přenesená",J673,0)</f>
        <v>0</v>
      </c>
      <c r="BI673" s="230">
        <f>IF(N673="nulová",J673,0)</f>
        <v>0</v>
      </c>
      <c r="BJ673" s="16" t="s">
        <v>83</v>
      </c>
      <c r="BK673" s="230">
        <f>ROUND(I673*H673,2)</f>
        <v>0</v>
      </c>
      <c r="BL673" s="16" t="s">
        <v>336</v>
      </c>
      <c r="BM673" s="229" t="s">
        <v>3389</v>
      </c>
    </row>
    <row r="674" s="1" customFormat="1">
      <c r="B674" s="37"/>
      <c r="C674" s="38"/>
      <c r="D674" s="231" t="s">
        <v>208</v>
      </c>
      <c r="E674" s="38"/>
      <c r="F674" s="232" t="s">
        <v>3388</v>
      </c>
      <c r="G674" s="38"/>
      <c r="H674" s="38"/>
      <c r="I674" s="144"/>
      <c r="J674" s="38"/>
      <c r="K674" s="38"/>
      <c r="L674" s="42"/>
      <c r="M674" s="233"/>
      <c r="N674" s="82"/>
      <c r="O674" s="82"/>
      <c r="P674" s="82"/>
      <c r="Q674" s="82"/>
      <c r="R674" s="82"/>
      <c r="S674" s="82"/>
      <c r="T674" s="83"/>
      <c r="AT674" s="16" t="s">
        <v>208</v>
      </c>
      <c r="AU674" s="16" t="s">
        <v>85</v>
      </c>
    </row>
    <row r="675" s="12" customFormat="1">
      <c r="B675" s="235"/>
      <c r="C675" s="236"/>
      <c r="D675" s="231" t="s">
        <v>214</v>
      </c>
      <c r="E675" s="237" t="s">
        <v>30</v>
      </c>
      <c r="F675" s="238" t="s">
        <v>3390</v>
      </c>
      <c r="G675" s="236"/>
      <c r="H675" s="239">
        <v>0.0040000000000000001</v>
      </c>
      <c r="I675" s="240"/>
      <c r="J675" s="236"/>
      <c r="K675" s="236"/>
      <c r="L675" s="241"/>
      <c r="M675" s="242"/>
      <c r="N675" s="243"/>
      <c r="O675" s="243"/>
      <c r="P675" s="243"/>
      <c r="Q675" s="243"/>
      <c r="R675" s="243"/>
      <c r="S675" s="243"/>
      <c r="T675" s="244"/>
      <c r="AT675" s="245" t="s">
        <v>214</v>
      </c>
      <c r="AU675" s="245" t="s">
        <v>85</v>
      </c>
      <c r="AV675" s="12" t="s">
        <v>85</v>
      </c>
      <c r="AW675" s="12" t="s">
        <v>36</v>
      </c>
      <c r="AX675" s="12" t="s">
        <v>83</v>
      </c>
      <c r="AY675" s="245" t="s">
        <v>199</v>
      </c>
    </row>
    <row r="676" s="1" customFormat="1" ht="16.5" customHeight="1">
      <c r="B676" s="37"/>
      <c r="C676" s="263" t="s">
        <v>3391</v>
      </c>
      <c r="D676" s="263" t="s">
        <v>774</v>
      </c>
      <c r="E676" s="264" t="s">
        <v>3392</v>
      </c>
      <c r="F676" s="265" t="s">
        <v>3393</v>
      </c>
      <c r="G676" s="266" t="s">
        <v>277</v>
      </c>
      <c r="H676" s="267">
        <v>8</v>
      </c>
      <c r="I676" s="268"/>
      <c r="J676" s="269">
        <f>ROUND(I676*H676,2)</f>
        <v>0</v>
      </c>
      <c r="K676" s="265" t="s">
        <v>205</v>
      </c>
      <c r="L676" s="270"/>
      <c r="M676" s="271" t="s">
        <v>30</v>
      </c>
      <c r="N676" s="272" t="s">
        <v>46</v>
      </c>
      <c r="O676" s="82"/>
      <c r="P676" s="227">
        <f>O676*H676</f>
        <v>0</v>
      </c>
      <c r="Q676" s="227">
        <v>0.00025999999999999998</v>
      </c>
      <c r="R676" s="227">
        <f>Q676*H676</f>
        <v>0.0020799999999999998</v>
      </c>
      <c r="S676" s="227">
        <v>0</v>
      </c>
      <c r="T676" s="228">
        <f>S676*H676</f>
        <v>0</v>
      </c>
      <c r="AR676" s="229" t="s">
        <v>441</v>
      </c>
      <c r="AT676" s="229" t="s">
        <v>774</v>
      </c>
      <c r="AU676" s="229" t="s">
        <v>85</v>
      </c>
      <c r="AY676" s="16" t="s">
        <v>199</v>
      </c>
      <c r="BE676" s="230">
        <f>IF(N676="základní",J676,0)</f>
        <v>0</v>
      </c>
      <c r="BF676" s="230">
        <f>IF(N676="snížená",J676,0)</f>
        <v>0</v>
      </c>
      <c r="BG676" s="230">
        <f>IF(N676="zákl. přenesená",J676,0)</f>
        <v>0</v>
      </c>
      <c r="BH676" s="230">
        <f>IF(N676="sníž. přenesená",J676,0)</f>
        <v>0</v>
      </c>
      <c r="BI676" s="230">
        <f>IF(N676="nulová",J676,0)</f>
        <v>0</v>
      </c>
      <c r="BJ676" s="16" t="s">
        <v>83</v>
      </c>
      <c r="BK676" s="230">
        <f>ROUND(I676*H676,2)</f>
        <v>0</v>
      </c>
      <c r="BL676" s="16" t="s">
        <v>336</v>
      </c>
      <c r="BM676" s="229" t="s">
        <v>3394</v>
      </c>
    </row>
    <row r="677" s="1" customFormat="1">
      <c r="B677" s="37"/>
      <c r="C677" s="38"/>
      <c r="D677" s="231" t="s">
        <v>208</v>
      </c>
      <c r="E677" s="38"/>
      <c r="F677" s="232" t="s">
        <v>3393</v>
      </c>
      <c r="G677" s="38"/>
      <c r="H677" s="38"/>
      <c r="I677" s="144"/>
      <c r="J677" s="38"/>
      <c r="K677" s="38"/>
      <c r="L677" s="42"/>
      <c r="M677" s="233"/>
      <c r="N677" s="82"/>
      <c r="O677" s="82"/>
      <c r="P677" s="82"/>
      <c r="Q677" s="82"/>
      <c r="R677" s="82"/>
      <c r="S677" s="82"/>
      <c r="T677" s="83"/>
      <c r="AT677" s="16" t="s">
        <v>208</v>
      </c>
      <c r="AU677" s="16" t="s">
        <v>85</v>
      </c>
    </row>
    <row r="678" s="1" customFormat="1" ht="16.5" customHeight="1">
      <c r="B678" s="37"/>
      <c r="C678" s="218" t="s">
        <v>3395</v>
      </c>
      <c r="D678" s="218" t="s">
        <v>201</v>
      </c>
      <c r="E678" s="219" t="s">
        <v>3396</v>
      </c>
      <c r="F678" s="220" t="s">
        <v>3397</v>
      </c>
      <c r="G678" s="221" t="s">
        <v>277</v>
      </c>
      <c r="H678" s="222">
        <v>3</v>
      </c>
      <c r="I678" s="223"/>
      <c r="J678" s="224">
        <f>ROUND(I678*H678,2)</f>
        <v>0</v>
      </c>
      <c r="K678" s="220" t="s">
        <v>205</v>
      </c>
      <c r="L678" s="42"/>
      <c r="M678" s="225" t="s">
        <v>30</v>
      </c>
      <c r="N678" s="226" t="s">
        <v>46</v>
      </c>
      <c r="O678" s="82"/>
      <c r="P678" s="227">
        <f>O678*H678</f>
        <v>0</v>
      </c>
      <c r="Q678" s="227">
        <v>0</v>
      </c>
      <c r="R678" s="227">
        <f>Q678*H678</f>
        <v>0</v>
      </c>
      <c r="S678" s="227">
        <v>0</v>
      </c>
      <c r="T678" s="228">
        <f>S678*H678</f>
        <v>0</v>
      </c>
      <c r="AR678" s="229" t="s">
        <v>336</v>
      </c>
      <c r="AT678" s="229" t="s">
        <v>201</v>
      </c>
      <c r="AU678" s="229" t="s">
        <v>85</v>
      </c>
      <c r="AY678" s="16" t="s">
        <v>199</v>
      </c>
      <c r="BE678" s="230">
        <f>IF(N678="základní",J678,0)</f>
        <v>0</v>
      </c>
      <c r="BF678" s="230">
        <f>IF(N678="snížená",J678,0)</f>
        <v>0</v>
      </c>
      <c r="BG678" s="230">
        <f>IF(N678="zákl. přenesená",J678,0)</f>
        <v>0</v>
      </c>
      <c r="BH678" s="230">
        <f>IF(N678="sníž. přenesená",J678,0)</f>
        <v>0</v>
      </c>
      <c r="BI678" s="230">
        <f>IF(N678="nulová",J678,0)</f>
        <v>0</v>
      </c>
      <c r="BJ678" s="16" t="s">
        <v>83</v>
      </c>
      <c r="BK678" s="230">
        <f>ROUND(I678*H678,2)</f>
        <v>0</v>
      </c>
      <c r="BL678" s="16" t="s">
        <v>336</v>
      </c>
      <c r="BM678" s="229" t="s">
        <v>3398</v>
      </c>
    </row>
    <row r="679" s="1" customFormat="1">
      <c r="B679" s="37"/>
      <c r="C679" s="38"/>
      <c r="D679" s="231" t="s">
        <v>208</v>
      </c>
      <c r="E679" s="38"/>
      <c r="F679" s="232" t="s">
        <v>3399</v>
      </c>
      <c r="G679" s="38"/>
      <c r="H679" s="38"/>
      <c r="I679" s="144"/>
      <c r="J679" s="38"/>
      <c r="K679" s="38"/>
      <c r="L679" s="42"/>
      <c r="M679" s="233"/>
      <c r="N679" s="82"/>
      <c r="O679" s="82"/>
      <c r="P679" s="82"/>
      <c r="Q679" s="82"/>
      <c r="R679" s="82"/>
      <c r="S679" s="82"/>
      <c r="T679" s="83"/>
      <c r="AT679" s="16" t="s">
        <v>208</v>
      </c>
      <c r="AU679" s="16" t="s">
        <v>85</v>
      </c>
    </row>
    <row r="680" s="1" customFormat="1">
      <c r="B680" s="37"/>
      <c r="C680" s="38"/>
      <c r="D680" s="231" t="s">
        <v>210</v>
      </c>
      <c r="E680" s="38"/>
      <c r="F680" s="234" t="s">
        <v>3400</v>
      </c>
      <c r="G680" s="38"/>
      <c r="H680" s="38"/>
      <c r="I680" s="144"/>
      <c r="J680" s="38"/>
      <c r="K680" s="38"/>
      <c r="L680" s="42"/>
      <c r="M680" s="233"/>
      <c r="N680" s="82"/>
      <c r="O680" s="82"/>
      <c r="P680" s="82"/>
      <c r="Q680" s="82"/>
      <c r="R680" s="82"/>
      <c r="S680" s="82"/>
      <c r="T680" s="83"/>
      <c r="AT680" s="16" t="s">
        <v>210</v>
      </c>
      <c r="AU680" s="16" t="s">
        <v>85</v>
      </c>
    </row>
    <row r="681" s="1" customFormat="1" ht="16.5" customHeight="1">
      <c r="B681" s="37"/>
      <c r="C681" s="263" t="s">
        <v>2184</v>
      </c>
      <c r="D681" s="263" t="s">
        <v>774</v>
      </c>
      <c r="E681" s="264" t="s">
        <v>3401</v>
      </c>
      <c r="F681" s="265" t="s">
        <v>3402</v>
      </c>
      <c r="G681" s="266" t="s">
        <v>277</v>
      </c>
      <c r="H681" s="267">
        <v>1</v>
      </c>
      <c r="I681" s="268"/>
      <c r="J681" s="269">
        <f>ROUND(I681*H681,2)</f>
        <v>0</v>
      </c>
      <c r="K681" s="265" t="s">
        <v>205</v>
      </c>
      <c r="L681" s="270"/>
      <c r="M681" s="271" t="s">
        <v>30</v>
      </c>
      <c r="N681" s="272" t="s">
        <v>46</v>
      </c>
      <c r="O681" s="82"/>
      <c r="P681" s="227">
        <f>O681*H681</f>
        <v>0</v>
      </c>
      <c r="Q681" s="227">
        <v>0.00020000000000000001</v>
      </c>
      <c r="R681" s="227">
        <f>Q681*H681</f>
        <v>0.00020000000000000001</v>
      </c>
      <c r="S681" s="227">
        <v>0</v>
      </c>
      <c r="T681" s="228">
        <f>S681*H681</f>
        <v>0</v>
      </c>
      <c r="AR681" s="229" t="s">
        <v>441</v>
      </c>
      <c r="AT681" s="229" t="s">
        <v>774</v>
      </c>
      <c r="AU681" s="229" t="s">
        <v>85</v>
      </c>
      <c r="AY681" s="16" t="s">
        <v>199</v>
      </c>
      <c r="BE681" s="230">
        <f>IF(N681="základní",J681,0)</f>
        <v>0</v>
      </c>
      <c r="BF681" s="230">
        <f>IF(N681="snížená",J681,0)</f>
        <v>0</v>
      </c>
      <c r="BG681" s="230">
        <f>IF(N681="zákl. přenesená",J681,0)</f>
        <v>0</v>
      </c>
      <c r="BH681" s="230">
        <f>IF(N681="sníž. přenesená",J681,0)</f>
        <v>0</v>
      </c>
      <c r="BI681" s="230">
        <f>IF(N681="nulová",J681,0)</f>
        <v>0</v>
      </c>
      <c r="BJ681" s="16" t="s">
        <v>83</v>
      </c>
      <c r="BK681" s="230">
        <f>ROUND(I681*H681,2)</f>
        <v>0</v>
      </c>
      <c r="BL681" s="16" t="s">
        <v>336</v>
      </c>
      <c r="BM681" s="229" t="s">
        <v>3403</v>
      </c>
    </row>
    <row r="682" s="1" customFormat="1">
      <c r="B682" s="37"/>
      <c r="C682" s="38"/>
      <c r="D682" s="231" t="s">
        <v>208</v>
      </c>
      <c r="E682" s="38"/>
      <c r="F682" s="232" t="s">
        <v>3402</v>
      </c>
      <c r="G682" s="38"/>
      <c r="H682" s="38"/>
      <c r="I682" s="144"/>
      <c r="J682" s="38"/>
      <c r="K682" s="38"/>
      <c r="L682" s="42"/>
      <c r="M682" s="233"/>
      <c r="N682" s="82"/>
      <c r="O682" s="82"/>
      <c r="P682" s="82"/>
      <c r="Q682" s="82"/>
      <c r="R682" s="82"/>
      <c r="S682" s="82"/>
      <c r="T682" s="83"/>
      <c r="AT682" s="16" t="s">
        <v>208</v>
      </c>
      <c r="AU682" s="16" t="s">
        <v>85</v>
      </c>
    </row>
    <row r="683" s="1" customFormat="1" ht="16.5" customHeight="1">
      <c r="B683" s="37"/>
      <c r="C683" s="263" t="s">
        <v>2186</v>
      </c>
      <c r="D683" s="263" t="s">
        <v>774</v>
      </c>
      <c r="E683" s="264" t="s">
        <v>3404</v>
      </c>
      <c r="F683" s="265" t="s">
        <v>3405</v>
      </c>
      <c r="G683" s="266" t="s">
        <v>277</v>
      </c>
      <c r="H683" s="267">
        <v>2</v>
      </c>
      <c r="I683" s="268"/>
      <c r="J683" s="269">
        <f>ROUND(I683*H683,2)</f>
        <v>0</v>
      </c>
      <c r="K683" s="265" t="s">
        <v>205</v>
      </c>
      <c r="L683" s="270"/>
      <c r="M683" s="271" t="s">
        <v>30</v>
      </c>
      <c r="N683" s="272" t="s">
        <v>46</v>
      </c>
      <c r="O683" s="82"/>
      <c r="P683" s="227">
        <f>O683*H683</f>
        <v>0</v>
      </c>
      <c r="Q683" s="227">
        <v>0.00035</v>
      </c>
      <c r="R683" s="227">
        <f>Q683*H683</f>
        <v>0.00069999999999999999</v>
      </c>
      <c r="S683" s="227">
        <v>0</v>
      </c>
      <c r="T683" s="228">
        <f>S683*H683</f>
        <v>0</v>
      </c>
      <c r="AR683" s="229" t="s">
        <v>441</v>
      </c>
      <c r="AT683" s="229" t="s">
        <v>774</v>
      </c>
      <c r="AU683" s="229" t="s">
        <v>85</v>
      </c>
      <c r="AY683" s="16" t="s">
        <v>199</v>
      </c>
      <c r="BE683" s="230">
        <f>IF(N683="základní",J683,0)</f>
        <v>0</v>
      </c>
      <c r="BF683" s="230">
        <f>IF(N683="snížená",J683,0)</f>
        <v>0</v>
      </c>
      <c r="BG683" s="230">
        <f>IF(N683="zákl. přenesená",J683,0)</f>
        <v>0</v>
      </c>
      <c r="BH683" s="230">
        <f>IF(N683="sníž. přenesená",J683,0)</f>
        <v>0</v>
      </c>
      <c r="BI683" s="230">
        <f>IF(N683="nulová",J683,0)</f>
        <v>0</v>
      </c>
      <c r="BJ683" s="16" t="s">
        <v>83</v>
      </c>
      <c r="BK683" s="230">
        <f>ROUND(I683*H683,2)</f>
        <v>0</v>
      </c>
      <c r="BL683" s="16" t="s">
        <v>336</v>
      </c>
      <c r="BM683" s="229" t="s">
        <v>3406</v>
      </c>
    </row>
    <row r="684" s="1" customFormat="1">
      <c r="B684" s="37"/>
      <c r="C684" s="38"/>
      <c r="D684" s="231" t="s">
        <v>208</v>
      </c>
      <c r="E684" s="38"/>
      <c r="F684" s="232" t="s">
        <v>3405</v>
      </c>
      <c r="G684" s="38"/>
      <c r="H684" s="38"/>
      <c r="I684" s="144"/>
      <c r="J684" s="38"/>
      <c r="K684" s="38"/>
      <c r="L684" s="42"/>
      <c r="M684" s="233"/>
      <c r="N684" s="82"/>
      <c r="O684" s="82"/>
      <c r="P684" s="82"/>
      <c r="Q684" s="82"/>
      <c r="R684" s="82"/>
      <c r="S684" s="82"/>
      <c r="T684" s="83"/>
      <c r="AT684" s="16" t="s">
        <v>208</v>
      </c>
      <c r="AU684" s="16" t="s">
        <v>85</v>
      </c>
    </row>
    <row r="685" s="1" customFormat="1" ht="16.5" customHeight="1">
      <c r="B685" s="37"/>
      <c r="C685" s="218" t="s">
        <v>2188</v>
      </c>
      <c r="D685" s="218" t="s">
        <v>201</v>
      </c>
      <c r="E685" s="219" t="s">
        <v>3407</v>
      </c>
      <c r="F685" s="220" t="s">
        <v>3408</v>
      </c>
      <c r="G685" s="221" t="s">
        <v>277</v>
      </c>
      <c r="H685" s="222">
        <v>1</v>
      </c>
      <c r="I685" s="223"/>
      <c r="J685" s="224">
        <f>ROUND(I685*H685,2)</f>
        <v>0</v>
      </c>
      <c r="K685" s="220" t="s">
        <v>205</v>
      </c>
      <c r="L685" s="42"/>
      <c r="M685" s="225" t="s">
        <v>30</v>
      </c>
      <c r="N685" s="226" t="s">
        <v>46</v>
      </c>
      <c r="O685" s="82"/>
      <c r="P685" s="227">
        <f>O685*H685</f>
        <v>0</v>
      </c>
      <c r="Q685" s="227">
        <v>0</v>
      </c>
      <c r="R685" s="227">
        <f>Q685*H685</f>
        <v>0</v>
      </c>
      <c r="S685" s="227">
        <v>0</v>
      </c>
      <c r="T685" s="228">
        <f>S685*H685</f>
        <v>0</v>
      </c>
      <c r="AR685" s="229" t="s">
        <v>336</v>
      </c>
      <c r="AT685" s="229" t="s">
        <v>201</v>
      </c>
      <c r="AU685" s="229" t="s">
        <v>85</v>
      </c>
      <c r="AY685" s="16" t="s">
        <v>199</v>
      </c>
      <c r="BE685" s="230">
        <f>IF(N685="základní",J685,0)</f>
        <v>0</v>
      </c>
      <c r="BF685" s="230">
        <f>IF(N685="snížená",J685,0)</f>
        <v>0</v>
      </c>
      <c r="BG685" s="230">
        <f>IF(N685="zákl. přenesená",J685,0)</f>
        <v>0</v>
      </c>
      <c r="BH685" s="230">
        <f>IF(N685="sníž. přenesená",J685,0)</f>
        <v>0</v>
      </c>
      <c r="BI685" s="230">
        <f>IF(N685="nulová",J685,0)</f>
        <v>0</v>
      </c>
      <c r="BJ685" s="16" t="s">
        <v>83</v>
      </c>
      <c r="BK685" s="230">
        <f>ROUND(I685*H685,2)</f>
        <v>0</v>
      </c>
      <c r="BL685" s="16" t="s">
        <v>336</v>
      </c>
      <c r="BM685" s="229" t="s">
        <v>3409</v>
      </c>
    </row>
    <row r="686" s="1" customFormat="1">
      <c r="B686" s="37"/>
      <c r="C686" s="38"/>
      <c r="D686" s="231" t="s">
        <v>208</v>
      </c>
      <c r="E686" s="38"/>
      <c r="F686" s="232" t="s">
        <v>3410</v>
      </c>
      <c r="G686" s="38"/>
      <c r="H686" s="38"/>
      <c r="I686" s="144"/>
      <c r="J686" s="38"/>
      <c r="K686" s="38"/>
      <c r="L686" s="42"/>
      <c r="M686" s="233"/>
      <c r="N686" s="82"/>
      <c r="O686" s="82"/>
      <c r="P686" s="82"/>
      <c r="Q686" s="82"/>
      <c r="R686" s="82"/>
      <c r="S686" s="82"/>
      <c r="T686" s="83"/>
      <c r="AT686" s="16" t="s">
        <v>208</v>
      </c>
      <c r="AU686" s="16" t="s">
        <v>85</v>
      </c>
    </row>
    <row r="687" s="1" customFormat="1" ht="16.5" customHeight="1">
      <c r="B687" s="37"/>
      <c r="C687" s="263" t="s">
        <v>2193</v>
      </c>
      <c r="D687" s="263" t="s">
        <v>774</v>
      </c>
      <c r="E687" s="264" t="s">
        <v>3411</v>
      </c>
      <c r="F687" s="265" t="s">
        <v>3412</v>
      </c>
      <c r="G687" s="266" t="s">
        <v>277</v>
      </c>
      <c r="H687" s="267">
        <v>1</v>
      </c>
      <c r="I687" s="268"/>
      <c r="J687" s="269">
        <f>ROUND(I687*H687,2)</f>
        <v>0</v>
      </c>
      <c r="K687" s="265" t="s">
        <v>205</v>
      </c>
      <c r="L687" s="270"/>
      <c r="M687" s="271" t="s">
        <v>30</v>
      </c>
      <c r="N687" s="272" t="s">
        <v>46</v>
      </c>
      <c r="O687" s="82"/>
      <c r="P687" s="227">
        <f>O687*H687</f>
        <v>0</v>
      </c>
      <c r="Q687" s="227">
        <v>0.019199999999999998</v>
      </c>
      <c r="R687" s="227">
        <f>Q687*H687</f>
        <v>0.019199999999999998</v>
      </c>
      <c r="S687" s="227">
        <v>0</v>
      </c>
      <c r="T687" s="228">
        <f>S687*H687</f>
        <v>0</v>
      </c>
      <c r="AR687" s="229" t="s">
        <v>441</v>
      </c>
      <c r="AT687" s="229" t="s">
        <v>774</v>
      </c>
      <c r="AU687" s="229" t="s">
        <v>85</v>
      </c>
      <c r="AY687" s="16" t="s">
        <v>199</v>
      </c>
      <c r="BE687" s="230">
        <f>IF(N687="základní",J687,0)</f>
        <v>0</v>
      </c>
      <c r="BF687" s="230">
        <f>IF(N687="snížená",J687,0)</f>
        <v>0</v>
      </c>
      <c r="BG687" s="230">
        <f>IF(N687="zákl. přenesená",J687,0)</f>
        <v>0</v>
      </c>
      <c r="BH687" s="230">
        <f>IF(N687="sníž. přenesená",J687,0)</f>
        <v>0</v>
      </c>
      <c r="BI687" s="230">
        <f>IF(N687="nulová",J687,0)</f>
        <v>0</v>
      </c>
      <c r="BJ687" s="16" t="s">
        <v>83</v>
      </c>
      <c r="BK687" s="230">
        <f>ROUND(I687*H687,2)</f>
        <v>0</v>
      </c>
      <c r="BL687" s="16" t="s">
        <v>336</v>
      </c>
      <c r="BM687" s="229" t="s">
        <v>3413</v>
      </c>
    </row>
    <row r="688" s="1" customFormat="1">
      <c r="B688" s="37"/>
      <c r="C688" s="38"/>
      <c r="D688" s="231" t="s">
        <v>208</v>
      </c>
      <c r="E688" s="38"/>
      <c r="F688" s="232" t="s">
        <v>3412</v>
      </c>
      <c r="G688" s="38"/>
      <c r="H688" s="38"/>
      <c r="I688" s="144"/>
      <c r="J688" s="38"/>
      <c r="K688" s="38"/>
      <c r="L688" s="42"/>
      <c r="M688" s="233"/>
      <c r="N688" s="82"/>
      <c r="O688" s="82"/>
      <c r="P688" s="82"/>
      <c r="Q688" s="82"/>
      <c r="R688" s="82"/>
      <c r="S688" s="82"/>
      <c r="T688" s="83"/>
      <c r="AT688" s="16" t="s">
        <v>208</v>
      </c>
      <c r="AU688" s="16" t="s">
        <v>85</v>
      </c>
    </row>
    <row r="689" s="1" customFormat="1" ht="16.5" customHeight="1">
      <c r="B689" s="37"/>
      <c r="C689" s="218" t="s">
        <v>2197</v>
      </c>
      <c r="D689" s="218" t="s">
        <v>201</v>
      </c>
      <c r="E689" s="219" t="s">
        <v>3414</v>
      </c>
      <c r="F689" s="220" t="s">
        <v>3415</v>
      </c>
      <c r="G689" s="221" t="s">
        <v>1583</v>
      </c>
      <c r="H689" s="222">
        <v>6.25</v>
      </c>
      <c r="I689" s="223"/>
      <c r="J689" s="224">
        <f>ROUND(I689*H689,2)</f>
        <v>0</v>
      </c>
      <c r="K689" s="220" t="s">
        <v>205</v>
      </c>
      <c r="L689" s="42"/>
      <c r="M689" s="225" t="s">
        <v>30</v>
      </c>
      <c r="N689" s="226" t="s">
        <v>46</v>
      </c>
      <c r="O689" s="82"/>
      <c r="P689" s="227">
        <f>O689*H689</f>
        <v>0</v>
      </c>
      <c r="Q689" s="227">
        <v>6.7487499999999994E-05</v>
      </c>
      <c r="R689" s="227">
        <f>Q689*H689</f>
        <v>0.00042179687499999997</v>
      </c>
      <c r="S689" s="227">
        <v>0</v>
      </c>
      <c r="T689" s="228">
        <f>S689*H689</f>
        <v>0</v>
      </c>
      <c r="AR689" s="229" t="s">
        <v>336</v>
      </c>
      <c r="AT689" s="229" t="s">
        <v>201</v>
      </c>
      <c r="AU689" s="229" t="s">
        <v>85</v>
      </c>
      <c r="AY689" s="16" t="s">
        <v>199</v>
      </c>
      <c r="BE689" s="230">
        <f>IF(N689="základní",J689,0)</f>
        <v>0</v>
      </c>
      <c r="BF689" s="230">
        <f>IF(N689="snížená",J689,0)</f>
        <v>0</v>
      </c>
      <c r="BG689" s="230">
        <f>IF(N689="zákl. přenesená",J689,0)</f>
        <v>0</v>
      </c>
      <c r="BH689" s="230">
        <f>IF(N689="sníž. přenesená",J689,0)</f>
        <v>0</v>
      </c>
      <c r="BI689" s="230">
        <f>IF(N689="nulová",J689,0)</f>
        <v>0</v>
      </c>
      <c r="BJ689" s="16" t="s">
        <v>83</v>
      </c>
      <c r="BK689" s="230">
        <f>ROUND(I689*H689,2)</f>
        <v>0</v>
      </c>
      <c r="BL689" s="16" t="s">
        <v>336</v>
      </c>
      <c r="BM689" s="229" t="s">
        <v>3416</v>
      </c>
    </row>
    <row r="690" s="1" customFormat="1">
      <c r="B690" s="37"/>
      <c r="C690" s="38"/>
      <c r="D690" s="231" t="s">
        <v>208</v>
      </c>
      <c r="E690" s="38"/>
      <c r="F690" s="232" t="s">
        <v>3417</v>
      </c>
      <c r="G690" s="38"/>
      <c r="H690" s="38"/>
      <c r="I690" s="144"/>
      <c r="J690" s="38"/>
      <c r="K690" s="38"/>
      <c r="L690" s="42"/>
      <c r="M690" s="233"/>
      <c r="N690" s="82"/>
      <c r="O690" s="82"/>
      <c r="P690" s="82"/>
      <c r="Q690" s="82"/>
      <c r="R690" s="82"/>
      <c r="S690" s="82"/>
      <c r="T690" s="83"/>
      <c r="AT690" s="16" t="s">
        <v>208</v>
      </c>
      <c r="AU690" s="16" t="s">
        <v>85</v>
      </c>
    </row>
    <row r="691" s="1" customFormat="1">
      <c r="B691" s="37"/>
      <c r="C691" s="38"/>
      <c r="D691" s="231" t="s">
        <v>210</v>
      </c>
      <c r="E691" s="38"/>
      <c r="F691" s="234" t="s">
        <v>3418</v>
      </c>
      <c r="G691" s="38"/>
      <c r="H691" s="38"/>
      <c r="I691" s="144"/>
      <c r="J691" s="38"/>
      <c r="K691" s="38"/>
      <c r="L691" s="42"/>
      <c r="M691" s="233"/>
      <c r="N691" s="82"/>
      <c r="O691" s="82"/>
      <c r="P691" s="82"/>
      <c r="Q691" s="82"/>
      <c r="R691" s="82"/>
      <c r="S691" s="82"/>
      <c r="T691" s="83"/>
      <c r="AT691" s="16" t="s">
        <v>210</v>
      </c>
      <c r="AU691" s="16" t="s">
        <v>85</v>
      </c>
    </row>
    <row r="692" s="12" customFormat="1">
      <c r="B692" s="235"/>
      <c r="C692" s="236"/>
      <c r="D692" s="231" t="s">
        <v>214</v>
      </c>
      <c r="E692" s="237" t="s">
        <v>30</v>
      </c>
      <c r="F692" s="238" t="s">
        <v>3419</v>
      </c>
      <c r="G692" s="236"/>
      <c r="H692" s="239">
        <v>6.25</v>
      </c>
      <c r="I692" s="240"/>
      <c r="J692" s="236"/>
      <c r="K692" s="236"/>
      <c r="L692" s="241"/>
      <c r="M692" s="242"/>
      <c r="N692" s="243"/>
      <c r="O692" s="243"/>
      <c r="P692" s="243"/>
      <c r="Q692" s="243"/>
      <c r="R692" s="243"/>
      <c r="S692" s="243"/>
      <c r="T692" s="244"/>
      <c r="AT692" s="245" t="s">
        <v>214</v>
      </c>
      <c r="AU692" s="245" t="s">
        <v>85</v>
      </c>
      <c r="AV692" s="12" t="s">
        <v>85</v>
      </c>
      <c r="AW692" s="12" t="s">
        <v>36</v>
      </c>
      <c r="AX692" s="12" t="s">
        <v>83</v>
      </c>
      <c r="AY692" s="245" t="s">
        <v>199</v>
      </c>
    </row>
    <row r="693" s="1" customFormat="1" ht="16.5" customHeight="1">
      <c r="B693" s="37"/>
      <c r="C693" s="263" t="s">
        <v>2201</v>
      </c>
      <c r="D693" s="263" t="s">
        <v>774</v>
      </c>
      <c r="E693" s="264" t="s">
        <v>3420</v>
      </c>
      <c r="F693" s="265" t="s">
        <v>3421</v>
      </c>
      <c r="G693" s="266" t="s">
        <v>277</v>
      </c>
      <c r="H693" s="267">
        <v>1</v>
      </c>
      <c r="I693" s="268"/>
      <c r="J693" s="269">
        <f>ROUND(I693*H693,2)</f>
        <v>0</v>
      </c>
      <c r="K693" s="265" t="s">
        <v>205</v>
      </c>
      <c r="L693" s="270"/>
      <c r="M693" s="271" t="s">
        <v>30</v>
      </c>
      <c r="N693" s="272" t="s">
        <v>46</v>
      </c>
      <c r="O693" s="82"/>
      <c r="P693" s="227">
        <f>O693*H693</f>
        <v>0</v>
      </c>
      <c r="Q693" s="227">
        <v>0.00084999999999999995</v>
      </c>
      <c r="R693" s="227">
        <f>Q693*H693</f>
        <v>0.00084999999999999995</v>
      </c>
      <c r="S693" s="227">
        <v>0</v>
      </c>
      <c r="T693" s="228">
        <f>S693*H693</f>
        <v>0</v>
      </c>
      <c r="AR693" s="229" t="s">
        <v>441</v>
      </c>
      <c r="AT693" s="229" t="s">
        <v>774</v>
      </c>
      <c r="AU693" s="229" t="s">
        <v>85</v>
      </c>
      <c r="AY693" s="16" t="s">
        <v>199</v>
      </c>
      <c r="BE693" s="230">
        <f>IF(N693="základní",J693,0)</f>
        <v>0</v>
      </c>
      <c r="BF693" s="230">
        <f>IF(N693="snížená",J693,0)</f>
        <v>0</v>
      </c>
      <c r="BG693" s="230">
        <f>IF(N693="zákl. přenesená",J693,0)</f>
        <v>0</v>
      </c>
      <c r="BH693" s="230">
        <f>IF(N693="sníž. přenesená",J693,0)</f>
        <v>0</v>
      </c>
      <c r="BI693" s="230">
        <f>IF(N693="nulová",J693,0)</f>
        <v>0</v>
      </c>
      <c r="BJ693" s="16" t="s">
        <v>83</v>
      </c>
      <c r="BK693" s="230">
        <f>ROUND(I693*H693,2)</f>
        <v>0</v>
      </c>
      <c r="BL693" s="16" t="s">
        <v>336</v>
      </c>
      <c r="BM693" s="229" t="s">
        <v>3422</v>
      </c>
    </row>
    <row r="694" s="1" customFormat="1">
      <c r="B694" s="37"/>
      <c r="C694" s="38"/>
      <c r="D694" s="231" t="s">
        <v>208</v>
      </c>
      <c r="E694" s="38"/>
      <c r="F694" s="232" t="s">
        <v>3421</v>
      </c>
      <c r="G694" s="38"/>
      <c r="H694" s="38"/>
      <c r="I694" s="144"/>
      <c r="J694" s="38"/>
      <c r="K694" s="38"/>
      <c r="L694" s="42"/>
      <c r="M694" s="233"/>
      <c r="N694" s="82"/>
      <c r="O694" s="82"/>
      <c r="P694" s="82"/>
      <c r="Q694" s="82"/>
      <c r="R694" s="82"/>
      <c r="S694" s="82"/>
      <c r="T694" s="83"/>
      <c r="AT694" s="16" t="s">
        <v>208</v>
      </c>
      <c r="AU694" s="16" t="s">
        <v>85</v>
      </c>
    </row>
    <row r="695" s="1" customFormat="1" ht="16.5" customHeight="1">
      <c r="B695" s="37"/>
      <c r="C695" s="263" t="s">
        <v>2205</v>
      </c>
      <c r="D695" s="263" t="s">
        <v>774</v>
      </c>
      <c r="E695" s="264" t="s">
        <v>3423</v>
      </c>
      <c r="F695" s="265" t="s">
        <v>3424</v>
      </c>
      <c r="G695" s="266" t="s">
        <v>277</v>
      </c>
      <c r="H695" s="267">
        <v>3</v>
      </c>
      <c r="I695" s="268"/>
      <c r="J695" s="269">
        <f>ROUND(I695*H695,2)</f>
        <v>0</v>
      </c>
      <c r="K695" s="265" t="s">
        <v>205</v>
      </c>
      <c r="L695" s="270"/>
      <c r="M695" s="271" t="s">
        <v>30</v>
      </c>
      <c r="N695" s="272" t="s">
        <v>46</v>
      </c>
      <c r="O695" s="82"/>
      <c r="P695" s="227">
        <f>O695*H695</f>
        <v>0</v>
      </c>
      <c r="Q695" s="227">
        <v>0.0018</v>
      </c>
      <c r="R695" s="227">
        <f>Q695*H695</f>
        <v>0.0054000000000000003</v>
      </c>
      <c r="S695" s="227">
        <v>0</v>
      </c>
      <c r="T695" s="228">
        <f>S695*H695</f>
        <v>0</v>
      </c>
      <c r="AR695" s="229" t="s">
        <v>441</v>
      </c>
      <c r="AT695" s="229" t="s">
        <v>774</v>
      </c>
      <c r="AU695" s="229" t="s">
        <v>85</v>
      </c>
      <c r="AY695" s="16" t="s">
        <v>199</v>
      </c>
      <c r="BE695" s="230">
        <f>IF(N695="základní",J695,0)</f>
        <v>0</v>
      </c>
      <c r="BF695" s="230">
        <f>IF(N695="snížená",J695,0)</f>
        <v>0</v>
      </c>
      <c r="BG695" s="230">
        <f>IF(N695="zákl. přenesená",J695,0)</f>
        <v>0</v>
      </c>
      <c r="BH695" s="230">
        <f>IF(N695="sníž. přenesená",J695,0)</f>
        <v>0</v>
      </c>
      <c r="BI695" s="230">
        <f>IF(N695="nulová",J695,0)</f>
        <v>0</v>
      </c>
      <c r="BJ695" s="16" t="s">
        <v>83</v>
      </c>
      <c r="BK695" s="230">
        <f>ROUND(I695*H695,2)</f>
        <v>0</v>
      </c>
      <c r="BL695" s="16" t="s">
        <v>336</v>
      </c>
      <c r="BM695" s="229" t="s">
        <v>3425</v>
      </c>
    </row>
    <row r="696" s="1" customFormat="1">
      <c r="B696" s="37"/>
      <c r="C696" s="38"/>
      <c r="D696" s="231" t="s">
        <v>208</v>
      </c>
      <c r="E696" s="38"/>
      <c r="F696" s="232" t="s">
        <v>3424</v>
      </c>
      <c r="G696" s="38"/>
      <c r="H696" s="38"/>
      <c r="I696" s="144"/>
      <c r="J696" s="38"/>
      <c r="K696" s="38"/>
      <c r="L696" s="42"/>
      <c r="M696" s="233"/>
      <c r="N696" s="82"/>
      <c r="O696" s="82"/>
      <c r="P696" s="82"/>
      <c r="Q696" s="82"/>
      <c r="R696" s="82"/>
      <c r="S696" s="82"/>
      <c r="T696" s="83"/>
      <c r="AT696" s="16" t="s">
        <v>208</v>
      </c>
      <c r="AU696" s="16" t="s">
        <v>85</v>
      </c>
    </row>
    <row r="697" s="1" customFormat="1" ht="16.5" customHeight="1">
      <c r="B697" s="37"/>
      <c r="C697" s="218" t="s">
        <v>2209</v>
      </c>
      <c r="D697" s="218" t="s">
        <v>201</v>
      </c>
      <c r="E697" s="219" t="s">
        <v>3426</v>
      </c>
      <c r="F697" s="220" t="s">
        <v>3427</v>
      </c>
      <c r="G697" s="221" t="s">
        <v>3371</v>
      </c>
      <c r="H697" s="280"/>
      <c r="I697" s="223"/>
      <c r="J697" s="224">
        <f>ROUND(I697*H697,2)</f>
        <v>0</v>
      </c>
      <c r="K697" s="220" t="s">
        <v>205</v>
      </c>
      <c r="L697" s="42"/>
      <c r="M697" s="225" t="s">
        <v>30</v>
      </c>
      <c r="N697" s="226" t="s">
        <v>46</v>
      </c>
      <c r="O697" s="82"/>
      <c r="P697" s="227">
        <f>O697*H697</f>
        <v>0</v>
      </c>
      <c r="Q697" s="227">
        <v>0</v>
      </c>
      <c r="R697" s="227">
        <f>Q697*H697</f>
        <v>0</v>
      </c>
      <c r="S697" s="227">
        <v>0</v>
      </c>
      <c r="T697" s="228">
        <f>S697*H697</f>
        <v>0</v>
      </c>
      <c r="AR697" s="229" t="s">
        <v>336</v>
      </c>
      <c r="AT697" s="229" t="s">
        <v>201</v>
      </c>
      <c r="AU697" s="229" t="s">
        <v>85</v>
      </c>
      <c r="AY697" s="16" t="s">
        <v>199</v>
      </c>
      <c r="BE697" s="230">
        <f>IF(N697="základní",J697,0)</f>
        <v>0</v>
      </c>
      <c r="BF697" s="230">
        <f>IF(N697="snížená",J697,0)</f>
        <v>0</v>
      </c>
      <c r="BG697" s="230">
        <f>IF(N697="zákl. přenesená",J697,0)</f>
        <v>0</v>
      </c>
      <c r="BH697" s="230">
        <f>IF(N697="sníž. přenesená",J697,0)</f>
        <v>0</v>
      </c>
      <c r="BI697" s="230">
        <f>IF(N697="nulová",J697,0)</f>
        <v>0</v>
      </c>
      <c r="BJ697" s="16" t="s">
        <v>83</v>
      </c>
      <c r="BK697" s="230">
        <f>ROUND(I697*H697,2)</f>
        <v>0</v>
      </c>
      <c r="BL697" s="16" t="s">
        <v>336</v>
      </c>
      <c r="BM697" s="229" t="s">
        <v>3428</v>
      </c>
    </row>
    <row r="698" s="1" customFormat="1">
      <c r="B698" s="37"/>
      <c r="C698" s="38"/>
      <c r="D698" s="231" t="s">
        <v>208</v>
      </c>
      <c r="E698" s="38"/>
      <c r="F698" s="232" t="s">
        <v>3429</v>
      </c>
      <c r="G698" s="38"/>
      <c r="H698" s="38"/>
      <c r="I698" s="144"/>
      <c r="J698" s="38"/>
      <c r="K698" s="38"/>
      <c r="L698" s="42"/>
      <c r="M698" s="233"/>
      <c r="N698" s="82"/>
      <c r="O698" s="82"/>
      <c r="P698" s="82"/>
      <c r="Q698" s="82"/>
      <c r="R698" s="82"/>
      <c r="S698" s="82"/>
      <c r="T698" s="83"/>
      <c r="AT698" s="16" t="s">
        <v>208</v>
      </c>
      <c r="AU698" s="16" t="s">
        <v>85</v>
      </c>
    </row>
    <row r="699" s="1" customFormat="1">
      <c r="B699" s="37"/>
      <c r="C699" s="38"/>
      <c r="D699" s="231" t="s">
        <v>210</v>
      </c>
      <c r="E699" s="38"/>
      <c r="F699" s="234" t="s">
        <v>3430</v>
      </c>
      <c r="G699" s="38"/>
      <c r="H699" s="38"/>
      <c r="I699" s="144"/>
      <c r="J699" s="38"/>
      <c r="K699" s="38"/>
      <c r="L699" s="42"/>
      <c r="M699" s="233"/>
      <c r="N699" s="82"/>
      <c r="O699" s="82"/>
      <c r="P699" s="82"/>
      <c r="Q699" s="82"/>
      <c r="R699" s="82"/>
      <c r="S699" s="82"/>
      <c r="T699" s="83"/>
      <c r="AT699" s="16" t="s">
        <v>210</v>
      </c>
      <c r="AU699" s="16" t="s">
        <v>85</v>
      </c>
    </row>
    <row r="700" s="11" customFormat="1" ht="25.92" customHeight="1">
      <c r="B700" s="202"/>
      <c r="C700" s="203"/>
      <c r="D700" s="204" t="s">
        <v>74</v>
      </c>
      <c r="E700" s="205" t="s">
        <v>774</v>
      </c>
      <c r="F700" s="205" t="s">
        <v>2674</v>
      </c>
      <c r="G700" s="203"/>
      <c r="H700" s="203"/>
      <c r="I700" s="206"/>
      <c r="J700" s="207">
        <f>BK700</f>
        <v>0</v>
      </c>
      <c r="K700" s="203"/>
      <c r="L700" s="208"/>
      <c r="M700" s="209"/>
      <c r="N700" s="210"/>
      <c r="O700" s="210"/>
      <c r="P700" s="211">
        <f>P701+P733+P736+P740</f>
        <v>0</v>
      </c>
      <c r="Q700" s="210"/>
      <c r="R700" s="211">
        <f>R701+R733+R736+R740</f>
        <v>5.9338997040000008</v>
      </c>
      <c r="S700" s="210"/>
      <c r="T700" s="212">
        <f>T701+T733+T736+T740</f>
        <v>0</v>
      </c>
      <c r="AR700" s="213" t="s">
        <v>217</v>
      </c>
      <c r="AT700" s="214" t="s">
        <v>74</v>
      </c>
      <c r="AU700" s="214" t="s">
        <v>75</v>
      </c>
      <c r="AY700" s="213" t="s">
        <v>199</v>
      </c>
      <c r="BK700" s="215">
        <f>BK701+BK733+BK736+BK740</f>
        <v>0</v>
      </c>
    </row>
    <row r="701" s="11" customFormat="1" ht="22.8" customHeight="1">
      <c r="B701" s="202"/>
      <c r="C701" s="203"/>
      <c r="D701" s="204" t="s">
        <v>74</v>
      </c>
      <c r="E701" s="216" t="s">
        <v>3431</v>
      </c>
      <c r="F701" s="216" t="s">
        <v>3432</v>
      </c>
      <c r="G701" s="203"/>
      <c r="H701" s="203"/>
      <c r="I701" s="206"/>
      <c r="J701" s="217">
        <f>BK701</f>
        <v>0</v>
      </c>
      <c r="K701" s="203"/>
      <c r="L701" s="208"/>
      <c r="M701" s="209"/>
      <c r="N701" s="210"/>
      <c r="O701" s="210"/>
      <c r="P701" s="211">
        <f>SUM(P702:P732)</f>
        <v>0</v>
      </c>
      <c r="Q701" s="210"/>
      <c r="R701" s="211">
        <f>SUM(R702:R732)</f>
        <v>0.043768500000000002</v>
      </c>
      <c r="S701" s="210"/>
      <c r="T701" s="212">
        <f>SUM(T702:T732)</f>
        <v>0</v>
      </c>
      <c r="AR701" s="213" t="s">
        <v>217</v>
      </c>
      <c r="AT701" s="214" t="s">
        <v>74</v>
      </c>
      <c r="AU701" s="214" t="s">
        <v>83</v>
      </c>
      <c r="AY701" s="213" t="s">
        <v>199</v>
      </c>
      <c r="BK701" s="215">
        <f>SUM(BK702:BK732)</f>
        <v>0</v>
      </c>
    </row>
    <row r="702" s="1" customFormat="1" ht="16.5" customHeight="1">
      <c r="B702" s="37"/>
      <c r="C702" s="218" t="s">
        <v>2213</v>
      </c>
      <c r="D702" s="218" t="s">
        <v>201</v>
      </c>
      <c r="E702" s="219" t="s">
        <v>3433</v>
      </c>
      <c r="F702" s="220" t="s">
        <v>3434</v>
      </c>
      <c r="G702" s="221" t="s">
        <v>277</v>
      </c>
      <c r="H702" s="222">
        <v>16</v>
      </c>
      <c r="I702" s="223"/>
      <c r="J702" s="224">
        <f>ROUND(I702*H702,2)</f>
        <v>0</v>
      </c>
      <c r="K702" s="220" t="s">
        <v>205</v>
      </c>
      <c r="L702" s="42"/>
      <c r="M702" s="225" t="s">
        <v>30</v>
      </c>
      <c r="N702" s="226" t="s">
        <v>46</v>
      </c>
      <c r="O702" s="82"/>
      <c r="P702" s="227">
        <f>O702*H702</f>
        <v>0</v>
      </c>
      <c r="Q702" s="227">
        <v>0</v>
      </c>
      <c r="R702" s="227">
        <f>Q702*H702</f>
        <v>0</v>
      </c>
      <c r="S702" s="227">
        <v>0</v>
      </c>
      <c r="T702" s="228">
        <f>S702*H702</f>
        <v>0</v>
      </c>
      <c r="AR702" s="229" t="s">
        <v>607</v>
      </c>
      <c r="AT702" s="229" t="s">
        <v>201</v>
      </c>
      <c r="AU702" s="229" t="s">
        <v>85</v>
      </c>
      <c r="AY702" s="16" t="s">
        <v>199</v>
      </c>
      <c r="BE702" s="230">
        <f>IF(N702="základní",J702,0)</f>
        <v>0</v>
      </c>
      <c r="BF702" s="230">
        <f>IF(N702="snížená",J702,0)</f>
        <v>0</v>
      </c>
      <c r="BG702" s="230">
        <f>IF(N702="zákl. přenesená",J702,0)</f>
        <v>0</v>
      </c>
      <c r="BH702" s="230">
        <f>IF(N702="sníž. přenesená",J702,0)</f>
        <v>0</v>
      </c>
      <c r="BI702" s="230">
        <f>IF(N702="nulová",J702,0)</f>
        <v>0</v>
      </c>
      <c r="BJ702" s="16" t="s">
        <v>83</v>
      </c>
      <c r="BK702" s="230">
        <f>ROUND(I702*H702,2)</f>
        <v>0</v>
      </c>
      <c r="BL702" s="16" t="s">
        <v>607</v>
      </c>
      <c r="BM702" s="229" t="s">
        <v>3435</v>
      </c>
    </row>
    <row r="703" s="1" customFormat="1">
      <c r="B703" s="37"/>
      <c r="C703" s="38"/>
      <c r="D703" s="231" t="s">
        <v>208</v>
      </c>
      <c r="E703" s="38"/>
      <c r="F703" s="232" t="s">
        <v>3436</v>
      </c>
      <c r="G703" s="38"/>
      <c r="H703" s="38"/>
      <c r="I703" s="144"/>
      <c r="J703" s="38"/>
      <c r="K703" s="38"/>
      <c r="L703" s="42"/>
      <c r="M703" s="233"/>
      <c r="N703" s="82"/>
      <c r="O703" s="82"/>
      <c r="P703" s="82"/>
      <c r="Q703" s="82"/>
      <c r="R703" s="82"/>
      <c r="S703" s="82"/>
      <c r="T703" s="83"/>
      <c r="AT703" s="16" t="s">
        <v>208</v>
      </c>
      <c r="AU703" s="16" t="s">
        <v>85</v>
      </c>
    </row>
    <row r="704" s="1" customFormat="1" ht="16.5" customHeight="1">
      <c r="B704" s="37"/>
      <c r="C704" s="218" t="s">
        <v>3437</v>
      </c>
      <c r="D704" s="218" t="s">
        <v>201</v>
      </c>
      <c r="E704" s="219" t="s">
        <v>3438</v>
      </c>
      <c r="F704" s="220" t="s">
        <v>3439</v>
      </c>
      <c r="G704" s="221" t="s">
        <v>277</v>
      </c>
      <c r="H704" s="222">
        <v>4</v>
      </c>
      <c r="I704" s="223"/>
      <c r="J704" s="224">
        <f>ROUND(I704*H704,2)</f>
        <v>0</v>
      </c>
      <c r="K704" s="220" t="s">
        <v>205</v>
      </c>
      <c r="L704" s="42"/>
      <c r="M704" s="225" t="s">
        <v>30</v>
      </c>
      <c r="N704" s="226" t="s">
        <v>46</v>
      </c>
      <c r="O704" s="82"/>
      <c r="P704" s="227">
        <f>O704*H704</f>
        <v>0</v>
      </c>
      <c r="Q704" s="227">
        <v>0</v>
      </c>
      <c r="R704" s="227">
        <f>Q704*H704</f>
        <v>0</v>
      </c>
      <c r="S704" s="227">
        <v>0</v>
      </c>
      <c r="T704" s="228">
        <f>S704*H704</f>
        <v>0</v>
      </c>
      <c r="AR704" s="229" t="s">
        <v>607</v>
      </c>
      <c r="AT704" s="229" t="s">
        <v>201</v>
      </c>
      <c r="AU704" s="229" t="s">
        <v>85</v>
      </c>
      <c r="AY704" s="16" t="s">
        <v>199</v>
      </c>
      <c r="BE704" s="230">
        <f>IF(N704="základní",J704,0)</f>
        <v>0</v>
      </c>
      <c r="BF704" s="230">
        <f>IF(N704="snížená",J704,0)</f>
        <v>0</v>
      </c>
      <c r="BG704" s="230">
        <f>IF(N704="zákl. přenesená",J704,0)</f>
        <v>0</v>
      </c>
      <c r="BH704" s="230">
        <f>IF(N704="sníž. přenesená",J704,0)</f>
        <v>0</v>
      </c>
      <c r="BI704" s="230">
        <f>IF(N704="nulová",J704,0)</f>
        <v>0</v>
      </c>
      <c r="BJ704" s="16" t="s">
        <v>83</v>
      </c>
      <c r="BK704" s="230">
        <f>ROUND(I704*H704,2)</f>
        <v>0</v>
      </c>
      <c r="BL704" s="16" t="s">
        <v>607</v>
      </c>
      <c r="BM704" s="229" t="s">
        <v>3440</v>
      </c>
    </row>
    <row r="705" s="1" customFormat="1">
      <c r="B705" s="37"/>
      <c r="C705" s="38"/>
      <c r="D705" s="231" t="s">
        <v>208</v>
      </c>
      <c r="E705" s="38"/>
      <c r="F705" s="232" t="s">
        <v>3441</v>
      </c>
      <c r="G705" s="38"/>
      <c r="H705" s="38"/>
      <c r="I705" s="144"/>
      <c r="J705" s="38"/>
      <c r="K705" s="38"/>
      <c r="L705" s="42"/>
      <c r="M705" s="233"/>
      <c r="N705" s="82"/>
      <c r="O705" s="82"/>
      <c r="P705" s="82"/>
      <c r="Q705" s="82"/>
      <c r="R705" s="82"/>
      <c r="S705" s="82"/>
      <c r="T705" s="83"/>
      <c r="AT705" s="16" t="s">
        <v>208</v>
      </c>
      <c r="AU705" s="16" t="s">
        <v>85</v>
      </c>
    </row>
    <row r="706" s="1" customFormat="1" ht="16.5" customHeight="1">
      <c r="B706" s="37"/>
      <c r="C706" s="218" t="s">
        <v>3442</v>
      </c>
      <c r="D706" s="218" t="s">
        <v>201</v>
      </c>
      <c r="E706" s="219" t="s">
        <v>3443</v>
      </c>
      <c r="F706" s="220" t="s">
        <v>3444</v>
      </c>
      <c r="G706" s="221" t="s">
        <v>277</v>
      </c>
      <c r="H706" s="222">
        <v>3</v>
      </c>
      <c r="I706" s="223"/>
      <c r="J706" s="224">
        <f>ROUND(I706*H706,2)</f>
        <v>0</v>
      </c>
      <c r="K706" s="220" t="s">
        <v>205</v>
      </c>
      <c r="L706" s="42"/>
      <c r="M706" s="225" t="s">
        <v>30</v>
      </c>
      <c r="N706" s="226" t="s">
        <v>46</v>
      </c>
      <c r="O706" s="82"/>
      <c r="P706" s="227">
        <f>O706*H706</f>
        <v>0</v>
      </c>
      <c r="Q706" s="227">
        <v>0</v>
      </c>
      <c r="R706" s="227">
        <f>Q706*H706</f>
        <v>0</v>
      </c>
      <c r="S706" s="227">
        <v>0</v>
      </c>
      <c r="T706" s="228">
        <f>S706*H706</f>
        <v>0</v>
      </c>
      <c r="AR706" s="229" t="s">
        <v>607</v>
      </c>
      <c r="AT706" s="229" t="s">
        <v>201</v>
      </c>
      <c r="AU706" s="229" t="s">
        <v>85</v>
      </c>
      <c r="AY706" s="16" t="s">
        <v>199</v>
      </c>
      <c r="BE706" s="230">
        <f>IF(N706="základní",J706,0)</f>
        <v>0</v>
      </c>
      <c r="BF706" s="230">
        <f>IF(N706="snížená",J706,0)</f>
        <v>0</v>
      </c>
      <c r="BG706" s="230">
        <f>IF(N706="zákl. přenesená",J706,0)</f>
        <v>0</v>
      </c>
      <c r="BH706" s="230">
        <f>IF(N706="sníž. přenesená",J706,0)</f>
        <v>0</v>
      </c>
      <c r="BI706" s="230">
        <f>IF(N706="nulová",J706,0)</f>
        <v>0</v>
      </c>
      <c r="BJ706" s="16" t="s">
        <v>83</v>
      </c>
      <c r="BK706" s="230">
        <f>ROUND(I706*H706,2)</f>
        <v>0</v>
      </c>
      <c r="BL706" s="16" t="s">
        <v>607</v>
      </c>
      <c r="BM706" s="229" t="s">
        <v>3445</v>
      </c>
    </row>
    <row r="707" s="1" customFormat="1">
      <c r="B707" s="37"/>
      <c r="C707" s="38"/>
      <c r="D707" s="231" t="s">
        <v>208</v>
      </c>
      <c r="E707" s="38"/>
      <c r="F707" s="232" t="s">
        <v>3446</v>
      </c>
      <c r="G707" s="38"/>
      <c r="H707" s="38"/>
      <c r="I707" s="144"/>
      <c r="J707" s="38"/>
      <c r="K707" s="38"/>
      <c r="L707" s="42"/>
      <c r="M707" s="233"/>
      <c r="N707" s="82"/>
      <c r="O707" s="82"/>
      <c r="P707" s="82"/>
      <c r="Q707" s="82"/>
      <c r="R707" s="82"/>
      <c r="S707" s="82"/>
      <c r="T707" s="83"/>
      <c r="AT707" s="16" t="s">
        <v>208</v>
      </c>
      <c r="AU707" s="16" t="s">
        <v>85</v>
      </c>
    </row>
    <row r="708" s="1" customFormat="1" ht="16.5" customHeight="1">
      <c r="B708" s="37"/>
      <c r="C708" s="263" t="s">
        <v>1932</v>
      </c>
      <c r="D708" s="263" t="s">
        <v>774</v>
      </c>
      <c r="E708" s="264" t="s">
        <v>3447</v>
      </c>
      <c r="F708" s="265" t="s">
        <v>3448</v>
      </c>
      <c r="G708" s="266" t="s">
        <v>277</v>
      </c>
      <c r="H708" s="267">
        <v>3</v>
      </c>
      <c r="I708" s="268"/>
      <c r="J708" s="269">
        <f>ROUND(I708*H708,2)</f>
        <v>0</v>
      </c>
      <c r="K708" s="265" t="s">
        <v>30</v>
      </c>
      <c r="L708" s="270"/>
      <c r="M708" s="271" t="s">
        <v>30</v>
      </c>
      <c r="N708" s="272" t="s">
        <v>46</v>
      </c>
      <c r="O708" s="82"/>
      <c r="P708" s="227">
        <f>O708*H708</f>
        <v>0</v>
      </c>
      <c r="Q708" s="227">
        <v>3.0000000000000001E-05</v>
      </c>
      <c r="R708" s="227">
        <f>Q708*H708</f>
        <v>9.0000000000000006E-05</v>
      </c>
      <c r="S708" s="227">
        <v>0</v>
      </c>
      <c r="T708" s="228">
        <f>S708*H708</f>
        <v>0</v>
      </c>
      <c r="AR708" s="229" t="s">
        <v>441</v>
      </c>
      <c r="AT708" s="229" t="s">
        <v>774</v>
      </c>
      <c r="AU708" s="229" t="s">
        <v>85</v>
      </c>
      <c r="AY708" s="16" t="s">
        <v>199</v>
      </c>
      <c r="BE708" s="230">
        <f>IF(N708="základní",J708,0)</f>
        <v>0</v>
      </c>
      <c r="BF708" s="230">
        <f>IF(N708="snížená",J708,0)</f>
        <v>0</v>
      </c>
      <c r="BG708" s="230">
        <f>IF(N708="zákl. přenesená",J708,0)</f>
        <v>0</v>
      </c>
      <c r="BH708" s="230">
        <f>IF(N708="sníž. přenesená",J708,0)</f>
        <v>0</v>
      </c>
      <c r="BI708" s="230">
        <f>IF(N708="nulová",J708,0)</f>
        <v>0</v>
      </c>
      <c r="BJ708" s="16" t="s">
        <v>83</v>
      </c>
      <c r="BK708" s="230">
        <f>ROUND(I708*H708,2)</f>
        <v>0</v>
      </c>
      <c r="BL708" s="16" t="s">
        <v>336</v>
      </c>
      <c r="BM708" s="229" t="s">
        <v>3449</v>
      </c>
    </row>
    <row r="709" s="1" customFormat="1" ht="16.5" customHeight="1">
      <c r="B709" s="37"/>
      <c r="C709" s="218" t="s">
        <v>3450</v>
      </c>
      <c r="D709" s="218" t="s">
        <v>201</v>
      </c>
      <c r="E709" s="219" t="s">
        <v>3451</v>
      </c>
      <c r="F709" s="220" t="s">
        <v>3452</v>
      </c>
      <c r="G709" s="221" t="s">
        <v>277</v>
      </c>
      <c r="H709" s="222">
        <v>1</v>
      </c>
      <c r="I709" s="223"/>
      <c r="J709" s="224">
        <f>ROUND(I709*H709,2)</f>
        <v>0</v>
      </c>
      <c r="K709" s="220" t="s">
        <v>205</v>
      </c>
      <c r="L709" s="42"/>
      <c r="M709" s="225" t="s">
        <v>30</v>
      </c>
      <c r="N709" s="226" t="s">
        <v>46</v>
      </c>
      <c r="O709" s="82"/>
      <c r="P709" s="227">
        <f>O709*H709</f>
        <v>0</v>
      </c>
      <c r="Q709" s="227">
        <v>0</v>
      </c>
      <c r="R709" s="227">
        <f>Q709*H709</f>
        <v>0</v>
      </c>
      <c r="S709" s="227">
        <v>0</v>
      </c>
      <c r="T709" s="228">
        <f>S709*H709</f>
        <v>0</v>
      </c>
      <c r="AR709" s="229" t="s">
        <v>607</v>
      </c>
      <c r="AT709" s="229" t="s">
        <v>201</v>
      </c>
      <c r="AU709" s="229" t="s">
        <v>85</v>
      </c>
      <c r="AY709" s="16" t="s">
        <v>199</v>
      </c>
      <c r="BE709" s="230">
        <f>IF(N709="základní",J709,0)</f>
        <v>0</v>
      </c>
      <c r="BF709" s="230">
        <f>IF(N709="snížená",J709,0)</f>
        <v>0</v>
      </c>
      <c r="BG709" s="230">
        <f>IF(N709="zákl. přenesená",J709,0)</f>
        <v>0</v>
      </c>
      <c r="BH709" s="230">
        <f>IF(N709="sníž. přenesená",J709,0)</f>
        <v>0</v>
      </c>
      <c r="BI709" s="230">
        <f>IF(N709="nulová",J709,0)</f>
        <v>0</v>
      </c>
      <c r="BJ709" s="16" t="s">
        <v>83</v>
      </c>
      <c r="BK709" s="230">
        <f>ROUND(I709*H709,2)</f>
        <v>0</v>
      </c>
      <c r="BL709" s="16" t="s">
        <v>607</v>
      </c>
      <c r="BM709" s="229" t="s">
        <v>3453</v>
      </c>
    </row>
    <row r="710" s="1" customFormat="1">
      <c r="B710" s="37"/>
      <c r="C710" s="38"/>
      <c r="D710" s="231" t="s">
        <v>208</v>
      </c>
      <c r="E710" s="38"/>
      <c r="F710" s="232" t="s">
        <v>3454</v>
      </c>
      <c r="G710" s="38"/>
      <c r="H710" s="38"/>
      <c r="I710" s="144"/>
      <c r="J710" s="38"/>
      <c r="K710" s="38"/>
      <c r="L710" s="42"/>
      <c r="M710" s="233"/>
      <c r="N710" s="82"/>
      <c r="O710" s="82"/>
      <c r="P710" s="82"/>
      <c r="Q710" s="82"/>
      <c r="R710" s="82"/>
      <c r="S710" s="82"/>
      <c r="T710" s="83"/>
      <c r="AT710" s="16" t="s">
        <v>208</v>
      </c>
      <c r="AU710" s="16" t="s">
        <v>85</v>
      </c>
    </row>
    <row r="711" s="1" customFormat="1" ht="16.5" customHeight="1">
      <c r="B711" s="37"/>
      <c r="C711" s="263" t="s">
        <v>3455</v>
      </c>
      <c r="D711" s="263" t="s">
        <v>774</v>
      </c>
      <c r="E711" s="264" t="s">
        <v>3456</v>
      </c>
      <c r="F711" s="265" t="s">
        <v>3457</v>
      </c>
      <c r="G711" s="266" t="s">
        <v>277</v>
      </c>
      <c r="H711" s="267">
        <v>1</v>
      </c>
      <c r="I711" s="268"/>
      <c r="J711" s="269">
        <f>ROUND(I711*H711,2)</f>
        <v>0</v>
      </c>
      <c r="K711" s="265" t="s">
        <v>30</v>
      </c>
      <c r="L711" s="270"/>
      <c r="M711" s="271" t="s">
        <v>30</v>
      </c>
      <c r="N711" s="272" t="s">
        <v>46</v>
      </c>
      <c r="O711" s="82"/>
      <c r="P711" s="227">
        <f>O711*H711</f>
        <v>0</v>
      </c>
      <c r="Q711" s="227">
        <v>0.01</v>
      </c>
      <c r="R711" s="227">
        <f>Q711*H711</f>
        <v>0.01</v>
      </c>
      <c r="S711" s="227">
        <v>0</v>
      </c>
      <c r="T711" s="228">
        <f>S711*H711</f>
        <v>0</v>
      </c>
      <c r="AR711" s="229" t="s">
        <v>2090</v>
      </c>
      <c r="AT711" s="229" t="s">
        <v>774</v>
      </c>
      <c r="AU711" s="229" t="s">
        <v>85</v>
      </c>
      <c r="AY711" s="16" t="s">
        <v>199</v>
      </c>
      <c r="BE711" s="230">
        <f>IF(N711="základní",J711,0)</f>
        <v>0</v>
      </c>
      <c r="BF711" s="230">
        <f>IF(N711="snížená",J711,0)</f>
        <v>0</v>
      </c>
      <c r="BG711" s="230">
        <f>IF(N711="zákl. přenesená",J711,0)</f>
        <v>0</v>
      </c>
      <c r="BH711" s="230">
        <f>IF(N711="sníž. přenesená",J711,0)</f>
        <v>0</v>
      </c>
      <c r="BI711" s="230">
        <f>IF(N711="nulová",J711,0)</f>
        <v>0</v>
      </c>
      <c r="BJ711" s="16" t="s">
        <v>83</v>
      </c>
      <c r="BK711" s="230">
        <f>ROUND(I711*H711,2)</f>
        <v>0</v>
      </c>
      <c r="BL711" s="16" t="s">
        <v>2090</v>
      </c>
      <c r="BM711" s="229" t="s">
        <v>3458</v>
      </c>
    </row>
    <row r="712" s="1" customFormat="1" ht="16.5" customHeight="1">
      <c r="B712" s="37"/>
      <c r="C712" s="218" t="s">
        <v>1870</v>
      </c>
      <c r="D712" s="218" t="s">
        <v>201</v>
      </c>
      <c r="E712" s="219" t="s">
        <v>1890</v>
      </c>
      <c r="F712" s="220" t="s">
        <v>1891</v>
      </c>
      <c r="G712" s="221" t="s">
        <v>229</v>
      </c>
      <c r="H712" s="222">
        <v>20</v>
      </c>
      <c r="I712" s="223"/>
      <c r="J712" s="224">
        <f>ROUND(I712*H712,2)</f>
        <v>0</v>
      </c>
      <c r="K712" s="220" t="s">
        <v>205</v>
      </c>
      <c r="L712" s="42"/>
      <c r="M712" s="225" t="s">
        <v>30</v>
      </c>
      <c r="N712" s="226" t="s">
        <v>46</v>
      </c>
      <c r="O712" s="82"/>
      <c r="P712" s="227">
        <f>O712*H712</f>
        <v>0</v>
      </c>
      <c r="Q712" s="227">
        <v>0</v>
      </c>
      <c r="R712" s="227">
        <f>Q712*H712</f>
        <v>0</v>
      </c>
      <c r="S712" s="227">
        <v>0</v>
      </c>
      <c r="T712" s="228">
        <f>S712*H712</f>
        <v>0</v>
      </c>
      <c r="AR712" s="229" t="s">
        <v>607</v>
      </c>
      <c r="AT712" s="229" t="s">
        <v>201</v>
      </c>
      <c r="AU712" s="229" t="s">
        <v>85</v>
      </c>
      <c r="AY712" s="16" t="s">
        <v>199</v>
      </c>
      <c r="BE712" s="230">
        <f>IF(N712="základní",J712,0)</f>
        <v>0</v>
      </c>
      <c r="BF712" s="230">
        <f>IF(N712="snížená",J712,0)</f>
        <v>0</v>
      </c>
      <c r="BG712" s="230">
        <f>IF(N712="zákl. přenesená",J712,0)</f>
        <v>0</v>
      </c>
      <c r="BH712" s="230">
        <f>IF(N712="sníž. přenesená",J712,0)</f>
        <v>0</v>
      </c>
      <c r="BI712" s="230">
        <f>IF(N712="nulová",J712,0)</f>
        <v>0</v>
      </c>
      <c r="BJ712" s="16" t="s">
        <v>83</v>
      </c>
      <c r="BK712" s="230">
        <f>ROUND(I712*H712,2)</f>
        <v>0</v>
      </c>
      <c r="BL712" s="16" t="s">
        <v>607</v>
      </c>
      <c r="BM712" s="229" t="s">
        <v>3459</v>
      </c>
    </row>
    <row r="713" s="1" customFormat="1">
      <c r="B713" s="37"/>
      <c r="C713" s="38"/>
      <c r="D713" s="231" t="s">
        <v>208</v>
      </c>
      <c r="E713" s="38"/>
      <c r="F713" s="232" t="s">
        <v>1893</v>
      </c>
      <c r="G713" s="38"/>
      <c r="H713" s="38"/>
      <c r="I713" s="144"/>
      <c r="J713" s="38"/>
      <c r="K713" s="38"/>
      <c r="L713" s="42"/>
      <c r="M713" s="233"/>
      <c r="N713" s="82"/>
      <c r="O713" s="82"/>
      <c r="P713" s="82"/>
      <c r="Q713" s="82"/>
      <c r="R713" s="82"/>
      <c r="S713" s="82"/>
      <c r="T713" s="83"/>
      <c r="AT713" s="16" t="s">
        <v>208</v>
      </c>
      <c r="AU713" s="16" t="s">
        <v>85</v>
      </c>
    </row>
    <row r="714" s="1" customFormat="1" ht="16.5" customHeight="1">
      <c r="B714" s="37"/>
      <c r="C714" s="263" t="s">
        <v>1946</v>
      </c>
      <c r="D714" s="263" t="s">
        <v>774</v>
      </c>
      <c r="E714" s="264" t="s">
        <v>3460</v>
      </c>
      <c r="F714" s="265" t="s">
        <v>1895</v>
      </c>
      <c r="G714" s="266" t="s">
        <v>1583</v>
      </c>
      <c r="H714" s="267">
        <v>21</v>
      </c>
      <c r="I714" s="268"/>
      <c r="J714" s="269">
        <f>ROUND(I714*H714,2)</f>
        <v>0</v>
      </c>
      <c r="K714" s="265" t="s">
        <v>205</v>
      </c>
      <c r="L714" s="270"/>
      <c r="M714" s="271" t="s">
        <v>30</v>
      </c>
      <c r="N714" s="272" t="s">
        <v>46</v>
      </c>
      <c r="O714" s="82"/>
      <c r="P714" s="227">
        <f>O714*H714</f>
        <v>0</v>
      </c>
      <c r="Q714" s="227">
        <v>0.001</v>
      </c>
      <c r="R714" s="227">
        <f>Q714*H714</f>
        <v>0.021000000000000001</v>
      </c>
      <c r="S714" s="227">
        <v>0</v>
      </c>
      <c r="T714" s="228">
        <f>S714*H714</f>
        <v>0</v>
      </c>
      <c r="AR714" s="229" t="s">
        <v>2090</v>
      </c>
      <c r="AT714" s="229" t="s">
        <v>774</v>
      </c>
      <c r="AU714" s="229" t="s">
        <v>85</v>
      </c>
      <c r="AY714" s="16" t="s">
        <v>199</v>
      </c>
      <c r="BE714" s="230">
        <f>IF(N714="základní",J714,0)</f>
        <v>0</v>
      </c>
      <c r="BF714" s="230">
        <f>IF(N714="snížená",J714,0)</f>
        <v>0</v>
      </c>
      <c r="BG714" s="230">
        <f>IF(N714="zákl. přenesená",J714,0)</f>
        <v>0</v>
      </c>
      <c r="BH714" s="230">
        <f>IF(N714="sníž. přenesená",J714,0)</f>
        <v>0</v>
      </c>
      <c r="BI714" s="230">
        <f>IF(N714="nulová",J714,0)</f>
        <v>0</v>
      </c>
      <c r="BJ714" s="16" t="s">
        <v>83</v>
      </c>
      <c r="BK714" s="230">
        <f>ROUND(I714*H714,2)</f>
        <v>0</v>
      </c>
      <c r="BL714" s="16" t="s">
        <v>2090</v>
      </c>
      <c r="BM714" s="229" t="s">
        <v>3461</v>
      </c>
    </row>
    <row r="715" s="1" customFormat="1">
      <c r="B715" s="37"/>
      <c r="C715" s="38"/>
      <c r="D715" s="231" t="s">
        <v>208</v>
      </c>
      <c r="E715" s="38"/>
      <c r="F715" s="232" t="s">
        <v>1895</v>
      </c>
      <c r="G715" s="38"/>
      <c r="H715" s="38"/>
      <c r="I715" s="144"/>
      <c r="J715" s="38"/>
      <c r="K715" s="38"/>
      <c r="L715" s="42"/>
      <c r="M715" s="233"/>
      <c r="N715" s="82"/>
      <c r="O715" s="82"/>
      <c r="P715" s="82"/>
      <c r="Q715" s="82"/>
      <c r="R715" s="82"/>
      <c r="S715" s="82"/>
      <c r="T715" s="83"/>
      <c r="AT715" s="16" t="s">
        <v>208</v>
      </c>
      <c r="AU715" s="16" t="s">
        <v>85</v>
      </c>
    </row>
    <row r="716" s="12" customFormat="1">
      <c r="B716" s="235"/>
      <c r="C716" s="236"/>
      <c r="D716" s="231" t="s">
        <v>214</v>
      </c>
      <c r="E716" s="237" t="s">
        <v>30</v>
      </c>
      <c r="F716" s="238" t="s">
        <v>3462</v>
      </c>
      <c r="G716" s="236"/>
      <c r="H716" s="239">
        <v>21</v>
      </c>
      <c r="I716" s="240"/>
      <c r="J716" s="236"/>
      <c r="K716" s="236"/>
      <c r="L716" s="241"/>
      <c r="M716" s="242"/>
      <c r="N716" s="243"/>
      <c r="O716" s="243"/>
      <c r="P716" s="243"/>
      <c r="Q716" s="243"/>
      <c r="R716" s="243"/>
      <c r="S716" s="243"/>
      <c r="T716" s="244"/>
      <c r="AT716" s="245" t="s">
        <v>214</v>
      </c>
      <c r="AU716" s="245" t="s">
        <v>85</v>
      </c>
      <c r="AV716" s="12" t="s">
        <v>85</v>
      </c>
      <c r="AW716" s="12" t="s">
        <v>36</v>
      </c>
      <c r="AX716" s="12" t="s">
        <v>83</v>
      </c>
      <c r="AY716" s="245" t="s">
        <v>199</v>
      </c>
    </row>
    <row r="717" s="1" customFormat="1" ht="16.5" customHeight="1">
      <c r="B717" s="37"/>
      <c r="C717" s="218" t="s">
        <v>1959</v>
      </c>
      <c r="D717" s="218" t="s">
        <v>201</v>
      </c>
      <c r="E717" s="219" t="s">
        <v>3463</v>
      </c>
      <c r="F717" s="220" t="s">
        <v>3464</v>
      </c>
      <c r="G717" s="221" t="s">
        <v>229</v>
      </c>
      <c r="H717" s="222">
        <v>3</v>
      </c>
      <c r="I717" s="223"/>
      <c r="J717" s="224">
        <f>ROUND(I717*H717,2)</f>
        <v>0</v>
      </c>
      <c r="K717" s="220" t="s">
        <v>205</v>
      </c>
      <c r="L717" s="42"/>
      <c r="M717" s="225" t="s">
        <v>30</v>
      </c>
      <c r="N717" s="226" t="s">
        <v>46</v>
      </c>
      <c r="O717" s="82"/>
      <c r="P717" s="227">
        <f>O717*H717</f>
        <v>0</v>
      </c>
      <c r="Q717" s="227">
        <v>0</v>
      </c>
      <c r="R717" s="227">
        <f>Q717*H717</f>
        <v>0</v>
      </c>
      <c r="S717" s="227">
        <v>0</v>
      </c>
      <c r="T717" s="228">
        <f>S717*H717</f>
        <v>0</v>
      </c>
      <c r="AR717" s="229" t="s">
        <v>607</v>
      </c>
      <c r="AT717" s="229" t="s">
        <v>201</v>
      </c>
      <c r="AU717" s="229" t="s">
        <v>85</v>
      </c>
      <c r="AY717" s="16" t="s">
        <v>199</v>
      </c>
      <c r="BE717" s="230">
        <f>IF(N717="základní",J717,0)</f>
        <v>0</v>
      </c>
      <c r="BF717" s="230">
        <f>IF(N717="snížená",J717,0)</f>
        <v>0</v>
      </c>
      <c r="BG717" s="230">
        <f>IF(N717="zákl. přenesená",J717,0)</f>
        <v>0</v>
      </c>
      <c r="BH717" s="230">
        <f>IF(N717="sníž. přenesená",J717,0)</f>
        <v>0</v>
      </c>
      <c r="BI717" s="230">
        <f>IF(N717="nulová",J717,0)</f>
        <v>0</v>
      </c>
      <c r="BJ717" s="16" t="s">
        <v>83</v>
      </c>
      <c r="BK717" s="230">
        <f>ROUND(I717*H717,2)</f>
        <v>0</v>
      </c>
      <c r="BL717" s="16" t="s">
        <v>607</v>
      </c>
      <c r="BM717" s="229" t="s">
        <v>3465</v>
      </c>
    </row>
    <row r="718" s="1" customFormat="1">
      <c r="B718" s="37"/>
      <c r="C718" s="38"/>
      <c r="D718" s="231" t="s">
        <v>208</v>
      </c>
      <c r="E718" s="38"/>
      <c r="F718" s="232" t="s">
        <v>3466</v>
      </c>
      <c r="G718" s="38"/>
      <c r="H718" s="38"/>
      <c r="I718" s="144"/>
      <c r="J718" s="38"/>
      <c r="K718" s="38"/>
      <c r="L718" s="42"/>
      <c r="M718" s="233"/>
      <c r="N718" s="82"/>
      <c r="O718" s="82"/>
      <c r="P718" s="82"/>
      <c r="Q718" s="82"/>
      <c r="R718" s="82"/>
      <c r="S718" s="82"/>
      <c r="T718" s="83"/>
      <c r="AT718" s="16" t="s">
        <v>208</v>
      </c>
      <c r="AU718" s="16" t="s">
        <v>85</v>
      </c>
    </row>
    <row r="719" s="1" customFormat="1" ht="16.5" customHeight="1">
      <c r="B719" s="37"/>
      <c r="C719" s="263" t="s">
        <v>2132</v>
      </c>
      <c r="D719" s="263" t="s">
        <v>774</v>
      </c>
      <c r="E719" s="264" t="s">
        <v>3467</v>
      </c>
      <c r="F719" s="265" t="s">
        <v>3468</v>
      </c>
      <c r="G719" s="266" t="s">
        <v>1583</v>
      </c>
      <c r="H719" s="267">
        <v>1.8600000000000001</v>
      </c>
      <c r="I719" s="268"/>
      <c r="J719" s="269">
        <f>ROUND(I719*H719,2)</f>
        <v>0</v>
      </c>
      <c r="K719" s="265" t="s">
        <v>205</v>
      </c>
      <c r="L719" s="270"/>
      <c r="M719" s="271" t="s">
        <v>30</v>
      </c>
      <c r="N719" s="272" t="s">
        <v>46</v>
      </c>
      <c r="O719" s="82"/>
      <c r="P719" s="227">
        <f>O719*H719</f>
        <v>0</v>
      </c>
      <c r="Q719" s="227">
        <v>0.001</v>
      </c>
      <c r="R719" s="227">
        <f>Q719*H719</f>
        <v>0.0018600000000000001</v>
      </c>
      <c r="S719" s="227">
        <v>0</v>
      </c>
      <c r="T719" s="228">
        <f>S719*H719</f>
        <v>0</v>
      </c>
      <c r="AR719" s="229" t="s">
        <v>2090</v>
      </c>
      <c r="AT719" s="229" t="s">
        <v>774</v>
      </c>
      <c r="AU719" s="229" t="s">
        <v>85</v>
      </c>
      <c r="AY719" s="16" t="s">
        <v>199</v>
      </c>
      <c r="BE719" s="230">
        <f>IF(N719="základní",J719,0)</f>
        <v>0</v>
      </c>
      <c r="BF719" s="230">
        <f>IF(N719="snížená",J719,0)</f>
        <v>0</v>
      </c>
      <c r="BG719" s="230">
        <f>IF(N719="zákl. přenesená",J719,0)</f>
        <v>0</v>
      </c>
      <c r="BH719" s="230">
        <f>IF(N719="sníž. přenesená",J719,0)</f>
        <v>0</v>
      </c>
      <c r="BI719" s="230">
        <f>IF(N719="nulová",J719,0)</f>
        <v>0</v>
      </c>
      <c r="BJ719" s="16" t="s">
        <v>83</v>
      </c>
      <c r="BK719" s="230">
        <f>ROUND(I719*H719,2)</f>
        <v>0</v>
      </c>
      <c r="BL719" s="16" t="s">
        <v>2090</v>
      </c>
      <c r="BM719" s="229" t="s">
        <v>3469</v>
      </c>
    </row>
    <row r="720" s="1" customFormat="1">
      <c r="B720" s="37"/>
      <c r="C720" s="38"/>
      <c r="D720" s="231" t="s">
        <v>208</v>
      </c>
      <c r="E720" s="38"/>
      <c r="F720" s="232" t="s">
        <v>3468</v>
      </c>
      <c r="G720" s="38"/>
      <c r="H720" s="38"/>
      <c r="I720" s="144"/>
      <c r="J720" s="38"/>
      <c r="K720" s="38"/>
      <c r="L720" s="42"/>
      <c r="M720" s="233"/>
      <c r="N720" s="82"/>
      <c r="O720" s="82"/>
      <c r="P720" s="82"/>
      <c r="Q720" s="82"/>
      <c r="R720" s="82"/>
      <c r="S720" s="82"/>
      <c r="T720" s="83"/>
      <c r="AT720" s="16" t="s">
        <v>208</v>
      </c>
      <c r="AU720" s="16" t="s">
        <v>85</v>
      </c>
    </row>
    <row r="721" s="12" customFormat="1">
      <c r="B721" s="235"/>
      <c r="C721" s="236"/>
      <c r="D721" s="231" t="s">
        <v>214</v>
      </c>
      <c r="E721" s="237" t="s">
        <v>30</v>
      </c>
      <c r="F721" s="238" t="s">
        <v>3470</v>
      </c>
      <c r="G721" s="236"/>
      <c r="H721" s="239">
        <v>1.8600000000000001</v>
      </c>
      <c r="I721" s="240"/>
      <c r="J721" s="236"/>
      <c r="K721" s="236"/>
      <c r="L721" s="241"/>
      <c r="M721" s="242"/>
      <c r="N721" s="243"/>
      <c r="O721" s="243"/>
      <c r="P721" s="243"/>
      <c r="Q721" s="243"/>
      <c r="R721" s="243"/>
      <c r="S721" s="243"/>
      <c r="T721" s="244"/>
      <c r="AT721" s="245" t="s">
        <v>214</v>
      </c>
      <c r="AU721" s="245" t="s">
        <v>85</v>
      </c>
      <c r="AV721" s="12" t="s">
        <v>85</v>
      </c>
      <c r="AW721" s="12" t="s">
        <v>36</v>
      </c>
      <c r="AX721" s="12" t="s">
        <v>83</v>
      </c>
      <c r="AY721" s="245" t="s">
        <v>199</v>
      </c>
    </row>
    <row r="722" s="1" customFormat="1" ht="16.5" customHeight="1">
      <c r="B722" s="37"/>
      <c r="C722" s="218" t="s">
        <v>3471</v>
      </c>
      <c r="D722" s="218" t="s">
        <v>201</v>
      </c>
      <c r="E722" s="219" t="s">
        <v>3472</v>
      </c>
      <c r="F722" s="220" t="s">
        <v>3473</v>
      </c>
      <c r="G722" s="221" t="s">
        <v>277</v>
      </c>
      <c r="H722" s="222">
        <v>2</v>
      </c>
      <c r="I722" s="223"/>
      <c r="J722" s="224">
        <f>ROUND(I722*H722,2)</f>
        <v>0</v>
      </c>
      <c r="K722" s="220" t="s">
        <v>205</v>
      </c>
      <c r="L722" s="42"/>
      <c r="M722" s="225" t="s">
        <v>30</v>
      </c>
      <c r="N722" s="226" t="s">
        <v>46</v>
      </c>
      <c r="O722" s="82"/>
      <c r="P722" s="227">
        <f>O722*H722</f>
        <v>0</v>
      </c>
      <c r="Q722" s="227">
        <v>0</v>
      </c>
      <c r="R722" s="227">
        <f>Q722*H722</f>
        <v>0</v>
      </c>
      <c r="S722" s="227">
        <v>0</v>
      </c>
      <c r="T722" s="228">
        <f>S722*H722</f>
        <v>0</v>
      </c>
      <c r="AR722" s="229" t="s">
        <v>607</v>
      </c>
      <c r="AT722" s="229" t="s">
        <v>201</v>
      </c>
      <c r="AU722" s="229" t="s">
        <v>85</v>
      </c>
      <c r="AY722" s="16" t="s">
        <v>199</v>
      </c>
      <c r="BE722" s="230">
        <f>IF(N722="základní",J722,0)</f>
        <v>0</v>
      </c>
      <c r="BF722" s="230">
        <f>IF(N722="snížená",J722,0)</f>
        <v>0</v>
      </c>
      <c r="BG722" s="230">
        <f>IF(N722="zákl. přenesená",J722,0)</f>
        <v>0</v>
      </c>
      <c r="BH722" s="230">
        <f>IF(N722="sníž. přenesená",J722,0)</f>
        <v>0</v>
      </c>
      <c r="BI722" s="230">
        <f>IF(N722="nulová",J722,0)</f>
        <v>0</v>
      </c>
      <c r="BJ722" s="16" t="s">
        <v>83</v>
      </c>
      <c r="BK722" s="230">
        <f>ROUND(I722*H722,2)</f>
        <v>0</v>
      </c>
      <c r="BL722" s="16" t="s">
        <v>607</v>
      </c>
      <c r="BM722" s="229" t="s">
        <v>3474</v>
      </c>
    </row>
    <row r="723" s="1" customFormat="1">
      <c r="B723" s="37"/>
      <c r="C723" s="38"/>
      <c r="D723" s="231" t="s">
        <v>208</v>
      </c>
      <c r="E723" s="38"/>
      <c r="F723" s="232" t="s">
        <v>3475</v>
      </c>
      <c r="G723" s="38"/>
      <c r="H723" s="38"/>
      <c r="I723" s="144"/>
      <c r="J723" s="38"/>
      <c r="K723" s="38"/>
      <c r="L723" s="42"/>
      <c r="M723" s="233"/>
      <c r="N723" s="82"/>
      <c r="O723" s="82"/>
      <c r="P723" s="82"/>
      <c r="Q723" s="82"/>
      <c r="R723" s="82"/>
      <c r="S723" s="82"/>
      <c r="T723" s="83"/>
      <c r="AT723" s="16" t="s">
        <v>208</v>
      </c>
      <c r="AU723" s="16" t="s">
        <v>85</v>
      </c>
    </row>
    <row r="724" s="1" customFormat="1" ht="16.5" customHeight="1">
      <c r="B724" s="37"/>
      <c r="C724" s="263" t="s">
        <v>3476</v>
      </c>
      <c r="D724" s="263" t="s">
        <v>774</v>
      </c>
      <c r="E724" s="264" t="s">
        <v>3477</v>
      </c>
      <c r="F724" s="265" t="s">
        <v>3478</v>
      </c>
      <c r="G724" s="266" t="s">
        <v>277</v>
      </c>
      <c r="H724" s="267">
        <v>2</v>
      </c>
      <c r="I724" s="268"/>
      <c r="J724" s="269">
        <f>ROUND(I724*H724,2)</f>
        <v>0</v>
      </c>
      <c r="K724" s="265" t="s">
        <v>205</v>
      </c>
      <c r="L724" s="270"/>
      <c r="M724" s="271" t="s">
        <v>30</v>
      </c>
      <c r="N724" s="272" t="s">
        <v>46</v>
      </c>
      <c r="O724" s="82"/>
      <c r="P724" s="227">
        <f>O724*H724</f>
        <v>0</v>
      </c>
      <c r="Q724" s="227">
        <v>0.00069999999999999999</v>
      </c>
      <c r="R724" s="227">
        <f>Q724*H724</f>
        <v>0.0014</v>
      </c>
      <c r="S724" s="227">
        <v>0</v>
      </c>
      <c r="T724" s="228">
        <f>S724*H724</f>
        <v>0</v>
      </c>
      <c r="AR724" s="229" t="s">
        <v>2090</v>
      </c>
      <c r="AT724" s="229" t="s">
        <v>774</v>
      </c>
      <c r="AU724" s="229" t="s">
        <v>85</v>
      </c>
      <c r="AY724" s="16" t="s">
        <v>199</v>
      </c>
      <c r="BE724" s="230">
        <f>IF(N724="základní",J724,0)</f>
        <v>0</v>
      </c>
      <c r="BF724" s="230">
        <f>IF(N724="snížená",J724,0)</f>
        <v>0</v>
      </c>
      <c r="BG724" s="230">
        <f>IF(N724="zákl. přenesená",J724,0)</f>
        <v>0</v>
      </c>
      <c r="BH724" s="230">
        <f>IF(N724="sníž. přenesená",J724,0)</f>
        <v>0</v>
      </c>
      <c r="BI724" s="230">
        <f>IF(N724="nulová",J724,0)</f>
        <v>0</v>
      </c>
      <c r="BJ724" s="16" t="s">
        <v>83</v>
      </c>
      <c r="BK724" s="230">
        <f>ROUND(I724*H724,2)</f>
        <v>0</v>
      </c>
      <c r="BL724" s="16" t="s">
        <v>2090</v>
      </c>
      <c r="BM724" s="229" t="s">
        <v>3479</v>
      </c>
    </row>
    <row r="725" s="1" customFormat="1">
      <c r="B725" s="37"/>
      <c r="C725" s="38"/>
      <c r="D725" s="231" t="s">
        <v>208</v>
      </c>
      <c r="E725" s="38"/>
      <c r="F725" s="232" t="s">
        <v>3478</v>
      </c>
      <c r="G725" s="38"/>
      <c r="H725" s="38"/>
      <c r="I725" s="144"/>
      <c r="J725" s="38"/>
      <c r="K725" s="38"/>
      <c r="L725" s="42"/>
      <c r="M725" s="233"/>
      <c r="N725" s="82"/>
      <c r="O725" s="82"/>
      <c r="P725" s="82"/>
      <c r="Q725" s="82"/>
      <c r="R725" s="82"/>
      <c r="S725" s="82"/>
      <c r="T725" s="83"/>
      <c r="AT725" s="16" t="s">
        <v>208</v>
      </c>
      <c r="AU725" s="16" t="s">
        <v>85</v>
      </c>
    </row>
    <row r="726" s="1" customFormat="1" ht="16.5" customHeight="1">
      <c r="B726" s="37"/>
      <c r="C726" s="218" t="s">
        <v>3480</v>
      </c>
      <c r="D726" s="218" t="s">
        <v>201</v>
      </c>
      <c r="E726" s="219" t="s">
        <v>3481</v>
      </c>
      <c r="F726" s="220" t="s">
        <v>3482</v>
      </c>
      <c r="G726" s="221" t="s">
        <v>277</v>
      </c>
      <c r="H726" s="222">
        <v>1</v>
      </c>
      <c r="I726" s="223"/>
      <c r="J726" s="224">
        <f>ROUND(I726*H726,2)</f>
        <v>0</v>
      </c>
      <c r="K726" s="220" t="s">
        <v>205</v>
      </c>
      <c r="L726" s="42"/>
      <c r="M726" s="225" t="s">
        <v>30</v>
      </c>
      <c r="N726" s="226" t="s">
        <v>46</v>
      </c>
      <c r="O726" s="82"/>
      <c r="P726" s="227">
        <f>O726*H726</f>
        <v>0</v>
      </c>
      <c r="Q726" s="227">
        <v>0</v>
      </c>
      <c r="R726" s="227">
        <f>Q726*H726</f>
        <v>0</v>
      </c>
      <c r="S726" s="227">
        <v>0</v>
      </c>
      <c r="T726" s="228">
        <f>S726*H726</f>
        <v>0</v>
      </c>
      <c r="AR726" s="229" t="s">
        <v>607</v>
      </c>
      <c r="AT726" s="229" t="s">
        <v>201</v>
      </c>
      <c r="AU726" s="229" t="s">
        <v>85</v>
      </c>
      <c r="AY726" s="16" t="s">
        <v>199</v>
      </c>
      <c r="BE726" s="230">
        <f>IF(N726="základní",J726,0)</f>
        <v>0</v>
      </c>
      <c r="BF726" s="230">
        <f>IF(N726="snížená",J726,0)</f>
        <v>0</v>
      </c>
      <c r="BG726" s="230">
        <f>IF(N726="zákl. přenesená",J726,0)</f>
        <v>0</v>
      </c>
      <c r="BH726" s="230">
        <f>IF(N726="sníž. přenesená",J726,0)</f>
        <v>0</v>
      </c>
      <c r="BI726" s="230">
        <f>IF(N726="nulová",J726,0)</f>
        <v>0</v>
      </c>
      <c r="BJ726" s="16" t="s">
        <v>83</v>
      </c>
      <c r="BK726" s="230">
        <f>ROUND(I726*H726,2)</f>
        <v>0</v>
      </c>
      <c r="BL726" s="16" t="s">
        <v>607</v>
      </c>
      <c r="BM726" s="229" t="s">
        <v>3483</v>
      </c>
    </row>
    <row r="727" s="1" customFormat="1">
      <c r="B727" s="37"/>
      <c r="C727" s="38"/>
      <c r="D727" s="231" t="s">
        <v>208</v>
      </c>
      <c r="E727" s="38"/>
      <c r="F727" s="232" t="s">
        <v>3484</v>
      </c>
      <c r="G727" s="38"/>
      <c r="H727" s="38"/>
      <c r="I727" s="144"/>
      <c r="J727" s="38"/>
      <c r="K727" s="38"/>
      <c r="L727" s="42"/>
      <c r="M727" s="233"/>
      <c r="N727" s="82"/>
      <c r="O727" s="82"/>
      <c r="P727" s="82"/>
      <c r="Q727" s="82"/>
      <c r="R727" s="82"/>
      <c r="S727" s="82"/>
      <c r="T727" s="83"/>
      <c r="AT727" s="16" t="s">
        <v>208</v>
      </c>
      <c r="AU727" s="16" t="s">
        <v>85</v>
      </c>
    </row>
    <row r="728" s="1" customFormat="1">
      <c r="B728" s="37"/>
      <c r="C728" s="38"/>
      <c r="D728" s="231" t="s">
        <v>210</v>
      </c>
      <c r="E728" s="38"/>
      <c r="F728" s="234" t="s">
        <v>3485</v>
      </c>
      <c r="G728" s="38"/>
      <c r="H728" s="38"/>
      <c r="I728" s="144"/>
      <c r="J728" s="38"/>
      <c r="K728" s="38"/>
      <c r="L728" s="42"/>
      <c r="M728" s="233"/>
      <c r="N728" s="82"/>
      <c r="O728" s="82"/>
      <c r="P728" s="82"/>
      <c r="Q728" s="82"/>
      <c r="R728" s="82"/>
      <c r="S728" s="82"/>
      <c r="T728" s="83"/>
      <c r="AT728" s="16" t="s">
        <v>210</v>
      </c>
      <c r="AU728" s="16" t="s">
        <v>85</v>
      </c>
    </row>
    <row r="729" s="1" customFormat="1" ht="16.5" customHeight="1">
      <c r="B729" s="37"/>
      <c r="C729" s="218" t="s">
        <v>3486</v>
      </c>
      <c r="D729" s="218" t="s">
        <v>201</v>
      </c>
      <c r="E729" s="219" t="s">
        <v>3487</v>
      </c>
      <c r="F729" s="220" t="s">
        <v>3488</v>
      </c>
      <c r="G729" s="221" t="s">
        <v>229</v>
      </c>
      <c r="H729" s="222">
        <v>13</v>
      </c>
      <c r="I729" s="223"/>
      <c r="J729" s="224">
        <f>ROUND(I729*H729,2)</f>
        <v>0</v>
      </c>
      <c r="K729" s="220" t="s">
        <v>205</v>
      </c>
      <c r="L729" s="42"/>
      <c r="M729" s="225" t="s">
        <v>30</v>
      </c>
      <c r="N729" s="226" t="s">
        <v>46</v>
      </c>
      <c r="O729" s="82"/>
      <c r="P729" s="227">
        <f>O729*H729</f>
        <v>0</v>
      </c>
      <c r="Q729" s="227">
        <v>0</v>
      </c>
      <c r="R729" s="227">
        <f>Q729*H729</f>
        <v>0</v>
      </c>
      <c r="S729" s="227">
        <v>0</v>
      </c>
      <c r="T729" s="228">
        <f>S729*H729</f>
        <v>0</v>
      </c>
      <c r="AR729" s="229" t="s">
        <v>607</v>
      </c>
      <c r="AT729" s="229" t="s">
        <v>201</v>
      </c>
      <c r="AU729" s="229" t="s">
        <v>85</v>
      </c>
      <c r="AY729" s="16" t="s">
        <v>199</v>
      </c>
      <c r="BE729" s="230">
        <f>IF(N729="základní",J729,0)</f>
        <v>0</v>
      </c>
      <c r="BF729" s="230">
        <f>IF(N729="snížená",J729,0)</f>
        <v>0</v>
      </c>
      <c r="BG729" s="230">
        <f>IF(N729="zákl. přenesená",J729,0)</f>
        <v>0</v>
      </c>
      <c r="BH729" s="230">
        <f>IF(N729="sníž. přenesená",J729,0)</f>
        <v>0</v>
      </c>
      <c r="BI729" s="230">
        <f>IF(N729="nulová",J729,0)</f>
        <v>0</v>
      </c>
      <c r="BJ729" s="16" t="s">
        <v>83</v>
      </c>
      <c r="BK729" s="230">
        <f>ROUND(I729*H729,2)</f>
        <v>0</v>
      </c>
      <c r="BL729" s="16" t="s">
        <v>607</v>
      </c>
      <c r="BM729" s="229" t="s">
        <v>3489</v>
      </c>
    </row>
    <row r="730" s="1" customFormat="1">
      <c r="B730" s="37"/>
      <c r="C730" s="38"/>
      <c r="D730" s="231" t="s">
        <v>208</v>
      </c>
      <c r="E730" s="38"/>
      <c r="F730" s="232" t="s">
        <v>3490</v>
      </c>
      <c r="G730" s="38"/>
      <c r="H730" s="38"/>
      <c r="I730" s="144"/>
      <c r="J730" s="38"/>
      <c r="K730" s="38"/>
      <c r="L730" s="42"/>
      <c r="M730" s="233"/>
      <c r="N730" s="82"/>
      <c r="O730" s="82"/>
      <c r="P730" s="82"/>
      <c r="Q730" s="82"/>
      <c r="R730" s="82"/>
      <c r="S730" s="82"/>
      <c r="T730" s="83"/>
      <c r="AT730" s="16" t="s">
        <v>208</v>
      </c>
      <c r="AU730" s="16" t="s">
        <v>85</v>
      </c>
    </row>
    <row r="731" s="1" customFormat="1" ht="16.5" customHeight="1">
      <c r="B731" s="37"/>
      <c r="C731" s="263" t="s">
        <v>3491</v>
      </c>
      <c r="D731" s="263" t="s">
        <v>774</v>
      </c>
      <c r="E731" s="264" t="s">
        <v>3492</v>
      </c>
      <c r="F731" s="265" t="s">
        <v>3493</v>
      </c>
      <c r="G731" s="266" t="s">
        <v>229</v>
      </c>
      <c r="H731" s="267">
        <v>14.949999999999999</v>
      </c>
      <c r="I731" s="268"/>
      <c r="J731" s="269">
        <f>ROUND(I731*H731,2)</f>
        <v>0</v>
      </c>
      <c r="K731" s="265" t="s">
        <v>205</v>
      </c>
      <c r="L731" s="270"/>
      <c r="M731" s="271" t="s">
        <v>30</v>
      </c>
      <c r="N731" s="272" t="s">
        <v>46</v>
      </c>
      <c r="O731" s="82"/>
      <c r="P731" s="227">
        <f>O731*H731</f>
        <v>0</v>
      </c>
      <c r="Q731" s="227">
        <v>0.00063000000000000003</v>
      </c>
      <c r="R731" s="227">
        <f>Q731*H731</f>
        <v>0.0094184999999999998</v>
      </c>
      <c r="S731" s="227">
        <v>0</v>
      </c>
      <c r="T731" s="228">
        <f>S731*H731</f>
        <v>0</v>
      </c>
      <c r="AR731" s="229" t="s">
        <v>2090</v>
      </c>
      <c r="AT731" s="229" t="s">
        <v>774</v>
      </c>
      <c r="AU731" s="229" t="s">
        <v>85</v>
      </c>
      <c r="AY731" s="16" t="s">
        <v>199</v>
      </c>
      <c r="BE731" s="230">
        <f>IF(N731="základní",J731,0)</f>
        <v>0</v>
      </c>
      <c r="BF731" s="230">
        <f>IF(N731="snížená",J731,0)</f>
        <v>0</v>
      </c>
      <c r="BG731" s="230">
        <f>IF(N731="zákl. přenesená",J731,0)</f>
        <v>0</v>
      </c>
      <c r="BH731" s="230">
        <f>IF(N731="sníž. přenesená",J731,0)</f>
        <v>0</v>
      </c>
      <c r="BI731" s="230">
        <f>IF(N731="nulová",J731,0)</f>
        <v>0</v>
      </c>
      <c r="BJ731" s="16" t="s">
        <v>83</v>
      </c>
      <c r="BK731" s="230">
        <f>ROUND(I731*H731,2)</f>
        <v>0</v>
      </c>
      <c r="BL731" s="16" t="s">
        <v>2090</v>
      </c>
      <c r="BM731" s="229" t="s">
        <v>3494</v>
      </c>
    </row>
    <row r="732" s="1" customFormat="1">
      <c r="B732" s="37"/>
      <c r="C732" s="38"/>
      <c r="D732" s="231" t="s">
        <v>208</v>
      </c>
      <c r="E732" s="38"/>
      <c r="F732" s="232" t="s">
        <v>3493</v>
      </c>
      <c r="G732" s="38"/>
      <c r="H732" s="38"/>
      <c r="I732" s="144"/>
      <c r="J732" s="38"/>
      <c r="K732" s="38"/>
      <c r="L732" s="42"/>
      <c r="M732" s="233"/>
      <c r="N732" s="82"/>
      <c r="O732" s="82"/>
      <c r="P732" s="82"/>
      <c r="Q732" s="82"/>
      <c r="R732" s="82"/>
      <c r="S732" s="82"/>
      <c r="T732" s="83"/>
      <c r="AT732" s="16" t="s">
        <v>208</v>
      </c>
      <c r="AU732" s="16" t="s">
        <v>85</v>
      </c>
    </row>
    <row r="733" s="11" customFormat="1" ht="22.8" customHeight="1">
      <c r="B733" s="202"/>
      <c r="C733" s="203"/>
      <c r="D733" s="204" t="s">
        <v>74</v>
      </c>
      <c r="E733" s="216" t="s">
        <v>3495</v>
      </c>
      <c r="F733" s="216" t="s">
        <v>3496</v>
      </c>
      <c r="G733" s="203"/>
      <c r="H733" s="203"/>
      <c r="I733" s="206"/>
      <c r="J733" s="217">
        <f>BK733</f>
        <v>0</v>
      </c>
      <c r="K733" s="203"/>
      <c r="L733" s="208"/>
      <c r="M733" s="209"/>
      <c r="N733" s="210"/>
      <c r="O733" s="210"/>
      <c r="P733" s="211">
        <f>SUM(P734:P735)</f>
        <v>0</v>
      </c>
      <c r="Q733" s="210"/>
      <c r="R733" s="211">
        <f>SUM(R734:R735)</f>
        <v>0.10021000000000001</v>
      </c>
      <c r="S733" s="210"/>
      <c r="T733" s="212">
        <f>SUM(T734:T735)</f>
        <v>0</v>
      </c>
      <c r="AR733" s="213" t="s">
        <v>217</v>
      </c>
      <c r="AT733" s="214" t="s">
        <v>74</v>
      </c>
      <c r="AU733" s="214" t="s">
        <v>83</v>
      </c>
      <c r="AY733" s="213" t="s">
        <v>199</v>
      </c>
      <c r="BK733" s="215">
        <f>SUM(BK734:BK735)</f>
        <v>0</v>
      </c>
    </row>
    <row r="734" s="1" customFormat="1" ht="16.5" customHeight="1">
      <c r="B734" s="37"/>
      <c r="C734" s="218" t="s">
        <v>3497</v>
      </c>
      <c r="D734" s="218" t="s">
        <v>201</v>
      </c>
      <c r="E734" s="219" t="s">
        <v>3498</v>
      </c>
      <c r="F734" s="220" t="s">
        <v>3499</v>
      </c>
      <c r="G734" s="221" t="s">
        <v>277</v>
      </c>
      <c r="H734" s="222">
        <v>1</v>
      </c>
      <c r="I734" s="223"/>
      <c r="J734" s="224">
        <f>ROUND(I734*H734,2)</f>
        <v>0</v>
      </c>
      <c r="K734" s="220" t="s">
        <v>30</v>
      </c>
      <c r="L734" s="42"/>
      <c r="M734" s="225" t="s">
        <v>30</v>
      </c>
      <c r="N734" s="226" t="s">
        <v>46</v>
      </c>
      <c r="O734" s="82"/>
      <c r="P734" s="227">
        <f>O734*H734</f>
        <v>0</v>
      </c>
      <c r="Q734" s="227">
        <v>0.00021000000000000001</v>
      </c>
      <c r="R734" s="227">
        <f>Q734*H734</f>
        <v>0.00021000000000000001</v>
      </c>
      <c r="S734" s="227">
        <v>0</v>
      </c>
      <c r="T734" s="228">
        <f>S734*H734</f>
        <v>0</v>
      </c>
      <c r="AR734" s="229" t="s">
        <v>607</v>
      </c>
      <c r="AT734" s="229" t="s">
        <v>201</v>
      </c>
      <c r="AU734" s="229" t="s">
        <v>85</v>
      </c>
      <c r="AY734" s="16" t="s">
        <v>199</v>
      </c>
      <c r="BE734" s="230">
        <f>IF(N734="základní",J734,0)</f>
        <v>0</v>
      </c>
      <c r="BF734" s="230">
        <f>IF(N734="snížená",J734,0)</f>
        <v>0</v>
      </c>
      <c r="BG734" s="230">
        <f>IF(N734="zákl. přenesená",J734,0)</f>
        <v>0</v>
      </c>
      <c r="BH734" s="230">
        <f>IF(N734="sníž. přenesená",J734,0)</f>
        <v>0</v>
      </c>
      <c r="BI734" s="230">
        <f>IF(N734="nulová",J734,0)</f>
        <v>0</v>
      </c>
      <c r="BJ734" s="16" t="s">
        <v>83</v>
      </c>
      <c r="BK734" s="230">
        <f>ROUND(I734*H734,2)</f>
        <v>0</v>
      </c>
      <c r="BL734" s="16" t="s">
        <v>607</v>
      </c>
      <c r="BM734" s="229" t="s">
        <v>3500</v>
      </c>
    </row>
    <row r="735" s="1" customFormat="1" ht="16.5" customHeight="1">
      <c r="B735" s="37"/>
      <c r="C735" s="263" t="s">
        <v>3501</v>
      </c>
      <c r="D735" s="263" t="s">
        <v>774</v>
      </c>
      <c r="E735" s="264" t="s">
        <v>3502</v>
      </c>
      <c r="F735" s="265" t="s">
        <v>3503</v>
      </c>
      <c r="G735" s="266" t="s">
        <v>277</v>
      </c>
      <c r="H735" s="267">
        <v>1</v>
      </c>
      <c r="I735" s="268"/>
      <c r="J735" s="269">
        <f>ROUND(I735*H735,2)</f>
        <v>0</v>
      </c>
      <c r="K735" s="265" t="s">
        <v>30</v>
      </c>
      <c r="L735" s="270"/>
      <c r="M735" s="271" t="s">
        <v>30</v>
      </c>
      <c r="N735" s="272" t="s">
        <v>46</v>
      </c>
      <c r="O735" s="82"/>
      <c r="P735" s="227">
        <f>O735*H735</f>
        <v>0</v>
      </c>
      <c r="Q735" s="227">
        <v>0.10000000000000001</v>
      </c>
      <c r="R735" s="227">
        <f>Q735*H735</f>
        <v>0.10000000000000001</v>
      </c>
      <c r="S735" s="227">
        <v>0</v>
      </c>
      <c r="T735" s="228">
        <f>S735*H735</f>
        <v>0</v>
      </c>
      <c r="AR735" s="229" t="s">
        <v>3504</v>
      </c>
      <c r="AT735" s="229" t="s">
        <v>774</v>
      </c>
      <c r="AU735" s="229" t="s">
        <v>85</v>
      </c>
      <c r="AY735" s="16" t="s">
        <v>199</v>
      </c>
      <c r="BE735" s="230">
        <f>IF(N735="základní",J735,0)</f>
        <v>0</v>
      </c>
      <c r="BF735" s="230">
        <f>IF(N735="snížená",J735,0)</f>
        <v>0</v>
      </c>
      <c r="BG735" s="230">
        <f>IF(N735="zákl. přenesená",J735,0)</f>
        <v>0</v>
      </c>
      <c r="BH735" s="230">
        <f>IF(N735="sníž. přenesená",J735,0)</f>
        <v>0</v>
      </c>
      <c r="BI735" s="230">
        <f>IF(N735="nulová",J735,0)</f>
        <v>0</v>
      </c>
      <c r="BJ735" s="16" t="s">
        <v>83</v>
      </c>
      <c r="BK735" s="230">
        <f>ROUND(I735*H735,2)</f>
        <v>0</v>
      </c>
      <c r="BL735" s="16" t="s">
        <v>607</v>
      </c>
      <c r="BM735" s="229" t="s">
        <v>3505</v>
      </c>
    </row>
    <row r="736" s="11" customFormat="1" ht="22.8" customHeight="1">
      <c r="B736" s="202"/>
      <c r="C736" s="203"/>
      <c r="D736" s="204" t="s">
        <v>74</v>
      </c>
      <c r="E736" s="216" t="s">
        <v>3506</v>
      </c>
      <c r="F736" s="216" t="s">
        <v>3507</v>
      </c>
      <c r="G736" s="203"/>
      <c r="H736" s="203"/>
      <c r="I736" s="206"/>
      <c r="J736" s="217">
        <f>BK736</f>
        <v>0</v>
      </c>
      <c r="K736" s="203"/>
      <c r="L736" s="208"/>
      <c r="M736" s="209"/>
      <c r="N736" s="210"/>
      <c r="O736" s="210"/>
      <c r="P736" s="211">
        <f>SUM(P737:P739)</f>
        <v>0</v>
      </c>
      <c r="Q736" s="210"/>
      <c r="R736" s="211">
        <f>SUM(R737:R739)</f>
        <v>0</v>
      </c>
      <c r="S736" s="210"/>
      <c r="T736" s="212">
        <f>SUM(T737:T739)</f>
        <v>0</v>
      </c>
      <c r="AR736" s="213" t="s">
        <v>217</v>
      </c>
      <c r="AT736" s="214" t="s">
        <v>74</v>
      </c>
      <c r="AU736" s="214" t="s">
        <v>83</v>
      </c>
      <c r="AY736" s="213" t="s">
        <v>199</v>
      </c>
      <c r="BK736" s="215">
        <f>SUM(BK737:BK739)</f>
        <v>0</v>
      </c>
    </row>
    <row r="737" s="1" customFormat="1" ht="16.5" customHeight="1">
      <c r="B737" s="37"/>
      <c r="C737" s="218" t="s">
        <v>3508</v>
      </c>
      <c r="D737" s="218" t="s">
        <v>201</v>
      </c>
      <c r="E737" s="219" t="s">
        <v>3509</v>
      </c>
      <c r="F737" s="220" t="s">
        <v>3510</v>
      </c>
      <c r="G737" s="221" t="s">
        <v>277</v>
      </c>
      <c r="H737" s="222">
        <v>3</v>
      </c>
      <c r="I737" s="223"/>
      <c r="J737" s="224">
        <f>ROUND(I737*H737,2)</f>
        <v>0</v>
      </c>
      <c r="K737" s="220" t="s">
        <v>205</v>
      </c>
      <c r="L737" s="42"/>
      <c r="M737" s="225" t="s">
        <v>30</v>
      </c>
      <c r="N737" s="226" t="s">
        <v>46</v>
      </c>
      <c r="O737" s="82"/>
      <c r="P737" s="227">
        <f>O737*H737</f>
        <v>0</v>
      </c>
      <c r="Q737" s="227">
        <v>0</v>
      </c>
      <c r="R737" s="227">
        <f>Q737*H737</f>
        <v>0</v>
      </c>
      <c r="S737" s="227">
        <v>0</v>
      </c>
      <c r="T737" s="228">
        <f>S737*H737</f>
        <v>0</v>
      </c>
      <c r="AR737" s="229" t="s">
        <v>607</v>
      </c>
      <c r="AT737" s="229" t="s">
        <v>201</v>
      </c>
      <c r="AU737" s="229" t="s">
        <v>85</v>
      </c>
      <c r="AY737" s="16" t="s">
        <v>199</v>
      </c>
      <c r="BE737" s="230">
        <f>IF(N737="základní",J737,0)</f>
        <v>0</v>
      </c>
      <c r="BF737" s="230">
        <f>IF(N737="snížená",J737,0)</f>
        <v>0</v>
      </c>
      <c r="BG737" s="230">
        <f>IF(N737="zákl. přenesená",J737,0)</f>
        <v>0</v>
      </c>
      <c r="BH737" s="230">
        <f>IF(N737="sníž. přenesená",J737,0)</f>
        <v>0</v>
      </c>
      <c r="BI737" s="230">
        <f>IF(N737="nulová",J737,0)</f>
        <v>0</v>
      </c>
      <c r="BJ737" s="16" t="s">
        <v>83</v>
      </c>
      <c r="BK737" s="230">
        <f>ROUND(I737*H737,2)</f>
        <v>0</v>
      </c>
      <c r="BL737" s="16" t="s">
        <v>607</v>
      </c>
      <c r="BM737" s="229" t="s">
        <v>3511</v>
      </c>
    </row>
    <row r="738" s="1" customFormat="1">
      <c r="B738" s="37"/>
      <c r="C738" s="38"/>
      <c r="D738" s="231" t="s">
        <v>208</v>
      </c>
      <c r="E738" s="38"/>
      <c r="F738" s="232" t="s">
        <v>3512</v>
      </c>
      <c r="G738" s="38"/>
      <c r="H738" s="38"/>
      <c r="I738" s="144"/>
      <c r="J738" s="38"/>
      <c r="K738" s="38"/>
      <c r="L738" s="42"/>
      <c r="M738" s="233"/>
      <c r="N738" s="82"/>
      <c r="O738" s="82"/>
      <c r="P738" s="82"/>
      <c r="Q738" s="82"/>
      <c r="R738" s="82"/>
      <c r="S738" s="82"/>
      <c r="T738" s="83"/>
      <c r="AT738" s="16" t="s">
        <v>208</v>
      </c>
      <c r="AU738" s="16" t="s">
        <v>85</v>
      </c>
    </row>
    <row r="739" s="1" customFormat="1" ht="16.5" customHeight="1">
      <c r="B739" s="37"/>
      <c r="C739" s="263" t="s">
        <v>3513</v>
      </c>
      <c r="D739" s="263" t="s">
        <v>774</v>
      </c>
      <c r="E739" s="264" t="s">
        <v>3514</v>
      </c>
      <c r="F739" s="265" t="s">
        <v>3515</v>
      </c>
      <c r="G739" s="266" t="s">
        <v>277</v>
      </c>
      <c r="H739" s="267">
        <v>3</v>
      </c>
      <c r="I739" s="268"/>
      <c r="J739" s="269">
        <f>ROUND(I739*H739,2)</f>
        <v>0</v>
      </c>
      <c r="K739" s="265" t="s">
        <v>30</v>
      </c>
      <c r="L739" s="270"/>
      <c r="M739" s="271" t="s">
        <v>30</v>
      </c>
      <c r="N739" s="272" t="s">
        <v>46</v>
      </c>
      <c r="O739" s="82"/>
      <c r="P739" s="227">
        <f>O739*H739</f>
        <v>0</v>
      </c>
      <c r="Q739" s="227">
        <v>0</v>
      </c>
      <c r="R739" s="227">
        <f>Q739*H739</f>
        <v>0</v>
      </c>
      <c r="S739" s="227">
        <v>0</v>
      </c>
      <c r="T739" s="228">
        <f>S739*H739</f>
        <v>0</v>
      </c>
      <c r="AR739" s="229" t="s">
        <v>3504</v>
      </c>
      <c r="AT739" s="229" t="s">
        <v>774</v>
      </c>
      <c r="AU739" s="229" t="s">
        <v>85</v>
      </c>
      <c r="AY739" s="16" t="s">
        <v>199</v>
      </c>
      <c r="BE739" s="230">
        <f>IF(N739="základní",J739,0)</f>
        <v>0</v>
      </c>
      <c r="BF739" s="230">
        <f>IF(N739="snížená",J739,0)</f>
        <v>0</v>
      </c>
      <c r="BG739" s="230">
        <f>IF(N739="zákl. přenesená",J739,0)</f>
        <v>0</v>
      </c>
      <c r="BH739" s="230">
        <f>IF(N739="sníž. přenesená",J739,0)</f>
        <v>0</v>
      </c>
      <c r="BI739" s="230">
        <f>IF(N739="nulová",J739,0)</f>
        <v>0</v>
      </c>
      <c r="BJ739" s="16" t="s">
        <v>83</v>
      </c>
      <c r="BK739" s="230">
        <f>ROUND(I739*H739,2)</f>
        <v>0</v>
      </c>
      <c r="BL739" s="16" t="s">
        <v>607</v>
      </c>
      <c r="BM739" s="229" t="s">
        <v>3516</v>
      </c>
    </row>
    <row r="740" s="11" customFormat="1" ht="22.8" customHeight="1">
      <c r="B740" s="202"/>
      <c r="C740" s="203"/>
      <c r="D740" s="204" t="s">
        <v>74</v>
      </c>
      <c r="E740" s="216" t="s">
        <v>3517</v>
      </c>
      <c r="F740" s="216" t="s">
        <v>3518</v>
      </c>
      <c r="G740" s="203"/>
      <c r="H740" s="203"/>
      <c r="I740" s="206"/>
      <c r="J740" s="217">
        <f>BK740</f>
        <v>0</v>
      </c>
      <c r="K740" s="203"/>
      <c r="L740" s="208"/>
      <c r="M740" s="209"/>
      <c r="N740" s="210"/>
      <c r="O740" s="210"/>
      <c r="P740" s="211">
        <f>SUM(P741:P767)</f>
        <v>0</v>
      </c>
      <c r="Q740" s="210"/>
      <c r="R740" s="211">
        <f>SUM(R741:R767)</f>
        <v>5.7899212040000005</v>
      </c>
      <c r="S740" s="210"/>
      <c r="T740" s="212">
        <f>SUM(T741:T767)</f>
        <v>0</v>
      </c>
      <c r="AR740" s="213" t="s">
        <v>217</v>
      </c>
      <c r="AT740" s="214" t="s">
        <v>74</v>
      </c>
      <c r="AU740" s="214" t="s">
        <v>83</v>
      </c>
      <c r="AY740" s="213" t="s">
        <v>199</v>
      </c>
      <c r="BK740" s="215">
        <f>SUM(BK741:BK767)</f>
        <v>0</v>
      </c>
    </row>
    <row r="741" s="1" customFormat="1" ht="16.5" customHeight="1">
      <c r="B741" s="37"/>
      <c r="C741" s="218" t="s">
        <v>3519</v>
      </c>
      <c r="D741" s="218" t="s">
        <v>201</v>
      </c>
      <c r="E741" s="219" t="s">
        <v>3520</v>
      </c>
      <c r="F741" s="220" t="s">
        <v>3521</v>
      </c>
      <c r="G741" s="221" t="s">
        <v>3522</v>
      </c>
      <c r="H741" s="222">
        <v>0.0050000000000000001</v>
      </c>
      <c r="I741" s="223"/>
      <c r="J741" s="224">
        <f>ROUND(I741*H741,2)</f>
        <v>0</v>
      </c>
      <c r="K741" s="220" t="s">
        <v>205</v>
      </c>
      <c r="L741" s="42"/>
      <c r="M741" s="225" t="s">
        <v>30</v>
      </c>
      <c r="N741" s="226" t="s">
        <v>46</v>
      </c>
      <c r="O741" s="82"/>
      <c r="P741" s="227">
        <f>O741*H741</f>
        <v>0</v>
      </c>
      <c r="Q741" s="227">
        <v>0.0088000000000000005</v>
      </c>
      <c r="R741" s="227">
        <f>Q741*H741</f>
        <v>4.4000000000000006E-05</v>
      </c>
      <c r="S741" s="227">
        <v>0</v>
      </c>
      <c r="T741" s="228">
        <f>S741*H741</f>
        <v>0</v>
      </c>
      <c r="AR741" s="229" t="s">
        <v>607</v>
      </c>
      <c r="AT741" s="229" t="s">
        <v>201</v>
      </c>
      <c r="AU741" s="229" t="s">
        <v>85</v>
      </c>
      <c r="AY741" s="16" t="s">
        <v>199</v>
      </c>
      <c r="BE741" s="230">
        <f>IF(N741="základní",J741,0)</f>
        <v>0</v>
      </c>
      <c r="BF741" s="230">
        <f>IF(N741="snížená",J741,0)</f>
        <v>0</v>
      </c>
      <c r="BG741" s="230">
        <f>IF(N741="zákl. přenesená",J741,0)</f>
        <v>0</v>
      </c>
      <c r="BH741" s="230">
        <f>IF(N741="sníž. přenesená",J741,0)</f>
        <v>0</v>
      </c>
      <c r="BI741" s="230">
        <f>IF(N741="nulová",J741,0)</f>
        <v>0</v>
      </c>
      <c r="BJ741" s="16" t="s">
        <v>83</v>
      </c>
      <c r="BK741" s="230">
        <f>ROUND(I741*H741,2)</f>
        <v>0</v>
      </c>
      <c r="BL741" s="16" t="s">
        <v>607</v>
      </c>
      <c r="BM741" s="229" t="s">
        <v>3523</v>
      </c>
    </row>
    <row r="742" s="1" customFormat="1">
      <c r="B742" s="37"/>
      <c r="C742" s="38"/>
      <c r="D742" s="231" t="s">
        <v>208</v>
      </c>
      <c r="E742" s="38"/>
      <c r="F742" s="232" t="s">
        <v>3524</v>
      </c>
      <c r="G742" s="38"/>
      <c r="H742" s="38"/>
      <c r="I742" s="144"/>
      <c r="J742" s="38"/>
      <c r="K742" s="38"/>
      <c r="L742" s="42"/>
      <c r="M742" s="233"/>
      <c r="N742" s="82"/>
      <c r="O742" s="82"/>
      <c r="P742" s="82"/>
      <c r="Q742" s="82"/>
      <c r="R742" s="82"/>
      <c r="S742" s="82"/>
      <c r="T742" s="83"/>
      <c r="AT742" s="16" t="s">
        <v>208</v>
      </c>
      <c r="AU742" s="16" t="s">
        <v>85</v>
      </c>
    </row>
    <row r="743" s="1" customFormat="1">
      <c r="B743" s="37"/>
      <c r="C743" s="38"/>
      <c r="D743" s="231" t="s">
        <v>210</v>
      </c>
      <c r="E743" s="38"/>
      <c r="F743" s="234" t="s">
        <v>3525</v>
      </c>
      <c r="G743" s="38"/>
      <c r="H743" s="38"/>
      <c r="I743" s="144"/>
      <c r="J743" s="38"/>
      <c r="K743" s="38"/>
      <c r="L743" s="42"/>
      <c r="M743" s="233"/>
      <c r="N743" s="82"/>
      <c r="O743" s="82"/>
      <c r="P743" s="82"/>
      <c r="Q743" s="82"/>
      <c r="R743" s="82"/>
      <c r="S743" s="82"/>
      <c r="T743" s="83"/>
      <c r="AT743" s="16" t="s">
        <v>210</v>
      </c>
      <c r="AU743" s="16" t="s">
        <v>85</v>
      </c>
    </row>
    <row r="744" s="1" customFormat="1" ht="16.5" customHeight="1">
      <c r="B744" s="37"/>
      <c r="C744" s="218" t="s">
        <v>3526</v>
      </c>
      <c r="D744" s="218" t="s">
        <v>201</v>
      </c>
      <c r="E744" s="219" t="s">
        <v>3527</v>
      </c>
      <c r="F744" s="220" t="s">
        <v>3528</v>
      </c>
      <c r="G744" s="221" t="s">
        <v>221</v>
      </c>
      <c r="H744" s="222">
        <v>2</v>
      </c>
      <c r="I744" s="223"/>
      <c r="J744" s="224">
        <f>ROUND(I744*H744,2)</f>
        <v>0</v>
      </c>
      <c r="K744" s="220" t="s">
        <v>205</v>
      </c>
      <c r="L744" s="42"/>
      <c r="M744" s="225" t="s">
        <v>30</v>
      </c>
      <c r="N744" s="226" t="s">
        <v>46</v>
      </c>
      <c r="O744" s="82"/>
      <c r="P744" s="227">
        <f>O744*H744</f>
        <v>0</v>
      </c>
      <c r="Q744" s="227">
        <v>0</v>
      </c>
      <c r="R744" s="227">
        <f>Q744*H744</f>
        <v>0</v>
      </c>
      <c r="S744" s="227">
        <v>0</v>
      </c>
      <c r="T744" s="228">
        <f>S744*H744</f>
        <v>0</v>
      </c>
      <c r="AR744" s="229" t="s">
        <v>607</v>
      </c>
      <c r="AT744" s="229" t="s">
        <v>201</v>
      </c>
      <c r="AU744" s="229" t="s">
        <v>85</v>
      </c>
      <c r="AY744" s="16" t="s">
        <v>199</v>
      </c>
      <c r="BE744" s="230">
        <f>IF(N744="základní",J744,0)</f>
        <v>0</v>
      </c>
      <c r="BF744" s="230">
        <f>IF(N744="snížená",J744,0)</f>
        <v>0</v>
      </c>
      <c r="BG744" s="230">
        <f>IF(N744="zákl. přenesená",J744,0)</f>
        <v>0</v>
      </c>
      <c r="BH744" s="230">
        <f>IF(N744="sníž. přenesená",J744,0)</f>
        <v>0</v>
      </c>
      <c r="BI744" s="230">
        <f>IF(N744="nulová",J744,0)</f>
        <v>0</v>
      </c>
      <c r="BJ744" s="16" t="s">
        <v>83</v>
      </c>
      <c r="BK744" s="230">
        <f>ROUND(I744*H744,2)</f>
        <v>0</v>
      </c>
      <c r="BL744" s="16" t="s">
        <v>607</v>
      </c>
      <c r="BM744" s="229" t="s">
        <v>3529</v>
      </c>
    </row>
    <row r="745" s="1" customFormat="1">
      <c r="B745" s="37"/>
      <c r="C745" s="38"/>
      <c r="D745" s="231" t="s">
        <v>208</v>
      </c>
      <c r="E745" s="38"/>
      <c r="F745" s="232" t="s">
        <v>3530</v>
      </c>
      <c r="G745" s="38"/>
      <c r="H745" s="38"/>
      <c r="I745" s="144"/>
      <c r="J745" s="38"/>
      <c r="K745" s="38"/>
      <c r="L745" s="42"/>
      <c r="M745" s="233"/>
      <c r="N745" s="82"/>
      <c r="O745" s="82"/>
      <c r="P745" s="82"/>
      <c r="Q745" s="82"/>
      <c r="R745" s="82"/>
      <c r="S745" s="82"/>
      <c r="T745" s="83"/>
      <c r="AT745" s="16" t="s">
        <v>208</v>
      </c>
      <c r="AU745" s="16" t="s">
        <v>85</v>
      </c>
    </row>
    <row r="746" s="1" customFormat="1">
      <c r="B746" s="37"/>
      <c r="C746" s="38"/>
      <c r="D746" s="231" t="s">
        <v>210</v>
      </c>
      <c r="E746" s="38"/>
      <c r="F746" s="234" t="s">
        <v>3531</v>
      </c>
      <c r="G746" s="38"/>
      <c r="H746" s="38"/>
      <c r="I746" s="144"/>
      <c r="J746" s="38"/>
      <c r="K746" s="38"/>
      <c r="L746" s="42"/>
      <c r="M746" s="233"/>
      <c r="N746" s="82"/>
      <c r="O746" s="82"/>
      <c r="P746" s="82"/>
      <c r="Q746" s="82"/>
      <c r="R746" s="82"/>
      <c r="S746" s="82"/>
      <c r="T746" s="83"/>
      <c r="AT746" s="16" t="s">
        <v>210</v>
      </c>
      <c r="AU746" s="16" t="s">
        <v>85</v>
      </c>
    </row>
    <row r="747" s="1" customFormat="1" ht="16.5" customHeight="1">
      <c r="B747" s="37"/>
      <c r="C747" s="218" t="s">
        <v>3532</v>
      </c>
      <c r="D747" s="218" t="s">
        <v>201</v>
      </c>
      <c r="E747" s="219" t="s">
        <v>3533</v>
      </c>
      <c r="F747" s="220" t="s">
        <v>3534</v>
      </c>
      <c r="G747" s="221" t="s">
        <v>221</v>
      </c>
      <c r="H747" s="222">
        <v>1</v>
      </c>
      <c r="I747" s="223"/>
      <c r="J747" s="224">
        <f>ROUND(I747*H747,2)</f>
        <v>0</v>
      </c>
      <c r="K747" s="220" t="s">
        <v>205</v>
      </c>
      <c r="L747" s="42"/>
      <c r="M747" s="225" t="s">
        <v>30</v>
      </c>
      <c r="N747" s="226" t="s">
        <v>46</v>
      </c>
      <c r="O747" s="82"/>
      <c r="P747" s="227">
        <f>O747*H747</f>
        <v>0</v>
      </c>
      <c r="Q747" s="227">
        <v>2.2563422040000001</v>
      </c>
      <c r="R747" s="227">
        <f>Q747*H747</f>
        <v>2.2563422040000001</v>
      </c>
      <c r="S747" s="227">
        <v>0</v>
      </c>
      <c r="T747" s="228">
        <f>S747*H747</f>
        <v>0</v>
      </c>
      <c r="AR747" s="229" t="s">
        <v>607</v>
      </c>
      <c r="AT747" s="229" t="s">
        <v>201</v>
      </c>
      <c r="AU747" s="229" t="s">
        <v>85</v>
      </c>
      <c r="AY747" s="16" t="s">
        <v>199</v>
      </c>
      <c r="BE747" s="230">
        <f>IF(N747="základní",J747,0)</f>
        <v>0</v>
      </c>
      <c r="BF747" s="230">
        <f>IF(N747="snížená",J747,0)</f>
        <v>0</v>
      </c>
      <c r="BG747" s="230">
        <f>IF(N747="zákl. přenesená",J747,0)</f>
        <v>0</v>
      </c>
      <c r="BH747" s="230">
        <f>IF(N747="sníž. přenesená",J747,0)</f>
        <v>0</v>
      </c>
      <c r="BI747" s="230">
        <f>IF(N747="nulová",J747,0)</f>
        <v>0</v>
      </c>
      <c r="BJ747" s="16" t="s">
        <v>83</v>
      </c>
      <c r="BK747" s="230">
        <f>ROUND(I747*H747,2)</f>
        <v>0</v>
      </c>
      <c r="BL747" s="16" t="s">
        <v>607</v>
      </c>
      <c r="BM747" s="229" t="s">
        <v>3535</v>
      </c>
    </row>
    <row r="748" s="1" customFormat="1">
      <c r="B748" s="37"/>
      <c r="C748" s="38"/>
      <c r="D748" s="231" t="s">
        <v>208</v>
      </c>
      <c r="E748" s="38"/>
      <c r="F748" s="232" t="s">
        <v>3536</v>
      </c>
      <c r="G748" s="38"/>
      <c r="H748" s="38"/>
      <c r="I748" s="144"/>
      <c r="J748" s="38"/>
      <c r="K748" s="38"/>
      <c r="L748" s="42"/>
      <c r="M748" s="233"/>
      <c r="N748" s="82"/>
      <c r="O748" s="82"/>
      <c r="P748" s="82"/>
      <c r="Q748" s="82"/>
      <c r="R748" s="82"/>
      <c r="S748" s="82"/>
      <c r="T748" s="83"/>
      <c r="AT748" s="16" t="s">
        <v>208</v>
      </c>
      <c r="AU748" s="16" t="s">
        <v>85</v>
      </c>
    </row>
    <row r="749" s="1" customFormat="1" ht="16.5" customHeight="1">
      <c r="B749" s="37"/>
      <c r="C749" s="218" t="s">
        <v>3537</v>
      </c>
      <c r="D749" s="218" t="s">
        <v>201</v>
      </c>
      <c r="E749" s="219" t="s">
        <v>3538</v>
      </c>
      <c r="F749" s="220" t="s">
        <v>3539</v>
      </c>
      <c r="G749" s="221" t="s">
        <v>229</v>
      </c>
      <c r="H749" s="222">
        <v>5</v>
      </c>
      <c r="I749" s="223"/>
      <c r="J749" s="224">
        <f>ROUND(I749*H749,2)</f>
        <v>0</v>
      </c>
      <c r="K749" s="220" t="s">
        <v>205</v>
      </c>
      <c r="L749" s="42"/>
      <c r="M749" s="225" t="s">
        <v>30</v>
      </c>
      <c r="N749" s="226" t="s">
        <v>46</v>
      </c>
      <c r="O749" s="82"/>
      <c r="P749" s="227">
        <f>O749*H749</f>
        <v>0</v>
      </c>
      <c r="Q749" s="227">
        <v>0</v>
      </c>
      <c r="R749" s="227">
        <f>Q749*H749</f>
        <v>0</v>
      </c>
      <c r="S749" s="227">
        <v>0</v>
      </c>
      <c r="T749" s="228">
        <f>S749*H749</f>
        <v>0</v>
      </c>
      <c r="AR749" s="229" t="s">
        <v>607</v>
      </c>
      <c r="AT749" s="229" t="s">
        <v>201</v>
      </c>
      <c r="AU749" s="229" t="s">
        <v>85</v>
      </c>
      <c r="AY749" s="16" t="s">
        <v>199</v>
      </c>
      <c r="BE749" s="230">
        <f>IF(N749="základní",J749,0)</f>
        <v>0</v>
      </c>
      <c r="BF749" s="230">
        <f>IF(N749="snížená",J749,0)</f>
        <v>0</v>
      </c>
      <c r="BG749" s="230">
        <f>IF(N749="zákl. přenesená",J749,0)</f>
        <v>0</v>
      </c>
      <c r="BH749" s="230">
        <f>IF(N749="sníž. přenesená",J749,0)</f>
        <v>0</v>
      </c>
      <c r="BI749" s="230">
        <f>IF(N749="nulová",J749,0)</f>
        <v>0</v>
      </c>
      <c r="BJ749" s="16" t="s">
        <v>83</v>
      </c>
      <c r="BK749" s="230">
        <f>ROUND(I749*H749,2)</f>
        <v>0</v>
      </c>
      <c r="BL749" s="16" t="s">
        <v>607</v>
      </c>
      <c r="BM749" s="229" t="s">
        <v>3540</v>
      </c>
    </row>
    <row r="750" s="1" customFormat="1">
      <c r="B750" s="37"/>
      <c r="C750" s="38"/>
      <c r="D750" s="231" t="s">
        <v>208</v>
      </c>
      <c r="E750" s="38"/>
      <c r="F750" s="232" t="s">
        <v>3541</v>
      </c>
      <c r="G750" s="38"/>
      <c r="H750" s="38"/>
      <c r="I750" s="144"/>
      <c r="J750" s="38"/>
      <c r="K750" s="38"/>
      <c r="L750" s="42"/>
      <c r="M750" s="233"/>
      <c r="N750" s="82"/>
      <c r="O750" s="82"/>
      <c r="P750" s="82"/>
      <c r="Q750" s="82"/>
      <c r="R750" s="82"/>
      <c r="S750" s="82"/>
      <c r="T750" s="83"/>
      <c r="AT750" s="16" t="s">
        <v>208</v>
      </c>
      <c r="AU750" s="16" t="s">
        <v>85</v>
      </c>
    </row>
    <row r="751" s="1" customFormat="1">
      <c r="B751" s="37"/>
      <c r="C751" s="38"/>
      <c r="D751" s="231" t="s">
        <v>210</v>
      </c>
      <c r="E751" s="38"/>
      <c r="F751" s="234" t="s">
        <v>1875</v>
      </c>
      <c r="G751" s="38"/>
      <c r="H751" s="38"/>
      <c r="I751" s="144"/>
      <c r="J751" s="38"/>
      <c r="K751" s="38"/>
      <c r="L751" s="42"/>
      <c r="M751" s="233"/>
      <c r="N751" s="82"/>
      <c r="O751" s="82"/>
      <c r="P751" s="82"/>
      <c r="Q751" s="82"/>
      <c r="R751" s="82"/>
      <c r="S751" s="82"/>
      <c r="T751" s="83"/>
      <c r="AT751" s="16" t="s">
        <v>210</v>
      </c>
      <c r="AU751" s="16" t="s">
        <v>85</v>
      </c>
    </row>
    <row r="752" s="1" customFormat="1" ht="16.5" customHeight="1">
      <c r="B752" s="37"/>
      <c r="C752" s="218" t="s">
        <v>3542</v>
      </c>
      <c r="D752" s="218" t="s">
        <v>201</v>
      </c>
      <c r="E752" s="219" t="s">
        <v>3543</v>
      </c>
      <c r="F752" s="220" t="s">
        <v>3544</v>
      </c>
      <c r="G752" s="221" t="s">
        <v>277</v>
      </c>
      <c r="H752" s="222">
        <v>1</v>
      </c>
      <c r="I752" s="223"/>
      <c r="J752" s="224">
        <f>ROUND(I752*H752,2)</f>
        <v>0</v>
      </c>
      <c r="K752" s="220" t="s">
        <v>205</v>
      </c>
      <c r="L752" s="42"/>
      <c r="M752" s="225" t="s">
        <v>30</v>
      </c>
      <c r="N752" s="226" t="s">
        <v>46</v>
      </c>
      <c r="O752" s="82"/>
      <c r="P752" s="227">
        <f>O752*H752</f>
        <v>0</v>
      </c>
      <c r="Q752" s="227">
        <v>2.5180009999999999</v>
      </c>
      <c r="R752" s="227">
        <f>Q752*H752</f>
        <v>2.5180009999999999</v>
      </c>
      <c r="S752" s="227">
        <v>0</v>
      </c>
      <c r="T752" s="228">
        <f>S752*H752</f>
        <v>0</v>
      </c>
      <c r="AR752" s="229" t="s">
        <v>607</v>
      </c>
      <c r="AT752" s="229" t="s">
        <v>201</v>
      </c>
      <c r="AU752" s="229" t="s">
        <v>85</v>
      </c>
      <c r="AY752" s="16" t="s">
        <v>199</v>
      </c>
      <c r="BE752" s="230">
        <f>IF(N752="základní",J752,0)</f>
        <v>0</v>
      </c>
      <c r="BF752" s="230">
        <f>IF(N752="snížená",J752,0)</f>
        <v>0</v>
      </c>
      <c r="BG752" s="230">
        <f>IF(N752="zákl. přenesená",J752,0)</f>
        <v>0</v>
      </c>
      <c r="BH752" s="230">
        <f>IF(N752="sníž. přenesená",J752,0)</f>
        <v>0</v>
      </c>
      <c r="BI752" s="230">
        <f>IF(N752="nulová",J752,0)</f>
        <v>0</v>
      </c>
      <c r="BJ752" s="16" t="s">
        <v>83</v>
      </c>
      <c r="BK752" s="230">
        <f>ROUND(I752*H752,2)</f>
        <v>0</v>
      </c>
      <c r="BL752" s="16" t="s">
        <v>607</v>
      </c>
      <c r="BM752" s="229" t="s">
        <v>3545</v>
      </c>
    </row>
    <row r="753" s="1" customFormat="1">
      <c r="B753" s="37"/>
      <c r="C753" s="38"/>
      <c r="D753" s="231" t="s">
        <v>208</v>
      </c>
      <c r="E753" s="38"/>
      <c r="F753" s="232" t="s">
        <v>3546</v>
      </c>
      <c r="G753" s="38"/>
      <c r="H753" s="38"/>
      <c r="I753" s="144"/>
      <c r="J753" s="38"/>
      <c r="K753" s="38"/>
      <c r="L753" s="42"/>
      <c r="M753" s="233"/>
      <c r="N753" s="82"/>
      <c r="O753" s="82"/>
      <c r="P753" s="82"/>
      <c r="Q753" s="82"/>
      <c r="R753" s="82"/>
      <c r="S753" s="82"/>
      <c r="T753" s="83"/>
      <c r="AT753" s="16" t="s">
        <v>208</v>
      </c>
      <c r="AU753" s="16" t="s">
        <v>85</v>
      </c>
    </row>
    <row r="754" s="1" customFormat="1">
      <c r="B754" s="37"/>
      <c r="C754" s="38"/>
      <c r="D754" s="231" t="s">
        <v>210</v>
      </c>
      <c r="E754" s="38"/>
      <c r="F754" s="234" t="s">
        <v>3547</v>
      </c>
      <c r="G754" s="38"/>
      <c r="H754" s="38"/>
      <c r="I754" s="144"/>
      <c r="J754" s="38"/>
      <c r="K754" s="38"/>
      <c r="L754" s="42"/>
      <c r="M754" s="233"/>
      <c r="N754" s="82"/>
      <c r="O754" s="82"/>
      <c r="P754" s="82"/>
      <c r="Q754" s="82"/>
      <c r="R754" s="82"/>
      <c r="S754" s="82"/>
      <c r="T754" s="83"/>
      <c r="AT754" s="16" t="s">
        <v>210</v>
      </c>
      <c r="AU754" s="16" t="s">
        <v>85</v>
      </c>
    </row>
    <row r="755" s="1" customFormat="1" ht="16.5" customHeight="1">
      <c r="B755" s="37"/>
      <c r="C755" s="218" t="s">
        <v>3548</v>
      </c>
      <c r="D755" s="218" t="s">
        <v>201</v>
      </c>
      <c r="E755" s="219" t="s">
        <v>3549</v>
      </c>
      <c r="F755" s="220" t="s">
        <v>3550</v>
      </c>
      <c r="G755" s="221" t="s">
        <v>229</v>
      </c>
      <c r="H755" s="222">
        <v>5</v>
      </c>
      <c r="I755" s="223"/>
      <c r="J755" s="224">
        <f>ROUND(I755*H755,2)</f>
        <v>0</v>
      </c>
      <c r="K755" s="220" t="s">
        <v>205</v>
      </c>
      <c r="L755" s="42"/>
      <c r="M755" s="225" t="s">
        <v>30</v>
      </c>
      <c r="N755" s="226" t="s">
        <v>46</v>
      </c>
      <c r="O755" s="82"/>
      <c r="P755" s="227">
        <f>O755*H755</f>
        <v>0</v>
      </c>
      <c r="Q755" s="227">
        <v>0.20300000000000001</v>
      </c>
      <c r="R755" s="227">
        <f>Q755*H755</f>
        <v>1.0150000000000001</v>
      </c>
      <c r="S755" s="227">
        <v>0</v>
      </c>
      <c r="T755" s="228">
        <f>S755*H755</f>
        <v>0</v>
      </c>
      <c r="AR755" s="229" t="s">
        <v>607</v>
      </c>
      <c r="AT755" s="229" t="s">
        <v>201</v>
      </c>
      <c r="AU755" s="229" t="s">
        <v>85</v>
      </c>
      <c r="AY755" s="16" t="s">
        <v>199</v>
      </c>
      <c r="BE755" s="230">
        <f>IF(N755="základní",J755,0)</f>
        <v>0</v>
      </c>
      <c r="BF755" s="230">
        <f>IF(N755="snížená",J755,0)</f>
        <v>0</v>
      </c>
      <c r="BG755" s="230">
        <f>IF(N755="zákl. přenesená",J755,0)</f>
        <v>0</v>
      </c>
      <c r="BH755" s="230">
        <f>IF(N755="sníž. přenesená",J755,0)</f>
        <v>0</v>
      </c>
      <c r="BI755" s="230">
        <f>IF(N755="nulová",J755,0)</f>
        <v>0</v>
      </c>
      <c r="BJ755" s="16" t="s">
        <v>83</v>
      </c>
      <c r="BK755" s="230">
        <f>ROUND(I755*H755,2)</f>
        <v>0</v>
      </c>
      <c r="BL755" s="16" t="s">
        <v>607</v>
      </c>
      <c r="BM755" s="229" t="s">
        <v>3551</v>
      </c>
    </row>
    <row r="756" s="1" customFormat="1">
      <c r="B756" s="37"/>
      <c r="C756" s="38"/>
      <c r="D756" s="231" t="s">
        <v>208</v>
      </c>
      <c r="E756" s="38"/>
      <c r="F756" s="232" t="s">
        <v>3552</v>
      </c>
      <c r="G756" s="38"/>
      <c r="H756" s="38"/>
      <c r="I756" s="144"/>
      <c r="J756" s="38"/>
      <c r="K756" s="38"/>
      <c r="L756" s="42"/>
      <c r="M756" s="233"/>
      <c r="N756" s="82"/>
      <c r="O756" s="82"/>
      <c r="P756" s="82"/>
      <c r="Q756" s="82"/>
      <c r="R756" s="82"/>
      <c r="S756" s="82"/>
      <c r="T756" s="83"/>
      <c r="AT756" s="16" t="s">
        <v>208</v>
      </c>
      <c r="AU756" s="16" t="s">
        <v>85</v>
      </c>
    </row>
    <row r="757" s="1" customFormat="1">
      <c r="B757" s="37"/>
      <c r="C757" s="38"/>
      <c r="D757" s="231" t="s">
        <v>210</v>
      </c>
      <c r="E757" s="38"/>
      <c r="F757" s="234" t="s">
        <v>1968</v>
      </c>
      <c r="G757" s="38"/>
      <c r="H757" s="38"/>
      <c r="I757" s="144"/>
      <c r="J757" s="38"/>
      <c r="K757" s="38"/>
      <c r="L757" s="42"/>
      <c r="M757" s="233"/>
      <c r="N757" s="82"/>
      <c r="O757" s="82"/>
      <c r="P757" s="82"/>
      <c r="Q757" s="82"/>
      <c r="R757" s="82"/>
      <c r="S757" s="82"/>
      <c r="T757" s="83"/>
      <c r="AT757" s="16" t="s">
        <v>210</v>
      </c>
      <c r="AU757" s="16" t="s">
        <v>85</v>
      </c>
    </row>
    <row r="758" s="1" customFormat="1" ht="16.5" customHeight="1">
      <c r="B758" s="37"/>
      <c r="C758" s="218" t="s">
        <v>3553</v>
      </c>
      <c r="D758" s="218" t="s">
        <v>201</v>
      </c>
      <c r="E758" s="219" t="s">
        <v>3554</v>
      </c>
      <c r="F758" s="220" t="s">
        <v>3555</v>
      </c>
      <c r="G758" s="221" t="s">
        <v>229</v>
      </c>
      <c r="H758" s="222">
        <v>5</v>
      </c>
      <c r="I758" s="223"/>
      <c r="J758" s="224">
        <f>ROUND(I758*H758,2)</f>
        <v>0</v>
      </c>
      <c r="K758" s="220" t="s">
        <v>205</v>
      </c>
      <c r="L758" s="42"/>
      <c r="M758" s="225" t="s">
        <v>30</v>
      </c>
      <c r="N758" s="226" t="s">
        <v>46</v>
      </c>
      <c r="O758" s="82"/>
      <c r="P758" s="227">
        <f>O758*H758</f>
        <v>0</v>
      </c>
      <c r="Q758" s="227">
        <v>9.1799999999999995E-05</v>
      </c>
      <c r="R758" s="227">
        <f>Q758*H758</f>
        <v>0.00045899999999999999</v>
      </c>
      <c r="S758" s="227">
        <v>0</v>
      </c>
      <c r="T758" s="228">
        <f>S758*H758</f>
        <v>0</v>
      </c>
      <c r="AR758" s="229" t="s">
        <v>607</v>
      </c>
      <c r="AT758" s="229" t="s">
        <v>201</v>
      </c>
      <c r="AU758" s="229" t="s">
        <v>85</v>
      </c>
      <c r="AY758" s="16" t="s">
        <v>199</v>
      </c>
      <c r="BE758" s="230">
        <f>IF(N758="základní",J758,0)</f>
        <v>0</v>
      </c>
      <c r="BF758" s="230">
        <f>IF(N758="snížená",J758,0)</f>
        <v>0</v>
      </c>
      <c r="BG758" s="230">
        <f>IF(N758="zákl. přenesená",J758,0)</f>
        <v>0</v>
      </c>
      <c r="BH758" s="230">
        <f>IF(N758="sníž. přenesená",J758,0)</f>
        <v>0</v>
      </c>
      <c r="BI758" s="230">
        <f>IF(N758="nulová",J758,0)</f>
        <v>0</v>
      </c>
      <c r="BJ758" s="16" t="s">
        <v>83</v>
      </c>
      <c r="BK758" s="230">
        <f>ROUND(I758*H758,2)</f>
        <v>0</v>
      </c>
      <c r="BL758" s="16" t="s">
        <v>607</v>
      </c>
      <c r="BM758" s="229" t="s">
        <v>3556</v>
      </c>
    </row>
    <row r="759" s="1" customFormat="1">
      <c r="B759" s="37"/>
      <c r="C759" s="38"/>
      <c r="D759" s="231" t="s">
        <v>208</v>
      </c>
      <c r="E759" s="38"/>
      <c r="F759" s="232" t="s">
        <v>3557</v>
      </c>
      <c r="G759" s="38"/>
      <c r="H759" s="38"/>
      <c r="I759" s="144"/>
      <c r="J759" s="38"/>
      <c r="K759" s="38"/>
      <c r="L759" s="42"/>
      <c r="M759" s="233"/>
      <c r="N759" s="82"/>
      <c r="O759" s="82"/>
      <c r="P759" s="82"/>
      <c r="Q759" s="82"/>
      <c r="R759" s="82"/>
      <c r="S759" s="82"/>
      <c r="T759" s="83"/>
      <c r="AT759" s="16" t="s">
        <v>208</v>
      </c>
      <c r="AU759" s="16" t="s">
        <v>85</v>
      </c>
    </row>
    <row r="760" s="1" customFormat="1" ht="16.5" customHeight="1">
      <c r="B760" s="37"/>
      <c r="C760" s="218" t="s">
        <v>3558</v>
      </c>
      <c r="D760" s="218" t="s">
        <v>201</v>
      </c>
      <c r="E760" s="219" t="s">
        <v>3559</v>
      </c>
      <c r="F760" s="220" t="s">
        <v>3560</v>
      </c>
      <c r="G760" s="221" t="s">
        <v>229</v>
      </c>
      <c r="H760" s="222">
        <v>5</v>
      </c>
      <c r="I760" s="223"/>
      <c r="J760" s="224">
        <f>ROUND(I760*H760,2)</f>
        <v>0</v>
      </c>
      <c r="K760" s="220" t="s">
        <v>205</v>
      </c>
      <c r="L760" s="42"/>
      <c r="M760" s="225" t="s">
        <v>30</v>
      </c>
      <c r="N760" s="226" t="s">
        <v>46</v>
      </c>
      <c r="O760" s="82"/>
      <c r="P760" s="227">
        <f>O760*H760</f>
        <v>0</v>
      </c>
      <c r="Q760" s="227">
        <v>0</v>
      </c>
      <c r="R760" s="227">
        <f>Q760*H760</f>
        <v>0</v>
      </c>
      <c r="S760" s="227">
        <v>0</v>
      </c>
      <c r="T760" s="228">
        <f>S760*H760</f>
        <v>0</v>
      </c>
      <c r="AR760" s="229" t="s">
        <v>607</v>
      </c>
      <c r="AT760" s="229" t="s">
        <v>201</v>
      </c>
      <c r="AU760" s="229" t="s">
        <v>85</v>
      </c>
      <c r="AY760" s="16" t="s">
        <v>199</v>
      </c>
      <c r="BE760" s="230">
        <f>IF(N760="základní",J760,0)</f>
        <v>0</v>
      </c>
      <c r="BF760" s="230">
        <f>IF(N760="snížená",J760,0)</f>
        <v>0</v>
      </c>
      <c r="BG760" s="230">
        <f>IF(N760="zákl. přenesená",J760,0)</f>
        <v>0</v>
      </c>
      <c r="BH760" s="230">
        <f>IF(N760="sníž. přenesená",J760,0)</f>
        <v>0</v>
      </c>
      <c r="BI760" s="230">
        <f>IF(N760="nulová",J760,0)</f>
        <v>0</v>
      </c>
      <c r="BJ760" s="16" t="s">
        <v>83</v>
      </c>
      <c r="BK760" s="230">
        <f>ROUND(I760*H760,2)</f>
        <v>0</v>
      </c>
      <c r="BL760" s="16" t="s">
        <v>607</v>
      </c>
      <c r="BM760" s="229" t="s">
        <v>3561</v>
      </c>
    </row>
    <row r="761" s="1" customFormat="1">
      <c r="B761" s="37"/>
      <c r="C761" s="38"/>
      <c r="D761" s="231" t="s">
        <v>208</v>
      </c>
      <c r="E761" s="38"/>
      <c r="F761" s="232" t="s">
        <v>3562</v>
      </c>
      <c r="G761" s="38"/>
      <c r="H761" s="38"/>
      <c r="I761" s="144"/>
      <c r="J761" s="38"/>
      <c r="K761" s="38"/>
      <c r="L761" s="42"/>
      <c r="M761" s="233"/>
      <c r="N761" s="82"/>
      <c r="O761" s="82"/>
      <c r="P761" s="82"/>
      <c r="Q761" s="82"/>
      <c r="R761" s="82"/>
      <c r="S761" s="82"/>
      <c r="T761" s="83"/>
      <c r="AT761" s="16" t="s">
        <v>208</v>
      </c>
      <c r="AU761" s="16" t="s">
        <v>85</v>
      </c>
    </row>
    <row r="762" s="1" customFormat="1" ht="16.5" customHeight="1">
      <c r="B762" s="37"/>
      <c r="C762" s="218" t="s">
        <v>3563</v>
      </c>
      <c r="D762" s="218" t="s">
        <v>201</v>
      </c>
      <c r="E762" s="219" t="s">
        <v>3564</v>
      </c>
      <c r="F762" s="220" t="s">
        <v>3565</v>
      </c>
      <c r="G762" s="221" t="s">
        <v>204</v>
      </c>
      <c r="H762" s="222">
        <v>3</v>
      </c>
      <c r="I762" s="223"/>
      <c r="J762" s="224">
        <f>ROUND(I762*H762,2)</f>
        <v>0</v>
      </c>
      <c r="K762" s="220" t="s">
        <v>205</v>
      </c>
      <c r="L762" s="42"/>
      <c r="M762" s="225" t="s">
        <v>30</v>
      </c>
      <c r="N762" s="226" t="s">
        <v>46</v>
      </c>
      <c r="O762" s="82"/>
      <c r="P762" s="227">
        <f>O762*H762</f>
        <v>0</v>
      </c>
      <c r="Q762" s="227">
        <v>2.5000000000000001E-05</v>
      </c>
      <c r="R762" s="227">
        <f>Q762*H762</f>
        <v>7.5000000000000007E-05</v>
      </c>
      <c r="S762" s="227">
        <v>0</v>
      </c>
      <c r="T762" s="228">
        <f>S762*H762</f>
        <v>0</v>
      </c>
      <c r="AR762" s="229" t="s">
        <v>607</v>
      </c>
      <c r="AT762" s="229" t="s">
        <v>201</v>
      </c>
      <c r="AU762" s="229" t="s">
        <v>85</v>
      </c>
      <c r="AY762" s="16" t="s">
        <v>199</v>
      </c>
      <c r="BE762" s="230">
        <f>IF(N762="základní",J762,0)</f>
        <v>0</v>
      </c>
      <c r="BF762" s="230">
        <f>IF(N762="snížená",J762,0)</f>
        <v>0</v>
      </c>
      <c r="BG762" s="230">
        <f>IF(N762="zákl. přenesená",J762,0)</f>
        <v>0</v>
      </c>
      <c r="BH762" s="230">
        <f>IF(N762="sníž. přenesená",J762,0)</f>
        <v>0</v>
      </c>
      <c r="BI762" s="230">
        <f>IF(N762="nulová",J762,0)</f>
        <v>0</v>
      </c>
      <c r="BJ762" s="16" t="s">
        <v>83</v>
      </c>
      <c r="BK762" s="230">
        <f>ROUND(I762*H762,2)</f>
        <v>0</v>
      </c>
      <c r="BL762" s="16" t="s">
        <v>607</v>
      </c>
      <c r="BM762" s="229" t="s">
        <v>3566</v>
      </c>
    </row>
    <row r="763" s="1" customFormat="1">
      <c r="B763" s="37"/>
      <c r="C763" s="38"/>
      <c r="D763" s="231" t="s">
        <v>208</v>
      </c>
      <c r="E763" s="38"/>
      <c r="F763" s="232" t="s">
        <v>3567</v>
      </c>
      <c r="G763" s="38"/>
      <c r="H763" s="38"/>
      <c r="I763" s="144"/>
      <c r="J763" s="38"/>
      <c r="K763" s="38"/>
      <c r="L763" s="42"/>
      <c r="M763" s="233"/>
      <c r="N763" s="82"/>
      <c r="O763" s="82"/>
      <c r="P763" s="82"/>
      <c r="Q763" s="82"/>
      <c r="R763" s="82"/>
      <c r="S763" s="82"/>
      <c r="T763" s="83"/>
      <c r="AT763" s="16" t="s">
        <v>208</v>
      </c>
      <c r="AU763" s="16" t="s">
        <v>85</v>
      </c>
    </row>
    <row r="764" s="1" customFormat="1">
      <c r="B764" s="37"/>
      <c r="C764" s="38"/>
      <c r="D764" s="231" t="s">
        <v>210</v>
      </c>
      <c r="E764" s="38"/>
      <c r="F764" s="234" t="s">
        <v>3568</v>
      </c>
      <c r="G764" s="38"/>
      <c r="H764" s="38"/>
      <c r="I764" s="144"/>
      <c r="J764" s="38"/>
      <c r="K764" s="38"/>
      <c r="L764" s="42"/>
      <c r="M764" s="233"/>
      <c r="N764" s="82"/>
      <c r="O764" s="82"/>
      <c r="P764" s="82"/>
      <c r="Q764" s="82"/>
      <c r="R764" s="82"/>
      <c r="S764" s="82"/>
      <c r="T764" s="83"/>
      <c r="AT764" s="16" t="s">
        <v>210</v>
      </c>
      <c r="AU764" s="16" t="s">
        <v>85</v>
      </c>
    </row>
    <row r="765" s="1" customFormat="1" ht="16.5" customHeight="1">
      <c r="B765" s="37"/>
      <c r="C765" s="218" t="s">
        <v>3569</v>
      </c>
      <c r="D765" s="218" t="s">
        <v>201</v>
      </c>
      <c r="E765" s="219" t="s">
        <v>3570</v>
      </c>
      <c r="F765" s="220" t="s">
        <v>3571</v>
      </c>
      <c r="G765" s="221" t="s">
        <v>204</v>
      </c>
      <c r="H765" s="222">
        <v>3</v>
      </c>
      <c r="I765" s="223"/>
      <c r="J765" s="224">
        <f>ROUND(I765*H765,2)</f>
        <v>0</v>
      </c>
      <c r="K765" s="220" t="s">
        <v>205</v>
      </c>
      <c r="L765" s="42"/>
      <c r="M765" s="225" t="s">
        <v>30</v>
      </c>
      <c r="N765" s="226" t="s">
        <v>46</v>
      </c>
      <c r="O765" s="82"/>
      <c r="P765" s="227">
        <f>O765*H765</f>
        <v>0</v>
      </c>
      <c r="Q765" s="227">
        <v>0</v>
      </c>
      <c r="R765" s="227">
        <f>Q765*H765</f>
        <v>0</v>
      </c>
      <c r="S765" s="227">
        <v>0</v>
      </c>
      <c r="T765" s="228">
        <f>S765*H765</f>
        <v>0</v>
      </c>
      <c r="AR765" s="229" t="s">
        <v>607</v>
      </c>
      <c r="AT765" s="229" t="s">
        <v>201</v>
      </c>
      <c r="AU765" s="229" t="s">
        <v>85</v>
      </c>
      <c r="AY765" s="16" t="s">
        <v>199</v>
      </c>
      <c r="BE765" s="230">
        <f>IF(N765="základní",J765,0)</f>
        <v>0</v>
      </c>
      <c r="BF765" s="230">
        <f>IF(N765="snížená",J765,0)</f>
        <v>0</v>
      </c>
      <c r="BG765" s="230">
        <f>IF(N765="zákl. přenesená",J765,0)</f>
        <v>0</v>
      </c>
      <c r="BH765" s="230">
        <f>IF(N765="sníž. přenesená",J765,0)</f>
        <v>0</v>
      </c>
      <c r="BI765" s="230">
        <f>IF(N765="nulová",J765,0)</f>
        <v>0</v>
      </c>
      <c r="BJ765" s="16" t="s">
        <v>83</v>
      </c>
      <c r="BK765" s="230">
        <f>ROUND(I765*H765,2)</f>
        <v>0</v>
      </c>
      <c r="BL765" s="16" t="s">
        <v>607</v>
      </c>
      <c r="BM765" s="229" t="s">
        <v>3572</v>
      </c>
    </row>
    <row r="766" s="1" customFormat="1">
      <c r="B766" s="37"/>
      <c r="C766" s="38"/>
      <c r="D766" s="231" t="s">
        <v>208</v>
      </c>
      <c r="E766" s="38"/>
      <c r="F766" s="232" t="s">
        <v>3573</v>
      </c>
      <c r="G766" s="38"/>
      <c r="H766" s="38"/>
      <c r="I766" s="144"/>
      <c r="J766" s="38"/>
      <c r="K766" s="38"/>
      <c r="L766" s="42"/>
      <c r="M766" s="233"/>
      <c r="N766" s="82"/>
      <c r="O766" s="82"/>
      <c r="P766" s="82"/>
      <c r="Q766" s="82"/>
      <c r="R766" s="82"/>
      <c r="S766" s="82"/>
      <c r="T766" s="83"/>
      <c r="AT766" s="16" t="s">
        <v>208</v>
      </c>
      <c r="AU766" s="16" t="s">
        <v>85</v>
      </c>
    </row>
    <row r="767" s="1" customFormat="1">
      <c r="B767" s="37"/>
      <c r="C767" s="38"/>
      <c r="D767" s="231" t="s">
        <v>210</v>
      </c>
      <c r="E767" s="38"/>
      <c r="F767" s="234" t="s">
        <v>3568</v>
      </c>
      <c r="G767" s="38"/>
      <c r="H767" s="38"/>
      <c r="I767" s="144"/>
      <c r="J767" s="38"/>
      <c r="K767" s="38"/>
      <c r="L767" s="42"/>
      <c r="M767" s="260"/>
      <c r="N767" s="261"/>
      <c r="O767" s="261"/>
      <c r="P767" s="261"/>
      <c r="Q767" s="261"/>
      <c r="R767" s="261"/>
      <c r="S767" s="261"/>
      <c r="T767" s="262"/>
      <c r="AT767" s="16" t="s">
        <v>210</v>
      </c>
      <c r="AU767" s="16" t="s">
        <v>85</v>
      </c>
    </row>
    <row r="768" s="1" customFormat="1" ht="6.96" customHeight="1">
      <c r="B768" s="57"/>
      <c r="C768" s="58"/>
      <c r="D768" s="58"/>
      <c r="E768" s="58"/>
      <c r="F768" s="58"/>
      <c r="G768" s="58"/>
      <c r="H768" s="58"/>
      <c r="I768" s="169"/>
      <c r="J768" s="58"/>
      <c r="K768" s="58"/>
      <c r="L768" s="42"/>
    </row>
  </sheetData>
  <sheetProtection sheet="1" autoFilter="0" formatColumns="0" formatRows="0" objects="1" scenarios="1" spinCount="100000" saltValue="To+b4MdoA+C7igrmcT48n+UUqfBB05SXATPa89yIyt2TYhUB/BMsYnOtZhsCC7qxE/cLf7LzuMDIvSy/zVdyJQ==" hashValue="5cUDr5eUyYVXgdidiNh1Ncrrebq5hF1bL0gZzowKmqHtqaxFt2LIcuG4+4HwZiJ/QLWGagBifPOEy0rt8jmZ2w==" algorithmName="SHA-512" password="CC35"/>
  <autoFilter ref="C97:K767"/>
  <mergeCells count="9">
    <mergeCell ref="E7:H7"/>
    <mergeCell ref="E9:H9"/>
    <mergeCell ref="E18:H18"/>
    <mergeCell ref="E27:H27"/>
    <mergeCell ref="E48:H48"/>
    <mergeCell ref="E50:H50"/>
    <mergeCell ref="E88:H88"/>
    <mergeCell ref="E90:H9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2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167</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3574</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3575</v>
      </c>
      <c r="L20" s="42"/>
    </row>
    <row r="21" s="1" customFormat="1" ht="18" customHeight="1">
      <c r="B21" s="42"/>
      <c r="E21" s="131" t="s">
        <v>3576</v>
      </c>
      <c r="I21" s="146" t="s">
        <v>29</v>
      </c>
      <c r="J21" s="131" t="s">
        <v>3577</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1310</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ROUND(J88,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ROUND((SUM(BE88:BE445)),  2)</f>
        <v>0</v>
      </c>
      <c r="I33" s="158">
        <v>0.20999999999999999</v>
      </c>
      <c r="J33" s="157">
        <f>ROUND(((SUM(BE88:BE445))*I33),  2)</f>
        <v>0</v>
      </c>
      <c r="L33" s="42"/>
    </row>
    <row r="34" s="1" customFormat="1" ht="14.4" customHeight="1">
      <c r="B34" s="42"/>
      <c r="E34" s="142" t="s">
        <v>47</v>
      </c>
      <c r="F34" s="157">
        <f>ROUND((SUM(BF88:BF445)),  2)</f>
        <v>0</v>
      </c>
      <c r="I34" s="158">
        <v>0.14999999999999999</v>
      </c>
      <c r="J34" s="157">
        <f>ROUND(((SUM(BF88:BF445))*I34),  2)</f>
        <v>0</v>
      </c>
      <c r="L34" s="42"/>
    </row>
    <row r="35" hidden="1" s="1" customFormat="1" ht="14.4" customHeight="1">
      <c r="B35" s="42"/>
      <c r="E35" s="142" t="s">
        <v>48</v>
      </c>
      <c r="F35" s="157">
        <f>ROUND((SUM(BG88:BG445)),  2)</f>
        <v>0</v>
      </c>
      <c r="I35" s="158">
        <v>0.20999999999999999</v>
      </c>
      <c r="J35" s="157">
        <f>0</f>
        <v>0</v>
      </c>
      <c r="L35" s="42"/>
    </row>
    <row r="36" hidden="1" s="1" customFormat="1" ht="14.4" customHeight="1">
      <c r="B36" s="42"/>
      <c r="E36" s="142" t="s">
        <v>49</v>
      </c>
      <c r="F36" s="157">
        <f>ROUND((SUM(BH88:BH445)),  2)</f>
        <v>0</v>
      </c>
      <c r="I36" s="158">
        <v>0.14999999999999999</v>
      </c>
      <c r="J36" s="157">
        <f>0</f>
        <v>0</v>
      </c>
      <c r="L36" s="42"/>
    </row>
    <row r="37" hidden="1" s="1" customFormat="1" ht="14.4" customHeight="1">
      <c r="B37" s="42"/>
      <c r="E37" s="142" t="s">
        <v>50</v>
      </c>
      <c r="F37" s="157">
        <f>ROUND((SUM(BI88:BI445)),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15 - Vodovodní řad (CHEVAK)</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15.15" customHeight="1">
      <c r="B54" s="37"/>
      <c r="C54" s="31" t="s">
        <v>25</v>
      </c>
      <c r="D54" s="38"/>
      <c r="E54" s="38"/>
      <c r="F54" s="26" t="str">
        <f>E15</f>
        <v>Město Cheb</v>
      </c>
      <c r="G54" s="38"/>
      <c r="H54" s="38"/>
      <c r="I54" s="146" t="s">
        <v>33</v>
      </c>
      <c r="J54" s="35" t="str">
        <f>E21</f>
        <v>Chevak Cheb, a.s.</v>
      </c>
      <c r="K54" s="38"/>
      <c r="L54" s="42"/>
    </row>
    <row r="55" s="1" customFormat="1" ht="27.9" customHeight="1">
      <c r="B55" s="37"/>
      <c r="C55" s="31" t="s">
        <v>31</v>
      </c>
      <c r="D55" s="38"/>
      <c r="E55" s="38"/>
      <c r="F55" s="26" t="str">
        <f>IF(E18="","",E18)</f>
        <v>Vyplň údaj</v>
      </c>
      <c r="G55" s="38"/>
      <c r="H55" s="38"/>
      <c r="I55" s="146" t="s">
        <v>37</v>
      </c>
      <c r="J55" s="35" t="str">
        <f>E24</f>
        <v>DSVA, s.r.o. - Jitka Heřmanová</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J88</f>
        <v>0</v>
      </c>
      <c r="K59" s="38"/>
      <c r="L59" s="42"/>
      <c r="AU59" s="16" t="s">
        <v>177</v>
      </c>
    </row>
    <row r="60" s="8" customFormat="1" ht="24.96" customHeight="1">
      <c r="B60" s="179"/>
      <c r="C60" s="180"/>
      <c r="D60" s="181" t="s">
        <v>178</v>
      </c>
      <c r="E60" s="182"/>
      <c r="F60" s="182"/>
      <c r="G60" s="182"/>
      <c r="H60" s="182"/>
      <c r="I60" s="183"/>
      <c r="J60" s="184">
        <f>J89</f>
        <v>0</v>
      </c>
      <c r="K60" s="180"/>
      <c r="L60" s="185"/>
    </row>
    <row r="61" s="9" customFormat="1" ht="19.92" customHeight="1">
      <c r="B61" s="186"/>
      <c r="C61" s="123"/>
      <c r="D61" s="187" t="s">
        <v>179</v>
      </c>
      <c r="E61" s="188"/>
      <c r="F61" s="188"/>
      <c r="G61" s="188"/>
      <c r="H61" s="188"/>
      <c r="I61" s="189"/>
      <c r="J61" s="190">
        <f>J90</f>
        <v>0</v>
      </c>
      <c r="K61" s="123"/>
      <c r="L61" s="191"/>
    </row>
    <row r="62" s="9" customFormat="1" ht="19.92" customHeight="1">
      <c r="B62" s="186"/>
      <c r="C62" s="123"/>
      <c r="D62" s="187" t="s">
        <v>1185</v>
      </c>
      <c r="E62" s="188"/>
      <c r="F62" s="188"/>
      <c r="G62" s="188"/>
      <c r="H62" s="188"/>
      <c r="I62" s="189"/>
      <c r="J62" s="190">
        <f>J202</f>
        <v>0</v>
      </c>
      <c r="K62" s="123"/>
      <c r="L62" s="191"/>
    </row>
    <row r="63" s="9" customFormat="1" ht="19.92" customHeight="1">
      <c r="B63" s="186"/>
      <c r="C63" s="123"/>
      <c r="D63" s="187" t="s">
        <v>731</v>
      </c>
      <c r="E63" s="188"/>
      <c r="F63" s="188"/>
      <c r="G63" s="188"/>
      <c r="H63" s="188"/>
      <c r="I63" s="189"/>
      <c r="J63" s="190">
        <f>J221</f>
        <v>0</v>
      </c>
      <c r="K63" s="123"/>
      <c r="L63" s="191"/>
    </row>
    <row r="64" s="9" customFormat="1" ht="19.92" customHeight="1">
      <c r="B64" s="186"/>
      <c r="C64" s="123"/>
      <c r="D64" s="187" t="s">
        <v>755</v>
      </c>
      <c r="E64" s="188"/>
      <c r="F64" s="188"/>
      <c r="G64" s="188"/>
      <c r="H64" s="188"/>
      <c r="I64" s="189"/>
      <c r="J64" s="190">
        <f>J239</f>
        <v>0</v>
      </c>
      <c r="K64" s="123"/>
      <c r="L64" s="191"/>
    </row>
    <row r="65" s="9" customFormat="1" ht="19.92" customHeight="1">
      <c r="B65" s="186"/>
      <c r="C65" s="123"/>
      <c r="D65" s="187" t="s">
        <v>181</v>
      </c>
      <c r="E65" s="188"/>
      <c r="F65" s="188"/>
      <c r="G65" s="188"/>
      <c r="H65" s="188"/>
      <c r="I65" s="189"/>
      <c r="J65" s="190">
        <f>J405</f>
        <v>0</v>
      </c>
      <c r="K65" s="123"/>
      <c r="L65" s="191"/>
    </row>
    <row r="66" s="9" customFormat="1" ht="19.92" customHeight="1">
      <c r="B66" s="186"/>
      <c r="C66" s="123"/>
      <c r="D66" s="187" t="s">
        <v>182</v>
      </c>
      <c r="E66" s="188"/>
      <c r="F66" s="188"/>
      <c r="G66" s="188"/>
      <c r="H66" s="188"/>
      <c r="I66" s="189"/>
      <c r="J66" s="190">
        <f>J416</f>
        <v>0</v>
      </c>
      <c r="K66" s="123"/>
      <c r="L66" s="191"/>
    </row>
    <row r="67" s="9" customFormat="1" ht="19.92" customHeight="1">
      <c r="B67" s="186"/>
      <c r="C67" s="123"/>
      <c r="D67" s="187" t="s">
        <v>183</v>
      </c>
      <c r="E67" s="188"/>
      <c r="F67" s="188"/>
      <c r="G67" s="188"/>
      <c r="H67" s="188"/>
      <c r="I67" s="189"/>
      <c r="J67" s="190">
        <f>J438</f>
        <v>0</v>
      </c>
      <c r="K67" s="123"/>
      <c r="L67" s="191"/>
    </row>
    <row r="68" s="8" customFormat="1" ht="24.96" customHeight="1">
      <c r="B68" s="179"/>
      <c r="C68" s="180"/>
      <c r="D68" s="181" t="s">
        <v>3578</v>
      </c>
      <c r="E68" s="182"/>
      <c r="F68" s="182"/>
      <c r="G68" s="182"/>
      <c r="H68" s="182"/>
      <c r="I68" s="183"/>
      <c r="J68" s="184">
        <f>J442</f>
        <v>0</v>
      </c>
      <c r="K68" s="180"/>
      <c r="L68" s="185"/>
    </row>
    <row r="69" s="1" customFormat="1" ht="21.84" customHeight="1">
      <c r="B69" s="37"/>
      <c r="C69" s="38"/>
      <c r="D69" s="38"/>
      <c r="E69" s="38"/>
      <c r="F69" s="38"/>
      <c r="G69" s="38"/>
      <c r="H69" s="38"/>
      <c r="I69" s="144"/>
      <c r="J69" s="38"/>
      <c r="K69" s="38"/>
      <c r="L69" s="42"/>
    </row>
    <row r="70" s="1" customFormat="1" ht="6.96" customHeight="1">
      <c r="B70" s="57"/>
      <c r="C70" s="58"/>
      <c r="D70" s="58"/>
      <c r="E70" s="58"/>
      <c r="F70" s="58"/>
      <c r="G70" s="58"/>
      <c r="H70" s="58"/>
      <c r="I70" s="169"/>
      <c r="J70" s="58"/>
      <c r="K70" s="58"/>
      <c r="L70" s="42"/>
    </row>
    <row r="74" s="1" customFormat="1" ht="6.96" customHeight="1">
      <c r="B74" s="59"/>
      <c r="C74" s="60"/>
      <c r="D74" s="60"/>
      <c r="E74" s="60"/>
      <c r="F74" s="60"/>
      <c r="G74" s="60"/>
      <c r="H74" s="60"/>
      <c r="I74" s="172"/>
      <c r="J74" s="60"/>
      <c r="K74" s="60"/>
      <c r="L74" s="42"/>
    </row>
    <row r="75" s="1" customFormat="1" ht="24.96" customHeight="1">
      <c r="B75" s="37"/>
      <c r="C75" s="22" t="s">
        <v>184</v>
      </c>
      <c r="D75" s="38"/>
      <c r="E75" s="38"/>
      <c r="F75" s="38"/>
      <c r="G75" s="38"/>
      <c r="H75" s="38"/>
      <c r="I75" s="144"/>
      <c r="J75" s="38"/>
      <c r="K75" s="38"/>
      <c r="L75" s="42"/>
    </row>
    <row r="76" s="1" customFormat="1" ht="6.96" customHeight="1">
      <c r="B76" s="37"/>
      <c r="C76" s="38"/>
      <c r="D76" s="38"/>
      <c r="E76" s="38"/>
      <c r="F76" s="38"/>
      <c r="G76" s="38"/>
      <c r="H76" s="38"/>
      <c r="I76" s="144"/>
      <c r="J76" s="38"/>
      <c r="K76" s="38"/>
      <c r="L76" s="42"/>
    </row>
    <row r="77" s="1" customFormat="1" ht="12" customHeight="1">
      <c r="B77" s="37"/>
      <c r="C77" s="31" t="s">
        <v>16</v>
      </c>
      <c r="D77" s="38"/>
      <c r="E77" s="38"/>
      <c r="F77" s="38"/>
      <c r="G77" s="38"/>
      <c r="H77" s="38"/>
      <c r="I77" s="144"/>
      <c r="J77" s="38"/>
      <c r="K77" s="38"/>
      <c r="L77" s="42"/>
    </row>
    <row r="78" s="1" customFormat="1" ht="16.5" customHeight="1">
      <c r="B78" s="37"/>
      <c r="C78" s="38"/>
      <c r="D78" s="38"/>
      <c r="E78" s="173" t="str">
        <f>E7</f>
        <v>Úprava komunikace Cheb-Háje, ul. Zemědělská - STAVBA I</v>
      </c>
      <c r="F78" s="31"/>
      <c r="G78" s="31"/>
      <c r="H78" s="31"/>
      <c r="I78" s="144"/>
      <c r="J78" s="38"/>
      <c r="K78" s="38"/>
      <c r="L78" s="42"/>
    </row>
    <row r="79" s="1" customFormat="1" ht="12" customHeight="1">
      <c r="B79" s="37"/>
      <c r="C79" s="31" t="s">
        <v>172</v>
      </c>
      <c r="D79" s="38"/>
      <c r="E79" s="38"/>
      <c r="F79" s="38"/>
      <c r="G79" s="38"/>
      <c r="H79" s="38"/>
      <c r="I79" s="144"/>
      <c r="J79" s="38"/>
      <c r="K79" s="38"/>
      <c r="L79" s="42"/>
    </row>
    <row r="80" s="1" customFormat="1" ht="16.5" customHeight="1">
      <c r="B80" s="37"/>
      <c r="C80" s="38"/>
      <c r="D80" s="38"/>
      <c r="E80" s="67" t="str">
        <f>E9</f>
        <v>SO 15 - Vodovodní řad (CHEVAK)</v>
      </c>
      <c r="F80" s="38"/>
      <c r="G80" s="38"/>
      <c r="H80" s="38"/>
      <c r="I80" s="144"/>
      <c r="J80" s="38"/>
      <c r="K80" s="38"/>
      <c r="L80" s="42"/>
    </row>
    <row r="81" s="1" customFormat="1" ht="6.96" customHeight="1">
      <c r="B81" s="37"/>
      <c r="C81" s="38"/>
      <c r="D81" s="38"/>
      <c r="E81" s="38"/>
      <c r="F81" s="38"/>
      <c r="G81" s="38"/>
      <c r="H81" s="38"/>
      <c r="I81" s="144"/>
      <c r="J81" s="38"/>
      <c r="K81" s="38"/>
      <c r="L81" s="42"/>
    </row>
    <row r="82" s="1" customFormat="1" ht="12" customHeight="1">
      <c r="B82" s="37"/>
      <c r="C82" s="31" t="s">
        <v>21</v>
      </c>
      <c r="D82" s="38"/>
      <c r="E82" s="38"/>
      <c r="F82" s="26" t="str">
        <f>F12</f>
        <v>Cheb-Háje</v>
      </c>
      <c r="G82" s="38"/>
      <c r="H82" s="38"/>
      <c r="I82" s="146" t="s">
        <v>23</v>
      </c>
      <c r="J82" s="70" t="str">
        <f>IF(J12="","",J12)</f>
        <v>21. 8. 2018</v>
      </c>
      <c r="K82" s="38"/>
      <c r="L82" s="42"/>
    </row>
    <row r="83" s="1" customFormat="1" ht="6.96" customHeight="1">
      <c r="B83" s="37"/>
      <c r="C83" s="38"/>
      <c r="D83" s="38"/>
      <c r="E83" s="38"/>
      <c r="F83" s="38"/>
      <c r="G83" s="38"/>
      <c r="H83" s="38"/>
      <c r="I83" s="144"/>
      <c r="J83" s="38"/>
      <c r="K83" s="38"/>
      <c r="L83" s="42"/>
    </row>
    <row r="84" s="1" customFormat="1" ht="15.15" customHeight="1">
      <c r="B84" s="37"/>
      <c r="C84" s="31" t="s">
        <v>25</v>
      </c>
      <c r="D84" s="38"/>
      <c r="E84" s="38"/>
      <c r="F84" s="26" t="str">
        <f>E15</f>
        <v>Město Cheb</v>
      </c>
      <c r="G84" s="38"/>
      <c r="H84" s="38"/>
      <c r="I84" s="146" t="s">
        <v>33</v>
      </c>
      <c r="J84" s="35" t="str">
        <f>E21</f>
        <v>Chevak Cheb, a.s.</v>
      </c>
      <c r="K84" s="38"/>
      <c r="L84" s="42"/>
    </row>
    <row r="85" s="1" customFormat="1" ht="27.9" customHeight="1">
      <c r="B85" s="37"/>
      <c r="C85" s="31" t="s">
        <v>31</v>
      </c>
      <c r="D85" s="38"/>
      <c r="E85" s="38"/>
      <c r="F85" s="26" t="str">
        <f>IF(E18="","",E18)</f>
        <v>Vyplň údaj</v>
      </c>
      <c r="G85" s="38"/>
      <c r="H85" s="38"/>
      <c r="I85" s="146" t="s">
        <v>37</v>
      </c>
      <c r="J85" s="35" t="str">
        <f>E24</f>
        <v>DSVA, s.r.o. - Jitka Heřmanová</v>
      </c>
      <c r="K85" s="38"/>
      <c r="L85" s="42"/>
    </row>
    <row r="86" s="1" customFormat="1" ht="10.32" customHeight="1">
      <c r="B86" s="37"/>
      <c r="C86" s="38"/>
      <c r="D86" s="38"/>
      <c r="E86" s="38"/>
      <c r="F86" s="38"/>
      <c r="G86" s="38"/>
      <c r="H86" s="38"/>
      <c r="I86" s="144"/>
      <c r="J86" s="38"/>
      <c r="K86" s="38"/>
      <c r="L86" s="42"/>
    </row>
    <row r="87" s="10" customFormat="1" ht="29.28"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1" customFormat="1" ht="22.8" customHeight="1">
      <c r="B88" s="37"/>
      <c r="C88" s="97" t="s">
        <v>196</v>
      </c>
      <c r="D88" s="38"/>
      <c r="E88" s="38"/>
      <c r="F88" s="38"/>
      <c r="G88" s="38"/>
      <c r="H88" s="38"/>
      <c r="I88" s="144"/>
      <c r="J88" s="198">
        <f>BK88</f>
        <v>0</v>
      </c>
      <c r="K88" s="38"/>
      <c r="L88" s="42"/>
      <c r="M88" s="93"/>
      <c r="N88" s="94"/>
      <c r="O88" s="94"/>
      <c r="P88" s="199">
        <f>P89+P442</f>
        <v>0</v>
      </c>
      <c r="Q88" s="94"/>
      <c r="R88" s="199">
        <f>R89+R442</f>
        <v>579.78493806850008</v>
      </c>
      <c r="S88" s="94"/>
      <c r="T88" s="200">
        <f>T89+T442</f>
        <v>79.407999999999987</v>
      </c>
      <c r="AT88" s="16" t="s">
        <v>74</v>
      </c>
      <c r="AU88" s="16" t="s">
        <v>177</v>
      </c>
      <c r="BK88" s="201">
        <f>BK89+BK442</f>
        <v>0</v>
      </c>
    </row>
    <row r="89" s="11" customFormat="1" ht="25.92" customHeight="1">
      <c r="B89" s="202"/>
      <c r="C89" s="203"/>
      <c r="D89" s="204" t="s">
        <v>74</v>
      </c>
      <c r="E89" s="205" t="s">
        <v>197</v>
      </c>
      <c r="F89" s="205" t="s">
        <v>198</v>
      </c>
      <c r="G89" s="203"/>
      <c r="H89" s="203"/>
      <c r="I89" s="206"/>
      <c r="J89" s="207">
        <f>BK89</f>
        <v>0</v>
      </c>
      <c r="K89" s="203"/>
      <c r="L89" s="208"/>
      <c r="M89" s="209"/>
      <c r="N89" s="210"/>
      <c r="O89" s="210"/>
      <c r="P89" s="211">
        <f>P90+P202+P221+P239+P405+P416+P438</f>
        <v>0</v>
      </c>
      <c r="Q89" s="210"/>
      <c r="R89" s="211">
        <f>R90+R202+R221+R239+R405+R416+R438</f>
        <v>579.78493806850008</v>
      </c>
      <c r="S89" s="210"/>
      <c r="T89" s="212">
        <f>T90+T202+T221+T239+T405+T416+T438</f>
        <v>79.407999999999987</v>
      </c>
      <c r="AR89" s="213" t="s">
        <v>83</v>
      </c>
      <c r="AT89" s="214" t="s">
        <v>74</v>
      </c>
      <c r="AU89" s="214" t="s">
        <v>75</v>
      </c>
      <c r="AY89" s="213" t="s">
        <v>199</v>
      </c>
      <c r="BK89" s="215">
        <f>BK90+BK202+BK221+BK239+BK405+BK416+BK438</f>
        <v>0</v>
      </c>
    </row>
    <row r="90" s="11" customFormat="1" ht="22.8" customHeight="1">
      <c r="B90" s="202"/>
      <c r="C90" s="203"/>
      <c r="D90" s="204" t="s">
        <v>74</v>
      </c>
      <c r="E90" s="216" t="s">
        <v>83</v>
      </c>
      <c r="F90" s="216" t="s">
        <v>200</v>
      </c>
      <c r="G90" s="203"/>
      <c r="H90" s="203"/>
      <c r="I90" s="206"/>
      <c r="J90" s="217">
        <f>BK90</f>
        <v>0</v>
      </c>
      <c r="K90" s="203"/>
      <c r="L90" s="208"/>
      <c r="M90" s="209"/>
      <c r="N90" s="210"/>
      <c r="O90" s="210"/>
      <c r="P90" s="211">
        <f>SUM(P91:P201)</f>
        <v>0</v>
      </c>
      <c r="Q90" s="210"/>
      <c r="R90" s="211">
        <f>SUM(R91:R201)</f>
        <v>375.62726327199999</v>
      </c>
      <c r="S90" s="210"/>
      <c r="T90" s="212">
        <f>SUM(T91:T201)</f>
        <v>78.399999999999991</v>
      </c>
      <c r="AR90" s="213" t="s">
        <v>83</v>
      </c>
      <c r="AT90" s="214" t="s">
        <v>74</v>
      </c>
      <c r="AU90" s="214" t="s">
        <v>83</v>
      </c>
      <c r="AY90" s="213" t="s">
        <v>199</v>
      </c>
      <c r="BK90" s="215">
        <f>SUM(BK91:BK201)</f>
        <v>0</v>
      </c>
    </row>
    <row r="91" s="1" customFormat="1" ht="16.5" customHeight="1">
      <c r="B91" s="37"/>
      <c r="C91" s="218" t="s">
        <v>83</v>
      </c>
      <c r="D91" s="218" t="s">
        <v>201</v>
      </c>
      <c r="E91" s="219" t="s">
        <v>1311</v>
      </c>
      <c r="F91" s="220" t="s">
        <v>1312</v>
      </c>
      <c r="G91" s="221" t="s">
        <v>204</v>
      </c>
      <c r="H91" s="222">
        <v>98</v>
      </c>
      <c r="I91" s="223"/>
      <c r="J91" s="224">
        <f>ROUND(I91*H91,2)</f>
        <v>0</v>
      </c>
      <c r="K91" s="220" t="s">
        <v>205</v>
      </c>
      <c r="L91" s="42"/>
      <c r="M91" s="225" t="s">
        <v>30</v>
      </c>
      <c r="N91" s="226" t="s">
        <v>46</v>
      </c>
      <c r="O91" s="82"/>
      <c r="P91" s="227">
        <f>O91*H91</f>
        <v>0</v>
      </c>
      <c r="Q91" s="227">
        <v>0</v>
      </c>
      <c r="R91" s="227">
        <f>Q91*H91</f>
        <v>0</v>
      </c>
      <c r="S91" s="227">
        <v>0.57999999999999996</v>
      </c>
      <c r="T91" s="228">
        <f>S91*H91</f>
        <v>56.839999999999996</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3579</v>
      </c>
    </row>
    <row r="92" s="1" customFormat="1">
      <c r="B92" s="37"/>
      <c r="C92" s="38"/>
      <c r="D92" s="231" t="s">
        <v>208</v>
      </c>
      <c r="E92" s="38"/>
      <c r="F92" s="232" t="s">
        <v>1314</v>
      </c>
      <c r="G92" s="38"/>
      <c r="H92" s="38"/>
      <c r="I92" s="144"/>
      <c r="J92" s="38"/>
      <c r="K92" s="38"/>
      <c r="L92" s="42"/>
      <c r="M92" s="233"/>
      <c r="N92" s="82"/>
      <c r="O92" s="82"/>
      <c r="P92" s="82"/>
      <c r="Q92" s="82"/>
      <c r="R92" s="82"/>
      <c r="S92" s="82"/>
      <c r="T92" s="83"/>
      <c r="AT92" s="16" t="s">
        <v>208</v>
      </c>
      <c r="AU92" s="16" t="s">
        <v>85</v>
      </c>
    </row>
    <row r="93" s="1" customFormat="1">
      <c r="B93" s="37"/>
      <c r="C93" s="38"/>
      <c r="D93" s="231" t="s">
        <v>210</v>
      </c>
      <c r="E93" s="38"/>
      <c r="F93" s="234" t="s">
        <v>334</v>
      </c>
      <c r="G93" s="38"/>
      <c r="H93" s="38"/>
      <c r="I93" s="144"/>
      <c r="J93" s="38"/>
      <c r="K93" s="38"/>
      <c r="L93" s="42"/>
      <c r="M93" s="233"/>
      <c r="N93" s="82"/>
      <c r="O93" s="82"/>
      <c r="P93" s="82"/>
      <c r="Q93" s="82"/>
      <c r="R93" s="82"/>
      <c r="S93" s="82"/>
      <c r="T93" s="83"/>
      <c r="AT93" s="16" t="s">
        <v>210</v>
      </c>
      <c r="AU93" s="16" t="s">
        <v>85</v>
      </c>
    </row>
    <row r="94" s="12" customFormat="1">
      <c r="B94" s="235"/>
      <c r="C94" s="236"/>
      <c r="D94" s="231" t="s">
        <v>214</v>
      </c>
      <c r="E94" s="237" t="s">
        <v>30</v>
      </c>
      <c r="F94" s="238" t="s">
        <v>3580</v>
      </c>
      <c r="G94" s="236"/>
      <c r="H94" s="239">
        <v>98</v>
      </c>
      <c r="I94" s="240"/>
      <c r="J94" s="236"/>
      <c r="K94" s="236"/>
      <c r="L94" s="241"/>
      <c r="M94" s="242"/>
      <c r="N94" s="243"/>
      <c r="O94" s="243"/>
      <c r="P94" s="243"/>
      <c r="Q94" s="243"/>
      <c r="R94" s="243"/>
      <c r="S94" s="243"/>
      <c r="T94" s="244"/>
      <c r="AT94" s="245" t="s">
        <v>214</v>
      </c>
      <c r="AU94" s="245" t="s">
        <v>85</v>
      </c>
      <c r="AV94" s="12" t="s">
        <v>85</v>
      </c>
      <c r="AW94" s="12" t="s">
        <v>36</v>
      </c>
      <c r="AX94" s="12" t="s">
        <v>83</v>
      </c>
      <c r="AY94" s="245" t="s">
        <v>199</v>
      </c>
    </row>
    <row r="95" s="1" customFormat="1" ht="16.5" customHeight="1">
      <c r="B95" s="37"/>
      <c r="C95" s="218" t="s">
        <v>85</v>
      </c>
      <c r="D95" s="218" t="s">
        <v>201</v>
      </c>
      <c r="E95" s="219" t="s">
        <v>1316</v>
      </c>
      <c r="F95" s="220" t="s">
        <v>1317</v>
      </c>
      <c r="G95" s="221" t="s">
        <v>204</v>
      </c>
      <c r="H95" s="222">
        <v>98</v>
      </c>
      <c r="I95" s="223"/>
      <c r="J95" s="224">
        <f>ROUND(I95*H95,2)</f>
        <v>0</v>
      </c>
      <c r="K95" s="220" t="s">
        <v>205</v>
      </c>
      <c r="L95" s="42"/>
      <c r="M95" s="225" t="s">
        <v>30</v>
      </c>
      <c r="N95" s="226" t="s">
        <v>46</v>
      </c>
      <c r="O95" s="82"/>
      <c r="P95" s="227">
        <f>O95*H95</f>
        <v>0</v>
      </c>
      <c r="Q95" s="227">
        <v>0</v>
      </c>
      <c r="R95" s="227">
        <f>Q95*H95</f>
        <v>0</v>
      </c>
      <c r="S95" s="227">
        <v>0.22</v>
      </c>
      <c r="T95" s="228">
        <f>S95*H95</f>
        <v>21.559999999999999</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3581</v>
      </c>
    </row>
    <row r="96" s="1" customFormat="1">
      <c r="B96" s="37"/>
      <c r="C96" s="38"/>
      <c r="D96" s="231" t="s">
        <v>208</v>
      </c>
      <c r="E96" s="38"/>
      <c r="F96" s="232" t="s">
        <v>1319</v>
      </c>
      <c r="G96" s="38"/>
      <c r="H96" s="38"/>
      <c r="I96" s="144"/>
      <c r="J96" s="38"/>
      <c r="K96" s="38"/>
      <c r="L96" s="42"/>
      <c r="M96" s="233"/>
      <c r="N96" s="82"/>
      <c r="O96" s="82"/>
      <c r="P96" s="82"/>
      <c r="Q96" s="82"/>
      <c r="R96" s="82"/>
      <c r="S96" s="82"/>
      <c r="T96" s="83"/>
      <c r="AT96" s="16" t="s">
        <v>208</v>
      </c>
      <c r="AU96" s="16" t="s">
        <v>85</v>
      </c>
    </row>
    <row r="97" s="1" customFormat="1">
      <c r="B97" s="37"/>
      <c r="C97" s="38"/>
      <c r="D97" s="231" t="s">
        <v>210</v>
      </c>
      <c r="E97" s="38"/>
      <c r="F97" s="234" t="s">
        <v>334</v>
      </c>
      <c r="G97" s="38"/>
      <c r="H97" s="38"/>
      <c r="I97" s="144"/>
      <c r="J97" s="38"/>
      <c r="K97" s="38"/>
      <c r="L97" s="42"/>
      <c r="M97" s="233"/>
      <c r="N97" s="82"/>
      <c r="O97" s="82"/>
      <c r="P97" s="82"/>
      <c r="Q97" s="82"/>
      <c r="R97" s="82"/>
      <c r="S97" s="82"/>
      <c r="T97" s="83"/>
      <c r="AT97" s="16" t="s">
        <v>210</v>
      </c>
      <c r="AU97" s="16" t="s">
        <v>85</v>
      </c>
    </row>
    <row r="98" s="12" customFormat="1">
      <c r="B98" s="235"/>
      <c r="C98" s="236"/>
      <c r="D98" s="231" t="s">
        <v>214</v>
      </c>
      <c r="E98" s="237" t="s">
        <v>30</v>
      </c>
      <c r="F98" s="238" t="s">
        <v>3580</v>
      </c>
      <c r="G98" s="236"/>
      <c r="H98" s="239">
        <v>98</v>
      </c>
      <c r="I98" s="240"/>
      <c r="J98" s="236"/>
      <c r="K98" s="236"/>
      <c r="L98" s="241"/>
      <c r="M98" s="242"/>
      <c r="N98" s="243"/>
      <c r="O98" s="243"/>
      <c r="P98" s="243"/>
      <c r="Q98" s="243"/>
      <c r="R98" s="243"/>
      <c r="S98" s="243"/>
      <c r="T98" s="244"/>
      <c r="AT98" s="245" t="s">
        <v>214</v>
      </c>
      <c r="AU98" s="245" t="s">
        <v>85</v>
      </c>
      <c r="AV98" s="12" t="s">
        <v>85</v>
      </c>
      <c r="AW98" s="12" t="s">
        <v>36</v>
      </c>
      <c r="AX98" s="12" t="s">
        <v>83</v>
      </c>
      <c r="AY98" s="245" t="s">
        <v>199</v>
      </c>
    </row>
    <row r="99" s="1" customFormat="1" ht="16.5" customHeight="1">
      <c r="B99" s="37"/>
      <c r="C99" s="218" t="s">
        <v>217</v>
      </c>
      <c r="D99" s="218" t="s">
        <v>201</v>
      </c>
      <c r="E99" s="219" t="s">
        <v>1320</v>
      </c>
      <c r="F99" s="220" t="s">
        <v>1321</v>
      </c>
      <c r="G99" s="221" t="s">
        <v>1322</v>
      </c>
      <c r="H99" s="222">
        <v>240</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3582</v>
      </c>
    </row>
    <row r="100" s="1" customFormat="1">
      <c r="B100" s="37"/>
      <c r="C100" s="38"/>
      <c r="D100" s="231" t="s">
        <v>208</v>
      </c>
      <c r="E100" s="38"/>
      <c r="F100" s="232" t="s">
        <v>1324</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1325</v>
      </c>
      <c r="G101" s="38"/>
      <c r="H101" s="38"/>
      <c r="I101" s="144"/>
      <c r="J101" s="38"/>
      <c r="K101" s="38"/>
      <c r="L101" s="42"/>
      <c r="M101" s="233"/>
      <c r="N101" s="82"/>
      <c r="O101" s="82"/>
      <c r="P101" s="82"/>
      <c r="Q101" s="82"/>
      <c r="R101" s="82"/>
      <c r="S101" s="82"/>
      <c r="T101" s="83"/>
      <c r="AT101" s="16" t="s">
        <v>210</v>
      </c>
      <c r="AU101" s="16" t="s">
        <v>85</v>
      </c>
    </row>
    <row r="102" s="12" customFormat="1">
      <c r="B102" s="235"/>
      <c r="C102" s="236"/>
      <c r="D102" s="231" t="s">
        <v>214</v>
      </c>
      <c r="E102" s="237" t="s">
        <v>30</v>
      </c>
      <c r="F102" s="238" t="s">
        <v>1502</v>
      </c>
      <c r="G102" s="236"/>
      <c r="H102" s="239">
        <v>240</v>
      </c>
      <c r="I102" s="240"/>
      <c r="J102" s="236"/>
      <c r="K102" s="236"/>
      <c r="L102" s="241"/>
      <c r="M102" s="242"/>
      <c r="N102" s="243"/>
      <c r="O102" s="243"/>
      <c r="P102" s="243"/>
      <c r="Q102" s="243"/>
      <c r="R102" s="243"/>
      <c r="S102" s="243"/>
      <c r="T102" s="244"/>
      <c r="AT102" s="245" t="s">
        <v>214</v>
      </c>
      <c r="AU102" s="245" t="s">
        <v>85</v>
      </c>
      <c r="AV102" s="12" t="s">
        <v>85</v>
      </c>
      <c r="AW102" s="12" t="s">
        <v>36</v>
      </c>
      <c r="AX102" s="12" t="s">
        <v>83</v>
      </c>
      <c r="AY102" s="245" t="s">
        <v>199</v>
      </c>
    </row>
    <row r="103" s="1" customFormat="1" ht="16.5" customHeight="1">
      <c r="B103" s="37"/>
      <c r="C103" s="218" t="s">
        <v>206</v>
      </c>
      <c r="D103" s="218" t="s">
        <v>201</v>
      </c>
      <c r="E103" s="219" t="s">
        <v>1327</v>
      </c>
      <c r="F103" s="220" t="s">
        <v>1328</v>
      </c>
      <c r="G103" s="221" t="s">
        <v>1329</v>
      </c>
      <c r="H103" s="222">
        <v>30</v>
      </c>
      <c r="I103" s="223"/>
      <c r="J103" s="224">
        <f>ROUND(I103*H103,2)</f>
        <v>0</v>
      </c>
      <c r="K103" s="220" t="s">
        <v>205</v>
      </c>
      <c r="L103" s="42"/>
      <c r="M103" s="225" t="s">
        <v>30</v>
      </c>
      <c r="N103" s="226" t="s">
        <v>46</v>
      </c>
      <c r="O103" s="82"/>
      <c r="P103" s="227">
        <f>O103*H103</f>
        <v>0</v>
      </c>
      <c r="Q103" s="227">
        <v>0</v>
      </c>
      <c r="R103" s="227">
        <f>Q103*H103</f>
        <v>0</v>
      </c>
      <c r="S103" s="227">
        <v>0</v>
      </c>
      <c r="T103" s="228">
        <f>S103*H103</f>
        <v>0</v>
      </c>
      <c r="AR103" s="229" t="s">
        <v>206</v>
      </c>
      <c r="AT103" s="229" t="s">
        <v>201</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3583</v>
      </c>
    </row>
    <row r="104" s="1" customFormat="1">
      <c r="B104" s="37"/>
      <c r="C104" s="38"/>
      <c r="D104" s="231" t="s">
        <v>208</v>
      </c>
      <c r="E104" s="38"/>
      <c r="F104" s="232" t="s">
        <v>1331</v>
      </c>
      <c r="G104" s="38"/>
      <c r="H104" s="38"/>
      <c r="I104" s="144"/>
      <c r="J104" s="38"/>
      <c r="K104" s="38"/>
      <c r="L104" s="42"/>
      <c r="M104" s="233"/>
      <c r="N104" s="82"/>
      <c r="O104" s="82"/>
      <c r="P104" s="82"/>
      <c r="Q104" s="82"/>
      <c r="R104" s="82"/>
      <c r="S104" s="82"/>
      <c r="T104" s="83"/>
      <c r="AT104" s="16" t="s">
        <v>208</v>
      </c>
      <c r="AU104" s="16" t="s">
        <v>85</v>
      </c>
    </row>
    <row r="105" s="1" customFormat="1">
      <c r="B105" s="37"/>
      <c r="C105" s="38"/>
      <c r="D105" s="231" t="s">
        <v>210</v>
      </c>
      <c r="E105" s="38"/>
      <c r="F105" s="234" t="s">
        <v>1332</v>
      </c>
      <c r="G105" s="38"/>
      <c r="H105" s="38"/>
      <c r="I105" s="144"/>
      <c r="J105" s="38"/>
      <c r="K105" s="38"/>
      <c r="L105" s="42"/>
      <c r="M105" s="233"/>
      <c r="N105" s="82"/>
      <c r="O105" s="82"/>
      <c r="P105" s="82"/>
      <c r="Q105" s="82"/>
      <c r="R105" s="82"/>
      <c r="S105" s="82"/>
      <c r="T105" s="83"/>
      <c r="AT105" s="16" t="s">
        <v>210</v>
      </c>
      <c r="AU105" s="16" t="s">
        <v>85</v>
      </c>
    </row>
    <row r="106" s="1" customFormat="1" ht="16.5" customHeight="1">
      <c r="B106" s="37"/>
      <c r="C106" s="218" t="s">
        <v>242</v>
      </c>
      <c r="D106" s="218" t="s">
        <v>201</v>
      </c>
      <c r="E106" s="219" t="s">
        <v>1333</v>
      </c>
      <c r="F106" s="220" t="s">
        <v>1334</v>
      </c>
      <c r="G106" s="221" t="s">
        <v>229</v>
      </c>
      <c r="H106" s="222">
        <v>9</v>
      </c>
      <c r="I106" s="223"/>
      <c r="J106" s="224">
        <f>ROUND(I106*H106,2)</f>
        <v>0</v>
      </c>
      <c r="K106" s="220" t="s">
        <v>205</v>
      </c>
      <c r="L106" s="42"/>
      <c r="M106" s="225" t="s">
        <v>30</v>
      </c>
      <c r="N106" s="226" t="s">
        <v>46</v>
      </c>
      <c r="O106" s="82"/>
      <c r="P106" s="227">
        <f>O106*H106</f>
        <v>0</v>
      </c>
      <c r="Q106" s="227">
        <v>0.0086767000000000007</v>
      </c>
      <c r="R106" s="227">
        <f>Q106*H106</f>
        <v>0.078090300000000001</v>
      </c>
      <c r="S106" s="227">
        <v>0</v>
      </c>
      <c r="T106" s="228">
        <f>S106*H106</f>
        <v>0</v>
      </c>
      <c r="AR106" s="229" t="s">
        <v>206</v>
      </c>
      <c r="AT106" s="229" t="s">
        <v>201</v>
      </c>
      <c r="AU106" s="229" t="s">
        <v>85</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206</v>
      </c>
      <c r="BM106" s="229" t="s">
        <v>3584</v>
      </c>
    </row>
    <row r="107" s="1" customFormat="1">
      <c r="B107" s="37"/>
      <c r="C107" s="38"/>
      <c r="D107" s="231" t="s">
        <v>208</v>
      </c>
      <c r="E107" s="38"/>
      <c r="F107" s="232" t="s">
        <v>1336</v>
      </c>
      <c r="G107" s="38"/>
      <c r="H107" s="38"/>
      <c r="I107" s="144"/>
      <c r="J107" s="38"/>
      <c r="K107" s="38"/>
      <c r="L107" s="42"/>
      <c r="M107" s="233"/>
      <c r="N107" s="82"/>
      <c r="O107" s="82"/>
      <c r="P107" s="82"/>
      <c r="Q107" s="82"/>
      <c r="R107" s="82"/>
      <c r="S107" s="82"/>
      <c r="T107" s="83"/>
      <c r="AT107" s="16" t="s">
        <v>208</v>
      </c>
      <c r="AU107" s="16" t="s">
        <v>85</v>
      </c>
    </row>
    <row r="108" s="1" customFormat="1">
      <c r="B108" s="37"/>
      <c r="C108" s="38"/>
      <c r="D108" s="231" t="s">
        <v>210</v>
      </c>
      <c r="E108" s="38"/>
      <c r="F108" s="234" t="s">
        <v>1337</v>
      </c>
      <c r="G108" s="38"/>
      <c r="H108" s="38"/>
      <c r="I108" s="144"/>
      <c r="J108" s="38"/>
      <c r="K108" s="38"/>
      <c r="L108" s="42"/>
      <c r="M108" s="233"/>
      <c r="N108" s="82"/>
      <c r="O108" s="82"/>
      <c r="P108" s="82"/>
      <c r="Q108" s="82"/>
      <c r="R108" s="82"/>
      <c r="S108" s="82"/>
      <c r="T108" s="83"/>
      <c r="AT108" s="16" t="s">
        <v>210</v>
      </c>
      <c r="AU108" s="16" t="s">
        <v>85</v>
      </c>
    </row>
    <row r="109" s="1" customFormat="1" ht="16.5" customHeight="1">
      <c r="B109" s="37"/>
      <c r="C109" s="218" t="s">
        <v>247</v>
      </c>
      <c r="D109" s="218" t="s">
        <v>201</v>
      </c>
      <c r="E109" s="219" t="s">
        <v>1507</v>
      </c>
      <c r="F109" s="220" t="s">
        <v>1508</v>
      </c>
      <c r="G109" s="221" t="s">
        <v>229</v>
      </c>
      <c r="H109" s="222">
        <v>16</v>
      </c>
      <c r="I109" s="223"/>
      <c r="J109" s="224">
        <f>ROUND(I109*H109,2)</f>
        <v>0</v>
      </c>
      <c r="K109" s="220" t="s">
        <v>205</v>
      </c>
      <c r="L109" s="42"/>
      <c r="M109" s="225" t="s">
        <v>30</v>
      </c>
      <c r="N109" s="226" t="s">
        <v>46</v>
      </c>
      <c r="O109" s="82"/>
      <c r="P109" s="227">
        <f>O109*H109</f>
        <v>0</v>
      </c>
      <c r="Q109" s="227">
        <v>0.0126885</v>
      </c>
      <c r="R109" s="227">
        <f>Q109*H109</f>
        <v>0.203016</v>
      </c>
      <c r="S109" s="227">
        <v>0</v>
      </c>
      <c r="T109" s="228">
        <f>S109*H109</f>
        <v>0</v>
      </c>
      <c r="AR109" s="229" t="s">
        <v>206</v>
      </c>
      <c r="AT109" s="229" t="s">
        <v>201</v>
      </c>
      <c r="AU109" s="229" t="s">
        <v>85</v>
      </c>
      <c r="AY109" s="16" t="s">
        <v>199</v>
      </c>
      <c r="BE109" s="230">
        <f>IF(N109="základní",J109,0)</f>
        <v>0</v>
      </c>
      <c r="BF109" s="230">
        <f>IF(N109="snížená",J109,0)</f>
        <v>0</v>
      </c>
      <c r="BG109" s="230">
        <f>IF(N109="zákl. přenesená",J109,0)</f>
        <v>0</v>
      </c>
      <c r="BH109" s="230">
        <f>IF(N109="sníž. přenesená",J109,0)</f>
        <v>0</v>
      </c>
      <c r="BI109" s="230">
        <f>IF(N109="nulová",J109,0)</f>
        <v>0</v>
      </c>
      <c r="BJ109" s="16" t="s">
        <v>83</v>
      </c>
      <c r="BK109" s="230">
        <f>ROUND(I109*H109,2)</f>
        <v>0</v>
      </c>
      <c r="BL109" s="16" t="s">
        <v>206</v>
      </c>
      <c r="BM109" s="229" t="s">
        <v>3585</v>
      </c>
    </row>
    <row r="110" s="1" customFormat="1">
      <c r="B110" s="37"/>
      <c r="C110" s="38"/>
      <c r="D110" s="231" t="s">
        <v>208</v>
      </c>
      <c r="E110" s="38"/>
      <c r="F110" s="232" t="s">
        <v>1510</v>
      </c>
      <c r="G110" s="38"/>
      <c r="H110" s="38"/>
      <c r="I110" s="144"/>
      <c r="J110" s="38"/>
      <c r="K110" s="38"/>
      <c r="L110" s="42"/>
      <c r="M110" s="233"/>
      <c r="N110" s="82"/>
      <c r="O110" s="82"/>
      <c r="P110" s="82"/>
      <c r="Q110" s="82"/>
      <c r="R110" s="82"/>
      <c r="S110" s="82"/>
      <c r="T110" s="83"/>
      <c r="AT110" s="16" t="s">
        <v>208</v>
      </c>
      <c r="AU110" s="16" t="s">
        <v>85</v>
      </c>
    </row>
    <row r="111" s="1" customFormat="1">
      <c r="B111" s="37"/>
      <c r="C111" s="38"/>
      <c r="D111" s="231" t="s">
        <v>210</v>
      </c>
      <c r="E111" s="38"/>
      <c r="F111" s="234" t="s">
        <v>1337</v>
      </c>
      <c r="G111" s="38"/>
      <c r="H111" s="38"/>
      <c r="I111" s="144"/>
      <c r="J111" s="38"/>
      <c r="K111" s="38"/>
      <c r="L111" s="42"/>
      <c r="M111" s="233"/>
      <c r="N111" s="82"/>
      <c r="O111" s="82"/>
      <c r="P111" s="82"/>
      <c r="Q111" s="82"/>
      <c r="R111" s="82"/>
      <c r="S111" s="82"/>
      <c r="T111" s="83"/>
      <c r="AT111" s="16" t="s">
        <v>210</v>
      </c>
      <c r="AU111" s="16" t="s">
        <v>85</v>
      </c>
    </row>
    <row r="112" s="1" customFormat="1" ht="16.5" customHeight="1">
      <c r="B112" s="37"/>
      <c r="C112" s="218" t="s">
        <v>254</v>
      </c>
      <c r="D112" s="218" t="s">
        <v>201</v>
      </c>
      <c r="E112" s="219" t="s">
        <v>1512</v>
      </c>
      <c r="F112" s="220" t="s">
        <v>1513</v>
      </c>
      <c r="G112" s="221" t="s">
        <v>229</v>
      </c>
      <c r="H112" s="222">
        <v>3</v>
      </c>
      <c r="I112" s="223"/>
      <c r="J112" s="224">
        <f>ROUND(I112*H112,2)</f>
        <v>0</v>
      </c>
      <c r="K112" s="220" t="s">
        <v>205</v>
      </c>
      <c r="L112" s="42"/>
      <c r="M112" s="225" t="s">
        <v>30</v>
      </c>
      <c r="N112" s="226" t="s">
        <v>46</v>
      </c>
      <c r="O112" s="82"/>
      <c r="P112" s="227">
        <f>O112*H112</f>
        <v>0</v>
      </c>
      <c r="Q112" s="227">
        <v>0.060526700000000003</v>
      </c>
      <c r="R112" s="227">
        <f>Q112*H112</f>
        <v>0.18158010000000002</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3586</v>
      </c>
    </row>
    <row r="113" s="1" customFormat="1">
      <c r="B113" s="37"/>
      <c r="C113" s="38"/>
      <c r="D113" s="231" t="s">
        <v>208</v>
      </c>
      <c r="E113" s="38"/>
      <c r="F113" s="232" t="s">
        <v>1515</v>
      </c>
      <c r="G113" s="38"/>
      <c r="H113" s="38"/>
      <c r="I113" s="144"/>
      <c r="J113" s="38"/>
      <c r="K113" s="38"/>
      <c r="L113" s="42"/>
      <c r="M113" s="233"/>
      <c r="N113" s="82"/>
      <c r="O113" s="82"/>
      <c r="P113" s="82"/>
      <c r="Q113" s="82"/>
      <c r="R113" s="82"/>
      <c r="S113" s="82"/>
      <c r="T113" s="83"/>
      <c r="AT113" s="16" t="s">
        <v>208</v>
      </c>
      <c r="AU113" s="16" t="s">
        <v>85</v>
      </c>
    </row>
    <row r="114" s="1" customFormat="1">
      <c r="B114" s="37"/>
      <c r="C114" s="38"/>
      <c r="D114" s="231" t="s">
        <v>210</v>
      </c>
      <c r="E114" s="38"/>
      <c r="F114" s="234" t="s">
        <v>1337</v>
      </c>
      <c r="G114" s="38"/>
      <c r="H114" s="38"/>
      <c r="I114" s="144"/>
      <c r="J114" s="38"/>
      <c r="K114" s="38"/>
      <c r="L114" s="42"/>
      <c r="M114" s="233"/>
      <c r="N114" s="82"/>
      <c r="O114" s="82"/>
      <c r="P114" s="82"/>
      <c r="Q114" s="82"/>
      <c r="R114" s="82"/>
      <c r="S114" s="82"/>
      <c r="T114" s="83"/>
      <c r="AT114" s="16" t="s">
        <v>210</v>
      </c>
      <c r="AU114" s="16" t="s">
        <v>85</v>
      </c>
    </row>
    <row r="115" s="1" customFormat="1" ht="16.5" customHeight="1">
      <c r="B115" s="37"/>
      <c r="C115" s="218" t="s">
        <v>263</v>
      </c>
      <c r="D115" s="218" t="s">
        <v>201</v>
      </c>
      <c r="E115" s="219" t="s">
        <v>1338</v>
      </c>
      <c r="F115" s="220" t="s">
        <v>1339</v>
      </c>
      <c r="G115" s="221" t="s">
        <v>229</v>
      </c>
      <c r="H115" s="222">
        <v>1169</v>
      </c>
      <c r="I115" s="223"/>
      <c r="J115" s="224">
        <f>ROUND(I115*H115,2)</f>
        <v>0</v>
      </c>
      <c r="K115" s="220" t="s">
        <v>205</v>
      </c>
      <c r="L115" s="42"/>
      <c r="M115" s="225" t="s">
        <v>30</v>
      </c>
      <c r="N115" s="226" t="s">
        <v>46</v>
      </c>
      <c r="O115" s="82"/>
      <c r="P115" s="227">
        <f>O115*H115</f>
        <v>0</v>
      </c>
      <c r="Q115" s="227">
        <v>0.000135</v>
      </c>
      <c r="R115" s="227">
        <f>Q115*H115</f>
        <v>0.15781500000000001</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3587</v>
      </c>
    </row>
    <row r="116" s="1" customFormat="1">
      <c r="B116" s="37"/>
      <c r="C116" s="38"/>
      <c r="D116" s="231" t="s">
        <v>208</v>
      </c>
      <c r="E116" s="38"/>
      <c r="F116" s="232" t="s">
        <v>1341</v>
      </c>
      <c r="G116" s="38"/>
      <c r="H116" s="38"/>
      <c r="I116" s="144"/>
      <c r="J116" s="38"/>
      <c r="K116" s="38"/>
      <c r="L116" s="42"/>
      <c r="M116" s="233"/>
      <c r="N116" s="82"/>
      <c r="O116" s="82"/>
      <c r="P116" s="82"/>
      <c r="Q116" s="82"/>
      <c r="R116" s="82"/>
      <c r="S116" s="82"/>
      <c r="T116" s="83"/>
      <c r="AT116" s="16" t="s">
        <v>208</v>
      </c>
      <c r="AU116" s="16" t="s">
        <v>85</v>
      </c>
    </row>
    <row r="117" s="1" customFormat="1">
      <c r="B117" s="37"/>
      <c r="C117" s="38"/>
      <c r="D117" s="231" t="s">
        <v>210</v>
      </c>
      <c r="E117" s="38"/>
      <c r="F117" s="234" t="s">
        <v>1342</v>
      </c>
      <c r="G117" s="38"/>
      <c r="H117" s="38"/>
      <c r="I117" s="144"/>
      <c r="J117" s="38"/>
      <c r="K117" s="38"/>
      <c r="L117" s="42"/>
      <c r="M117" s="233"/>
      <c r="N117" s="82"/>
      <c r="O117" s="82"/>
      <c r="P117" s="82"/>
      <c r="Q117" s="82"/>
      <c r="R117" s="82"/>
      <c r="S117" s="82"/>
      <c r="T117" s="83"/>
      <c r="AT117" s="16" t="s">
        <v>210</v>
      </c>
      <c r="AU117" s="16" t="s">
        <v>85</v>
      </c>
    </row>
    <row r="118" s="12" customFormat="1">
      <c r="B118" s="235"/>
      <c r="C118" s="236"/>
      <c r="D118" s="231" t="s">
        <v>214</v>
      </c>
      <c r="E118" s="237" t="s">
        <v>30</v>
      </c>
      <c r="F118" s="238" t="s">
        <v>3588</v>
      </c>
      <c r="G118" s="236"/>
      <c r="H118" s="239">
        <v>1169</v>
      </c>
      <c r="I118" s="240"/>
      <c r="J118" s="236"/>
      <c r="K118" s="236"/>
      <c r="L118" s="241"/>
      <c r="M118" s="242"/>
      <c r="N118" s="243"/>
      <c r="O118" s="243"/>
      <c r="P118" s="243"/>
      <c r="Q118" s="243"/>
      <c r="R118" s="243"/>
      <c r="S118" s="243"/>
      <c r="T118" s="244"/>
      <c r="AT118" s="245" t="s">
        <v>214</v>
      </c>
      <c r="AU118" s="245" t="s">
        <v>85</v>
      </c>
      <c r="AV118" s="12" t="s">
        <v>85</v>
      </c>
      <c r="AW118" s="12" t="s">
        <v>36</v>
      </c>
      <c r="AX118" s="12" t="s">
        <v>83</v>
      </c>
      <c r="AY118" s="245" t="s">
        <v>199</v>
      </c>
    </row>
    <row r="119" s="1" customFormat="1" ht="16.5" customHeight="1">
      <c r="B119" s="37"/>
      <c r="C119" s="218" t="s">
        <v>225</v>
      </c>
      <c r="D119" s="218" t="s">
        <v>201</v>
      </c>
      <c r="E119" s="219" t="s">
        <v>1344</v>
      </c>
      <c r="F119" s="220" t="s">
        <v>1345</v>
      </c>
      <c r="G119" s="221" t="s">
        <v>229</v>
      </c>
      <c r="H119" s="222">
        <v>1169</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3589</v>
      </c>
    </row>
    <row r="120" s="1" customFormat="1">
      <c r="B120" s="37"/>
      <c r="C120" s="38"/>
      <c r="D120" s="231" t="s">
        <v>208</v>
      </c>
      <c r="E120" s="38"/>
      <c r="F120" s="232" t="s">
        <v>1347</v>
      </c>
      <c r="G120" s="38"/>
      <c r="H120" s="38"/>
      <c r="I120" s="144"/>
      <c r="J120" s="38"/>
      <c r="K120" s="38"/>
      <c r="L120" s="42"/>
      <c r="M120" s="233"/>
      <c r="N120" s="82"/>
      <c r="O120" s="82"/>
      <c r="P120" s="82"/>
      <c r="Q120" s="82"/>
      <c r="R120" s="82"/>
      <c r="S120" s="82"/>
      <c r="T120" s="83"/>
      <c r="AT120" s="16" t="s">
        <v>208</v>
      </c>
      <c r="AU120" s="16" t="s">
        <v>85</v>
      </c>
    </row>
    <row r="121" s="1" customFormat="1">
      <c r="B121" s="37"/>
      <c r="C121" s="38"/>
      <c r="D121" s="231" t="s">
        <v>210</v>
      </c>
      <c r="E121" s="38"/>
      <c r="F121" s="234" t="s">
        <v>1342</v>
      </c>
      <c r="G121" s="38"/>
      <c r="H121" s="38"/>
      <c r="I121" s="144"/>
      <c r="J121" s="38"/>
      <c r="K121" s="38"/>
      <c r="L121" s="42"/>
      <c r="M121" s="233"/>
      <c r="N121" s="82"/>
      <c r="O121" s="82"/>
      <c r="P121" s="82"/>
      <c r="Q121" s="82"/>
      <c r="R121" s="82"/>
      <c r="S121" s="82"/>
      <c r="T121" s="83"/>
      <c r="AT121" s="16" t="s">
        <v>210</v>
      </c>
      <c r="AU121" s="16" t="s">
        <v>85</v>
      </c>
    </row>
    <row r="122" s="12" customFormat="1">
      <c r="B122" s="235"/>
      <c r="C122" s="236"/>
      <c r="D122" s="231" t="s">
        <v>214</v>
      </c>
      <c r="E122" s="237" t="s">
        <v>30</v>
      </c>
      <c r="F122" s="238" t="s">
        <v>3588</v>
      </c>
      <c r="G122" s="236"/>
      <c r="H122" s="239">
        <v>1169</v>
      </c>
      <c r="I122" s="240"/>
      <c r="J122" s="236"/>
      <c r="K122" s="236"/>
      <c r="L122" s="241"/>
      <c r="M122" s="242"/>
      <c r="N122" s="243"/>
      <c r="O122" s="243"/>
      <c r="P122" s="243"/>
      <c r="Q122" s="243"/>
      <c r="R122" s="243"/>
      <c r="S122" s="243"/>
      <c r="T122" s="244"/>
      <c r="AT122" s="245" t="s">
        <v>214</v>
      </c>
      <c r="AU122" s="245" t="s">
        <v>85</v>
      </c>
      <c r="AV122" s="12" t="s">
        <v>85</v>
      </c>
      <c r="AW122" s="12" t="s">
        <v>36</v>
      </c>
      <c r="AX122" s="12" t="s">
        <v>83</v>
      </c>
      <c r="AY122" s="245" t="s">
        <v>199</v>
      </c>
    </row>
    <row r="123" s="1" customFormat="1" ht="16.5" customHeight="1">
      <c r="B123" s="37"/>
      <c r="C123" s="218" t="s">
        <v>124</v>
      </c>
      <c r="D123" s="218" t="s">
        <v>201</v>
      </c>
      <c r="E123" s="219" t="s">
        <v>1520</v>
      </c>
      <c r="F123" s="220" t="s">
        <v>1521</v>
      </c>
      <c r="G123" s="221" t="s">
        <v>221</v>
      </c>
      <c r="H123" s="222">
        <v>2.7000000000000002</v>
      </c>
      <c r="I123" s="223"/>
      <c r="J123" s="224">
        <f>ROUND(I123*H123,2)</f>
        <v>0</v>
      </c>
      <c r="K123" s="220" t="s">
        <v>205</v>
      </c>
      <c r="L123" s="42"/>
      <c r="M123" s="225" t="s">
        <v>30</v>
      </c>
      <c r="N123" s="226" t="s">
        <v>46</v>
      </c>
      <c r="O123" s="82"/>
      <c r="P123" s="227">
        <f>O123*H123</f>
        <v>0</v>
      </c>
      <c r="Q123" s="227">
        <v>0</v>
      </c>
      <c r="R123" s="227">
        <f>Q123*H123</f>
        <v>0</v>
      </c>
      <c r="S123" s="227">
        <v>0</v>
      </c>
      <c r="T123" s="228">
        <f>S123*H123</f>
        <v>0</v>
      </c>
      <c r="AR123" s="229" t="s">
        <v>206</v>
      </c>
      <c r="AT123" s="229" t="s">
        <v>201</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3590</v>
      </c>
    </row>
    <row r="124" s="1" customFormat="1">
      <c r="B124" s="37"/>
      <c r="C124" s="38"/>
      <c r="D124" s="231" t="s">
        <v>208</v>
      </c>
      <c r="E124" s="38"/>
      <c r="F124" s="232" t="s">
        <v>1523</v>
      </c>
      <c r="G124" s="38"/>
      <c r="H124" s="38"/>
      <c r="I124" s="144"/>
      <c r="J124" s="38"/>
      <c r="K124" s="38"/>
      <c r="L124" s="42"/>
      <c r="M124" s="233"/>
      <c r="N124" s="82"/>
      <c r="O124" s="82"/>
      <c r="P124" s="82"/>
      <c r="Q124" s="82"/>
      <c r="R124" s="82"/>
      <c r="S124" s="82"/>
      <c r="T124" s="83"/>
      <c r="AT124" s="16" t="s">
        <v>208</v>
      </c>
      <c r="AU124" s="16" t="s">
        <v>85</v>
      </c>
    </row>
    <row r="125" s="1" customFormat="1">
      <c r="B125" s="37"/>
      <c r="C125" s="38"/>
      <c r="D125" s="231" t="s">
        <v>210</v>
      </c>
      <c r="E125" s="38"/>
      <c r="F125" s="234" t="s">
        <v>379</v>
      </c>
      <c r="G125" s="38"/>
      <c r="H125" s="38"/>
      <c r="I125" s="144"/>
      <c r="J125" s="38"/>
      <c r="K125" s="38"/>
      <c r="L125" s="42"/>
      <c r="M125" s="233"/>
      <c r="N125" s="82"/>
      <c r="O125" s="82"/>
      <c r="P125" s="82"/>
      <c r="Q125" s="82"/>
      <c r="R125" s="82"/>
      <c r="S125" s="82"/>
      <c r="T125" s="83"/>
      <c r="AT125" s="16" t="s">
        <v>210</v>
      </c>
      <c r="AU125" s="16" t="s">
        <v>85</v>
      </c>
    </row>
    <row r="126" s="12" customFormat="1">
      <c r="B126" s="235"/>
      <c r="C126" s="236"/>
      <c r="D126" s="231" t="s">
        <v>214</v>
      </c>
      <c r="E126" s="237" t="s">
        <v>30</v>
      </c>
      <c r="F126" s="238" t="s">
        <v>3591</v>
      </c>
      <c r="G126" s="236"/>
      <c r="H126" s="239">
        <v>2.7000000000000002</v>
      </c>
      <c r="I126" s="240"/>
      <c r="J126" s="236"/>
      <c r="K126" s="236"/>
      <c r="L126" s="241"/>
      <c r="M126" s="242"/>
      <c r="N126" s="243"/>
      <c r="O126" s="243"/>
      <c r="P126" s="243"/>
      <c r="Q126" s="243"/>
      <c r="R126" s="243"/>
      <c r="S126" s="243"/>
      <c r="T126" s="244"/>
      <c r="AT126" s="245" t="s">
        <v>214</v>
      </c>
      <c r="AU126" s="245" t="s">
        <v>85</v>
      </c>
      <c r="AV126" s="12" t="s">
        <v>85</v>
      </c>
      <c r="AW126" s="12" t="s">
        <v>36</v>
      </c>
      <c r="AX126" s="12" t="s">
        <v>83</v>
      </c>
      <c r="AY126" s="245" t="s">
        <v>199</v>
      </c>
    </row>
    <row r="127" s="1" customFormat="1" ht="16.5" customHeight="1">
      <c r="B127" s="37"/>
      <c r="C127" s="218" t="s">
        <v>127</v>
      </c>
      <c r="D127" s="218" t="s">
        <v>201</v>
      </c>
      <c r="E127" s="219" t="s">
        <v>1348</v>
      </c>
      <c r="F127" s="220" t="s">
        <v>1349</v>
      </c>
      <c r="G127" s="221" t="s">
        <v>221</v>
      </c>
      <c r="H127" s="222">
        <v>169.99199999999999</v>
      </c>
      <c r="I127" s="223"/>
      <c r="J127" s="224">
        <f>ROUND(I127*H127,2)</f>
        <v>0</v>
      </c>
      <c r="K127" s="220" t="s">
        <v>205</v>
      </c>
      <c r="L127" s="42"/>
      <c r="M127" s="225" t="s">
        <v>30</v>
      </c>
      <c r="N127" s="226" t="s">
        <v>46</v>
      </c>
      <c r="O127" s="82"/>
      <c r="P127" s="227">
        <f>O127*H127</f>
        <v>0</v>
      </c>
      <c r="Q127" s="227">
        <v>0</v>
      </c>
      <c r="R127" s="227">
        <f>Q127*H127</f>
        <v>0</v>
      </c>
      <c r="S127" s="227">
        <v>0</v>
      </c>
      <c r="T127" s="228">
        <f>S127*H127</f>
        <v>0</v>
      </c>
      <c r="AR127" s="229" t="s">
        <v>206</v>
      </c>
      <c r="AT127" s="229" t="s">
        <v>201</v>
      </c>
      <c r="AU127" s="229" t="s">
        <v>85</v>
      </c>
      <c r="AY127" s="16" t="s">
        <v>199</v>
      </c>
      <c r="BE127" s="230">
        <f>IF(N127="základní",J127,0)</f>
        <v>0</v>
      </c>
      <c r="BF127" s="230">
        <f>IF(N127="snížená",J127,0)</f>
        <v>0</v>
      </c>
      <c r="BG127" s="230">
        <f>IF(N127="zákl. přenesená",J127,0)</f>
        <v>0</v>
      </c>
      <c r="BH127" s="230">
        <f>IF(N127="sníž. přenesená",J127,0)</f>
        <v>0</v>
      </c>
      <c r="BI127" s="230">
        <f>IF(N127="nulová",J127,0)</f>
        <v>0</v>
      </c>
      <c r="BJ127" s="16" t="s">
        <v>83</v>
      </c>
      <c r="BK127" s="230">
        <f>ROUND(I127*H127,2)</f>
        <v>0</v>
      </c>
      <c r="BL127" s="16" t="s">
        <v>206</v>
      </c>
      <c r="BM127" s="229" t="s">
        <v>3592</v>
      </c>
    </row>
    <row r="128" s="1" customFormat="1">
      <c r="B128" s="37"/>
      <c r="C128" s="38"/>
      <c r="D128" s="231" t="s">
        <v>208</v>
      </c>
      <c r="E128" s="38"/>
      <c r="F128" s="232" t="s">
        <v>1351</v>
      </c>
      <c r="G128" s="38"/>
      <c r="H128" s="38"/>
      <c r="I128" s="144"/>
      <c r="J128" s="38"/>
      <c r="K128" s="38"/>
      <c r="L128" s="42"/>
      <c r="M128" s="233"/>
      <c r="N128" s="82"/>
      <c r="O128" s="82"/>
      <c r="P128" s="82"/>
      <c r="Q128" s="82"/>
      <c r="R128" s="82"/>
      <c r="S128" s="82"/>
      <c r="T128" s="83"/>
      <c r="AT128" s="16" t="s">
        <v>208</v>
      </c>
      <c r="AU128" s="16" t="s">
        <v>85</v>
      </c>
    </row>
    <row r="129" s="1" customFormat="1">
      <c r="B129" s="37"/>
      <c r="C129" s="38"/>
      <c r="D129" s="231" t="s">
        <v>210</v>
      </c>
      <c r="E129" s="38"/>
      <c r="F129" s="234" t="s">
        <v>1352</v>
      </c>
      <c r="G129" s="38"/>
      <c r="H129" s="38"/>
      <c r="I129" s="144"/>
      <c r="J129" s="38"/>
      <c r="K129" s="38"/>
      <c r="L129" s="42"/>
      <c r="M129" s="233"/>
      <c r="N129" s="82"/>
      <c r="O129" s="82"/>
      <c r="P129" s="82"/>
      <c r="Q129" s="82"/>
      <c r="R129" s="82"/>
      <c r="S129" s="82"/>
      <c r="T129" s="83"/>
      <c r="AT129" s="16" t="s">
        <v>210</v>
      </c>
      <c r="AU129" s="16" t="s">
        <v>85</v>
      </c>
    </row>
    <row r="130" s="1" customFormat="1" ht="16.5" customHeight="1">
      <c r="B130" s="37"/>
      <c r="C130" s="218" t="s">
        <v>130</v>
      </c>
      <c r="D130" s="218" t="s">
        <v>201</v>
      </c>
      <c r="E130" s="219" t="s">
        <v>2636</v>
      </c>
      <c r="F130" s="220" t="s">
        <v>2637</v>
      </c>
      <c r="G130" s="221" t="s">
        <v>221</v>
      </c>
      <c r="H130" s="222">
        <v>566.63999999999999</v>
      </c>
      <c r="I130" s="223"/>
      <c r="J130" s="224">
        <f>ROUND(I130*H130,2)</f>
        <v>0</v>
      </c>
      <c r="K130" s="220" t="s">
        <v>205</v>
      </c>
      <c r="L130" s="42"/>
      <c r="M130" s="225" t="s">
        <v>30</v>
      </c>
      <c r="N130" s="226" t="s">
        <v>46</v>
      </c>
      <c r="O130" s="82"/>
      <c r="P130" s="227">
        <f>O130*H130</f>
        <v>0</v>
      </c>
      <c r="Q130" s="227">
        <v>0</v>
      </c>
      <c r="R130" s="227">
        <f>Q130*H130</f>
        <v>0</v>
      </c>
      <c r="S130" s="227">
        <v>0</v>
      </c>
      <c r="T130" s="228">
        <f>S130*H130</f>
        <v>0</v>
      </c>
      <c r="AR130" s="229" t="s">
        <v>206</v>
      </c>
      <c r="AT130" s="229" t="s">
        <v>201</v>
      </c>
      <c r="AU130" s="229" t="s">
        <v>85</v>
      </c>
      <c r="AY130" s="16" t="s">
        <v>199</v>
      </c>
      <c r="BE130" s="230">
        <f>IF(N130="základní",J130,0)</f>
        <v>0</v>
      </c>
      <c r="BF130" s="230">
        <f>IF(N130="snížená",J130,0)</f>
        <v>0</v>
      </c>
      <c r="BG130" s="230">
        <f>IF(N130="zákl. přenesená",J130,0)</f>
        <v>0</v>
      </c>
      <c r="BH130" s="230">
        <f>IF(N130="sníž. přenesená",J130,0)</f>
        <v>0</v>
      </c>
      <c r="BI130" s="230">
        <f>IF(N130="nulová",J130,0)</f>
        <v>0</v>
      </c>
      <c r="BJ130" s="16" t="s">
        <v>83</v>
      </c>
      <c r="BK130" s="230">
        <f>ROUND(I130*H130,2)</f>
        <v>0</v>
      </c>
      <c r="BL130" s="16" t="s">
        <v>206</v>
      </c>
      <c r="BM130" s="229" t="s">
        <v>3593</v>
      </c>
    </row>
    <row r="131" s="1" customFormat="1">
      <c r="B131" s="37"/>
      <c r="C131" s="38"/>
      <c r="D131" s="231" t="s">
        <v>208</v>
      </c>
      <c r="E131" s="38"/>
      <c r="F131" s="232" t="s">
        <v>2639</v>
      </c>
      <c r="G131" s="38"/>
      <c r="H131" s="38"/>
      <c r="I131" s="144"/>
      <c r="J131" s="38"/>
      <c r="K131" s="38"/>
      <c r="L131" s="42"/>
      <c r="M131" s="233"/>
      <c r="N131" s="82"/>
      <c r="O131" s="82"/>
      <c r="P131" s="82"/>
      <c r="Q131" s="82"/>
      <c r="R131" s="82"/>
      <c r="S131" s="82"/>
      <c r="T131" s="83"/>
      <c r="AT131" s="16" t="s">
        <v>208</v>
      </c>
      <c r="AU131" s="16" t="s">
        <v>85</v>
      </c>
    </row>
    <row r="132" s="1" customFormat="1">
      <c r="B132" s="37"/>
      <c r="C132" s="38"/>
      <c r="D132" s="231" t="s">
        <v>210</v>
      </c>
      <c r="E132" s="38"/>
      <c r="F132" s="234" t="s">
        <v>1357</v>
      </c>
      <c r="G132" s="38"/>
      <c r="H132" s="38"/>
      <c r="I132" s="144"/>
      <c r="J132" s="38"/>
      <c r="K132" s="38"/>
      <c r="L132" s="42"/>
      <c r="M132" s="233"/>
      <c r="N132" s="82"/>
      <c r="O132" s="82"/>
      <c r="P132" s="82"/>
      <c r="Q132" s="82"/>
      <c r="R132" s="82"/>
      <c r="S132" s="82"/>
      <c r="T132" s="83"/>
      <c r="AT132" s="16" t="s">
        <v>210</v>
      </c>
      <c r="AU132" s="16" t="s">
        <v>85</v>
      </c>
    </row>
    <row r="133" s="12" customFormat="1">
      <c r="B133" s="235"/>
      <c r="C133" s="236"/>
      <c r="D133" s="231" t="s">
        <v>214</v>
      </c>
      <c r="E133" s="237" t="s">
        <v>30</v>
      </c>
      <c r="F133" s="238" t="s">
        <v>3594</v>
      </c>
      <c r="G133" s="236"/>
      <c r="H133" s="239">
        <v>566.63999999999999</v>
      </c>
      <c r="I133" s="240"/>
      <c r="J133" s="236"/>
      <c r="K133" s="236"/>
      <c r="L133" s="241"/>
      <c r="M133" s="242"/>
      <c r="N133" s="243"/>
      <c r="O133" s="243"/>
      <c r="P133" s="243"/>
      <c r="Q133" s="243"/>
      <c r="R133" s="243"/>
      <c r="S133" s="243"/>
      <c r="T133" s="244"/>
      <c r="AT133" s="245" t="s">
        <v>214</v>
      </c>
      <c r="AU133" s="245" t="s">
        <v>85</v>
      </c>
      <c r="AV133" s="12" t="s">
        <v>85</v>
      </c>
      <c r="AW133" s="12" t="s">
        <v>36</v>
      </c>
      <c r="AX133" s="12" t="s">
        <v>83</v>
      </c>
      <c r="AY133" s="245" t="s">
        <v>199</v>
      </c>
    </row>
    <row r="134" s="1" customFormat="1" ht="16.5" customHeight="1">
      <c r="B134" s="37"/>
      <c r="C134" s="218" t="s">
        <v>133</v>
      </c>
      <c r="D134" s="218" t="s">
        <v>201</v>
      </c>
      <c r="E134" s="219" t="s">
        <v>1359</v>
      </c>
      <c r="F134" s="220" t="s">
        <v>1360</v>
      </c>
      <c r="G134" s="221" t="s">
        <v>221</v>
      </c>
      <c r="H134" s="222">
        <v>169.99199999999999</v>
      </c>
      <c r="I134" s="223"/>
      <c r="J134" s="224">
        <f>ROUND(I134*H134,2)</f>
        <v>0</v>
      </c>
      <c r="K134" s="220" t="s">
        <v>205</v>
      </c>
      <c r="L134" s="42"/>
      <c r="M134" s="225" t="s">
        <v>30</v>
      </c>
      <c r="N134" s="226" t="s">
        <v>46</v>
      </c>
      <c r="O134" s="82"/>
      <c r="P134" s="227">
        <f>O134*H134</f>
        <v>0</v>
      </c>
      <c r="Q134" s="227">
        <v>0</v>
      </c>
      <c r="R134" s="227">
        <f>Q134*H134</f>
        <v>0</v>
      </c>
      <c r="S134" s="227">
        <v>0</v>
      </c>
      <c r="T134" s="228">
        <f>S134*H134</f>
        <v>0</v>
      </c>
      <c r="AR134" s="229" t="s">
        <v>206</v>
      </c>
      <c r="AT134" s="229" t="s">
        <v>201</v>
      </c>
      <c r="AU134" s="229" t="s">
        <v>85</v>
      </c>
      <c r="AY134" s="16" t="s">
        <v>199</v>
      </c>
      <c r="BE134" s="230">
        <f>IF(N134="základní",J134,0)</f>
        <v>0</v>
      </c>
      <c r="BF134" s="230">
        <f>IF(N134="snížená",J134,0)</f>
        <v>0</v>
      </c>
      <c r="BG134" s="230">
        <f>IF(N134="zákl. přenesená",J134,0)</f>
        <v>0</v>
      </c>
      <c r="BH134" s="230">
        <f>IF(N134="sníž. přenesená",J134,0)</f>
        <v>0</v>
      </c>
      <c r="BI134" s="230">
        <f>IF(N134="nulová",J134,0)</f>
        <v>0</v>
      </c>
      <c r="BJ134" s="16" t="s">
        <v>83</v>
      </c>
      <c r="BK134" s="230">
        <f>ROUND(I134*H134,2)</f>
        <v>0</v>
      </c>
      <c r="BL134" s="16" t="s">
        <v>206</v>
      </c>
      <c r="BM134" s="229" t="s">
        <v>3595</v>
      </c>
    </row>
    <row r="135" s="1" customFormat="1">
      <c r="B135" s="37"/>
      <c r="C135" s="38"/>
      <c r="D135" s="231" t="s">
        <v>208</v>
      </c>
      <c r="E135" s="38"/>
      <c r="F135" s="232" t="s">
        <v>1362</v>
      </c>
      <c r="G135" s="38"/>
      <c r="H135" s="38"/>
      <c r="I135" s="144"/>
      <c r="J135" s="38"/>
      <c r="K135" s="38"/>
      <c r="L135" s="42"/>
      <c r="M135" s="233"/>
      <c r="N135" s="82"/>
      <c r="O135" s="82"/>
      <c r="P135" s="82"/>
      <c r="Q135" s="82"/>
      <c r="R135" s="82"/>
      <c r="S135" s="82"/>
      <c r="T135" s="83"/>
      <c r="AT135" s="16" t="s">
        <v>208</v>
      </c>
      <c r="AU135" s="16" t="s">
        <v>85</v>
      </c>
    </row>
    <row r="136" s="1" customFormat="1">
      <c r="B136" s="37"/>
      <c r="C136" s="38"/>
      <c r="D136" s="231" t="s">
        <v>210</v>
      </c>
      <c r="E136" s="38"/>
      <c r="F136" s="234" t="s">
        <v>1357</v>
      </c>
      <c r="G136" s="38"/>
      <c r="H136" s="38"/>
      <c r="I136" s="144"/>
      <c r="J136" s="38"/>
      <c r="K136" s="38"/>
      <c r="L136" s="42"/>
      <c r="M136" s="233"/>
      <c r="N136" s="82"/>
      <c r="O136" s="82"/>
      <c r="P136" s="82"/>
      <c r="Q136" s="82"/>
      <c r="R136" s="82"/>
      <c r="S136" s="82"/>
      <c r="T136" s="83"/>
      <c r="AT136" s="16" t="s">
        <v>210</v>
      </c>
      <c r="AU136" s="16" t="s">
        <v>85</v>
      </c>
    </row>
    <row r="137" s="1" customFormat="1" ht="16.5" customHeight="1">
      <c r="B137" s="37"/>
      <c r="C137" s="218" t="s">
        <v>136</v>
      </c>
      <c r="D137" s="218" t="s">
        <v>201</v>
      </c>
      <c r="E137" s="219" t="s">
        <v>1535</v>
      </c>
      <c r="F137" s="220" t="s">
        <v>1536</v>
      </c>
      <c r="G137" s="221" t="s">
        <v>204</v>
      </c>
      <c r="H137" s="222">
        <v>1867.2000000000001</v>
      </c>
      <c r="I137" s="223"/>
      <c r="J137" s="224">
        <f>ROUND(I137*H137,2)</f>
        <v>0</v>
      </c>
      <c r="K137" s="220" t="s">
        <v>205</v>
      </c>
      <c r="L137" s="42"/>
      <c r="M137" s="225" t="s">
        <v>30</v>
      </c>
      <c r="N137" s="226" t="s">
        <v>46</v>
      </c>
      <c r="O137" s="82"/>
      <c r="P137" s="227">
        <f>O137*H137</f>
        <v>0</v>
      </c>
      <c r="Q137" s="227">
        <v>0.00083850999999999999</v>
      </c>
      <c r="R137" s="227">
        <f>Q137*H137</f>
        <v>1.5656658720000001</v>
      </c>
      <c r="S137" s="227">
        <v>0</v>
      </c>
      <c r="T137" s="228">
        <f>S137*H137</f>
        <v>0</v>
      </c>
      <c r="AR137" s="229" t="s">
        <v>206</v>
      </c>
      <c r="AT137" s="229" t="s">
        <v>201</v>
      </c>
      <c r="AU137" s="229" t="s">
        <v>85</v>
      </c>
      <c r="AY137" s="16" t="s">
        <v>199</v>
      </c>
      <c r="BE137" s="230">
        <f>IF(N137="základní",J137,0)</f>
        <v>0</v>
      </c>
      <c r="BF137" s="230">
        <f>IF(N137="snížená",J137,0)</f>
        <v>0</v>
      </c>
      <c r="BG137" s="230">
        <f>IF(N137="zákl. přenesená",J137,0)</f>
        <v>0</v>
      </c>
      <c r="BH137" s="230">
        <f>IF(N137="sníž. přenesená",J137,0)</f>
        <v>0</v>
      </c>
      <c r="BI137" s="230">
        <f>IF(N137="nulová",J137,0)</f>
        <v>0</v>
      </c>
      <c r="BJ137" s="16" t="s">
        <v>83</v>
      </c>
      <c r="BK137" s="230">
        <f>ROUND(I137*H137,2)</f>
        <v>0</v>
      </c>
      <c r="BL137" s="16" t="s">
        <v>206</v>
      </c>
      <c r="BM137" s="229" t="s">
        <v>3596</v>
      </c>
    </row>
    <row r="138" s="1" customFormat="1">
      <c r="B138" s="37"/>
      <c r="C138" s="38"/>
      <c r="D138" s="231" t="s">
        <v>208</v>
      </c>
      <c r="E138" s="38"/>
      <c r="F138" s="232" t="s">
        <v>1538</v>
      </c>
      <c r="G138" s="38"/>
      <c r="H138" s="38"/>
      <c r="I138" s="144"/>
      <c r="J138" s="38"/>
      <c r="K138" s="38"/>
      <c r="L138" s="42"/>
      <c r="M138" s="233"/>
      <c r="N138" s="82"/>
      <c r="O138" s="82"/>
      <c r="P138" s="82"/>
      <c r="Q138" s="82"/>
      <c r="R138" s="82"/>
      <c r="S138" s="82"/>
      <c r="T138" s="83"/>
      <c r="AT138" s="16" t="s">
        <v>208</v>
      </c>
      <c r="AU138" s="16" t="s">
        <v>85</v>
      </c>
    </row>
    <row r="139" s="1" customFormat="1">
      <c r="B139" s="37"/>
      <c r="C139" s="38"/>
      <c r="D139" s="231" t="s">
        <v>210</v>
      </c>
      <c r="E139" s="38"/>
      <c r="F139" s="234" t="s">
        <v>1539</v>
      </c>
      <c r="G139" s="38"/>
      <c r="H139" s="38"/>
      <c r="I139" s="144"/>
      <c r="J139" s="38"/>
      <c r="K139" s="38"/>
      <c r="L139" s="42"/>
      <c r="M139" s="233"/>
      <c r="N139" s="82"/>
      <c r="O139" s="82"/>
      <c r="P139" s="82"/>
      <c r="Q139" s="82"/>
      <c r="R139" s="82"/>
      <c r="S139" s="82"/>
      <c r="T139" s="83"/>
      <c r="AT139" s="16" t="s">
        <v>210</v>
      </c>
      <c r="AU139" s="16" t="s">
        <v>85</v>
      </c>
    </row>
    <row r="140" s="12" customFormat="1">
      <c r="B140" s="235"/>
      <c r="C140" s="236"/>
      <c r="D140" s="231" t="s">
        <v>214</v>
      </c>
      <c r="E140" s="237" t="s">
        <v>30</v>
      </c>
      <c r="F140" s="238" t="s">
        <v>3597</v>
      </c>
      <c r="G140" s="236"/>
      <c r="H140" s="239">
        <v>1867.2000000000001</v>
      </c>
      <c r="I140" s="240"/>
      <c r="J140" s="236"/>
      <c r="K140" s="236"/>
      <c r="L140" s="241"/>
      <c r="M140" s="242"/>
      <c r="N140" s="243"/>
      <c r="O140" s="243"/>
      <c r="P140" s="243"/>
      <c r="Q140" s="243"/>
      <c r="R140" s="243"/>
      <c r="S140" s="243"/>
      <c r="T140" s="244"/>
      <c r="AT140" s="245" t="s">
        <v>214</v>
      </c>
      <c r="AU140" s="245" t="s">
        <v>85</v>
      </c>
      <c r="AV140" s="12" t="s">
        <v>85</v>
      </c>
      <c r="AW140" s="12" t="s">
        <v>36</v>
      </c>
      <c r="AX140" s="12" t="s">
        <v>83</v>
      </c>
      <c r="AY140" s="245" t="s">
        <v>199</v>
      </c>
    </row>
    <row r="141" s="1" customFormat="1" ht="16.5" customHeight="1">
      <c r="B141" s="37"/>
      <c r="C141" s="218" t="s">
        <v>8</v>
      </c>
      <c r="D141" s="218" t="s">
        <v>201</v>
      </c>
      <c r="E141" s="219" t="s">
        <v>1546</v>
      </c>
      <c r="F141" s="220" t="s">
        <v>1547</v>
      </c>
      <c r="G141" s="221" t="s">
        <v>204</v>
      </c>
      <c r="H141" s="222">
        <v>1867.2000000000001</v>
      </c>
      <c r="I141" s="223"/>
      <c r="J141" s="224">
        <f>ROUND(I141*H141,2)</f>
        <v>0</v>
      </c>
      <c r="K141" s="220" t="s">
        <v>205</v>
      </c>
      <c r="L141" s="42"/>
      <c r="M141" s="225" t="s">
        <v>30</v>
      </c>
      <c r="N141" s="226" t="s">
        <v>46</v>
      </c>
      <c r="O141" s="82"/>
      <c r="P141" s="227">
        <f>O141*H141</f>
        <v>0</v>
      </c>
      <c r="Q141" s="227">
        <v>0</v>
      </c>
      <c r="R141" s="227">
        <f>Q141*H141</f>
        <v>0</v>
      </c>
      <c r="S141" s="227">
        <v>0</v>
      </c>
      <c r="T141" s="228">
        <f>S141*H141</f>
        <v>0</v>
      </c>
      <c r="AR141" s="229" t="s">
        <v>206</v>
      </c>
      <c r="AT141" s="229" t="s">
        <v>201</v>
      </c>
      <c r="AU141" s="229" t="s">
        <v>85</v>
      </c>
      <c r="AY141" s="16" t="s">
        <v>199</v>
      </c>
      <c r="BE141" s="230">
        <f>IF(N141="základní",J141,0)</f>
        <v>0</v>
      </c>
      <c r="BF141" s="230">
        <f>IF(N141="snížená",J141,0)</f>
        <v>0</v>
      </c>
      <c r="BG141" s="230">
        <f>IF(N141="zákl. přenesená",J141,0)</f>
        <v>0</v>
      </c>
      <c r="BH141" s="230">
        <f>IF(N141="sníž. přenesená",J141,0)</f>
        <v>0</v>
      </c>
      <c r="BI141" s="230">
        <f>IF(N141="nulová",J141,0)</f>
        <v>0</v>
      </c>
      <c r="BJ141" s="16" t="s">
        <v>83</v>
      </c>
      <c r="BK141" s="230">
        <f>ROUND(I141*H141,2)</f>
        <v>0</v>
      </c>
      <c r="BL141" s="16" t="s">
        <v>206</v>
      </c>
      <c r="BM141" s="229" t="s">
        <v>3598</v>
      </c>
    </row>
    <row r="142" s="1" customFormat="1">
      <c r="B142" s="37"/>
      <c r="C142" s="38"/>
      <c r="D142" s="231" t="s">
        <v>208</v>
      </c>
      <c r="E142" s="38"/>
      <c r="F142" s="232" t="s">
        <v>1549</v>
      </c>
      <c r="G142" s="38"/>
      <c r="H142" s="38"/>
      <c r="I142" s="144"/>
      <c r="J142" s="38"/>
      <c r="K142" s="38"/>
      <c r="L142" s="42"/>
      <c r="M142" s="233"/>
      <c r="N142" s="82"/>
      <c r="O142" s="82"/>
      <c r="P142" s="82"/>
      <c r="Q142" s="82"/>
      <c r="R142" s="82"/>
      <c r="S142" s="82"/>
      <c r="T142" s="83"/>
      <c r="AT142" s="16" t="s">
        <v>208</v>
      </c>
      <c r="AU142" s="16" t="s">
        <v>85</v>
      </c>
    </row>
    <row r="143" s="12" customFormat="1">
      <c r="B143" s="235"/>
      <c r="C143" s="236"/>
      <c r="D143" s="231" t="s">
        <v>214</v>
      </c>
      <c r="E143" s="237" t="s">
        <v>30</v>
      </c>
      <c r="F143" s="238" t="s">
        <v>3597</v>
      </c>
      <c r="G143" s="236"/>
      <c r="H143" s="239">
        <v>1867.2000000000001</v>
      </c>
      <c r="I143" s="240"/>
      <c r="J143" s="236"/>
      <c r="K143" s="236"/>
      <c r="L143" s="241"/>
      <c r="M143" s="242"/>
      <c r="N143" s="243"/>
      <c r="O143" s="243"/>
      <c r="P143" s="243"/>
      <c r="Q143" s="243"/>
      <c r="R143" s="243"/>
      <c r="S143" s="243"/>
      <c r="T143" s="244"/>
      <c r="AT143" s="245" t="s">
        <v>214</v>
      </c>
      <c r="AU143" s="245" t="s">
        <v>85</v>
      </c>
      <c r="AV143" s="12" t="s">
        <v>85</v>
      </c>
      <c r="AW143" s="12" t="s">
        <v>36</v>
      </c>
      <c r="AX143" s="12" t="s">
        <v>83</v>
      </c>
      <c r="AY143" s="245" t="s">
        <v>199</v>
      </c>
    </row>
    <row r="144" s="1" customFormat="1" ht="16.5" customHeight="1">
      <c r="B144" s="37"/>
      <c r="C144" s="218" t="s">
        <v>336</v>
      </c>
      <c r="D144" s="218" t="s">
        <v>201</v>
      </c>
      <c r="E144" s="219" t="s">
        <v>1363</v>
      </c>
      <c r="F144" s="220" t="s">
        <v>1364</v>
      </c>
      <c r="G144" s="221" t="s">
        <v>221</v>
      </c>
      <c r="H144" s="222">
        <v>283.31999999999999</v>
      </c>
      <c r="I144" s="223"/>
      <c r="J144" s="224">
        <f>ROUND(I144*H144,2)</f>
        <v>0</v>
      </c>
      <c r="K144" s="220" t="s">
        <v>205</v>
      </c>
      <c r="L144" s="42"/>
      <c r="M144" s="225" t="s">
        <v>30</v>
      </c>
      <c r="N144" s="226" t="s">
        <v>46</v>
      </c>
      <c r="O144" s="82"/>
      <c r="P144" s="227">
        <f>O144*H144</f>
        <v>0</v>
      </c>
      <c r="Q144" s="227">
        <v>0</v>
      </c>
      <c r="R144" s="227">
        <f>Q144*H144</f>
        <v>0</v>
      </c>
      <c r="S144" s="227">
        <v>0</v>
      </c>
      <c r="T144" s="228">
        <f>S144*H144</f>
        <v>0</v>
      </c>
      <c r="AR144" s="229" t="s">
        <v>206</v>
      </c>
      <c r="AT144" s="229" t="s">
        <v>201</v>
      </c>
      <c r="AU144" s="229" t="s">
        <v>85</v>
      </c>
      <c r="AY144" s="16" t="s">
        <v>199</v>
      </c>
      <c r="BE144" s="230">
        <f>IF(N144="základní",J144,0)</f>
        <v>0</v>
      </c>
      <c r="BF144" s="230">
        <f>IF(N144="snížená",J144,0)</f>
        <v>0</v>
      </c>
      <c r="BG144" s="230">
        <f>IF(N144="zákl. přenesená",J144,0)</f>
        <v>0</v>
      </c>
      <c r="BH144" s="230">
        <f>IF(N144="sníž. přenesená",J144,0)</f>
        <v>0</v>
      </c>
      <c r="BI144" s="230">
        <f>IF(N144="nulová",J144,0)</f>
        <v>0</v>
      </c>
      <c r="BJ144" s="16" t="s">
        <v>83</v>
      </c>
      <c r="BK144" s="230">
        <f>ROUND(I144*H144,2)</f>
        <v>0</v>
      </c>
      <c r="BL144" s="16" t="s">
        <v>206</v>
      </c>
      <c r="BM144" s="229" t="s">
        <v>3599</v>
      </c>
    </row>
    <row r="145" s="1" customFormat="1">
      <c r="B145" s="37"/>
      <c r="C145" s="38"/>
      <c r="D145" s="231" t="s">
        <v>208</v>
      </c>
      <c r="E145" s="38"/>
      <c r="F145" s="232" t="s">
        <v>1366</v>
      </c>
      <c r="G145" s="38"/>
      <c r="H145" s="38"/>
      <c r="I145" s="144"/>
      <c r="J145" s="38"/>
      <c r="K145" s="38"/>
      <c r="L145" s="42"/>
      <c r="M145" s="233"/>
      <c r="N145" s="82"/>
      <c r="O145" s="82"/>
      <c r="P145" s="82"/>
      <c r="Q145" s="82"/>
      <c r="R145" s="82"/>
      <c r="S145" s="82"/>
      <c r="T145" s="83"/>
      <c r="AT145" s="16" t="s">
        <v>208</v>
      </c>
      <c r="AU145" s="16" t="s">
        <v>85</v>
      </c>
    </row>
    <row r="146" s="1" customFormat="1">
      <c r="B146" s="37"/>
      <c r="C146" s="38"/>
      <c r="D146" s="231" t="s">
        <v>210</v>
      </c>
      <c r="E146" s="38"/>
      <c r="F146" s="234" t="s">
        <v>1367</v>
      </c>
      <c r="G146" s="38"/>
      <c r="H146" s="38"/>
      <c r="I146" s="144"/>
      <c r="J146" s="38"/>
      <c r="K146" s="38"/>
      <c r="L146" s="42"/>
      <c r="M146" s="233"/>
      <c r="N146" s="82"/>
      <c r="O146" s="82"/>
      <c r="P146" s="82"/>
      <c r="Q146" s="82"/>
      <c r="R146" s="82"/>
      <c r="S146" s="82"/>
      <c r="T146" s="83"/>
      <c r="AT146" s="16" t="s">
        <v>210</v>
      </c>
      <c r="AU146" s="16" t="s">
        <v>85</v>
      </c>
    </row>
    <row r="147" s="1" customFormat="1" ht="16.5" customHeight="1">
      <c r="B147" s="37"/>
      <c r="C147" s="218" t="s">
        <v>342</v>
      </c>
      <c r="D147" s="218" t="s">
        <v>201</v>
      </c>
      <c r="E147" s="219" t="s">
        <v>568</v>
      </c>
      <c r="F147" s="220" t="s">
        <v>569</v>
      </c>
      <c r="G147" s="221" t="s">
        <v>221</v>
      </c>
      <c r="H147" s="222">
        <v>235.31999999999999</v>
      </c>
      <c r="I147" s="223"/>
      <c r="J147" s="224">
        <f>ROUND(I147*H147,2)</f>
        <v>0</v>
      </c>
      <c r="K147" s="220" t="s">
        <v>205</v>
      </c>
      <c r="L147" s="42"/>
      <c r="M147" s="225" t="s">
        <v>30</v>
      </c>
      <c r="N147" s="226" t="s">
        <v>46</v>
      </c>
      <c r="O147" s="82"/>
      <c r="P147" s="227">
        <f>O147*H147</f>
        <v>0</v>
      </c>
      <c r="Q147" s="227">
        <v>0</v>
      </c>
      <c r="R147" s="227">
        <f>Q147*H147</f>
        <v>0</v>
      </c>
      <c r="S147" s="227">
        <v>0</v>
      </c>
      <c r="T147" s="228">
        <f>S147*H147</f>
        <v>0</v>
      </c>
      <c r="AR147" s="229" t="s">
        <v>206</v>
      </c>
      <c r="AT147" s="229" t="s">
        <v>201</v>
      </c>
      <c r="AU147" s="229" t="s">
        <v>85</v>
      </c>
      <c r="AY147" s="16" t="s">
        <v>199</v>
      </c>
      <c r="BE147" s="230">
        <f>IF(N147="základní",J147,0)</f>
        <v>0</v>
      </c>
      <c r="BF147" s="230">
        <f>IF(N147="snížená",J147,0)</f>
        <v>0</v>
      </c>
      <c r="BG147" s="230">
        <f>IF(N147="zákl. přenesená",J147,0)</f>
        <v>0</v>
      </c>
      <c r="BH147" s="230">
        <f>IF(N147="sníž. přenesená",J147,0)</f>
        <v>0</v>
      </c>
      <c r="BI147" s="230">
        <f>IF(N147="nulová",J147,0)</f>
        <v>0</v>
      </c>
      <c r="BJ147" s="16" t="s">
        <v>83</v>
      </c>
      <c r="BK147" s="230">
        <f>ROUND(I147*H147,2)</f>
        <v>0</v>
      </c>
      <c r="BL147" s="16" t="s">
        <v>206</v>
      </c>
      <c r="BM147" s="229" t="s">
        <v>3600</v>
      </c>
    </row>
    <row r="148" s="1" customFormat="1">
      <c r="B148" s="37"/>
      <c r="C148" s="38"/>
      <c r="D148" s="231" t="s">
        <v>208</v>
      </c>
      <c r="E148" s="38"/>
      <c r="F148" s="232" t="s">
        <v>571</v>
      </c>
      <c r="G148" s="38"/>
      <c r="H148" s="38"/>
      <c r="I148" s="144"/>
      <c r="J148" s="38"/>
      <c r="K148" s="38"/>
      <c r="L148" s="42"/>
      <c r="M148" s="233"/>
      <c r="N148" s="82"/>
      <c r="O148" s="82"/>
      <c r="P148" s="82"/>
      <c r="Q148" s="82"/>
      <c r="R148" s="82"/>
      <c r="S148" s="82"/>
      <c r="T148" s="83"/>
      <c r="AT148" s="16" t="s">
        <v>208</v>
      </c>
      <c r="AU148" s="16" t="s">
        <v>85</v>
      </c>
    </row>
    <row r="149" s="1" customFormat="1">
      <c r="B149" s="37"/>
      <c r="C149" s="38"/>
      <c r="D149" s="231" t="s">
        <v>210</v>
      </c>
      <c r="E149" s="38"/>
      <c r="F149" s="234" t="s">
        <v>418</v>
      </c>
      <c r="G149" s="38"/>
      <c r="H149" s="38"/>
      <c r="I149" s="144"/>
      <c r="J149" s="38"/>
      <c r="K149" s="38"/>
      <c r="L149" s="42"/>
      <c r="M149" s="233"/>
      <c r="N149" s="82"/>
      <c r="O149" s="82"/>
      <c r="P149" s="82"/>
      <c r="Q149" s="82"/>
      <c r="R149" s="82"/>
      <c r="S149" s="82"/>
      <c r="T149" s="83"/>
      <c r="AT149" s="16" t="s">
        <v>210</v>
      </c>
      <c r="AU149" s="16" t="s">
        <v>85</v>
      </c>
    </row>
    <row r="150" s="12" customFormat="1">
      <c r="B150" s="235"/>
      <c r="C150" s="236"/>
      <c r="D150" s="231" t="s">
        <v>214</v>
      </c>
      <c r="E150" s="237" t="s">
        <v>30</v>
      </c>
      <c r="F150" s="238" t="s">
        <v>3601</v>
      </c>
      <c r="G150" s="236"/>
      <c r="H150" s="239">
        <v>233.40000000000001</v>
      </c>
      <c r="I150" s="240"/>
      <c r="J150" s="236"/>
      <c r="K150" s="236"/>
      <c r="L150" s="241"/>
      <c r="M150" s="242"/>
      <c r="N150" s="243"/>
      <c r="O150" s="243"/>
      <c r="P150" s="243"/>
      <c r="Q150" s="243"/>
      <c r="R150" s="243"/>
      <c r="S150" s="243"/>
      <c r="T150" s="244"/>
      <c r="AT150" s="245" t="s">
        <v>214</v>
      </c>
      <c r="AU150" s="245" t="s">
        <v>85</v>
      </c>
      <c r="AV150" s="12" t="s">
        <v>85</v>
      </c>
      <c r="AW150" s="12" t="s">
        <v>36</v>
      </c>
      <c r="AX150" s="12" t="s">
        <v>75</v>
      </c>
      <c r="AY150" s="245" t="s">
        <v>199</v>
      </c>
    </row>
    <row r="151" s="12" customFormat="1">
      <c r="B151" s="235"/>
      <c r="C151" s="236"/>
      <c r="D151" s="231" t="s">
        <v>214</v>
      </c>
      <c r="E151" s="237" t="s">
        <v>30</v>
      </c>
      <c r="F151" s="238" t="s">
        <v>3602</v>
      </c>
      <c r="G151" s="236"/>
      <c r="H151" s="239">
        <v>1.9199999999999999</v>
      </c>
      <c r="I151" s="240"/>
      <c r="J151" s="236"/>
      <c r="K151" s="236"/>
      <c r="L151" s="241"/>
      <c r="M151" s="242"/>
      <c r="N151" s="243"/>
      <c r="O151" s="243"/>
      <c r="P151" s="243"/>
      <c r="Q151" s="243"/>
      <c r="R151" s="243"/>
      <c r="S151" s="243"/>
      <c r="T151" s="244"/>
      <c r="AT151" s="245" t="s">
        <v>214</v>
      </c>
      <c r="AU151" s="245" t="s">
        <v>85</v>
      </c>
      <c r="AV151" s="12" t="s">
        <v>85</v>
      </c>
      <c r="AW151" s="12" t="s">
        <v>36</v>
      </c>
      <c r="AX151" s="12" t="s">
        <v>75</v>
      </c>
      <c r="AY151" s="245" t="s">
        <v>199</v>
      </c>
    </row>
    <row r="152" s="13" customFormat="1">
      <c r="B152" s="246"/>
      <c r="C152" s="247"/>
      <c r="D152" s="231" t="s">
        <v>214</v>
      </c>
      <c r="E152" s="248" t="s">
        <v>30</v>
      </c>
      <c r="F152" s="249" t="s">
        <v>216</v>
      </c>
      <c r="G152" s="247"/>
      <c r="H152" s="250">
        <v>235.31999999999999</v>
      </c>
      <c r="I152" s="251"/>
      <c r="J152" s="247"/>
      <c r="K152" s="247"/>
      <c r="L152" s="252"/>
      <c r="M152" s="253"/>
      <c r="N152" s="254"/>
      <c r="O152" s="254"/>
      <c r="P152" s="254"/>
      <c r="Q152" s="254"/>
      <c r="R152" s="254"/>
      <c r="S152" s="254"/>
      <c r="T152" s="255"/>
      <c r="AT152" s="256" t="s">
        <v>214</v>
      </c>
      <c r="AU152" s="256" t="s">
        <v>85</v>
      </c>
      <c r="AV152" s="13" t="s">
        <v>206</v>
      </c>
      <c r="AW152" s="13" t="s">
        <v>4</v>
      </c>
      <c r="AX152" s="13" t="s">
        <v>83</v>
      </c>
      <c r="AY152" s="256" t="s">
        <v>199</v>
      </c>
    </row>
    <row r="153" s="1" customFormat="1" ht="16.5" customHeight="1">
      <c r="B153" s="37"/>
      <c r="C153" s="218" t="s">
        <v>349</v>
      </c>
      <c r="D153" s="218" t="s">
        <v>201</v>
      </c>
      <c r="E153" s="219" t="s">
        <v>574</v>
      </c>
      <c r="F153" s="220" t="s">
        <v>575</v>
      </c>
      <c r="G153" s="221" t="s">
        <v>221</v>
      </c>
      <c r="H153" s="222">
        <v>470.63999999999999</v>
      </c>
      <c r="I153" s="223"/>
      <c r="J153" s="224">
        <f>ROUND(I153*H153,2)</f>
        <v>0</v>
      </c>
      <c r="K153" s="220" t="s">
        <v>205</v>
      </c>
      <c r="L153" s="42"/>
      <c r="M153" s="225" t="s">
        <v>30</v>
      </c>
      <c r="N153" s="226" t="s">
        <v>46</v>
      </c>
      <c r="O153" s="82"/>
      <c r="P153" s="227">
        <f>O153*H153</f>
        <v>0</v>
      </c>
      <c r="Q153" s="227">
        <v>0</v>
      </c>
      <c r="R153" s="227">
        <f>Q153*H153</f>
        <v>0</v>
      </c>
      <c r="S153" s="227">
        <v>0</v>
      </c>
      <c r="T153" s="228">
        <f>S153*H153</f>
        <v>0</v>
      </c>
      <c r="AR153" s="229" t="s">
        <v>206</v>
      </c>
      <c r="AT153" s="229" t="s">
        <v>201</v>
      </c>
      <c r="AU153" s="229" t="s">
        <v>85</v>
      </c>
      <c r="AY153" s="16" t="s">
        <v>199</v>
      </c>
      <c r="BE153" s="230">
        <f>IF(N153="základní",J153,0)</f>
        <v>0</v>
      </c>
      <c r="BF153" s="230">
        <f>IF(N153="snížená",J153,0)</f>
        <v>0</v>
      </c>
      <c r="BG153" s="230">
        <f>IF(N153="zákl. přenesená",J153,0)</f>
        <v>0</v>
      </c>
      <c r="BH153" s="230">
        <f>IF(N153="sníž. přenesená",J153,0)</f>
        <v>0</v>
      </c>
      <c r="BI153" s="230">
        <f>IF(N153="nulová",J153,0)</f>
        <v>0</v>
      </c>
      <c r="BJ153" s="16" t="s">
        <v>83</v>
      </c>
      <c r="BK153" s="230">
        <f>ROUND(I153*H153,2)</f>
        <v>0</v>
      </c>
      <c r="BL153" s="16" t="s">
        <v>206</v>
      </c>
      <c r="BM153" s="229" t="s">
        <v>3603</v>
      </c>
    </row>
    <row r="154" s="1" customFormat="1">
      <c r="B154" s="37"/>
      <c r="C154" s="38"/>
      <c r="D154" s="231" t="s">
        <v>208</v>
      </c>
      <c r="E154" s="38"/>
      <c r="F154" s="232" t="s">
        <v>577</v>
      </c>
      <c r="G154" s="38"/>
      <c r="H154" s="38"/>
      <c r="I154" s="144"/>
      <c r="J154" s="38"/>
      <c r="K154" s="38"/>
      <c r="L154" s="42"/>
      <c r="M154" s="233"/>
      <c r="N154" s="82"/>
      <c r="O154" s="82"/>
      <c r="P154" s="82"/>
      <c r="Q154" s="82"/>
      <c r="R154" s="82"/>
      <c r="S154" s="82"/>
      <c r="T154" s="83"/>
      <c r="AT154" s="16" t="s">
        <v>208</v>
      </c>
      <c r="AU154" s="16" t="s">
        <v>85</v>
      </c>
    </row>
    <row r="155" s="1" customFormat="1">
      <c r="B155" s="37"/>
      <c r="C155" s="38"/>
      <c r="D155" s="231" t="s">
        <v>210</v>
      </c>
      <c r="E155" s="38"/>
      <c r="F155" s="234" t="s">
        <v>418</v>
      </c>
      <c r="G155" s="38"/>
      <c r="H155" s="38"/>
      <c r="I155" s="144"/>
      <c r="J155" s="38"/>
      <c r="K155" s="38"/>
      <c r="L155" s="42"/>
      <c r="M155" s="233"/>
      <c r="N155" s="82"/>
      <c r="O155" s="82"/>
      <c r="P155" s="82"/>
      <c r="Q155" s="82"/>
      <c r="R155" s="82"/>
      <c r="S155" s="82"/>
      <c r="T155" s="83"/>
      <c r="AT155" s="16" t="s">
        <v>210</v>
      </c>
      <c r="AU155" s="16" t="s">
        <v>85</v>
      </c>
    </row>
    <row r="156" s="1" customFormat="1" ht="16.5" customHeight="1">
      <c r="B156" s="37"/>
      <c r="C156" s="218" t="s">
        <v>355</v>
      </c>
      <c r="D156" s="218" t="s">
        <v>201</v>
      </c>
      <c r="E156" s="219" t="s">
        <v>579</v>
      </c>
      <c r="F156" s="220" t="s">
        <v>580</v>
      </c>
      <c r="G156" s="221" t="s">
        <v>221</v>
      </c>
      <c r="H156" s="222">
        <v>235.31999999999999</v>
      </c>
      <c r="I156" s="223"/>
      <c r="J156" s="224">
        <f>ROUND(I156*H156,2)</f>
        <v>0</v>
      </c>
      <c r="K156" s="220" t="s">
        <v>205</v>
      </c>
      <c r="L156" s="42"/>
      <c r="M156" s="225" t="s">
        <v>30</v>
      </c>
      <c r="N156" s="226" t="s">
        <v>46</v>
      </c>
      <c r="O156" s="82"/>
      <c r="P156" s="227">
        <f>O156*H156</f>
        <v>0</v>
      </c>
      <c r="Q156" s="227">
        <v>0</v>
      </c>
      <c r="R156" s="227">
        <f>Q156*H156</f>
        <v>0</v>
      </c>
      <c r="S156" s="227">
        <v>0</v>
      </c>
      <c r="T156" s="228">
        <f>S156*H156</f>
        <v>0</v>
      </c>
      <c r="AR156" s="229" t="s">
        <v>206</v>
      </c>
      <c r="AT156" s="229" t="s">
        <v>201</v>
      </c>
      <c r="AU156" s="229" t="s">
        <v>85</v>
      </c>
      <c r="AY156" s="16" t="s">
        <v>199</v>
      </c>
      <c r="BE156" s="230">
        <f>IF(N156="základní",J156,0)</f>
        <v>0</v>
      </c>
      <c r="BF156" s="230">
        <f>IF(N156="snížená",J156,0)</f>
        <v>0</v>
      </c>
      <c r="BG156" s="230">
        <f>IF(N156="zákl. přenesená",J156,0)</f>
        <v>0</v>
      </c>
      <c r="BH156" s="230">
        <f>IF(N156="sníž. přenesená",J156,0)</f>
        <v>0</v>
      </c>
      <c r="BI156" s="230">
        <f>IF(N156="nulová",J156,0)</f>
        <v>0</v>
      </c>
      <c r="BJ156" s="16" t="s">
        <v>83</v>
      </c>
      <c r="BK156" s="230">
        <f>ROUND(I156*H156,2)</f>
        <v>0</v>
      </c>
      <c r="BL156" s="16" t="s">
        <v>206</v>
      </c>
      <c r="BM156" s="229" t="s">
        <v>3604</v>
      </c>
    </row>
    <row r="157" s="1" customFormat="1">
      <c r="B157" s="37"/>
      <c r="C157" s="38"/>
      <c r="D157" s="231" t="s">
        <v>208</v>
      </c>
      <c r="E157" s="38"/>
      <c r="F157" s="232" t="s">
        <v>582</v>
      </c>
      <c r="G157" s="38"/>
      <c r="H157" s="38"/>
      <c r="I157" s="144"/>
      <c r="J157" s="38"/>
      <c r="K157" s="38"/>
      <c r="L157" s="42"/>
      <c r="M157" s="233"/>
      <c r="N157" s="82"/>
      <c r="O157" s="82"/>
      <c r="P157" s="82"/>
      <c r="Q157" s="82"/>
      <c r="R157" s="82"/>
      <c r="S157" s="82"/>
      <c r="T157" s="83"/>
      <c r="AT157" s="16" t="s">
        <v>208</v>
      </c>
      <c r="AU157" s="16" t="s">
        <v>85</v>
      </c>
    </row>
    <row r="158" s="1" customFormat="1">
      <c r="B158" s="37"/>
      <c r="C158" s="38"/>
      <c r="D158" s="231" t="s">
        <v>210</v>
      </c>
      <c r="E158" s="38"/>
      <c r="F158" s="234" t="s">
        <v>583</v>
      </c>
      <c r="G158" s="38"/>
      <c r="H158" s="38"/>
      <c r="I158" s="144"/>
      <c r="J158" s="38"/>
      <c r="K158" s="38"/>
      <c r="L158" s="42"/>
      <c r="M158" s="233"/>
      <c r="N158" s="82"/>
      <c r="O158" s="82"/>
      <c r="P158" s="82"/>
      <c r="Q158" s="82"/>
      <c r="R158" s="82"/>
      <c r="S158" s="82"/>
      <c r="T158" s="83"/>
      <c r="AT158" s="16" t="s">
        <v>210</v>
      </c>
      <c r="AU158" s="16" t="s">
        <v>85</v>
      </c>
    </row>
    <row r="159" s="12" customFormat="1">
      <c r="B159" s="235"/>
      <c r="C159" s="236"/>
      <c r="D159" s="231" t="s">
        <v>214</v>
      </c>
      <c r="E159" s="237" t="s">
        <v>30</v>
      </c>
      <c r="F159" s="238" t="s">
        <v>3601</v>
      </c>
      <c r="G159" s="236"/>
      <c r="H159" s="239">
        <v>233.40000000000001</v>
      </c>
      <c r="I159" s="240"/>
      <c r="J159" s="236"/>
      <c r="K159" s="236"/>
      <c r="L159" s="241"/>
      <c r="M159" s="242"/>
      <c r="N159" s="243"/>
      <c r="O159" s="243"/>
      <c r="P159" s="243"/>
      <c r="Q159" s="243"/>
      <c r="R159" s="243"/>
      <c r="S159" s="243"/>
      <c r="T159" s="244"/>
      <c r="AT159" s="245" t="s">
        <v>214</v>
      </c>
      <c r="AU159" s="245" t="s">
        <v>85</v>
      </c>
      <c r="AV159" s="12" t="s">
        <v>85</v>
      </c>
      <c r="AW159" s="12" t="s">
        <v>36</v>
      </c>
      <c r="AX159" s="12" t="s">
        <v>75</v>
      </c>
      <c r="AY159" s="245" t="s">
        <v>199</v>
      </c>
    </row>
    <row r="160" s="12" customFormat="1">
      <c r="B160" s="235"/>
      <c r="C160" s="236"/>
      <c r="D160" s="231" t="s">
        <v>214</v>
      </c>
      <c r="E160" s="237" t="s">
        <v>30</v>
      </c>
      <c r="F160" s="238" t="s">
        <v>3602</v>
      </c>
      <c r="G160" s="236"/>
      <c r="H160" s="239">
        <v>1.9199999999999999</v>
      </c>
      <c r="I160" s="240"/>
      <c r="J160" s="236"/>
      <c r="K160" s="236"/>
      <c r="L160" s="241"/>
      <c r="M160" s="242"/>
      <c r="N160" s="243"/>
      <c r="O160" s="243"/>
      <c r="P160" s="243"/>
      <c r="Q160" s="243"/>
      <c r="R160" s="243"/>
      <c r="S160" s="243"/>
      <c r="T160" s="244"/>
      <c r="AT160" s="245" t="s">
        <v>214</v>
      </c>
      <c r="AU160" s="245" t="s">
        <v>85</v>
      </c>
      <c r="AV160" s="12" t="s">
        <v>85</v>
      </c>
      <c r="AW160" s="12" t="s">
        <v>36</v>
      </c>
      <c r="AX160" s="12" t="s">
        <v>75</v>
      </c>
      <c r="AY160" s="245" t="s">
        <v>199</v>
      </c>
    </row>
    <row r="161" s="13" customFormat="1">
      <c r="B161" s="246"/>
      <c r="C161" s="247"/>
      <c r="D161" s="231" t="s">
        <v>214</v>
      </c>
      <c r="E161" s="248" t="s">
        <v>30</v>
      </c>
      <c r="F161" s="249" t="s">
        <v>216</v>
      </c>
      <c r="G161" s="247"/>
      <c r="H161" s="250">
        <v>235.31999999999999</v>
      </c>
      <c r="I161" s="251"/>
      <c r="J161" s="247"/>
      <c r="K161" s="247"/>
      <c r="L161" s="252"/>
      <c r="M161" s="253"/>
      <c r="N161" s="254"/>
      <c r="O161" s="254"/>
      <c r="P161" s="254"/>
      <c r="Q161" s="254"/>
      <c r="R161" s="254"/>
      <c r="S161" s="254"/>
      <c r="T161" s="255"/>
      <c r="AT161" s="256" t="s">
        <v>214</v>
      </c>
      <c r="AU161" s="256" t="s">
        <v>85</v>
      </c>
      <c r="AV161" s="13" t="s">
        <v>206</v>
      </c>
      <c r="AW161" s="13" t="s">
        <v>4</v>
      </c>
      <c r="AX161" s="13" t="s">
        <v>83</v>
      </c>
      <c r="AY161" s="256" t="s">
        <v>199</v>
      </c>
    </row>
    <row r="162" s="1" customFormat="1" ht="16.5" customHeight="1">
      <c r="B162" s="37"/>
      <c r="C162" s="218" t="s">
        <v>369</v>
      </c>
      <c r="D162" s="218" t="s">
        <v>201</v>
      </c>
      <c r="E162" s="219" t="s">
        <v>585</v>
      </c>
      <c r="F162" s="220" t="s">
        <v>586</v>
      </c>
      <c r="G162" s="221" t="s">
        <v>221</v>
      </c>
      <c r="H162" s="222">
        <v>235.31999999999999</v>
      </c>
      <c r="I162" s="223"/>
      <c r="J162" s="224">
        <f>ROUND(I162*H162,2)</f>
        <v>0</v>
      </c>
      <c r="K162" s="220" t="s">
        <v>205</v>
      </c>
      <c r="L162" s="42"/>
      <c r="M162" s="225" t="s">
        <v>30</v>
      </c>
      <c r="N162" s="226" t="s">
        <v>46</v>
      </c>
      <c r="O162" s="82"/>
      <c r="P162" s="227">
        <f>O162*H162</f>
        <v>0</v>
      </c>
      <c r="Q162" s="227">
        <v>0</v>
      </c>
      <c r="R162" s="227">
        <f>Q162*H162</f>
        <v>0</v>
      </c>
      <c r="S162" s="227">
        <v>0</v>
      </c>
      <c r="T162" s="228">
        <f>S162*H162</f>
        <v>0</v>
      </c>
      <c r="AR162" s="229" t="s">
        <v>206</v>
      </c>
      <c r="AT162" s="229" t="s">
        <v>201</v>
      </c>
      <c r="AU162" s="229" t="s">
        <v>85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3605</v>
      </c>
    </row>
    <row r="163" s="1" customFormat="1">
      <c r="B163" s="37"/>
      <c r="C163" s="38"/>
      <c r="D163" s="231" t="s">
        <v>208</v>
      </c>
      <c r="E163" s="38"/>
      <c r="F163" s="232" t="s">
        <v>586</v>
      </c>
      <c r="G163" s="38"/>
      <c r="H163" s="38"/>
      <c r="I163" s="144"/>
      <c r="J163" s="38"/>
      <c r="K163" s="38"/>
      <c r="L163" s="42"/>
      <c r="M163" s="233"/>
      <c r="N163" s="82"/>
      <c r="O163" s="82"/>
      <c r="P163" s="82"/>
      <c r="Q163" s="82"/>
      <c r="R163" s="82"/>
      <c r="S163" s="82"/>
      <c r="T163" s="83"/>
      <c r="AT163" s="16" t="s">
        <v>208</v>
      </c>
      <c r="AU163" s="16" t="s">
        <v>85</v>
      </c>
    </row>
    <row r="164" s="1" customFormat="1">
      <c r="B164" s="37"/>
      <c r="C164" s="38"/>
      <c r="D164" s="231" t="s">
        <v>210</v>
      </c>
      <c r="E164" s="38"/>
      <c r="F164" s="234" t="s">
        <v>588</v>
      </c>
      <c r="G164" s="38"/>
      <c r="H164" s="38"/>
      <c r="I164" s="144"/>
      <c r="J164" s="38"/>
      <c r="K164" s="38"/>
      <c r="L164" s="42"/>
      <c r="M164" s="233"/>
      <c r="N164" s="82"/>
      <c r="O164" s="82"/>
      <c r="P164" s="82"/>
      <c r="Q164" s="82"/>
      <c r="R164" s="82"/>
      <c r="S164" s="82"/>
      <c r="T164" s="83"/>
      <c r="AT164" s="16" t="s">
        <v>210</v>
      </c>
      <c r="AU164" s="16" t="s">
        <v>85</v>
      </c>
    </row>
    <row r="165" s="12" customFormat="1">
      <c r="B165" s="235"/>
      <c r="C165" s="236"/>
      <c r="D165" s="231" t="s">
        <v>214</v>
      </c>
      <c r="E165" s="237" t="s">
        <v>30</v>
      </c>
      <c r="F165" s="238" t="s">
        <v>3601</v>
      </c>
      <c r="G165" s="236"/>
      <c r="H165" s="239">
        <v>233.40000000000001</v>
      </c>
      <c r="I165" s="240"/>
      <c r="J165" s="236"/>
      <c r="K165" s="236"/>
      <c r="L165" s="241"/>
      <c r="M165" s="242"/>
      <c r="N165" s="243"/>
      <c r="O165" s="243"/>
      <c r="P165" s="243"/>
      <c r="Q165" s="243"/>
      <c r="R165" s="243"/>
      <c r="S165" s="243"/>
      <c r="T165" s="244"/>
      <c r="AT165" s="245" t="s">
        <v>214</v>
      </c>
      <c r="AU165" s="245" t="s">
        <v>85</v>
      </c>
      <c r="AV165" s="12" t="s">
        <v>85</v>
      </c>
      <c r="AW165" s="12" t="s">
        <v>36</v>
      </c>
      <c r="AX165" s="12" t="s">
        <v>75</v>
      </c>
      <c r="AY165" s="245" t="s">
        <v>199</v>
      </c>
    </row>
    <row r="166" s="12" customFormat="1">
      <c r="B166" s="235"/>
      <c r="C166" s="236"/>
      <c r="D166" s="231" t="s">
        <v>214</v>
      </c>
      <c r="E166" s="237" t="s">
        <v>30</v>
      </c>
      <c r="F166" s="238" t="s">
        <v>3602</v>
      </c>
      <c r="G166" s="236"/>
      <c r="H166" s="239">
        <v>1.9199999999999999</v>
      </c>
      <c r="I166" s="240"/>
      <c r="J166" s="236"/>
      <c r="K166" s="236"/>
      <c r="L166" s="241"/>
      <c r="M166" s="242"/>
      <c r="N166" s="243"/>
      <c r="O166" s="243"/>
      <c r="P166" s="243"/>
      <c r="Q166" s="243"/>
      <c r="R166" s="243"/>
      <c r="S166" s="243"/>
      <c r="T166" s="244"/>
      <c r="AT166" s="245" t="s">
        <v>214</v>
      </c>
      <c r="AU166" s="245" t="s">
        <v>85</v>
      </c>
      <c r="AV166" s="12" t="s">
        <v>85</v>
      </c>
      <c r="AW166" s="12" t="s">
        <v>36</v>
      </c>
      <c r="AX166" s="12" t="s">
        <v>75</v>
      </c>
      <c r="AY166" s="245" t="s">
        <v>199</v>
      </c>
    </row>
    <row r="167" s="13" customFormat="1">
      <c r="B167" s="246"/>
      <c r="C167" s="247"/>
      <c r="D167" s="231" t="s">
        <v>214</v>
      </c>
      <c r="E167" s="248" t="s">
        <v>30</v>
      </c>
      <c r="F167" s="249" t="s">
        <v>216</v>
      </c>
      <c r="G167" s="247"/>
      <c r="H167" s="250">
        <v>235.31999999999999</v>
      </c>
      <c r="I167" s="251"/>
      <c r="J167" s="247"/>
      <c r="K167" s="247"/>
      <c r="L167" s="252"/>
      <c r="M167" s="253"/>
      <c r="N167" s="254"/>
      <c r="O167" s="254"/>
      <c r="P167" s="254"/>
      <c r="Q167" s="254"/>
      <c r="R167" s="254"/>
      <c r="S167" s="254"/>
      <c r="T167" s="255"/>
      <c r="AT167" s="256" t="s">
        <v>214</v>
      </c>
      <c r="AU167" s="256" t="s">
        <v>85</v>
      </c>
      <c r="AV167" s="13" t="s">
        <v>206</v>
      </c>
      <c r="AW167" s="13" t="s">
        <v>4</v>
      </c>
      <c r="AX167" s="13" t="s">
        <v>83</v>
      </c>
      <c r="AY167" s="256" t="s">
        <v>199</v>
      </c>
    </row>
    <row r="168" s="1" customFormat="1" ht="16.5" customHeight="1">
      <c r="B168" s="37"/>
      <c r="C168" s="218" t="s">
        <v>7</v>
      </c>
      <c r="D168" s="218" t="s">
        <v>201</v>
      </c>
      <c r="E168" s="219" t="s">
        <v>590</v>
      </c>
      <c r="F168" s="220" t="s">
        <v>591</v>
      </c>
      <c r="G168" s="221" t="s">
        <v>236</v>
      </c>
      <c r="H168" s="222">
        <v>470.63999999999999</v>
      </c>
      <c r="I168" s="223"/>
      <c r="J168" s="224">
        <f>ROUND(I168*H168,2)</f>
        <v>0</v>
      </c>
      <c r="K168" s="220" t="s">
        <v>205</v>
      </c>
      <c r="L168" s="42"/>
      <c r="M168" s="225" t="s">
        <v>30</v>
      </c>
      <c r="N168" s="226" t="s">
        <v>46</v>
      </c>
      <c r="O168" s="82"/>
      <c r="P168" s="227">
        <f>O168*H168</f>
        <v>0</v>
      </c>
      <c r="Q168" s="227">
        <v>0</v>
      </c>
      <c r="R168" s="227">
        <f>Q168*H168</f>
        <v>0</v>
      </c>
      <c r="S168" s="227">
        <v>0</v>
      </c>
      <c r="T168" s="228">
        <f>S168*H168</f>
        <v>0</v>
      </c>
      <c r="AR168" s="229" t="s">
        <v>206</v>
      </c>
      <c r="AT168" s="229" t="s">
        <v>201</v>
      </c>
      <c r="AU168" s="229" t="s">
        <v>85</v>
      </c>
      <c r="AY168" s="16" t="s">
        <v>199</v>
      </c>
      <c r="BE168" s="230">
        <f>IF(N168="základní",J168,0)</f>
        <v>0</v>
      </c>
      <c r="BF168" s="230">
        <f>IF(N168="snížená",J168,0)</f>
        <v>0</v>
      </c>
      <c r="BG168" s="230">
        <f>IF(N168="zákl. přenesená",J168,0)</f>
        <v>0</v>
      </c>
      <c r="BH168" s="230">
        <f>IF(N168="sníž. přenesená",J168,0)</f>
        <v>0</v>
      </c>
      <c r="BI168" s="230">
        <f>IF(N168="nulová",J168,0)</f>
        <v>0</v>
      </c>
      <c r="BJ168" s="16" t="s">
        <v>83</v>
      </c>
      <c r="BK168" s="230">
        <f>ROUND(I168*H168,2)</f>
        <v>0</v>
      </c>
      <c r="BL168" s="16" t="s">
        <v>206</v>
      </c>
      <c r="BM168" s="229" t="s">
        <v>3606</v>
      </c>
    </row>
    <row r="169" s="1" customFormat="1">
      <c r="B169" s="37"/>
      <c r="C169" s="38"/>
      <c r="D169" s="231" t="s">
        <v>208</v>
      </c>
      <c r="E169" s="38"/>
      <c r="F169" s="232" t="s">
        <v>593</v>
      </c>
      <c r="G169" s="38"/>
      <c r="H169" s="38"/>
      <c r="I169" s="144"/>
      <c r="J169" s="38"/>
      <c r="K169" s="38"/>
      <c r="L169" s="42"/>
      <c r="M169" s="233"/>
      <c r="N169" s="82"/>
      <c r="O169" s="82"/>
      <c r="P169" s="82"/>
      <c r="Q169" s="82"/>
      <c r="R169" s="82"/>
      <c r="S169" s="82"/>
      <c r="T169" s="83"/>
      <c r="AT169" s="16" t="s">
        <v>208</v>
      </c>
      <c r="AU169" s="16" t="s">
        <v>85</v>
      </c>
    </row>
    <row r="170" s="1" customFormat="1">
      <c r="B170" s="37"/>
      <c r="C170" s="38"/>
      <c r="D170" s="231" t="s">
        <v>210</v>
      </c>
      <c r="E170" s="38"/>
      <c r="F170" s="234" t="s">
        <v>594</v>
      </c>
      <c r="G170" s="38"/>
      <c r="H170" s="38"/>
      <c r="I170" s="144"/>
      <c r="J170" s="38"/>
      <c r="K170" s="38"/>
      <c r="L170" s="42"/>
      <c r="M170" s="233"/>
      <c r="N170" s="82"/>
      <c r="O170" s="82"/>
      <c r="P170" s="82"/>
      <c r="Q170" s="82"/>
      <c r="R170" s="82"/>
      <c r="S170" s="82"/>
      <c r="T170" s="83"/>
      <c r="AT170" s="16" t="s">
        <v>210</v>
      </c>
      <c r="AU170" s="16" t="s">
        <v>85</v>
      </c>
    </row>
    <row r="171" s="1" customFormat="1" ht="16.5" customHeight="1">
      <c r="B171" s="37"/>
      <c r="C171" s="218" t="s">
        <v>381</v>
      </c>
      <c r="D171" s="218" t="s">
        <v>201</v>
      </c>
      <c r="E171" s="219" t="s">
        <v>1377</v>
      </c>
      <c r="F171" s="220" t="s">
        <v>1378</v>
      </c>
      <c r="G171" s="221" t="s">
        <v>221</v>
      </c>
      <c r="H171" s="222">
        <v>331.31999999999999</v>
      </c>
      <c r="I171" s="223"/>
      <c r="J171" s="224">
        <f>ROUND(I171*H171,2)</f>
        <v>0</v>
      </c>
      <c r="K171" s="220" t="s">
        <v>205</v>
      </c>
      <c r="L171" s="42"/>
      <c r="M171" s="225" t="s">
        <v>30</v>
      </c>
      <c r="N171" s="226" t="s">
        <v>46</v>
      </c>
      <c r="O171" s="82"/>
      <c r="P171" s="227">
        <f>O171*H171</f>
        <v>0</v>
      </c>
      <c r="Q171" s="227">
        <v>0</v>
      </c>
      <c r="R171" s="227">
        <f>Q171*H171</f>
        <v>0</v>
      </c>
      <c r="S171" s="227">
        <v>0</v>
      </c>
      <c r="T171" s="228">
        <f>S171*H171</f>
        <v>0</v>
      </c>
      <c r="AR171" s="229" t="s">
        <v>206</v>
      </c>
      <c r="AT171" s="229" t="s">
        <v>201</v>
      </c>
      <c r="AU171" s="229" t="s">
        <v>85</v>
      </c>
      <c r="AY171" s="16" t="s">
        <v>199</v>
      </c>
      <c r="BE171" s="230">
        <f>IF(N171="základní",J171,0)</f>
        <v>0</v>
      </c>
      <c r="BF171" s="230">
        <f>IF(N171="snížená",J171,0)</f>
        <v>0</v>
      </c>
      <c r="BG171" s="230">
        <f>IF(N171="zákl. přenesená",J171,0)</f>
        <v>0</v>
      </c>
      <c r="BH171" s="230">
        <f>IF(N171="sníž. přenesená",J171,0)</f>
        <v>0</v>
      </c>
      <c r="BI171" s="230">
        <f>IF(N171="nulová",J171,0)</f>
        <v>0</v>
      </c>
      <c r="BJ171" s="16" t="s">
        <v>83</v>
      </c>
      <c r="BK171" s="230">
        <f>ROUND(I171*H171,2)</f>
        <v>0</v>
      </c>
      <c r="BL171" s="16" t="s">
        <v>206</v>
      </c>
      <c r="BM171" s="229" t="s">
        <v>3607</v>
      </c>
    </row>
    <row r="172" s="1" customFormat="1">
      <c r="B172" s="37"/>
      <c r="C172" s="38"/>
      <c r="D172" s="231" t="s">
        <v>208</v>
      </c>
      <c r="E172" s="38"/>
      <c r="F172" s="232" t="s">
        <v>1380</v>
      </c>
      <c r="G172" s="38"/>
      <c r="H172" s="38"/>
      <c r="I172" s="144"/>
      <c r="J172" s="38"/>
      <c r="K172" s="38"/>
      <c r="L172" s="42"/>
      <c r="M172" s="233"/>
      <c r="N172" s="82"/>
      <c r="O172" s="82"/>
      <c r="P172" s="82"/>
      <c r="Q172" s="82"/>
      <c r="R172" s="82"/>
      <c r="S172" s="82"/>
      <c r="T172" s="83"/>
      <c r="AT172" s="16" t="s">
        <v>208</v>
      </c>
      <c r="AU172" s="16" t="s">
        <v>85</v>
      </c>
    </row>
    <row r="173" s="1" customFormat="1">
      <c r="B173" s="37"/>
      <c r="C173" s="38"/>
      <c r="D173" s="231" t="s">
        <v>210</v>
      </c>
      <c r="E173" s="38"/>
      <c r="F173" s="234" t="s">
        <v>1381</v>
      </c>
      <c r="G173" s="38"/>
      <c r="H173" s="38"/>
      <c r="I173" s="144"/>
      <c r="J173" s="38"/>
      <c r="K173" s="38"/>
      <c r="L173" s="42"/>
      <c r="M173" s="233"/>
      <c r="N173" s="82"/>
      <c r="O173" s="82"/>
      <c r="P173" s="82"/>
      <c r="Q173" s="82"/>
      <c r="R173" s="82"/>
      <c r="S173" s="82"/>
      <c r="T173" s="83"/>
      <c r="AT173" s="16" t="s">
        <v>210</v>
      </c>
      <c r="AU173" s="16" t="s">
        <v>85</v>
      </c>
    </row>
    <row r="174" s="12" customFormat="1">
      <c r="B174" s="235"/>
      <c r="C174" s="236"/>
      <c r="D174" s="231" t="s">
        <v>214</v>
      </c>
      <c r="E174" s="237" t="s">
        <v>30</v>
      </c>
      <c r="F174" s="238" t="s">
        <v>3594</v>
      </c>
      <c r="G174" s="236"/>
      <c r="H174" s="239">
        <v>566.63999999999999</v>
      </c>
      <c r="I174" s="240"/>
      <c r="J174" s="236"/>
      <c r="K174" s="236"/>
      <c r="L174" s="241"/>
      <c r="M174" s="242"/>
      <c r="N174" s="243"/>
      <c r="O174" s="243"/>
      <c r="P174" s="243"/>
      <c r="Q174" s="243"/>
      <c r="R174" s="243"/>
      <c r="S174" s="243"/>
      <c r="T174" s="244"/>
      <c r="AT174" s="245" t="s">
        <v>214</v>
      </c>
      <c r="AU174" s="245" t="s">
        <v>85</v>
      </c>
      <c r="AV174" s="12" t="s">
        <v>85</v>
      </c>
      <c r="AW174" s="12" t="s">
        <v>36</v>
      </c>
      <c r="AX174" s="12" t="s">
        <v>75</v>
      </c>
      <c r="AY174" s="245" t="s">
        <v>199</v>
      </c>
    </row>
    <row r="175" s="12" customFormat="1">
      <c r="B175" s="235"/>
      <c r="C175" s="236"/>
      <c r="D175" s="231" t="s">
        <v>214</v>
      </c>
      <c r="E175" s="237" t="s">
        <v>30</v>
      </c>
      <c r="F175" s="238" t="s">
        <v>3608</v>
      </c>
      <c r="G175" s="236"/>
      <c r="H175" s="239">
        <v>-233.40000000000001</v>
      </c>
      <c r="I175" s="240"/>
      <c r="J175" s="236"/>
      <c r="K175" s="236"/>
      <c r="L175" s="241"/>
      <c r="M175" s="242"/>
      <c r="N175" s="243"/>
      <c r="O175" s="243"/>
      <c r="P175" s="243"/>
      <c r="Q175" s="243"/>
      <c r="R175" s="243"/>
      <c r="S175" s="243"/>
      <c r="T175" s="244"/>
      <c r="AT175" s="245" t="s">
        <v>214</v>
      </c>
      <c r="AU175" s="245" t="s">
        <v>85</v>
      </c>
      <c r="AV175" s="12" t="s">
        <v>85</v>
      </c>
      <c r="AW175" s="12" t="s">
        <v>36</v>
      </c>
      <c r="AX175" s="12" t="s">
        <v>75</v>
      </c>
      <c r="AY175" s="245" t="s">
        <v>199</v>
      </c>
    </row>
    <row r="176" s="12" customFormat="1">
      <c r="B176" s="235"/>
      <c r="C176" s="236"/>
      <c r="D176" s="231" t="s">
        <v>214</v>
      </c>
      <c r="E176" s="237" t="s">
        <v>30</v>
      </c>
      <c r="F176" s="238" t="s">
        <v>3609</v>
      </c>
      <c r="G176" s="236"/>
      <c r="H176" s="239">
        <v>-1.9199999999999999</v>
      </c>
      <c r="I176" s="240"/>
      <c r="J176" s="236"/>
      <c r="K176" s="236"/>
      <c r="L176" s="241"/>
      <c r="M176" s="242"/>
      <c r="N176" s="243"/>
      <c r="O176" s="243"/>
      <c r="P176" s="243"/>
      <c r="Q176" s="243"/>
      <c r="R176" s="243"/>
      <c r="S176" s="243"/>
      <c r="T176" s="244"/>
      <c r="AT176" s="245" t="s">
        <v>214</v>
      </c>
      <c r="AU176" s="245" t="s">
        <v>85</v>
      </c>
      <c r="AV176" s="12" t="s">
        <v>85</v>
      </c>
      <c r="AW176" s="12" t="s">
        <v>36</v>
      </c>
      <c r="AX176" s="12" t="s">
        <v>75</v>
      </c>
      <c r="AY176" s="245" t="s">
        <v>199</v>
      </c>
    </row>
    <row r="177" s="13" customFormat="1">
      <c r="B177" s="246"/>
      <c r="C177" s="247"/>
      <c r="D177" s="231" t="s">
        <v>214</v>
      </c>
      <c r="E177" s="248" t="s">
        <v>30</v>
      </c>
      <c r="F177" s="249" t="s">
        <v>216</v>
      </c>
      <c r="G177" s="247"/>
      <c r="H177" s="250">
        <v>331.31999999999999</v>
      </c>
      <c r="I177" s="251"/>
      <c r="J177" s="247"/>
      <c r="K177" s="247"/>
      <c r="L177" s="252"/>
      <c r="M177" s="253"/>
      <c r="N177" s="254"/>
      <c r="O177" s="254"/>
      <c r="P177" s="254"/>
      <c r="Q177" s="254"/>
      <c r="R177" s="254"/>
      <c r="S177" s="254"/>
      <c r="T177" s="255"/>
      <c r="AT177" s="256" t="s">
        <v>214</v>
      </c>
      <c r="AU177" s="256" t="s">
        <v>85</v>
      </c>
      <c r="AV177" s="13" t="s">
        <v>206</v>
      </c>
      <c r="AW177" s="13" t="s">
        <v>4</v>
      </c>
      <c r="AX177" s="13" t="s">
        <v>83</v>
      </c>
      <c r="AY177" s="256" t="s">
        <v>199</v>
      </c>
    </row>
    <row r="178" s="1" customFormat="1" ht="16.5" customHeight="1">
      <c r="B178" s="37"/>
      <c r="C178" s="218" t="s">
        <v>389</v>
      </c>
      <c r="D178" s="218" t="s">
        <v>201</v>
      </c>
      <c r="E178" s="219" t="s">
        <v>1383</v>
      </c>
      <c r="F178" s="220" t="s">
        <v>1384</v>
      </c>
      <c r="G178" s="221" t="s">
        <v>221</v>
      </c>
      <c r="H178" s="222">
        <v>186.72</v>
      </c>
      <c r="I178" s="223"/>
      <c r="J178" s="224">
        <f>ROUND(I178*H178,2)</f>
        <v>0</v>
      </c>
      <c r="K178" s="220" t="s">
        <v>205</v>
      </c>
      <c r="L178" s="42"/>
      <c r="M178" s="225" t="s">
        <v>30</v>
      </c>
      <c r="N178" s="226" t="s">
        <v>46</v>
      </c>
      <c r="O178" s="82"/>
      <c r="P178" s="227">
        <f>O178*H178</f>
        <v>0</v>
      </c>
      <c r="Q178" s="227">
        <v>0</v>
      </c>
      <c r="R178" s="227">
        <f>Q178*H178</f>
        <v>0</v>
      </c>
      <c r="S178" s="227">
        <v>0</v>
      </c>
      <c r="T178" s="228">
        <f>S178*H178</f>
        <v>0</v>
      </c>
      <c r="AR178" s="229" t="s">
        <v>206</v>
      </c>
      <c r="AT178" s="229" t="s">
        <v>201</v>
      </c>
      <c r="AU178" s="229" t="s">
        <v>85</v>
      </c>
      <c r="AY178" s="16" t="s">
        <v>199</v>
      </c>
      <c r="BE178" s="230">
        <f>IF(N178="základní",J178,0)</f>
        <v>0</v>
      </c>
      <c r="BF178" s="230">
        <f>IF(N178="snížená",J178,0)</f>
        <v>0</v>
      </c>
      <c r="BG178" s="230">
        <f>IF(N178="zákl. přenesená",J178,0)</f>
        <v>0</v>
      </c>
      <c r="BH178" s="230">
        <f>IF(N178="sníž. přenesená",J178,0)</f>
        <v>0</v>
      </c>
      <c r="BI178" s="230">
        <f>IF(N178="nulová",J178,0)</f>
        <v>0</v>
      </c>
      <c r="BJ178" s="16" t="s">
        <v>83</v>
      </c>
      <c r="BK178" s="230">
        <f>ROUND(I178*H178,2)</f>
        <v>0</v>
      </c>
      <c r="BL178" s="16" t="s">
        <v>206</v>
      </c>
      <c r="BM178" s="229" t="s">
        <v>3610</v>
      </c>
    </row>
    <row r="179" s="1" customFormat="1">
      <c r="B179" s="37"/>
      <c r="C179" s="38"/>
      <c r="D179" s="231" t="s">
        <v>208</v>
      </c>
      <c r="E179" s="38"/>
      <c r="F179" s="232" t="s">
        <v>1386</v>
      </c>
      <c r="G179" s="38"/>
      <c r="H179" s="38"/>
      <c r="I179" s="144"/>
      <c r="J179" s="38"/>
      <c r="K179" s="38"/>
      <c r="L179" s="42"/>
      <c r="M179" s="233"/>
      <c r="N179" s="82"/>
      <c r="O179" s="82"/>
      <c r="P179" s="82"/>
      <c r="Q179" s="82"/>
      <c r="R179" s="82"/>
      <c r="S179" s="82"/>
      <c r="T179" s="83"/>
      <c r="AT179" s="16" t="s">
        <v>208</v>
      </c>
      <c r="AU179" s="16" t="s">
        <v>85</v>
      </c>
    </row>
    <row r="180" s="1" customFormat="1">
      <c r="B180" s="37"/>
      <c r="C180" s="38"/>
      <c r="D180" s="231" t="s">
        <v>210</v>
      </c>
      <c r="E180" s="38"/>
      <c r="F180" s="234" t="s">
        <v>1387</v>
      </c>
      <c r="G180" s="38"/>
      <c r="H180" s="38"/>
      <c r="I180" s="144"/>
      <c r="J180" s="38"/>
      <c r="K180" s="38"/>
      <c r="L180" s="42"/>
      <c r="M180" s="233"/>
      <c r="N180" s="82"/>
      <c r="O180" s="82"/>
      <c r="P180" s="82"/>
      <c r="Q180" s="82"/>
      <c r="R180" s="82"/>
      <c r="S180" s="82"/>
      <c r="T180" s="83"/>
      <c r="AT180" s="16" t="s">
        <v>210</v>
      </c>
      <c r="AU180" s="16" t="s">
        <v>85</v>
      </c>
    </row>
    <row r="181" s="12" customFormat="1">
      <c r="B181" s="235"/>
      <c r="C181" s="236"/>
      <c r="D181" s="231" t="s">
        <v>214</v>
      </c>
      <c r="E181" s="237" t="s">
        <v>30</v>
      </c>
      <c r="F181" s="238" t="s">
        <v>3611</v>
      </c>
      <c r="G181" s="236"/>
      <c r="H181" s="239">
        <v>186.72</v>
      </c>
      <c r="I181" s="240"/>
      <c r="J181" s="236"/>
      <c r="K181" s="236"/>
      <c r="L181" s="241"/>
      <c r="M181" s="242"/>
      <c r="N181" s="243"/>
      <c r="O181" s="243"/>
      <c r="P181" s="243"/>
      <c r="Q181" s="243"/>
      <c r="R181" s="243"/>
      <c r="S181" s="243"/>
      <c r="T181" s="244"/>
      <c r="AT181" s="245" t="s">
        <v>214</v>
      </c>
      <c r="AU181" s="245" t="s">
        <v>85</v>
      </c>
      <c r="AV181" s="12" t="s">
        <v>85</v>
      </c>
      <c r="AW181" s="12" t="s">
        <v>36</v>
      </c>
      <c r="AX181" s="12" t="s">
        <v>83</v>
      </c>
      <c r="AY181" s="245" t="s">
        <v>199</v>
      </c>
    </row>
    <row r="182" s="1" customFormat="1" ht="16.5" customHeight="1">
      <c r="B182" s="37"/>
      <c r="C182" s="263" t="s">
        <v>394</v>
      </c>
      <c r="D182" s="263" t="s">
        <v>774</v>
      </c>
      <c r="E182" s="264" t="s">
        <v>1389</v>
      </c>
      <c r="F182" s="265" t="s">
        <v>1390</v>
      </c>
      <c r="G182" s="266" t="s">
        <v>236</v>
      </c>
      <c r="H182" s="267">
        <v>373.44</v>
      </c>
      <c r="I182" s="268"/>
      <c r="J182" s="269">
        <f>ROUND(I182*H182,2)</f>
        <v>0</v>
      </c>
      <c r="K182" s="265" t="s">
        <v>205</v>
      </c>
      <c r="L182" s="270"/>
      <c r="M182" s="271" t="s">
        <v>30</v>
      </c>
      <c r="N182" s="272" t="s">
        <v>46</v>
      </c>
      <c r="O182" s="82"/>
      <c r="P182" s="227">
        <f>O182*H182</f>
        <v>0</v>
      </c>
      <c r="Q182" s="227">
        <v>1</v>
      </c>
      <c r="R182" s="227">
        <f>Q182*H182</f>
        <v>373.44</v>
      </c>
      <c r="S182" s="227">
        <v>0</v>
      </c>
      <c r="T182" s="228">
        <f>S182*H182</f>
        <v>0</v>
      </c>
      <c r="AR182" s="229" t="s">
        <v>263</v>
      </c>
      <c r="AT182" s="229" t="s">
        <v>774</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3612</v>
      </c>
    </row>
    <row r="183" s="1" customFormat="1">
      <c r="B183" s="37"/>
      <c r="C183" s="38"/>
      <c r="D183" s="231" t="s">
        <v>208</v>
      </c>
      <c r="E183" s="38"/>
      <c r="F183" s="232" t="s">
        <v>1390</v>
      </c>
      <c r="G183" s="38"/>
      <c r="H183" s="38"/>
      <c r="I183" s="144"/>
      <c r="J183" s="38"/>
      <c r="K183" s="38"/>
      <c r="L183" s="42"/>
      <c r="M183" s="233"/>
      <c r="N183" s="82"/>
      <c r="O183" s="82"/>
      <c r="P183" s="82"/>
      <c r="Q183" s="82"/>
      <c r="R183" s="82"/>
      <c r="S183" s="82"/>
      <c r="T183" s="83"/>
      <c r="AT183" s="16" t="s">
        <v>208</v>
      </c>
      <c r="AU183" s="16" t="s">
        <v>85</v>
      </c>
    </row>
    <row r="184" s="1" customFormat="1" ht="16.5" customHeight="1">
      <c r="B184" s="37"/>
      <c r="C184" s="218" t="s">
        <v>401</v>
      </c>
      <c r="D184" s="218" t="s">
        <v>201</v>
      </c>
      <c r="E184" s="219" t="s">
        <v>1571</v>
      </c>
      <c r="F184" s="220" t="s">
        <v>1572</v>
      </c>
      <c r="G184" s="221" t="s">
        <v>204</v>
      </c>
      <c r="H184" s="222">
        <v>27</v>
      </c>
      <c r="I184" s="223"/>
      <c r="J184" s="224">
        <f>ROUND(I184*H184,2)</f>
        <v>0</v>
      </c>
      <c r="K184" s="220" t="s">
        <v>205</v>
      </c>
      <c r="L184" s="42"/>
      <c r="M184" s="225" t="s">
        <v>30</v>
      </c>
      <c r="N184" s="226" t="s">
        <v>46</v>
      </c>
      <c r="O184" s="82"/>
      <c r="P184" s="227">
        <f>O184*H184</f>
        <v>0</v>
      </c>
      <c r="Q184" s="227">
        <v>0</v>
      </c>
      <c r="R184" s="227">
        <f>Q184*H184</f>
        <v>0</v>
      </c>
      <c r="S184" s="227">
        <v>0</v>
      </c>
      <c r="T184" s="228">
        <f>S184*H184</f>
        <v>0</v>
      </c>
      <c r="AR184" s="229" t="s">
        <v>206</v>
      </c>
      <c r="AT184" s="229" t="s">
        <v>201</v>
      </c>
      <c r="AU184" s="229" t="s">
        <v>85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3613</v>
      </c>
    </row>
    <row r="185" s="1" customFormat="1">
      <c r="B185" s="37"/>
      <c r="C185" s="38"/>
      <c r="D185" s="231" t="s">
        <v>208</v>
      </c>
      <c r="E185" s="38"/>
      <c r="F185" s="232" t="s">
        <v>1574</v>
      </c>
      <c r="G185" s="38"/>
      <c r="H185" s="38"/>
      <c r="I185" s="144"/>
      <c r="J185" s="38"/>
      <c r="K185" s="38"/>
      <c r="L185" s="42"/>
      <c r="M185" s="233"/>
      <c r="N185" s="82"/>
      <c r="O185" s="82"/>
      <c r="P185" s="82"/>
      <c r="Q185" s="82"/>
      <c r="R185" s="82"/>
      <c r="S185" s="82"/>
      <c r="T185" s="83"/>
      <c r="AT185" s="16" t="s">
        <v>208</v>
      </c>
      <c r="AU185" s="16" t="s">
        <v>85</v>
      </c>
    </row>
    <row r="186" s="1" customFormat="1">
      <c r="B186" s="37"/>
      <c r="C186" s="38"/>
      <c r="D186" s="231" t="s">
        <v>210</v>
      </c>
      <c r="E186" s="38"/>
      <c r="F186" s="234" t="s">
        <v>600</v>
      </c>
      <c r="G186" s="38"/>
      <c r="H186" s="38"/>
      <c r="I186" s="144"/>
      <c r="J186" s="38"/>
      <c r="K186" s="38"/>
      <c r="L186" s="42"/>
      <c r="M186" s="233"/>
      <c r="N186" s="82"/>
      <c r="O186" s="82"/>
      <c r="P186" s="82"/>
      <c r="Q186" s="82"/>
      <c r="R186" s="82"/>
      <c r="S186" s="82"/>
      <c r="T186" s="83"/>
      <c r="AT186" s="16" t="s">
        <v>210</v>
      </c>
      <c r="AU186" s="16" t="s">
        <v>85</v>
      </c>
    </row>
    <row r="187" s="12" customFormat="1">
      <c r="B187" s="235"/>
      <c r="C187" s="236"/>
      <c r="D187" s="231" t="s">
        <v>214</v>
      </c>
      <c r="E187" s="237" t="s">
        <v>30</v>
      </c>
      <c r="F187" s="238" t="s">
        <v>3614</v>
      </c>
      <c r="G187" s="236"/>
      <c r="H187" s="239">
        <v>27</v>
      </c>
      <c r="I187" s="240"/>
      <c r="J187" s="236"/>
      <c r="K187" s="236"/>
      <c r="L187" s="241"/>
      <c r="M187" s="242"/>
      <c r="N187" s="243"/>
      <c r="O187" s="243"/>
      <c r="P187" s="243"/>
      <c r="Q187" s="243"/>
      <c r="R187" s="243"/>
      <c r="S187" s="243"/>
      <c r="T187" s="244"/>
      <c r="AT187" s="245" t="s">
        <v>214</v>
      </c>
      <c r="AU187" s="245" t="s">
        <v>85</v>
      </c>
      <c r="AV187" s="12" t="s">
        <v>85</v>
      </c>
      <c r="AW187" s="12" t="s">
        <v>36</v>
      </c>
      <c r="AX187" s="12" t="s">
        <v>83</v>
      </c>
      <c r="AY187" s="245" t="s">
        <v>199</v>
      </c>
    </row>
    <row r="188" s="1" customFormat="1" ht="16.5" customHeight="1">
      <c r="B188" s="37"/>
      <c r="C188" s="218" t="s">
        <v>408</v>
      </c>
      <c r="D188" s="218" t="s">
        <v>201</v>
      </c>
      <c r="E188" s="219" t="s">
        <v>1576</v>
      </c>
      <c r="F188" s="220" t="s">
        <v>1577</v>
      </c>
      <c r="G188" s="221" t="s">
        <v>204</v>
      </c>
      <c r="H188" s="222">
        <v>27</v>
      </c>
      <c r="I188" s="223"/>
      <c r="J188" s="224">
        <f>ROUND(I188*H188,2)</f>
        <v>0</v>
      </c>
      <c r="K188" s="220" t="s">
        <v>205</v>
      </c>
      <c r="L188" s="42"/>
      <c r="M188" s="225" t="s">
        <v>30</v>
      </c>
      <c r="N188" s="226" t="s">
        <v>46</v>
      </c>
      <c r="O188" s="82"/>
      <c r="P188" s="227">
        <f>O188*H188</f>
        <v>0</v>
      </c>
      <c r="Q188" s="227">
        <v>0</v>
      </c>
      <c r="R188" s="227">
        <f>Q188*H188</f>
        <v>0</v>
      </c>
      <c r="S188" s="227">
        <v>0</v>
      </c>
      <c r="T188" s="228">
        <f>S188*H188</f>
        <v>0</v>
      </c>
      <c r="AR188" s="229" t="s">
        <v>206</v>
      </c>
      <c r="AT188" s="229" t="s">
        <v>201</v>
      </c>
      <c r="AU188" s="229" t="s">
        <v>85</v>
      </c>
      <c r="AY188" s="16" t="s">
        <v>199</v>
      </c>
      <c r="BE188" s="230">
        <f>IF(N188="základní",J188,0)</f>
        <v>0</v>
      </c>
      <c r="BF188" s="230">
        <f>IF(N188="snížená",J188,0)</f>
        <v>0</v>
      </c>
      <c r="BG188" s="230">
        <f>IF(N188="zákl. přenesená",J188,0)</f>
        <v>0</v>
      </c>
      <c r="BH188" s="230">
        <f>IF(N188="sníž. přenesená",J188,0)</f>
        <v>0</v>
      </c>
      <c r="BI188" s="230">
        <f>IF(N188="nulová",J188,0)</f>
        <v>0</v>
      </c>
      <c r="BJ188" s="16" t="s">
        <v>83</v>
      </c>
      <c r="BK188" s="230">
        <f>ROUND(I188*H188,2)</f>
        <v>0</v>
      </c>
      <c r="BL188" s="16" t="s">
        <v>206</v>
      </c>
      <c r="BM188" s="229" t="s">
        <v>3615</v>
      </c>
    </row>
    <row r="189" s="1" customFormat="1">
      <c r="B189" s="37"/>
      <c r="C189" s="38"/>
      <c r="D189" s="231" t="s">
        <v>208</v>
      </c>
      <c r="E189" s="38"/>
      <c r="F189" s="232" t="s">
        <v>1579</v>
      </c>
      <c r="G189" s="38"/>
      <c r="H189" s="38"/>
      <c r="I189" s="144"/>
      <c r="J189" s="38"/>
      <c r="K189" s="38"/>
      <c r="L189" s="42"/>
      <c r="M189" s="233"/>
      <c r="N189" s="82"/>
      <c r="O189" s="82"/>
      <c r="P189" s="82"/>
      <c r="Q189" s="82"/>
      <c r="R189" s="82"/>
      <c r="S189" s="82"/>
      <c r="T189" s="83"/>
      <c r="AT189" s="16" t="s">
        <v>208</v>
      </c>
      <c r="AU189" s="16" t="s">
        <v>85</v>
      </c>
    </row>
    <row r="190" s="1" customFormat="1">
      <c r="B190" s="37"/>
      <c r="C190" s="38"/>
      <c r="D190" s="231" t="s">
        <v>210</v>
      </c>
      <c r="E190" s="38"/>
      <c r="F190" s="234" t="s">
        <v>1580</v>
      </c>
      <c r="G190" s="38"/>
      <c r="H190" s="38"/>
      <c r="I190" s="144"/>
      <c r="J190" s="38"/>
      <c r="K190" s="38"/>
      <c r="L190" s="42"/>
      <c r="M190" s="233"/>
      <c r="N190" s="82"/>
      <c r="O190" s="82"/>
      <c r="P190" s="82"/>
      <c r="Q190" s="82"/>
      <c r="R190" s="82"/>
      <c r="S190" s="82"/>
      <c r="T190" s="83"/>
      <c r="AT190" s="16" t="s">
        <v>210</v>
      </c>
      <c r="AU190" s="16" t="s">
        <v>85</v>
      </c>
    </row>
    <row r="191" s="12" customFormat="1">
      <c r="B191" s="235"/>
      <c r="C191" s="236"/>
      <c r="D191" s="231" t="s">
        <v>214</v>
      </c>
      <c r="E191" s="237" t="s">
        <v>30</v>
      </c>
      <c r="F191" s="238" t="s">
        <v>3614</v>
      </c>
      <c r="G191" s="236"/>
      <c r="H191" s="239">
        <v>27</v>
      </c>
      <c r="I191" s="240"/>
      <c r="J191" s="236"/>
      <c r="K191" s="236"/>
      <c r="L191" s="241"/>
      <c r="M191" s="242"/>
      <c r="N191" s="243"/>
      <c r="O191" s="243"/>
      <c r="P191" s="243"/>
      <c r="Q191" s="243"/>
      <c r="R191" s="243"/>
      <c r="S191" s="243"/>
      <c r="T191" s="244"/>
      <c r="AT191" s="245" t="s">
        <v>214</v>
      </c>
      <c r="AU191" s="245" t="s">
        <v>85</v>
      </c>
      <c r="AV191" s="12" t="s">
        <v>85</v>
      </c>
      <c r="AW191" s="12" t="s">
        <v>36</v>
      </c>
      <c r="AX191" s="12" t="s">
        <v>83</v>
      </c>
      <c r="AY191" s="245" t="s">
        <v>199</v>
      </c>
    </row>
    <row r="192" s="1" customFormat="1" ht="16.5" customHeight="1">
      <c r="B192" s="37"/>
      <c r="C192" s="263" t="s">
        <v>413</v>
      </c>
      <c r="D192" s="263" t="s">
        <v>774</v>
      </c>
      <c r="E192" s="264" t="s">
        <v>1581</v>
      </c>
      <c r="F192" s="265" t="s">
        <v>1582</v>
      </c>
      <c r="G192" s="266" t="s">
        <v>1583</v>
      </c>
      <c r="H192" s="267">
        <v>1.0960000000000001</v>
      </c>
      <c r="I192" s="268"/>
      <c r="J192" s="269">
        <f>ROUND(I192*H192,2)</f>
        <v>0</v>
      </c>
      <c r="K192" s="265" t="s">
        <v>205</v>
      </c>
      <c r="L192" s="270"/>
      <c r="M192" s="271" t="s">
        <v>30</v>
      </c>
      <c r="N192" s="272" t="s">
        <v>46</v>
      </c>
      <c r="O192" s="82"/>
      <c r="P192" s="227">
        <f>O192*H192</f>
        <v>0</v>
      </c>
      <c r="Q192" s="227">
        <v>0.001</v>
      </c>
      <c r="R192" s="227">
        <f>Q192*H192</f>
        <v>0.0010960000000000002</v>
      </c>
      <c r="S192" s="227">
        <v>0</v>
      </c>
      <c r="T192" s="228">
        <f>S192*H192</f>
        <v>0</v>
      </c>
      <c r="AR192" s="229" t="s">
        <v>263</v>
      </c>
      <c r="AT192" s="229" t="s">
        <v>774</v>
      </c>
      <c r="AU192" s="229" t="s">
        <v>85</v>
      </c>
      <c r="AY192" s="16" t="s">
        <v>199</v>
      </c>
      <c r="BE192" s="230">
        <f>IF(N192="základní",J192,0)</f>
        <v>0</v>
      </c>
      <c r="BF192" s="230">
        <f>IF(N192="snížená",J192,0)</f>
        <v>0</v>
      </c>
      <c r="BG192" s="230">
        <f>IF(N192="zákl. přenesená",J192,0)</f>
        <v>0</v>
      </c>
      <c r="BH192" s="230">
        <f>IF(N192="sníž. přenesená",J192,0)</f>
        <v>0</v>
      </c>
      <c r="BI192" s="230">
        <f>IF(N192="nulová",J192,0)</f>
        <v>0</v>
      </c>
      <c r="BJ192" s="16" t="s">
        <v>83</v>
      </c>
      <c r="BK192" s="230">
        <f>ROUND(I192*H192,2)</f>
        <v>0</v>
      </c>
      <c r="BL192" s="16" t="s">
        <v>206</v>
      </c>
      <c r="BM192" s="229" t="s">
        <v>3616</v>
      </c>
    </row>
    <row r="193" s="1" customFormat="1">
      <c r="B193" s="37"/>
      <c r="C193" s="38"/>
      <c r="D193" s="231" t="s">
        <v>208</v>
      </c>
      <c r="E193" s="38"/>
      <c r="F193" s="232" t="s">
        <v>1582</v>
      </c>
      <c r="G193" s="38"/>
      <c r="H193" s="38"/>
      <c r="I193" s="144"/>
      <c r="J193" s="38"/>
      <c r="K193" s="38"/>
      <c r="L193" s="42"/>
      <c r="M193" s="233"/>
      <c r="N193" s="82"/>
      <c r="O193" s="82"/>
      <c r="P193" s="82"/>
      <c r="Q193" s="82"/>
      <c r="R193" s="82"/>
      <c r="S193" s="82"/>
      <c r="T193" s="83"/>
      <c r="AT193" s="16" t="s">
        <v>208</v>
      </c>
      <c r="AU193" s="16" t="s">
        <v>85</v>
      </c>
    </row>
    <row r="194" s="1" customFormat="1" ht="16.5" customHeight="1">
      <c r="B194" s="37"/>
      <c r="C194" s="218" t="s">
        <v>420</v>
      </c>
      <c r="D194" s="218" t="s">
        <v>201</v>
      </c>
      <c r="E194" s="219" t="s">
        <v>1585</v>
      </c>
      <c r="F194" s="220" t="s">
        <v>1586</v>
      </c>
      <c r="G194" s="221" t="s">
        <v>204</v>
      </c>
      <c r="H194" s="222">
        <v>27</v>
      </c>
      <c r="I194" s="223"/>
      <c r="J194" s="224">
        <f>ROUND(I194*H194,2)</f>
        <v>0</v>
      </c>
      <c r="K194" s="220" t="s">
        <v>205</v>
      </c>
      <c r="L194" s="42"/>
      <c r="M194" s="225" t="s">
        <v>30</v>
      </c>
      <c r="N194" s="226" t="s">
        <v>46</v>
      </c>
      <c r="O194" s="82"/>
      <c r="P194" s="227">
        <f>O194*H194</f>
        <v>0</v>
      </c>
      <c r="Q194" s="227">
        <v>0</v>
      </c>
      <c r="R194" s="227">
        <f>Q194*H194</f>
        <v>0</v>
      </c>
      <c r="S194" s="227">
        <v>0</v>
      </c>
      <c r="T194" s="228">
        <f>S194*H194</f>
        <v>0</v>
      </c>
      <c r="AR194" s="229" t="s">
        <v>206</v>
      </c>
      <c r="AT194" s="229" t="s">
        <v>201</v>
      </c>
      <c r="AU194" s="229" t="s">
        <v>85</v>
      </c>
      <c r="AY194" s="16" t="s">
        <v>199</v>
      </c>
      <c r="BE194" s="230">
        <f>IF(N194="základní",J194,0)</f>
        <v>0</v>
      </c>
      <c r="BF194" s="230">
        <f>IF(N194="snížená",J194,0)</f>
        <v>0</v>
      </c>
      <c r="BG194" s="230">
        <f>IF(N194="zákl. přenesená",J194,0)</f>
        <v>0</v>
      </c>
      <c r="BH194" s="230">
        <f>IF(N194="sníž. přenesená",J194,0)</f>
        <v>0</v>
      </c>
      <c r="BI194" s="230">
        <f>IF(N194="nulová",J194,0)</f>
        <v>0</v>
      </c>
      <c r="BJ194" s="16" t="s">
        <v>83</v>
      </c>
      <c r="BK194" s="230">
        <f>ROUND(I194*H194,2)</f>
        <v>0</v>
      </c>
      <c r="BL194" s="16" t="s">
        <v>206</v>
      </c>
      <c r="BM194" s="229" t="s">
        <v>3617</v>
      </c>
    </row>
    <row r="195" s="1" customFormat="1">
      <c r="B195" s="37"/>
      <c r="C195" s="38"/>
      <c r="D195" s="231" t="s">
        <v>208</v>
      </c>
      <c r="E195" s="38"/>
      <c r="F195" s="232" t="s">
        <v>1588</v>
      </c>
      <c r="G195" s="38"/>
      <c r="H195" s="38"/>
      <c r="I195" s="144"/>
      <c r="J195" s="38"/>
      <c r="K195" s="38"/>
      <c r="L195" s="42"/>
      <c r="M195" s="233"/>
      <c r="N195" s="82"/>
      <c r="O195" s="82"/>
      <c r="P195" s="82"/>
      <c r="Q195" s="82"/>
      <c r="R195" s="82"/>
      <c r="S195" s="82"/>
      <c r="T195" s="83"/>
      <c r="AT195" s="16" t="s">
        <v>208</v>
      </c>
      <c r="AU195" s="16" t="s">
        <v>85</v>
      </c>
    </row>
    <row r="196" s="1" customFormat="1">
      <c r="B196" s="37"/>
      <c r="C196" s="38"/>
      <c r="D196" s="231" t="s">
        <v>210</v>
      </c>
      <c r="E196" s="38"/>
      <c r="F196" s="234" t="s">
        <v>1396</v>
      </c>
      <c r="G196" s="38"/>
      <c r="H196" s="38"/>
      <c r="I196" s="144"/>
      <c r="J196" s="38"/>
      <c r="K196" s="38"/>
      <c r="L196" s="42"/>
      <c r="M196" s="233"/>
      <c r="N196" s="82"/>
      <c r="O196" s="82"/>
      <c r="P196" s="82"/>
      <c r="Q196" s="82"/>
      <c r="R196" s="82"/>
      <c r="S196" s="82"/>
      <c r="T196" s="83"/>
      <c r="AT196" s="16" t="s">
        <v>210</v>
      </c>
      <c r="AU196" s="16" t="s">
        <v>85</v>
      </c>
    </row>
    <row r="197" s="12" customFormat="1">
      <c r="B197" s="235"/>
      <c r="C197" s="236"/>
      <c r="D197" s="231" t="s">
        <v>214</v>
      </c>
      <c r="E197" s="237" t="s">
        <v>30</v>
      </c>
      <c r="F197" s="238" t="s">
        <v>3614</v>
      </c>
      <c r="G197" s="236"/>
      <c r="H197" s="239">
        <v>27</v>
      </c>
      <c r="I197" s="240"/>
      <c r="J197" s="236"/>
      <c r="K197" s="236"/>
      <c r="L197" s="241"/>
      <c r="M197" s="242"/>
      <c r="N197" s="243"/>
      <c r="O197" s="243"/>
      <c r="P197" s="243"/>
      <c r="Q197" s="243"/>
      <c r="R197" s="243"/>
      <c r="S197" s="243"/>
      <c r="T197" s="244"/>
      <c r="AT197" s="245" t="s">
        <v>214</v>
      </c>
      <c r="AU197" s="245" t="s">
        <v>85</v>
      </c>
      <c r="AV197" s="12" t="s">
        <v>85</v>
      </c>
      <c r="AW197" s="12" t="s">
        <v>36</v>
      </c>
      <c r="AX197" s="12" t="s">
        <v>83</v>
      </c>
      <c r="AY197" s="245" t="s">
        <v>199</v>
      </c>
    </row>
    <row r="198" s="1" customFormat="1" ht="16.5" customHeight="1">
      <c r="B198" s="37"/>
      <c r="C198" s="218" t="s">
        <v>426</v>
      </c>
      <c r="D198" s="218" t="s">
        <v>201</v>
      </c>
      <c r="E198" s="219" t="s">
        <v>1392</v>
      </c>
      <c r="F198" s="220" t="s">
        <v>1393</v>
      </c>
      <c r="G198" s="221" t="s">
        <v>204</v>
      </c>
      <c r="H198" s="222">
        <v>72.799999999999997</v>
      </c>
      <c r="I198" s="223"/>
      <c r="J198" s="224">
        <f>ROUND(I198*H198,2)</f>
        <v>0</v>
      </c>
      <c r="K198" s="220" t="s">
        <v>205</v>
      </c>
      <c r="L198" s="42"/>
      <c r="M198" s="225" t="s">
        <v>30</v>
      </c>
      <c r="N198" s="226" t="s">
        <v>46</v>
      </c>
      <c r="O198" s="82"/>
      <c r="P198" s="227">
        <f>O198*H198</f>
        <v>0</v>
      </c>
      <c r="Q198" s="227">
        <v>0</v>
      </c>
      <c r="R198" s="227">
        <f>Q198*H198</f>
        <v>0</v>
      </c>
      <c r="S198" s="227">
        <v>0</v>
      </c>
      <c r="T198" s="228">
        <f>S198*H198</f>
        <v>0</v>
      </c>
      <c r="AR198" s="229" t="s">
        <v>206</v>
      </c>
      <c r="AT198" s="229" t="s">
        <v>201</v>
      </c>
      <c r="AU198" s="229" t="s">
        <v>85</v>
      </c>
      <c r="AY198" s="16" t="s">
        <v>199</v>
      </c>
      <c r="BE198" s="230">
        <f>IF(N198="základní",J198,0)</f>
        <v>0</v>
      </c>
      <c r="BF198" s="230">
        <f>IF(N198="snížená",J198,0)</f>
        <v>0</v>
      </c>
      <c r="BG198" s="230">
        <f>IF(N198="zákl. přenesená",J198,0)</f>
        <v>0</v>
      </c>
      <c r="BH198" s="230">
        <f>IF(N198="sníž. přenesená",J198,0)</f>
        <v>0</v>
      </c>
      <c r="BI198" s="230">
        <f>IF(N198="nulová",J198,0)</f>
        <v>0</v>
      </c>
      <c r="BJ198" s="16" t="s">
        <v>83</v>
      </c>
      <c r="BK198" s="230">
        <f>ROUND(I198*H198,2)</f>
        <v>0</v>
      </c>
      <c r="BL198" s="16" t="s">
        <v>206</v>
      </c>
      <c r="BM198" s="229" t="s">
        <v>3618</v>
      </c>
    </row>
    <row r="199" s="1" customFormat="1">
      <c r="B199" s="37"/>
      <c r="C199" s="38"/>
      <c r="D199" s="231" t="s">
        <v>208</v>
      </c>
      <c r="E199" s="38"/>
      <c r="F199" s="232" t="s">
        <v>1395</v>
      </c>
      <c r="G199" s="38"/>
      <c r="H199" s="38"/>
      <c r="I199" s="144"/>
      <c r="J199" s="38"/>
      <c r="K199" s="38"/>
      <c r="L199" s="42"/>
      <c r="M199" s="233"/>
      <c r="N199" s="82"/>
      <c r="O199" s="82"/>
      <c r="P199" s="82"/>
      <c r="Q199" s="82"/>
      <c r="R199" s="82"/>
      <c r="S199" s="82"/>
      <c r="T199" s="83"/>
      <c r="AT199" s="16" t="s">
        <v>208</v>
      </c>
      <c r="AU199" s="16" t="s">
        <v>85</v>
      </c>
    </row>
    <row r="200" s="1" customFormat="1">
      <c r="B200" s="37"/>
      <c r="C200" s="38"/>
      <c r="D200" s="231" t="s">
        <v>210</v>
      </c>
      <c r="E200" s="38"/>
      <c r="F200" s="234" t="s">
        <v>1396</v>
      </c>
      <c r="G200" s="38"/>
      <c r="H200" s="38"/>
      <c r="I200" s="144"/>
      <c r="J200" s="38"/>
      <c r="K200" s="38"/>
      <c r="L200" s="42"/>
      <c r="M200" s="233"/>
      <c r="N200" s="82"/>
      <c r="O200" s="82"/>
      <c r="P200" s="82"/>
      <c r="Q200" s="82"/>
      <c r="R200" s="82"/>
      <c r="S200" s="82"/>
      <c r="T200" s="83"/>
      <c r="AT200" s="16" t="s">
        <v>210</v>
      </c>
      <c r="AU200" s="16" t="s">
        <v>85</v>
      </c>
    </row>
    <row r="201" s="12" customFormat="1">
      <c r="B201" s="235"/>
      <c r="C201" s="236"/>
      <c r="D201" s="231" t="s">
        <v>214</v>
      </c>
      <c r="E201" s="237" t="s">
        <v>30</v>
      </c>
      <c r="F201" s="238" t="s">
        <v>3619</v>
      </c>
      <c r="G201" s="236"/>
      <c r="H201" s="239">
        <v>72.799999999999997</v>
      </c>
      <c r="I201" s="240"/>
      <c r="J201" s="236"/>
      <c r="K201" s="236"/>
      <c r="L201" s="241"/>
      <c r="M201" s="242"/>
      <c r="N201" s="243"/>
      <c r="O201" s="243"/>
      <c r="P201" s="243"/>
      <c r="Q201" s="243"/>
      <c r="R201" s="243"/>
      <c r="S201" s="243"/>
      <c r="T201" s="244"/>
      <c r="AT201" s="245" t="s">
        <v>214</v>
      </c>
      <c r="AU201" s="245" t="s">
        <v>85</v>
      </c>
      <c r="AV201" s="12" t="s">
        <v>85</v>
      </c>
      <c r="AW201" s="12" t="s">
        <v>36</v>
      </c>
      <c r="AX201" s="12" t="s">
        <v>83</v>
      </c>
      <c r="AY201" s="245" t="s">
        <v>199</v>
      </c>
    </row>
    <row r="202" s="11" customFormat="1" ht="22.8" customHeight="1">
      <c r="B202" s="202"/>
      <c r="C202" s="203"/>
      <c r="D202" s="204" t="s">
        <v>74</v>
      </c>
      <c r="E202" s="216" t="s">
        <v>206</v>
      </c>
      <c r="F202" s="216" t="s">
        <v>1193</v>
      </c>
      <c r="G202" s="203"/>
      <c r="H202" s="203"/>
      <c r="I202" s="206"/>
      <c r="J202" s="217">
        <f>BK202</f>
        <v>0</v>
      </c>
      <c r="K202" s="203"/>
      <c r="L202" s="208"/>
      <c r="M202" s="209"/>
      <c r="N202" s="210"/>
      <c r="O202" s="210"/>
      <c r="P202" s="211">
        <f>SUM(P203:P220)</f>
        <v>0</v>
      </c>
      <c r="Q202" s="210"/>
      <c r="R202" s="211">
        <f>SUM(R203:R220)</f>
        <v>92.778792944000003</v>
      </c>
      <c r="S202" s="210"/>
      <c r="T202" s="212">
        <f>SUM(T203:T220)</f>
        <v>0</v>
      </c>
      <c r="AR202" s="213" t="s">
        <v>83</v>
      </c>
      <c r="AT202" s="214" t="s">
        <v>74</v>
      </c>
      <c r="AU202" s="214" t="s">
        <v>83</v>
      </c>
      <c r="AY202" s="213" t="s">
        <v>199</v>
      </c>
      <c r="BK202" s="215">
        <f>SUM(BK203:BK220)</f>
        <v>0</v>
      </c>
    </row>
    <row r="203" s="1" customFormat="1" ht="16.5" customHeight="1">
      <c r="B203" s="37"/>
      <c r="C203" s="218" t="s">
        <v>431</v>
      </c>
      <c r="D203" s="218" t="s">
        <v>201</v>
      </c>
      <c r="E203" s="219" t="s">
        <v>1397</v>
      </c>
      <c r="F203" s="220" t="s">
        <v>1398</v>
      </c>
      <c r="G203" s="221" t="s">
        <v>221</v>
      </c>
      <c r="H203" s="222">
        <v>46.68</v>
      </c>
      <c r="I203" s="223"/>
      <c r="J203" s="224">
        <f>ROUND(I203*H203,2)</f>
        <v>0</v>
      </c>
      <c r="K203" s="220" t="s">
        <v>205</v>
      </c>
      <c r="L203" s="42"/>
      <c r="M203" s="225" t="s">
        <v>30</v>
      </c>
      <c r="N203" s="226" t="s">
        <v>46</v>
      </c>
      <c r="O203" s="82"/>
      <c r="P203" s="227">
        <f>O203*H203</f>
        <v>0</v>
      </c>
      <c r="Q203" s="227">
        <v>1.8907700000000001</v>
      </c>
      <c r="R203" s="227">
        <f>Q203*H203</f>
        <v>88.261143599999997</v>
      </c>
      <c r="S203" s="227">
        <v>0</v>
      </c>
      <c r="T203" s="228">
        <f>S203*H203</f>
        <v>0</v>
      </c>
      <c r="AR203" s="229" t="s">
        <v>206</v>
      </c>
      <c r="AT203" s="229" t="s">
        <v>201</v>
      </c>
      <c r="AU203" s="229" t="s">
        <v>85</v>
      </c>
      <c r="AY203" s="16" t="s">
        <v>199</v>
      </c>
      <c r="BE203" s="230">
        <f>IF(N203="základní",J203,0)</f>
        <v>0</v>
      </c>
      <c r="BF203" s="230">
        <f>IF(N203="snížená",J203,0)</f>
        <v>0</v>
      </c>
      <c r="BG203" s="230">
        <f>IF(N203="zákl. přenesená",J203,0)</f>
        <v>0</v>
      </c>
      <c r="BH203" s="230">
        <f>IF(N203="sníž. přenesená",J203,0)</f>
        <v>0</v>
      </c>
      <c r="BI203" s="230">
        <f>IF(N203="nulová",J203,0)</f>
        <v>0</v>
      </c>
      <c r="BJ203" s="16" t="s">
        <v>83</v>
      </c>
      <c r="BK203" s="230">
        <f>ROUND(I203*H203,2)</f>
        <v>0</v>
      </c>
      <c r="BL203" s="16" t="s">
        <v>206</v>
      </c>
      <c r="BM203" s="229" t="s">
        <v>3620</v>
      </c>
    </row>
    <row r="204" s="1" customFormat="1">
      <c r="B204" s="37"/>
      <c r="C204" s="38"/>
      <c r="D204" s="231" t="s">
        <v>208</v>
      </c>
      <c r="E204" s="38"/>
      <c r="F204" s="232" t="s">
        <v>1400</v>
      </c>
      <c r="G204" s="38"/>
      <c r="H204" s="38"/>
      <c r="I204" s="144"/>
      <c r="J204" s="38"/>
      <c r="K204" s="38"/>
      <c r="L204" s="42"/>
      <c r="M204" s="233"/>
      <c r="N204" s="82"/>
      <c r="O204" s="82"/>
      <c r="P204" s="82"/>
      <c r="Q204" s="82"/>
      <c r="R204" s="82"/>
      <c r="S204" s="82"/>
      <c r="T204" s="83"/>
      <c r="AT204" s="16" t="s">
        <v>208</v>
      </c>
      <c r="AU204" s="16" t="s">
        <v>85</v>
      </c>
    </row>
    <row r="205" s="1" customFormat="1">
      <c r="B205" s="37"/>
      <c r="C205" s="38"/>
      <c r="D205" s="231" t="s">
        <v>210</v>
      </c>
      <c r="E205" s="38"/>
      <c r="F205" s="234" t="s">
        <v>1401</v>
      </c>
      <c r="G205" s="38"/>
      <c r="H205" s="38"/>
      <c r="I205" s="144"/>
      <c r="J205" s="38"/>
      <c r="K205" s="38"/>
      <c r="L205" s="42"/>
      <c r="M205" s="233"/>
      <c r="N205" s="82"/>
      <c r="O205" s="82"/>
      <c r="P205" s="82"/>
      <c r="Q205" s="82"/>
      <c r="R205" s="82"/>
      <c r="S205" s="82"/>
      <c r="T205" s="83"/>
      <c r="AT205" s="16" t="s">
        <v>210</v>
      </c>
      <c r="AU205" s="16" t="s">
        <v>85</v>
      </c>
    </row>
    <row r="206" s="12" customFormat="1">
      <c r="B206" s="235"/>
      <c r="C206" s="236"/>
      <c r="D206" s="231" t="s">
        <v>214</v>
      </c>
      <c r="E206" s="237" t="s">
        <v>30</v>
      </c>
      <c r="F206" s="238" t="s">
        <v>3621</v>
      </c>
      <c r="G206" s="236"/>
      <c r="H206" s="239">
        <v>46.68</v>
      </c>
      <c r="I206" s="240"/>
      <c r="J206" s="236"/>
      <c r="K206" s="236"/>
      <c r="L206" s="241"/>
      <c r="M206" s="242"/>
      <c r="N206" s="243"/>
      <c r="O206" s="243"/>
      <c r="P206" s="243"/>
      <c r="Q206" s="243"/>
      <c r="R206" s="243"/>
      <c r="S206" s="243"/>
      <c r="T206" s="244"/>
      <c r="AT206" s="245" t="s">
        <v>214</v>
      </c>
      <c r="AU206" s="245" t="s">
        <v>85</v>
      </c>
      <c r="AV206" s="12" t="s">
        <v>85</v>
      </c>
      <c r="AW206" s="12" t="s">
        <v>36</v>
      </c>
      <c r="AX206" s="12" t="s">
        <v>83</v>
      </c>
      <c r="AY206" s="245" t="s">
        <v>199</v>
      </c>
    </row>
    <row r="207" s="1" customFormat="1" ht="16.5" customHeight="1">
      <c r="B207" s="37"/>
      <c r="C207" s="218" t="s">
        <v>436</v>
      </c>
      <c r="D207" s="218" t="s">
        <v>201</v>
      </c>
      <c r="E207" s="219" t="s">
        <v>1403</v>
      </c>
      <c r="F207" s="220" t="s">
        <v>1404</v>
      </c>
      <c r="G207" s="221" t="s">
        <v>277</v>
      </c>
      <c r="H207" s="222">
        <v>22</v>
      </c>
      <c r="I207" s="223"/>
      <c r="J207" s="224">
        <f>ROUND(I207*H207,2)</f>
        <v>0</v>
      </c>
      <c r="K207" s="220" t="s">
        <v>205</v>
      </c>
      <c r="L207" s="42"/>
      <c r="M207" s="225" t="s">
        <v>30</v>
      </c>
      <c r="N207" s="226" t="s">
        <v>46</v>
      </c>
      <c r="O207" s="82"/>
      <c r="P207" s="227">
        <f>O207*H207</f>
        <v>0</v>
      </c>
      <c r="Q207" s="227">
        <v>0.0066</v>
      </c>
      <c r="R207" s="227">
        <f>Q207*H207</f>
        <v>0.1452</v>
      </c>
      <c r="S207" s="227">
        <v>0</v>
      </c>
      <c r="T207" s="228">
        <f>S207*H207</f>
        <v>0</v>
      </c>
      <c r="AR207" s="229" t="s">
        <v>206</v>
      </c>
      <c r="AT207" s="229" t="s">
        <v>201</v>
      </c>
      <c r="AU207" s="229" t="s">
        <v>85</v>
      </c>
      <c r="AY207" s="16" t="s">
        <v>199</v>
      </c>
      <c r="BE207" s="230">
        <f>IF(N207="základní",J207,0)</f>
        <v>0</v>
      </c>
      <c r="BF207" s="230">
        <f>IF(N207="snížená",J207,0)</f>
        <v>0</v>
      </c>
      <c r="BG207" s="230">
        <f>IF(N207="zákl. přenesená",J207,0)</f>
        <v>0</v>
      </c>
      <c r="BH207" s="230">
        <f>IF(N207="sníž. přenesená",J207,0)</f>
        <v>0</v>
      </c>
      <c r="BI207" s="230">
        <f>IF(N207="nulová",J207,0)</f>
        <v>0</v>
      </c>
      <c r="BJ207" s="16" t="s">
        <v>83</v>
      </c>
      <c r="BK207" s="230">
        <f>ROUND(I207*H207,2)</f>
        <v>0</v>
      </c>
      <c r="BL207" s="16" t="s">
        <v>206</v>
      </c>
      <c r="BM207" s="229" t="s">
        <v>3622</v>
      </c>
    </row>
    <row r="208" s="1" customFormat="1">
      <c r="B208" s="37"/>
      <c r="C208" s="38"/>
      <c r="D208" s="231" t="s">
        <v>208</v>
      </c>
      <c r="E208" s="38"/>
      <c r="F208" s="232" t="s">
        <v>1406</v>
      </c>
      <c r="G208" s="38"/>
      <c r="H208" s="38"/>
      <c r="I208" s="144"/>
      <c r="J208" s="38"/>
      <c r="K208" s="38"/>
      <c r="L208" s="42"/>
      <c r="M208" s="233"/>
      <c r="N208" s="82"/>
      <c r="O208" s="82"/>
      <c r="P208" s="82"/>
      <c r="Q208" s="82"/>
      <c r="R208" s="82"/>
      <c r="S208" s="82"/>
      <c r="T208" s="83"/>
      <c r="AT208" s="16" t="s">
        <v>208</v>
      </c>
      <c r="AU208" s="16" t="s">
        <v>85</v>
      </c>
    </row>
    <row r="209" s="1" customFormat="1">
      <c r="B209" s="37"/>
      <c r="C209" s="38"/>
      <c r="D209" s="231" t="s">
        <v>210</v>
      </c>
      <c r="E209" s="38"/>
      <c r="F209" s="234" t="s">
        <v>1407</v>
      </c>
      <c r="G209" s="38"/>
      <c r="H209" s="38"/>
      <c r="I209" s="144"/>
      <c r="J209" s="38"/>
      <c r="K209" s="38"/>
      <c r="L209" s="42"/>
      <c r="M209" s="233"/>
      <c r="N209" s="82"/>
      <c r="O209" s="82"/>
      <c r="P209" s="82"/>
      <c r="Q209" s="82"/>
      <c r="R209" s="82"/>
      <c r="S209" s="82"/>
      <c r="T209" s="83"/>
      <c r="AT209" s="16" t="s">
        <v>210</v>
      </c>
      <c r="AU209" s="16" t="s">
        <v>85</v>
      </c>
    </row>
    <row r="210" s="1" customFormat="1" ht="16.5" customHeight="1">
      <c r="B210" s="37"/>
      <c r="C210" s="263" t="s">
        <v>441</v>
      </c>
      <c r="D210" s="263" t="s">
        <v>774</v>
      </c>
      <c r="E210" s="264" t="s">
        <v>3623</v>
      </c>
      <c r="F210" s="265" t="s">
        <v>3624</v>
      </c>
      <c r="G210" s="266" t="s">
        <v>277</v>
      </c>
      <c r="H210" s="267">
        <v>20</v>
      </c>
      <c r="I210" s="268"/>
      <c r="J210" s="269">
        <f>ROUND(I210*H210,2)</f>
        <v>0</v>
      </c>
      <c r="K210" s="265" t="s">
        <v>205</v>
      </c>
      <c r="L210" s="270"/>
      <c r="M210" s="271" t="s">
        <v>30</v>
      </c>
      <c r="N210" s="272" t="s">
        <v>46</v>
      </c>
      <c r="O210" s="82"/>
      <c r="P210" s="227">
        <f>O210*H210</f>
        <v>0</v>
      </c>
      <c r="Q210" s="227">
        <v>0.00089999999999999998</v>
      </c>
      <c r="R210" s="227">
        <f>Q210*H210</f>
        <v>0.017999999999999999</v>
      </c>
      <c r="S210" s="227">
        <v>0</v>
      </c>
      <c r="T210" s="228">
        <f>S210*H210</f>
        <v>0</v>
      </c>
      <c r="AR210" s="229" t="s">
        <v>263</v>
      </c>
      <c r="AT210" s="229" t="s">
        <v>774</v>
      </c>
      <c r="AU210" s="229" t="s">
        <v>85</v>
      </c>
      <c r="AY210" s="16" t="s">
        <v>199</v>
      </c>
      <c r="BE210" s="230">
        <f>IF(N210="základní",J210,0)</f>
        <v>0</v>
      </c>
      <c r="BF210" s="230">
        <f>IF(N210="snížená",J210,0)</f>
        <v>0</v>
      </c>
      <c r="BG210" s="230">
        <f>IF(N210="zákl. přenesená",J210,0)</f>
        <v>0</v>
      </c>
      <c r="BH210" s="230">
        <f>IF(N210="sníž. přenesená",J210,0)</f>
        <v>0</v>
      </c>
      <c r="BI210" s="230">
        <f>IF(N210="nulová",J210,0)</f>
        <v>0</v>
      </c>
      <c r="BJ210" s="16" t="s">
        <v>83</v>
      </c>
      <c r="BK210" s="230">
        <f>ROUND(I210*H210,2)</f>
        <v>0</v>
      </c>
      <c r="BL210" s="16" t="s">
        <v>206</v>
      </c>
      <c r="BM210" s="229" t="s">
        <v>3625</v>
      </c>
    </row>
    <row r="211" s="1" customFormat="1">
      <c r="B211" s="37"/>
      <c r="C211" s="38"/>
      <c r="D211" s="231" t="s">
        <v>208</v>
      </c>
      <c r="E211" s="38"/>
      <c r="F211" s="232" t="s">
        <v>3624</v>
      </c>
      <c r="G211" s="38"/>
      <c r="H211" s="38"/>
      <c r="I211" s="144"/>
      <c r="J211" s="38"/>
      <c r="K211" s="38"/>
      <c r="L211" s="42"/>
      <c r="M211" s="233"/>
      <c r="N211" s="82"/>
      <c r="O211" s="82"/>
      <c r="P211" s="82"/>
      <c r="Q211" s="82"/>
      <c r="R211" s="82"/>
      <c r="S211" s="82"/>
      <c r="T211" s="83"/>
      <c r="AT211" s="16" t="s">
        <v>208</v>
      </c>
      <c r="AU211" s="16" t="s">
        <v>85</v>
      </c>
    </row>
    <row r="212" s="1" customFormat="1" ht="16.5" customHeight="1">
      <c r="B212" s="37"/>
      <c r="C212" s="263" t="s">
        <v>446</v>
      </c>
      <c r="D212" s="263" t="s">
        <v>774</v>
      </c>
      <c r="E212" s="264" t="s">
        <v>3626</v>
      </c>
      <c r="F212" s="265" t="s">
        <v>3627</v>
      </c>
      <c r="G212" s="266" t="s">
        <v>277</v>
      </c>
      <c r="H212" s="267">
        <v>2</v>
      </c>
      <c r="I212" s="268"/>
      <c r="J212" s="269">
        <f>ROUND(I212*H212,2)</f>
        <v>0</v>
      </c>
      <c r="K212" s="265" t="s">
        <v>205</v>
      </c>
      <c r="L212" s="270"/>
      <c r="M212" s="271" t="s">
        <v>30</v>
      </c>
      <c r="N212" s="272" t="s">
        <v>46</v>
      </c>
      <c r="O212" s="82"/>
      <c r="P212" s="227">
        <f>O212*H212</f>
        <v>0</v>
      </c>
      <c r="Q212" s="227">
        <v>0.0019</v>
      </c>
      <c r="R212" s="227">
        <f>Q212*H212</f>
        <v>0.0038</v>
      </c>
      <c r="S212" s="227">
        <v>0</v>
      </c>
      <c r="T212" s="228">
        <f>S212*H212</f>
        <v>0</v>
      </c>
      <c r="AR212" s="229" t="s">
        <v>263</v>
      </c>
      <c r="AT212" s="229" t="s">
        <v>774</v>
      </c>
      <c r="AU212" s="229" t="s">
        <v>85</v>
      </c>
      <c r="AY212" s="16" t="s">
        <v>199</v>
      </c>
      <c r="BE212" s="230">
        <f>IF(N212="základní",J212,0)</f>
        <v>0</v>
      </c>
      <c r="BF212" s="230">
        <f>IF(N212="snížená",J212,0)</f>
        <v>0</v>
      </c>
      <c r="BG212" s="230">
        <f>IF(N212="zákl. přenesená",J212,0)</f>
        <v>0</v>
      </c>
      <c r="BH212" s="230">
        <f>IF(N212="sníž. přenesená",J212,0)</f>
        <v>0</v>
      </c>
      <c r="BI212" s="230">
        <f>IF(N212="nulová",J212,0)</f>
        <v>0</v>
      </c>
      <c r="BJ212" s="16" t="s">
        <v>83</v>
      </c>
      <c r="BK212" s="230">
        <f>ROUND(I212*H212,2)</f>
        <v>0</v>
      </c>
      <c r="BL212" s="16" t="s">
        <v>206</v>
      </c>
      <c r="BM212" s="229" t="s">
        <v>3628</v>
      </c>
    </row>
    <row r="213" s="1" customFormat="1">
      <c r="B213" s="37"/>
      <c r="C213" s="38"/>
      <c r="D213" s="231" t="s">
        <v>208</v>
      </c>
      <c r="E213" s="38"/>
      <c r="F213" s="232" t="s">
        <v>3627</v>
      </c>
      <c r="G213" s="38"/>
      <c r="H213" s="38"/>
      <c r="I213" s="144"/>
      <c r="J213" s="38"/>
      <c r="K213" s="38"/>
      <c r="L213" s="42"/>
      <c r="M213" s="233"/>
      <c r="N213" s="82"/>
      <c r="O213" s="82"/>
      <c r="P213" s="82"/>
      <c r="Q213" s="82"/>
      <c r="R213" s="82"/>
      <c r="S213" s="82"/>
      <c r="T213" s="83"/>
      <c r="AT213" s="16" t="s">
        <v>208</v>
      </c>
      <c r="AU213" s="16" t="s">
        <v>85</v>
      </c>
    </row>
    <row r="214" s="1" customFormat="1" ht="16.5" customHeight="1">
      <c r="B214" s="37"/>
      <c r="C214" s="218" t="s">
        <v>451</v>
      </c>
      <c r="D214" s="218" t="s">
        <v>201</v>
      </c>
      <c r="E214" s="219" t="s">
        <v>3629</v>
      </c>
      <c r="F214" s="220" t="s">
        <v>3630</v>
      </c>
      <c r="G214" s="221" t="s">
        <v>221</v>
      </c>
      <c r="H214" s="222">
        <v>1.9199999999999999</v>
      </c>
      <c r="I214" s="223"/>
      <c r="J214" s="224">
        <f>ROUND(I214*H214,2)</f>
        <v>0</v>
      </c>
      <c r="K214" s="220" t="s">
        <v>205</v>
      </c>
      <c r="L214" s="42"/>
      <c r="M214" s="225" t="s">
        <v>30</v>
      </c>
      <c r="N214" s="226" t="s">
        <v>46</v>
      </c>
      <c r="O214" s="82"/>
      <c r="P214" s="227">
        <f>O214*H214</f>
        <v>0</v>
      </c>
      <c r="Q214" s="227">
        <v>2.234</v>
      </c>
      <c r="R214" s="227">
        <f>Q214*H214</f>
        <v>4.2892799999999998</v>
      </c>
      <c r="S214" s="227">
        <v>0</v>
      </c>
      <c r="T214" s="228">
        <f>S214*H214</f>
        <v>0</v>
      </c>
      <c r="AR214" s="229" t="s">
        <v>206</v>
      </c>
      <c r="AT214" s="229" t="s">
        <v>201</v>
      </c>
      <c r="AU214" s="229" t="s">
        <v>85</v>
      </c>
      <c r="AY214" s="16" t="s">
        <v>199</v>
      </c>
      <c r="BE214" s="230">
        <f>IF(N214="základní",J214,0)</f>
        <v>0</v>
      </c>
      <c r="BF214" s="230">
        <f>IF(N214="snížená",J214,0)</f>
        <v>0</v>
      </c>
      <c r="BG214" s="230">
        <f>IF(N214="zákl. přenesená",J214,0)</f>
        <v>0</v>
      </c>
      <c r="BH214" s="230">
        <f>IF(N214="sníž. přenesená",J214,0)</f>
        <v>0</v>
      </c>
      <c r="BI214" s="230">
        <f>IF(N214="nulová",J214,0)</f>
        <v>0</v>
      </c>
      <c r="BJ214" s="16" t="s">
        <v>83</v>
      </c>
      <c r="BK214" s="230">
        <f>ROUND(I214*H214,2)</f>
        <v>0</v>
      </c>
      <c r="BL214" s="16" t="s">
        <v>206</v>
      </c>
      <c r="BM214" s="229" t="s">
        <v>3631</v>
      </c>
    </row>
    <row r="215" s="1" customFormat="1">
      <c r="B215" s="37"/>
      <c r="C215" s="38"/>
      <c r="D215" s="231" t="s">
        <v>208</v>
      </c>
      <c r="E215" s="38"/>
      <c r="F215" s="232" t="s">
        <v>3632</v>
      </c>
      <c r="G215" s="38"/>
      <c r="H215" s="38"/>
      <c r="I215" s="144"/>
      <c r="J215" s="38"/>
      <c r="K215" s="38"/>
      <c r="L215" s="42"/>
      <c r="M215" s="233"/>
      <c r="N215" s="82"/>
      <c r="O215" s="82"/>
      <c r="P215" s="82"/>
      <c r="Q215" s="82"/>
      <c r="R215" s="82"/>
      <c r="S215" s="82"/>
      <c r="T215" s="83"/>
      <c r="AT215" s="16" t="s">
        <v>208</v>
      </c>
      <c r="AU215" s="16" t="s">
        <v>85</v>
      </c>
    </row>
    <row r="216" s="1" customFormat="1">
      <c r="B216" s="37"/>
      <c r="C216" s="38"/>
      <c r="D216" s="231" t="s">
        <v>210</v>
      </c>
      <c r="E216" s="38"/>
      <c r="F216" s="234" t="s">
        <v>1625</v>
      </c>
      <c r="G216" s="38"/>
      <c r="H216" s="38"/>
      <c r="I216" s="144"/>
      <c r="J216" s="38"/>
      <c r="K216" s="38"/>
      <c r="L216" s="42"/>
      <c r="M216" s="233"/>
      <c r="N216" s="82"/>
      <c r="O216" s="82"/>
      <c r="P216" s="82"/>
      <c r="Q216" s="82"/>
      <c r="R216" s="82"/>
      <c r="S216" s="82"/>
      <c r="T216" s="83"/>
      <c r="AT216" s="16" t="s">
        <v>210</v>
      </c>
      <c r="AU216" s="16" t="s">
        <v>85</v>
      </c>
    </row>
    <row r="217" s="12" customFormat="1">
      <c r="B217" s="235"/>
      <c r="C217" s="236"/>
      <c r="D217" s="231" t="s">
        <v>214</v>
      </c>
      <c r="E217" s="237" t="s">
        <v>30</v>
      </c>
      <c r="F217" s="238" t="s">
        <v>3602</v>
      </c>
      <c r="G217" s="236"/>
      <c r="H217" s="239">
        <v>1.9199999999999999</v>
      </c>
      <c r="I217" s="240"/>
      <c r="J217" s="236"/>
      <c r="K217" s="236"/>
      <c r="L217" s="241"/>
      <c r="M217" s="242"/>
      <c r="N217" s="243"/>
      <c r="O217" s="243"/>
      <c r="P217" s="243"/>
      <c r="Q217" s="243"/>
      <c r="R217" s="243"/>
      <c r="S217" s="243"/>
      <c r="T217" s="244"/>
      <c r="AT217" s="245" t="s">
        <v>214</v>
      </c>
      <c r="AU217" s="245" t="s">
        <v>85</v>
      </c>
      <c r="AV217" s="12" t="s">
        <v>85</v>
      </c>
      <c r="AW217" s="12" t="s">
        <v>36</v>
      </c>
      <c r="AX217" s="12" t="s">
        <v>83</v>
      </c>
      <c r="AY217" s="245" t="s">
        <v>199</v>
      </c>
    </row>
    <row r="218" s="1" customFormat="1" ht="16.5" customHeight="1">
      <c r="B218" s="37"/>
      <c r="C218" s="218" t="s">
        <v>456</v>
      </c>
      <c r="D218" s="218" t="s">
        <v>201</v>
      </c>
      <c r="E218" s="219" t="s">
        <v>3633</v>
      </c>
      <c r="F218" s="220" t="s">
        <v>3634</v>
      </c>
      <c r="G218" s="221" t="s">
        <v>204</v>
      </c>
      <c r="H218" s="222">
        <v>9.5999999999999996</v>
      </c>
      <c r="I218" s="223"/>
      <c r="J218" s="224">
        <f>ROUND(I218*H218,2)</f>
        <v>0</v>
      </c>
      <c r="K218" s="220" t="s">
        <v>205</v>
      </c>
      <c r="L218" s="42"/>
      <c r="M218" s="225" t="s">
        <v>30</v>
      </c>
      <c r="N218" s="226" t="s">
        <v>46</v>
      </c>
      <c r="O218" s="82"/>
      <c r="P218" s="227">
        <f>O218*H218</f>
        <v>0</v>
      </c>
      <c r="Q218" s="227">
        <v>0.0063926399999999998</v>
      </c>
      <c r="R218" s="227">
        <f>Q218*H218</f>
        <v>0.061369343999999992</v>
      </c>
      <c r="S218" s="227">
        <v>0</v>
      </c>
      <c r="T218" s="228">
        <f>S218*H218</f>
        <v>0</v>
      </c>
      <c r="AR218" s="229" t="s">
        <v>206</v>
      </c>
      <c r="AT218" s="229" t="s">
        <v>201</v>
      </c>
      <c r="AU218" s="229" t="s">
        <v>85</v>
      </c>
      <c r="AY218" s="16" t="s">
        <v>199</v>
      </c>
      <c r="BE218" s="230">
        <f>IF(N218="základní",J218,0)</f>
        <v>0</v>
      </c>
      <c r="BF218" s="230">
        <f>IF(N218="snížená",J218,0)</f>
        <v>0</v>
      </c>
      <c r="BG218" s="230">
        <f>IF(N218="zákl. přenesená",J218,0)</f>
        <v>0</v>
      </c>
      <c r="BH218" s="230">
        <f>IF(N218="sníž. přenesená",J218,0)</f>
        <v>0</v>
      </c>
      <c r="BI218" s="230">
        <f>IF(N218="nulová",J218,0)</f>
        <v>0</v>
      </c>
      <c r="BJ218" s="16" t="s">
        <v>83</v>
      </c>
      <c r="BK218" s="230">
        <f>ROUND(I218*H218,2)</f>
        <v>0</v>
      </c>
      <c r="BL218" s="16" t="s">
        <v>206</v>
      </c>
      <c r="BM218" s="229" t="s">
        <v>3635</v>
      </c>
    </row>
    <row r="219" s="1" customFormat="1">
      <c r="B219" s="37"/>
      <c r="C219" s="38"/>
      <c r="D219" s="231" t="s">
        <v>208</v>
      </c>
      <c r="E219" s="38"/>
      <c r="F219" s="232" t="s">
        <v>3636</v>
      </c>
      <c r="G219" s="38"/>
      <c r="H219" s="38"/>
      <c r="I219" s="144"/>
      <c r="J219" s="38"/>
      <c r="K219" s="38"/>
      <c r="L219" s="42"/>
      <c r="M219" s="233"/>
      <c r="N219" s="82"/>
      <c r="O219" s="82"/>
      <c r="P219" s="82"/>
      <c r="Q219" s="82"/>
      <c r="R219" s="82"/>
      <c r="S219" s="82"/>
      <c r="T219" s="83"/>
      <c r="AT219" s="16" t="s">
        <v>208</v>
      </c>
      <c r="AU219" s="16" t="s">
        <v>85</v>
      </c>
    </row>
    <row r="220" s="12" customFormat="1">
      <c r="B220" s="235"/>
      <c r="C220" s="236"/>
      <c r="D220" s="231" t="s">
        <v>214</v>
      </c>
      <c r="E220" s="237" t="s">
        <v>30</v>
      </c>
      <c r="F220" s="238" t="s">
        <v>3637</v>
      </c>
      <c r="G220" s="236"/>
      <c r="H220" s="239">
        <v>9.5999999999999996</v>
      </c>
      <c r="I220" s="240"/>
      <c r="J220" s="236"/>
      <c r="K220" s="236"/>
      <c r="L220" s="241"/>
      <c r="M220" s="242"/>
      <c r="N220" s="243"/>
      <c r="O220" s="243"/>
      <c r="P220" s="243"/>
      <c r="Q220" s="243"/>
      <c r="R220" s="243"/>
      <c r="S220" s="243"/>
      <c r="T220" s="244"/>
      <c r="AT220" s="245" t="s">
        <v>214</v>
      </c>
      <c r="AU220" s="245" t="s">
        <v>85</v>
      </c>
      <c r="AV220" s="12" t="s">
        <v>85</v>
      </c>
      <c r="AW220" s="12" t="s">
        <v>36</v>
      </c>
      <c r="AX220" s="12" t="s">
        <v>83</v>
      </c>
      <c r="AY220" s="245" t="s">
        <v>199</v>
      </c>
    </row>
    <row r="221" s="11" customFormat="1" ht="22.8" customHeight="1">
      <c r="B221" s="202"/>
      <c r="C221" s="203"/>
      <c r="D221" s="204" t="s">
        <v>74</v>
      </c>
      <c r="E221" s="216" t="s">
        <v>242</v>
      </c>
      <c r="F221" s="216" t="s">
        <v>732</v>
      </c>
      <c r="G221" s="203"/>
      <c r="H221" s="203"/>
      <c r="I221" s="206"/>
      <c r="J221" s="217">
        <f>BK221</f>
        <v>0</v>
      </c>
      <c r="K221" s="203"/>
      <c r="L221" s="208"/>
      <c r="M221" s="209"/>
      <c r="N221" s="210"/>
      <c r="O221" s="210"/>
      <c r="P221" s="211">
        <f>SUM(P222:P238)</f>
        <v>0</v>
      </c>
      <c r="Q221" s="210"/>
      <c r="R221" s="211">
        <f>SUM(R222:R238)</f>
        <v>103.19596000000001</v>
      </c>
      <c r="S221" s="210"/>
      <c r="T221" s="212">
        <f>SUM(T222:T238)</f>
        <v>0</v>
      </c>
      <c r="AR221" s="213" t="s">
        <v>83</v>
      </c>
      <c r="AT221" s="214" t="s">
        <v>74</v>
      </c>
      <c r="AU221" s="214" t="s">
        <v>83</v>
      </c>
      <c r="AY221" s="213" t="s">
        <v>199</v>
      </c>
      <c r="BK221" s="215">
        <f>SUM(BK222:BK238)</f>
        <v>0</v>
      </c>
    </row>
    <row r="222" s="1" customFormat="1" ht="16.5" customHeight="1">
      <c r="B222" s="37"/>
      <c r="C222" s="218" t="s">
        <v>461</v>
      </c>
      <c r="D222" s="218" t="s">
        <v>201</v>
      </c>
      <c r="E222" s="219" t="s">
        <v>791</v>
      </c>
      <c r="F222" s="220" t="s">
        <v>792</v>
      </c>
      <c r="G222" s="221" t="s">
        <v>204</v>
      </c>
      <c r="H222" s="222">
        <v>98</v>
      </c>
      <c r="I222" s="223"/>
      <c r="J222" s="224">
        <f>ROUND(I222*H222,2)</f>
        <v>0</v>
      </c>
      <c r="K222" s="220" t="s">
        <v>205</v>
      </c>
      <c r="L222" s="42"/>
      <c r="M222" s="225" t="s">
        <v>30</v>
      </c>
      <c r="N222" s="226" t="s">
        <v>46</v>
      </c>
      <c r="O222" s="82"/>
      <c r="P222" s="227">
        <f>O222*H222</f>
        <v>0</v>
      </c>
      <c r="Q222" s="227">
        <v>0.38624999999999998</v>
      </c>
      <c r="R222" s="227">
        <f>Q222*H222</f>
        <v>37.852499999999999</v>
      </c>
      <c r="S222" s="227">
        <v>0</v>
      </c>
      <c r="T222" s="228">
        <f>S222*H222</f>
        <v>0</v>
      </c>
      <c r="AR222" s="229" t="s">
        <v>206</v>
      </c>
      <c r="AT222" s="229" t="s">
        <v>201</v>
      </c>
      <c r="AU222" s="229" t="s">
        <v>85</v>
      </c>
      <c r="AY222" s="16" t="s">
        <v>199</v>
      </c>
      <c r="BE222" s="230">
        <f>IF(N222="základní",J222,0)</f>
        <v>0</v>
      </c>
      <c r="BF222" s="230">
        <f>IF(N222="snížená",J222,0)</f>
        <v>0</v>
      </c>
      <c r="BG222" s="230">
        <f>IF(N222="zákl. přenesená",J222,0)</f>
        <v>0</v>
      </c>
      <c r="BH222" s="230">
        <f>IF(N222="sníž. přenesená",J222,0)</f>
        <v>0</v>
      </c>
      <c r="BI222" s="230">
        <f>IF(N222="nulová",J222,0)</f>
        <v>0</v>
      </c>
      <c r="BJ222" s="16" t="s">
        <v>83</v>
      </c>
      <c r="BK222" s="230">
        <f>ROUND(I222*H222,2)</f>
        <v>0</v>
      </c>
      <c r="BL222" s="16" t="s">
        <v>206</v>
      </c>
      <c r="BM222" s="229" t="s">
        <v>3638</v>
      </c>
    </row>
    <row r="223" s="1" customFormat="1">
      <c r="B223" s="37"/>
      <c r="C223" s="38"/>
      <c r="D223" s="231" t="s">
        <v>208</v>
      </c>
      <c r="E223" s="38"/>
      <c r="F223" s="232" t="s">
        <v>794</v>
      </c>
      <c r="G223" s="38"/>
      <c r="H223" s="38"/>
      <c r="I223" s="144"/>
      <c r="J223" s="38"/>
      <c r="K223" s="38"/>
      <c r="L223" s="42"/>
      <c r="M223" s="233"/>
      <c r="N223" s="82"/>
      <c r="O223" s="82"/>
      <c r="P223" s="82"/>
      <c r="Q223" s="82"/>
      <c r="R223" s="82"/>
      <c r="S223" s="82"/>
      <c r="T223" s="83"/>
      <c r="AT223" s="16" t="s">
        <v>208</v>
      </c>
      <c r="AU223" s="16" t="s">
        <v>85</v>
      </c>
    </row>
    <row r="224" s="12" customFormat="1">
      <c r="B224" s="235"/>
      <c r="C224" s="236"/>
      <c r="D224" s="231" t="s">
        <v>214</v>
      </c>
      <c r="E224" s="237" t="s">
        <v>30</v>
      </c>
      <c r="F224" s="238" t="s">
        <v>3580</v>
      </c>
      <c r="G224" s="236"/>
      <c r="H224" s="239">
        <v>98</v>
      </c>
      <c r="I224" s="240"/>
      <c r="J224" s="236"/>
      <c r="K224" s="236"/>
      <c r="L224" s="241"/>
      <c r="M224" s="242"/>
      <c r="N224" s="243"/>
      <c r="O224" s="243"/>
      <c r="P224" s="243"/>
      <c r="Q224" s="243"/>
      <c r="R224" s="243"/>
      <c r="S224" s="243"/>
      <c r="T224" s="244"/>
      <c r="AT224" s="245" t="s">
        <v>214</v>
      </c>
      <c r="AU224" s="245" t="s">
        <v>85</v>
      </c>
      <c r="AV224" s="12" t="s">
        <v>85</v>
      </c>
      <c r="AW224" s="12" t="s">
        <v>36</v>
      </c>
      <c r="AX224" s="12" t="s">
        <v>83</v>
      </c>
      <c r="AY224" s="245" t="s">
        <v>199</v>
      </c>
    </row>
    <row r="225" s="1" customFormat="1" ht="16.5" customHeight="1">
      <c r="B225" s="37"/>
      <c r="C225" s="218" t="s">
        <v>466</v>
      </c>
      <c r="D225" s="218" t="s">
        <v>201</v>
      </c>
      <c r="E225" s="219" t="s">
        <v>801</v>
      </c>
      <c r="F225" s="220" t="s">
        <v>802</v>
      </c>
      <c r="G225" s="221" t="s">
        <v>204</v>
      </c>
      <c r="H225" s="222">
        <v>98</v>
      </c>
      <c r="I225" s="223"/>
      <c r="J225" s="224">
        <f>ROUND(I225*H225,2)</f>
        <v>0</v>
      </c>
      <c r="K225" s="220" t="s">
        <v>205</v>
      </c>
      <c r="L225" s="42"/>
      <c r="M225" s="225" t="s">
        <v>30</v>
      </c>
      <c r="N225" s="226" t="s">
        <v>46</v>
      </c>
      <c r="O225" s="82"/>
      <c r="P225" s="227">
        <f>O225*H225</f>
        <v>0</v>
      </c>
      <c r="Q225" s="227">
        <v>0.378</v>
      </c>
      <c r="R225" s="227">
        <f>Q225*H225</f>
        <v>37.043999999999997</v>
      </c>
      <c r="S225" s="227">
        <v>0</v>
      </c>
      <c r="T225" s="228">
        <f>S225*H225</f>
        <v>0</v>
      </c>
      <c r="AR225" s="229" t="s">
        <v>206</v>
      </c>
      <c r="AT225" s="229" t="s">
        <v>201</v>
      </c>
      <c r="AU225" s="229" t="s">
        <v>85</v>
      </c>
      <c r="AY225" s="16" t="s">
        <v>199</v>
      </c>
      <c r="BE225" s="230">
        <f>IF(N225="základní",J225,0)</f>
        <v>0</v>
      </c>
      <c r="BF225" s="230">
        <f>IF(N225="snížená",J225,0)</f>
        <v>0</v>
      </c>
      <c r="BG225" s="230">
        <f>IF(N225="zákl. přenesená",J225,0)</f>
        <v>0</v>
      </c>
      <c r="BH225" s="230">
        <f>IF(N225="sníž. přenesená",J225,0)</f>
        <v>0</v>
      </c>
      <c r="BI225" s="230">
        <f>IF(N225="nulová",J225,0)</f>
        <v>0</v>
      </c>
      <c r="BJ225" s="16" t="s">
        <v>83</v>
      </c>
      <c r="BK225" s="230">
        <f>ROUND(I225*H225,2)</f>
        <v>0</v>
      </c>
      <c r="BL225" s="16" t="s">
        <v>206</v>
      </c>
      <c r="BM225" s="229" t="s">
        <v>3639</v>
      </c>
    </row>
    <row r="226" s="1" customFormat="1">
      <c r="B226" s="37"/>
      <c r="C226" s="38"/>
      <c r="D226" s="231" t="s">
        <v>208</v>
      </c>
      <c r="E226" s="38"/>
      <c r="F226" s="232" t="s">
        <v>804</v>
      </c>
      <c r="G226" s="38"/>
      <c r="H226" s="38"/>
      <c r="I226" s="144"/>
      <c r="J226" s="38"/>
      <c r="K226" s="38"/>
      <c r="L226" s="42"/>
      <c r="M226" s="233"/>
      <c r="N226" s="82"/>
      <c r="O226" s="82"/>
      <c r="P226" s="82"/>
      <c r="Q226" s="82"/>
      <c r="R226" s="82"/>
      <c r="S226" s="82"/>
      <c r="T226" s="83"/>
      <c r="AT226" s="16" t="s">
        <v>208</v>
      </c>
      <c r="AU226" s="16" t="s">
        <v>85</v>
      </c>
    </row>
    <row r="227" s="12" customFormat="1">
      <c r="B227" s="235"/>
      <c r="C227" s="236"/>
      <c r="D227" s="231" t="s">
        <v>214</v>
      </c>
      <c r="E227" s="237" t="s">
        <v>30</v>
      </c>
      <c r="F227" s="238" t="s">
        <v>3580</v>
      </c>
      <c r="G227" s="236"/>
      <c r="H227" s="239">
        <v>98</v>
      </c>
      <c r="I227" s="240"/>
      <c r="J227" s="236"/>
      <c r="K227" s="236"/>
      <c r="L227" s="241"/>
      <c r="M227" s="242"/>
      <c r="N227" s="243"/>
      <c r="O227" s="243"/>
      <c r="P227" s="243"/>
      <c r="Q227" s="243"/>
      <c r="R227" s="243"/>
      <c r="S227" s="243"/>
      <c r="T227" s="244"/>
      <c r="AT227" s="245" t="s">
        <v>214</v>
      </c>
      <c r="AU227" s="245" t="s">
        <v>85</v>
      </c>
      <c r="AV227" s="12" t="s">
        <v>85</v>
      </c>
      <c r="AW227" s="12" t="s">
        <v>36</v>
      </c>
      <c r="AX227" s="12" t="s">
        <v>83</v>
      </c>
      <c r="AY227" s="245" t="s">
        <v>199</v>
      </c>
    </row>
    <row r="228" s="1" customFormat="1" ht="16.5" customHeight="1">
      <c r="B228" s="37"/>
      <c r="C228" s="218" t="s">
        <v>471</v>
      </c>
      <c r="D228" s="218" t="s">
        <v>201</v>
      </c>
      <c r="E228" s="219" t="s">
        <v>733</v>
      </c>
      <c r="F228" s="220" t="s">
        <v>734</v>
      </c>
      <c r="G228" s="221" t="s">
        <v>204</v>
      </c>
      <c r="H228" s="222">
        <v>98</v>
      </c>
      <c r="I228" s="223"/>
      <c r="J228" s="224">
        <f>ROUND(I228*H228,2)</f>
        <v>0</v>
      </c>
      <c r="K228" s="220" t="s">
        <v>205</v>
      </c>
      <c r="L228" s="42"/>
      <c r="M228" s="225" t="s">
        <v>30</v>
      </c>
      <c r="N228" s="226" t="s">
        <v>46</v>
      </c>
      <c r="O228" s="82"/>
      <c r="P228" s="227">
        <f>O228*H228</f>
        <v>0</v>
      </c>
      <c r="Q228" s="227">
        <v>0.18462999999999999</v>
      </c>
      <c r="R228" s="227">
        <f>Q228*H228</f>
        <v>18.09374</v>
      </c>
      <c r="S228" s="227">
        <v>0</v>
      </c>
      <c r="T228" s="228">
        <f>S228*H228</f>
        <v>0</v>
      </c>
      <c r="AR228" s="229" t="s">
        <v>206</v>
      </c>
      <c r="AT228" s="229" t="s">
        <v>201</v>
      </c>
      <c r="AU228" s="229" t="s">
        <v>85</v>
      </c>
      <c r="AY228" s="16" t="s">
        <v>199</v>
      </c>
      <c r="BE228" s="230">
        <f>IF(N228="základní",J228,0)</f>
        <v>0</v>
      </c>
      <c r="BF228" s="230">
        <f>IF(N228="snížená",J228,0)</f>
        <v>0</v>
      </c>
      <c r="BG228" s="230">
        <f>IF(N228="zákl. přenesená",J228,0)</f>
        <v>0</v>
      </c>
      <c r="BH228" s="230">
        <f>IF(N228="sníž. přenesená",J228,0)</f>
        <v>0</v>
      </c>
      <c r="BI228" s="230">
        <f>IF(N228="nulová",J228,0)</f>
        <v>0</v>
      </c>
      <c r="BJ228" s="16" t="s">
        <v>83</v>
      </c>
      <c r="BK228" s="230">
        <f>ROUND(I228*H228,2)</f>
        <v>0</v>
      </c>
      <c r="BL228" s="16" t="s">
        <v>206</v>
      </c>
      <c r="BM228" s="229" t="s">
        <v>3640</v>
      </c>
    </row>
    <row r="229" s="1" customFormat="1">
      <c r="B229" s="37"/>
      <c r="C229" s="38"/>
      <c r="D229" s="231" t="s">
        <v>208</v>
      </c>
      <c r="E229" s="38"/>
      <c r="F229" s="232" t="s">
        <v>736</v>
      </c>
      <c r="G229" s="38"/>
      <c r="H229" s="38"/>
      <c r="I229" s="144"/>
      <c r="J229" s="38"/>
      <c r="K229" s="38"/>
      <c r="L229" s="42"/>
      <c r="M229" s="233"/>
      <c r="N229" s="82"/>
      <c r="O229" s="82"/>
      <c r="P229" s="82"/>
      <c r="Q229" s="82"/>
      <c r="R229" s="82"/>
      <c r="S229" s="82"/>
      <c r="T229" s="83"/>
      <c r="AT229" s="16" t="s">
        <v>208</v>
      </c>
      <c r="AU229" s="16" t="s">
        <v>85</v>
      </c>
    </row>
    <row r="230" s="1" customFormat="1">
      <c r="B230" s="37"/>
      <c r="C230" s="38"/>
      <c r="D230" s="231" t="s">
        <v>210</v>
      </c>
      <c r="E230" s="38"/>
      <c r="F230" s="234" t="s">
        <v>737</v>
      </c>
      <c r="G230" s="38"/>
      <c r="H230" s="38"/>
      <c r="I230" s="144"/>
      <c r="J230" s="38"/>
      <c r="K230" s="38"/>
      <c r="L230" s="42"/>
      <c r="M230" s="233"/>
      <c r="N230" s="82"/>
      <c r="O230" s="82"/>
      <c r="P230" s="82"/>
      <c r="Q230" s="82"/>
      <c r="R230" s="82"/>
      <c r="S230" s="82"/>
      <c r="T230" s="83"/>
      <c r="AT230" s="16" t="s">
        <v>210</v>
      </c>
      <c r="AU230" s="16" t="s">
        <v>85</v>
      </c>
    </row>
    <row r="231" s="12" customFormat="1">
      <c r="B231" s="235"/>
      <c r="C231" s="236"/>
      <c r="D231" s="231" t="s">
        <v>214</v>
      </c>
      <c r="E231" s="237" t="s">
        <v>30</v>
      </c>
      <c r="F231" s="238" t="s">
        <v>3580</v>
      </c>
      <c r="G231" s="236"/>
      <c r="H231" s="239">
        <v>98</v>
      </c>
      <c r="I231" s="240"/>
      <c r="J231" s="236"/>
      <c r="K231" s="236"/>
      <c r="L231" s="241"/>
      <c r="M231" s="242"/>
      <c r="N231" s="243"/>
      <c r="O231" s="243"/>
      <c r="P231" s="243"/>
      <c r="Q231" s="243"/>
      <c r="R231" s="243"/>
      <c r="S231" s="243"/>
      <c r="T231" s="244"/>
      <c r="AT231" s="245" t="s">
        <v>214</v>
      </c>
      <c r="AU231" s="245" t="s">
        <v>85</v>
      </c>
      <c r="AV231" s="12" t="s">
        <v>85</v>
      </c>
      <c r="AW231" s="12" t="s">
        <v>36</v>
      </c>
      <c r="AX231" s="12" t="s">
        <v>83</v>
      </c>
      <c r="AY231" s="245" t="s">
        <v>199</v>
      </c>
    </row>
    <row r="232" s="1" customFormat="1" ht="16.5" customHeight="1">
      <c r="B232" s="37"/>
      <c r="C232" s="218" t="s">
        <v>476</v>
      </c>
      <c r="D232" s="218" t="s">
        <v>201</v>
      </c>
      <c r="E232" s="219" t="s">
        <v>743</v>
      </c>
      <c r="F232" s="220" t="s">
        <v>744</v>
      </c>
      <c r="G232" s="221" t="s">
        <v>204</v>
      </c>
      <c r="H232" s="222">
        <v>98</v>
      </c>
      <c r="I232" s="223"/>
      <c r="J232" s="224">
        <f>ROUND(I232*H232,2)</f>
        <v>0</v>
      </c>
      <c r="K232" s="220" t="s">
        <v>205</v>
      </c>
      <c r="L232" s="42"/>
      <c r="M232" s="225" t="s">
        <v>30</v>
      </c>
      <c r="N232" s="226" t="s">
        <v>46</v>
      </c>
      <c r="O232" s="82"/>
      <c r="P232" s="227">
        <f>O232*H232</f>
        <v>0</v>
      </c>
      <c r="Q232" s="227">
        <v>0.00040999999999999999</v>
      </c>
      <c r="R232" s="227">
        <f>Q232*H232</f>
        <v>0.04018</v>
      </c>
      <c r="S232" s="227">
        <v>0</v>
      </c>
      <c r="T232" s="228">
        <f>S232*H232</f>
        <v>0</v>
      </c>
      <c r="AR232" s="229" t="s">
        <v>206</v>
      </c>
      <c r="AT232" s="229" t="s">
        <v>201</v>
      </c>
      <c r="AU232" s="229" t="s">
        <v>85</v>
      </c>
      <c r="AY232" s="16" t="s">
        <v>199</v>
      </c>
      <c r="BE232" s="230">
        <f>IF(N232="základní",J232,0)</f>
        <v>0</v>
      </c>
      <c r="BF232" s="230">
        <f>IF(N232="snížená",J232,0)</f>
        <v>0</v>
      </c>
      <c r="BG232" s="230">
        <f>IF(N232="zákl. přenesená",J232,0)</f>
        <v>0</v>
      </c>
      <c r="BH232" s="230">
        <f>IF(N232="sníž. přenesená",J232,0)</f>
        <v>0</v>
      </c>
      <c r="BI232" s="230">
        <f>IF(N232="nulová",J232,0)</f>
        <v>0</v>
      </c>
      <c r="BJ232" s="16" t="s">
        <v>83</v>
      </c>
      <c r="BK232" s="230">
        <f>ROUND(I232*H232,2)</f>
        <v>0</v>
      </c>
      <c r="BL232" s="16" t="s">
        <v>206</v>
      </c>
      <c r="BM232" s="229" t="s">
        <v>3641</v>
      </c>
    </row>
    <row r="233" s="1" customFormat="1">
      <c r="B233" s="37"/>
      <c r="C233" s="38"/>
      <c r="D233" s="231" t="s">
        <v>208</v>
      </c>
      <c r="E233" s="38"/>
      <c r="F233" s="232" t="s">
        <v>746</v>
      </c>
      <c r="G233" s="38"/>
      <c r="H233" s="38"/>
      <c r="I233" s="144"/>
      <c r="J233" s="38"/>
      <c r="K233" s="38"/>
      <c r="L233" s="42"/>
      <c r="M233" s="233"/>
      <c r="N233" s="82"/>
      <c r="O233" s="82"/>
      <c r="P233" s="82"/>
      <c r="Q233" s="82"/>
      <c r="R233" s="82"/>
      <c r="S233" s="82"/>
      <c r="T233" s="83"/>
      <c r="AT233" s="16" t="s">
        <v>208</v>
      </c>
      <c r="AU233" s="16" t="s">
        <v>85</v>
      </c>
    </row>
    <row r="234" s="12" customFormat="1">
      <c r="B234" s="235"/>
      <c r="C234" s="236"/>
      <c r="D234" s="231" t="s">
        <v>214</v>
      </c>
      <c r="E234" s="237" t="s">
        <v>30</v>
      </c>
      <c r="F234" s="238" t="s">
        <v>3580</v>
      </c>
      <c r="G234" s="236"/>
      <c r="H234" s="239">
        <v>98</v>
      </c>
      <c r="I234" s="240"/>
      <c r="J234" s="236"/>
      <c r="K234" s="236"/>
      <c r="L234" s="241"/>
      <c r="M234" s="242"/>
      <c r="N234" s="243"/>
      <c r="O234" s="243"/>
      <c r="P234" s="243"/>
      <c r="Q234" s="243"/>
      <c r="R234" s="243"/>
      <c r="S234" s="243"/>
      <c r="T234" s="244"/>
      <c r="AT234" s="245" t="s">
        <v>214</v>
      </c>
      <c r="AU234" s="245" t="s">
        <v>85</v>
      </c>
      <c r="AV234" s="12" t="s">
        <v>85</v>
      </c>
      <c r="AW234" s="12" t="s">
        <v>36</v>
      </c>
      <c r="AX234" s="12" t="s">
        <v>83</v>
      </c>
      <c r="AY234" s="245" t="s">
        <v>199</v>
      </c>
    </row>
    <row r="235" s="1" customFormat="1" ht="16.5" customHeight="1">
      <c r="B235" s="37"/>
      <c r="C235" s="218" t="s">
        <v>481</v>
      </c>
      <c r="D235" s="218" t="s">
        <v>201</v>
      </c>
      <c r="E235" s="219" t="s">
        <v>747</v>
      </c>
      <c r="F235" s="220" t="s">
        <v>748</v>
      </c>
      <c r="G235" s="221" t="s">
        <v>204</v>
      </c>
      <c r="H235" s="222">
        <v>98</v>
      </c>
      <c r="I235" s="223"/>
      <c r="J235" s="224">
        <f>ROUND(I235*H235,2)</f>
        <v>0</v>
      </c>
      <c r="K235" s="220" t="s">
        <v>205</v>
      </c>
      <c r="L235" s="42"/>
      <c r="M235" s="225" t="s">
        <v>30</v>
      </c>
      <c r="N235" s="226" t="s">
        <v>46</v>
      </c>
      <c r="O235" s="82"/>
      <c r="P235" s="227">
        <f>O235*H235</f>
        <v>0</v>
      </c>
      <c r="Q235" s="227">
        <v>0.10373</v>
      </c>
      <c r="R235" s="227">
        <f>Q235*H235</f>
        <v>10.16554</v>
      </c>
      <c r="S235" s="227">
        <v>0</v>
      </c>
      <c r="T235" s="228">
        <f>S235*H235</f>
        <v>0</v>
      </c>
      <c r="AR235" s="229" t="s">
        <v>206</v>
      </c>
      <c r="AT235" s="229" t="s">
        <v>201</v>
      </c>
      <c r="AU235" s="229" t="s">
        <v>85</v>
      </c>
      <c r="AY235" s="16" t="s">
        <v>199</v>
      </c>
      <c r="BE235" s="230">
        <f>IF(N235="základní",J235,0)</f>
        <v>0</v>
      </c>
      <c r="BF235" s="230">
        <f>IF(N235="snížená",J235,0)</f>
        <v>0</v>
      </c>
      <c r="BG235" s="230">
        <f>IF(N235="zákl. přenesená",J235,0)</f>
        <v>0</v>
      </c>
      <c r="BH235" s="230">
        <f>IF(N235="sníž. přenesená",J235,0)</f>
        <v>0</v>
      </c>
      <c r="BI235" s="230">
        <f>IF(N235="nulová",J235,0)</f>
        <v>0</v>
      </c>
      <c r="BJ235" s="16" t="s">
        <v>83</v>
      </c>
      <c r="BK235" s="230">
        <f>ROUND(I235*H235,2)</f>
        <v>0</v>
      </c>
      <c r="BL235" s="16" t="s">
        <v>206</v>
      </c>
      <c r="BM235" s="229" t="s">
        <v>3642</v>
      </c>
    </row>
    <row r="236" s="1" customFormat="1">
      <c r="B236" s="37"/>
      <c r="C236" s="38"/>
      <c r="D236" s="231" t="s">
        <v>208</v>
      </c>
      <c r="E236" s="38"/>
      <c r="F236" s="232" t="s">
        <v>750</v>
      </c>
      <c r="G236" s="38"/>
      <c r="H236" s="38"/>
      <c r="I236" s="144"/>
      <c r="J236" s="38"/>
      <c r="K236" s="38"/>
      <c r="L236" s="42"/>
      <c r="M236" s="233"/>
      <c r="N236" s="82"/>
      <c r="O236" s="82"/>
      <c r="P236" s="82"/>
      <c r="Q236" s="82"/>
      <c r="R236" s="82"/>
      <c r="S236" s="82"/>
      <c r="T236" s="83"/>
      <c r="AT236" s="16" t="s">
        <v>208</v>
      </c>
      <c r="AU236" s="16" t="s">
        <v>85</v>
      </c>
    </row>
    <row r="237" s="1" customFormat="1">
      <c r="B237" s="37"/>
      <c r="C237" s="38"/>
      <c r="D237" s="231" t="s">
        <v>210</v>
      </c>
      <c r="E237" s="38"/>
      <c r="F237" s="234" t="s">
        <v>751</v>
      </c>
      <c r="G237" s="38"/>
      <c r="H237" s="38"/>
      <c r="I237" s="144"/>
      <c r="J237" s="38"/>
      <c r="K237" s="38"/>
      <c r="L237" s="42"/>
      <c r="M237" s="233"/>
      <c r="N237" s="82"/>
      <c r="O237" s="82"/>
      <c r="P237" s="82"/>
      <c r="Q237" s="82"/>
      <c r="R237" s="82"/>
      <c r="S237" s="82"/>
      <c r="T237" s="83"/>
      <c r="AT237" s="16" t="s">
        <v>210</v>
      </c>
      <c r="AU237" s="16" t="s">
        <v>85</v>
      </c>
    </row>
    <row r="238" s="12" customFormat="1">
      <c r="B238" s="235"/>
      <c r="C238" s="236"/>
      <c r="D238" s="231" t="s">
        <v>214</v>
      </c>
      <c r="E238" s="237" t="s">
        <v>30</v>
      </c>
      <c r="F238" s="238" t="s">
        <v>3580</v>
      </c>
      <c r="G238" s="236"/>
      <c r="H238" s="239">
        <v>98</v>
      </c>
      <c r="I238" s="240"/>
      <c r="J238" s="236"/>
      <c r="K238" s="236"/>
      <c r="L238" s="241"/>
      <c r="M238" s="242"/>
      <c r="N238" s="243"/>
      <c r="O238" s="243"/>
      <c r="P238" s="243"/>
      <c r="Q238" s="243"/>
      <c r="R238" s="243"/>
      <c r="S238" s="243"/>
      <c r="T238" s="244"/>
      <c r="AT238" s="245" t="s">
        <v>214</v>
      </c>
      <c r="AU238" s="245" t="s">
        <v>85</v>
      </c>
      <c r="AV238" s="12" t="s">
        <v>85</v>
      </c>
      <c r="AW238" s="12" t="s">
        <v>36</v>
      </c>
      <c r="AX238" s="12" t="s">
        <v>83</v>
      </c>
      <c r="AY238" s="245" t="s">
        <v>199</v>
      </c>
    </row>
    <row r="239" s="11" customFormat="1" ht="22.8" customHeight="1">
      <c r="B239" s="202"/>
      <c r="C239" s="203"/>
      <c r="D239" s="204" t="s">
        <v>74</v>
      </c>
      <c r="E239" s="216" t="s">
        <v>263</v>
      </c>
      <c r="F239" s="216" t="s">
        <v>864</v>
      </c>
      <c r="G239" s="203"/>
      <c r="H239" s="203"/>
      <c r="I239" s="206"/>
      <c r="J239" s="217">
        <f>BK239</f>
        <v>0</v>
      </c>
      <c r="K239" s="203"/>
      <c r="L239" s="208"/>
      <c r="M239" s="209"/>
      <c r="N239" s="210"/>
      <c r="O239" s="210"/>
      <c r="P239" s="211">
        <f>SUM(P240:P404)</f>
        <v>0</v>
      </c>
      <c r="Q239" s="210"/>
      <c r="R239" s="211">
        <f>SUM(R240:R404)</f>
        <v>8.1198242205</v>
      </c>
      <c r="S239" s="210"/>
      <c r="T239" s="212">
        <f>SUM(T240:T404)</f>
        <v>0</v>
      </c>
      <c r="AR239" s="213" t="s">
        <v>83</v>
      </c>
      <c r="AT239" s="214" t="s">
        <v>74</v>
      </c>
      <c r="AU239" s="214" t="s">
        <v>83</v>
      </c>
      <c r="AY239" s="213" t="s">
        <v>199</v>
      </c>
      <c r="BK239" s="215">
        <f>SUM(BK240:BK404)</f>
        <v>0</v>
      </c>
    </row>
    <row r="240" s="1" customFormat="1" ht="16.5" customHeight="1">
      <c r="B240" s="37"/>
      <c r="C240" s="218" t="s">
        <v>486</v>
      </c>
      <c r="D240" s="218" t="s">
        <v>201</v>
      </c>
      <c r="E240" s="219" t="s">
        <v>3643</v>
      </c>
      <c r="F240" s="220" t="s">
        <v>3644</v>
      </c>
      <c r="G240" s="221" t="s">
        <v>277</v>
      </c>
      <c r="H240" s="222">
        <v>1</v>
      </c>
      <c r="I240" s="223"/>
      <c r="J240" s="224">
        <f>ROUND(I240*H240,2)</f>
        <v>0</v>
      </c>
      <c r="K240" s="220" t="s">
        <v>205</v>
      </c>
      <c r="L240" s="42"/>
      <c r="M240" s="225" t="s">
        <v>30</v>
      </c>
      <c r="N240" s="226" t="s">
        <v>46</v>
      </c>
      <c r="O240" s="82"/>
      <c r="P240" s="227">
        <f>O240*H240</f>
        <v>0</v>
      </c>
      <c r="Q240" s="227">
        <v>0</v>
      </c>
      <c r="R240" s="227">
        <f>Q240*H240</f>
        <v>0</v>
      </c>
      <c r="S240" s="227">
        <v>0</v>
      </c>
      <c r="T240" s="228">
        <f>S240*H240</f>
        <v>0</v>
      </c>
      <c r="AR240" s="229" t="s">
        <v>206</v>
      </c>
      <c r="AT240" s="229" t="s">
        <v>201</v>
      </c>
      <c r="AU240" s="229" t="s">
        <v>85</v>
      </c>
      <c r="AY240" s="16" t="s">
        <v>199</v>
      </c>
      <c r="BE240" s="230">
        <f>IF(N240="základní",J240,0)</f>
        <v>0</v>
      </c>
      <c r="BF240" s="230">
        <f>IF(N240="snížená",J240,0)</f>
        <v>0</v>
      </c>
      <c r="BG240" s="230">
        <f>IF(N240="zákl. přenesená",J240,0)</f>
        <v>0</v>
      </c>
      <c r="BH240" s="230">
        <f>IF(N240="sníž. přenesená",J240,0)</f>
        <v>0</v>
      </c>
      <c r="BI240" s="230">
        <f>IF(N240="nulová",J240,0)</f>
        <v>0</v>
      </c>
      <c r="BJ240" s="16" t="s">
        <v>83</v>
      </c>
      <c r="BK240" s="230">
        <f>ROUND(I240*H240,2)</f>
        <v>0</v>
      </c>
      <c r="BL240" s="16" t="s">
        <v>206</v>
      </c>
      <c r="BM240" s="229" t="s">
        <v>3645</v>
      </c>
    </row>
    <row r="241" s="1" customFormat="1">
      <c r="B241" s="37"/>
      <c r="C241" s="38"/>
      <c r="D241" s="231" t="s">
        <v>208</v>
      </c>
      <c r="E241" s="38"/>
      <c r="F241" s="232" t="s">
        <v>3646</v>
      </c>
      <c r="G241" s="38"/>
      <c r="H241" s="38"/>
      <c r="I241" s="144"/>
      <c r="J241" s="38"/>
      <c r="K241" s="38"/>
      <c r="L241" s="42"/>
      <c r="M241" s="233"/>
      <c r="N241" s="82"/>
      <c r="O241" s="82"/>
      <c r="P241" s="82"/>
      <c r="Q241" s="82"/>
      <c r="R241" s="82"/>
      <c r="S241" s="82"/>
      <c r="T241" s="83"/>
      <c r="AT241" s="16" t="s">
        <v>208</v>
      </c>
      <c r="AU241" s="16" t="s">
        <v>85</v>
      </c>
    </row>
    <row r="242" s="1" customFormat="1">
      <c r="B242" s="37"/>
      <c r="C242" s="38"/>
      <c r="D242" s="231" t="s">
        <v>210</v>
      </c>
      <c r="E242" s="38"/>
      <c r="F242" s="234" t="s">
        <v>3647</v>
      </c>
      <c r="G242" s="38"/>
      <c r="H242" s="38"/>
      <c r="I242" s="144"/>
      <c r="J242" s="38"/>
      <c r="K242" s="38"/>
      <c r="L242" s="42"/>
      <c r="M242" s="233"/>
      <c r="N242" s="82"/>
      <c r="O242" s="82"/>
      <c r="P242" s="82"/>
      <c r="Q242" s="82"/>
      <c r="R242" s="82"/>
      <c r="S242" s="82"/>
      <c r="T242" s="83"/>
      <c r="AT242" s="16" t="s">
        <v>210</v>
      </c>
      <c r="AU242" s="16" t="s">
        <v>85</v>
      </c>
    </row>
    <row r="243" s="1" customFormat="1" ht="16.5" customHeight="1">
      <c r="B243" s="37"/>
      <c r="C243" s="218" t="s">
        <v>491</v>
      </c>
      <c r="D243" s="218" t="s">
        <v>201</v>
      </c>
      <c r="E243" s="219" t="s">
        <v>3648</v>
      </c>
      <c r="F243" s="220" t="s">
        <v>3649</v>
      </c>
      <c r="G243" s="221" t="s">
        <v>277</v>
      </c>
      <c r="H243" s="222">
        <v>3</v>
      </c>
      <c r="I243" s="223"/>
      <c r="J243" s="224">
        <f>ROUND(I243*H243,2)</f>
        <v>0</v>
      </c>
      <c r="K243" s="220" t="s">
        <v>205</v>
      </c>
      <c r="L243" s="42"/>
      <c r="M243" s="225" t="s">
        <v>30</v>
      </c>
      <c r="N243" s="226" t="s">
        <v>46</v>
      </c>
      <c r="O243" s="82"/>
      <c r="P243" s="227">
        <f>O243*H243</f>
        <v>0</v>
      </c>
      <c r="Q243" s="227">
        <v>0.0016692</v>
      </c>
      <c r="R243" s="227">
        <f>Q243*H243</f>
        <v>0.0050076000000000001</v>
      </c>
      <c r="S243" s="227">
        <v>0</v>
      </c>
      <c r="T243" s="228">
        <f>S243*H243</f>
        <v>0</v>
      </c>
      <c r="AR243" s="229" t="s">
        <v>206</v>
      </c>
      <c r="AT243" s="229" t="s">
        <v>201</v>
      </c>
      <c r="AU243" s="229" t="s">
        <v>85</v>
      </c>
      <c r="AY243" s="16" t="s">
        <v>199</v>
      </c>
      <c r="BE243" s="230">
        <f>IF(N243="základní",J243,0)</f>
        <v>0</v>
      </c>
      <c r="BF243" s="230">
        <f>IF(N243="snížená",J243,0)</f>
        <v>0</v>
      </c>
      <c r="BG243" s="230">
        <f>IF(N243="zákl. přenesená",J243,0)</f>
        <v>0</v>
      </c>
      <c r="BH243" s="230">
        <f>IF(N243="sníž. přenesená",J243,0)</f>
        <v>0</v>
      </c>
      <c r="BI243" s="230">
        <f>IF(N243="nulová",J243,0)</f>
        <v>0</v>
      </c>
      <c r="BJ243" s="16" t="s">
        <v>83</v>
      </c>
      <c r="BK243" s="230">
        <f>ROUND(I243*H243,2)</f>
        <v>0</v>
      </c>
      <c r="BL243" s="16" t="s">
        <v>206</v>
      </c>
      <c r="BM243" s="229" t="s">
        <v>3650</v>
      </c>
    </row>
    <row r="244" s="1" customFormat="1">
      <c r="B244" s="37"/>
      <c r="C244" s="38"/>
      <c r="D244" s="231" t="s">
        <v>208</v>
      </c>
      <c r="E244" s="38"/>
      <c r="F244" s="232" t="s">
        <v>3651</v>
      </c>
      <c r="G244" s="38"/>
      <c r="H244" s="38"/>
      <c r="I244" s="144"/>
      <c r="J244" s="38"/>
      <c r="K244" s="38"/>
      <c r="L244" s="42"/>
      <c r="M244" s="233"/>
      <c r="N244" s="82"/>
      <c r="O244" s="82"/>
      <c r="P244" s="82"/>
      <c r="Q244" s="82"/>
      <c r="R244" s="82"/>
      <c r="S244" s="82"/>
      <c r="T244" s="83"/>
      <c r="AT244" s="16" t="s">
        <v>208</v>
      </c>
      <c r="AU244" s="16" t="s">
        <v>85</v>
      </c>
    </row>
    <row r="245" s="1" customFormat="1">
      <c r="B245" s="37"/>
      <c r="C245" s="38"/>
      <c r="D245" s="231" t="s">
        <v>210</v>
      </c>
      <c r="E245" s="38"/>
      <c r="F245" s="234" t="s">
        <v>3652</v>
      </c>
      <c r="G245" s="38"/>
      <c r="H245" s="38"/>
      <c r="I245" s="144"/>
      <c r="J245" s="38"/>
      <c r="K245" s="38"/>
      <c r="L245" s="42"/>
      <c r="M245" s="233"/>
      <c r="N245" s="82"/>
      <c r="O245" s="82"/>
      <c r="P245" s="82"/>
      <c r="Q245" s="82"/>
      <c r="R245" s="82"/>
      <c r="S245" s="82"/>
      <c r="T245" s="83"/>
      <c r="AT245" s="16" t="s">
        <v>210</v>
      </c>
      <c r="AU245" s="16" t="s">
        <v>85</v>
      </c>
    </row>
    <row r="246" s="1" customFormat="1" ht="16.5" customHeight="1">
      <c r="B246" s="37"/>
      <c r="C246" s="263" t="s">
        <v>497</v>
      </c>
      <c r="D246" s="263" t="s">
        <v>774</v>
      </c>
      <c r="E246" s="264" t="s">
        <v>3653</v>
      </c>
      <c r="F246" s="265" t="s">
        <v>3654</v>
      </c>
      <c r="G246" s="266" t="s">
        <v>277</v>
      </c>
      <c r="H246" s="267">
        <v>2</v>
      </c>
      <c r="I246" s="268"/>
      <c r="J246" s="269">
        <f>ROUND(I246*H246,2)</f>
        <v>0</v>
      </c>
      <c r="K246" s="265" t="s">
        <v>205</v>
      </c>
      <c r="L246" s="270"/>
      <c r="M246" s="271" t="s">
        <v>30</v>
      </c>
      <c r="N246" s="272" t="s">
        <v>46</v>
      </c>
      <c r="O246" s="82"/>
      <c r="P246" s="227">
        <f>O246*H246</f>
        <v>0</v>
      </c>
      <c r="Q246" s="227">
        <v>0.0141</v>
      </c>
      <c r="R246" s="227">
        <f>Q246*H246</f>
        <v>0.028199999999999999</v>
      </c>
      <c r="S246" s="227">
        <v>0</v>
      </c>
      <c r="T246" s="228">
        <f>S246*H246</f>
        <v>0</v>
      </c>
      <c r="AR246" s="229" t="s">
        <v>263</v>
      </c>
      <c r="AT246" s="229" t="s">
        <v>774</v>
      </c>
      <c r="AU246" s="229" t="s">
        <v>85</v>
      </c>
      <c r="AY246" s="16" t="s">
        <v>199</v>
      </c>
      <c r="BE246" s="230">
        <f>IF(N246="základní",J246,0)</f>
        <v>0</v>
      </c>
      <c r="BF246" s="230">
        <f>IF(N246="snížená",J246,0)</f>
        <v>0</v>
      </c>
      <c r="BG246" s="230">
        <f>IF(N246="zákl. přenesená",J246,0)</f>
        <v>0</v>
      </c>
      <c r="BH246" s="230">
        <f>IF(N246="sníž. přenesená",J246,0)</f>
        <v>0</v>
      </c>
      <c r="BI246" s="230">
        <f>IF(N246="nulová",J246,0)</f>
        <v>0</v>
      </c>
      <c r="BJ246" s="16" t="s">
        <v>83</v>
      </c>
      <c r="BK246" s="230">
        <f>ROUND(I246*H246,2)</f>
        <v>0</v>
      </c>
      <c r="BL246" s="16" t="s">
        <v>206</v>
      </c>
      <c r="BM246" s="229" t="s">
        <v>3655</v>
      </c>
    </row>
    <row r="247" s="1" customFormat="1">
      <c r="B247" s="37"/>
      <c r="C247" s="38"/>
      <c r="D247" s="231" t="s">
        <v>208</v>
      </c>
      <c r="E247" s="38"/>
      <c r="F247" s="232" t="s">
        <v>3654</v>
      </c>
      <c r="G247" s="38"/>
      <c r="H247" s="38"/>
      <c r="I247" s="144"/>
      <c r="J247" s="38"/>
      <c r="K247" s="38"/>
      <c r="L247" s="42"/>
      <c r="M247" s="233"/>
      <c r="N247" s="82"/>
      <c r="O247" s="82"/>
      <c r="P247" s="82"/>
      <c r="Q247" s="82"/>
      <c r="R247" s="82"/>
      <c r="S247" s="82"/>
      <c r="T247" s="83"/>
      <c r="AT247" s="16" t="s">
        <v>208</v>
      </c>
      <c r="AU247" s="16" t="s">
        <v>85</v>
      </c>
    </row>
    <row r="248" s="1" customFormat="1" ht="16.5" customHeight="1">
      <c r="B248" s="37"/>
      <c r="C248" s="263" t="s">
        <v>502</v>
      </c>
      <c r="D248" s="263" t="s">
        <v>774</v>
      </c>
      <c r="E248" s="264" t="s">
        <v>3656</v>
      </c>
      <c r="F248" s="265" t="s">
        <v>3657</v>
      </c>
      <c r="G248" s="266" t="s">
        <v>277</v>
      </c>
      <c r="H248" s="267">
        <v>1</v>
      </c>
      <c r="I248" s="268"/>
      <c r="J248" s="269">
        <f>ROUND(I248*H248,2)</f>
        <v>0</v>
      </c>
      <c r="K248" s="265" t="s">
        <v>30</v>
      </c>
      <c r="L248" s="270"/>
      <c r="M248" s="271" t="s">
        <v>30</v>
      </c>
      <c r="N248" s="272" t="s">
        <v>46</v>
      </c>
      <c r="O248" s="82"/>
      <c r="P248" s="227">
        <f>O248*H248</f>
        <v>0</v>
      </c>
      <c r="Q248" s="227">
        <v>0.0030000000000000001</v>
      </c>
      <c r="R248" s="227">
        <f>Q248*H248</f>
        <v>0.0030000000000000001</v>
      </c>
      <c r="S248" s="227">
        <v>0</v>
      </c>
      <c r="T248" s="228">
        <f>S248*H248</f>
        <v>0</v>
      </c>
      <c r="AR248" s="229" t="s">
        <v>263</v>
      </c>
      <c r="AT248" s="229" t="s">
        <v>774</v>
      </c>
      <c r="AU248" s="229" t="s">
        <v>85</v>
      </c>
      <c r="AY248" s="16" t="s">
        <v>199</v>
      </c>
      <c r="BE248" s="230">
        <f>IF(N248="základní",J248,0)</f>
        <v>0</v>
      </c>
      <c r="BF248" s="230">
        <f>IF(N248="snížená",J248,0)</f>
        <v>0</v>
      </c>
      <c r="BG248" s="230">
        <f>IF(N248="zákl. přenesená",J248,0)</f>
        <v>0</v>
      </c>
      <c r="BH248" s="230">
        <f>IF(N248="sníž. přenesená",J248,0)</f>
        <v>0</v>
      </c>
      <c r="BI248" s="230">
        <f>IF(N248="nulová",J248,0)</f>
        <v>0</v>
      </c>
      <c r="BJ248" s="16" t="s">
        <v>83</v>
      </c>
      <c r="BK248" s="230">
        <f>ROUND(I248*H248,2)</f>
        <v>0</v>
      </c>
      <c r="BL248" s="16" t="s">
        <v>206</v>
      </c>
      <c r="BM248" s="229" t="s">
        <v>3658</v>
      </c>
    </row>
    <row r="249" s="1" customFormat="1" ht="16.5" customHeight="1">
      <c r="B249" s="37"/>
      <c r="C249" s="218" t="s">
        <v>507</v>
      </c>
      <c r="D249" s="218" t="s">
        <v>201</v>
      </c>
      <c r="E249" s="219" t="s">
        <v>3659</v>
      </c>
      <c r="F249" s="220" t="s">
        <v>3660</v>
      </c>
      <c r="G249" s="221" t="s">
        <v>277</v>
      </c>
      <c r="H249" s="222">
        <v>7</v>
      </c>
      <c r="I249" s="223"/>
      <c r="J249" s="224">
        <f>ROUND(I249*H249,2)</f>
        <v>0</v>
      </c>
      <c r="K249" s="220" t="s">
        <v>205</v>
      </c>
      <c r="L249" s="42"/>
      <c r="M249" s="225" t="s">
        <v>30</v>
      </c>
      <c r="N249" s="226" t="s">
        <v>46</v>
      </c>
      <c r="O249" s="82"/>
      <c r="P249" s="227">
        <f>O249*H249</f>
        <v>0</v>
      </c>
      <c r="Q249" s="227">
        <v>0.0016692</v>
      </c>
      <c r="R249" s="227">
        <f>Q249*H249</f>
        <v>0.011684400000000001</v>
      </c>
      <c r="S249" s="227">
        <v>0</v>
      </c>
      <c r="T249" s="228">
        <f>S249*H249</f>
        <v>0</v>
      </c>
      <c r="AR249" s="229" t="s">
        <v>206</v>
      </c>
      <c r="AT249" s="229" t="s">
        <v>201</v>
      </c>
      <c r="AU249" s="229" t="s">
        <v>85</v>
      </c>
      <c r="AY249" s="16" t="s">
        <v>199</v>
      </c>
      <c r="BE249" s="230">
        <f>IF(N249="základní",J249,0)</f>
        <v>0</v>
      </c>
      <c r="BF249" s="230">
        <f>IF(N249="snížená",J249,0)</f>
        <v>0</v>
      </c>
      <c r="BG249" s="230">
        <f>IF(N249="zákl. přenesená",J249,0)</f>
        <v>0</v>
      </c>
      <c r="BH249" s="230">
        <f>IF(N249="sníž. přenesená",J249,0)</f>
        <v>0</v>
      </c>
      <c r="BI249" s="230">
        <f>IF(N249="nulová",J249,0)</f>
        <v>0</v>
      </c>
      <c r="BJ249" s="16" t="s">
        <v>83</v>
      </c>
      <c r="BK249" s="230">
        <f>ROUND(I249*H249,2)</f>
        <v>0</v>
      </c>
      <c r="BL249" s="16" t="s">
        <v>206</v>
      </c>
      <c r="BM249" s="229" t="s">
        <v>3661</v>
      </c>
    </row>
    <row r="250" s="1" customFormat="1">
      <c r="B250" s="37"/>
      <c r="C250" s="38"/>
      <c r="D250" s="231" t="s">
        <v>208</v>
      </c>
      <c r="E250" s="38"/>
      <c r="F250" s="232" t="s">
        <v>3662</v>
      </c>
      <c r="G250" s="38"/>
      <c r="H250" s="38"/>
      <c r="I250" s="144"/>
      <c r="J250" s="38"/>
      <c r="K250" s="38"/>
      <c r="L250" s="42"/>
      <c r="M250" s="233"/>
      <c r="N250" s="82"/>
      <c r="O250" s="82"/>
      <c r="P250" s="82"/>
      <c r="Q250" s="82"/>
      <c r="R250" s="82"/>
      <c r="S250" s="82"/>
      <c r="T250" s="83"/>
      <c r="AT250" s="16" t="s">
        <v>208</v>
      </c>
      <c r="AU250" s="16" t="s">
        <v>85</v>
      </c>
    </row>
    <row r="251" s="1" customFormat="1">
      <c r="B251" s="37"/>
      <c r="C251" s="38"/>
      <c r="D251" s="231" t="s">
        <v>210</v>
      </c>
      <c r="E251" s="38"/>
      <c r="F251" s="234" t="s">
        <v>3652</v>
      </c>
      <c r="G251" s="38"/>
      <c r="H251" s="38"/>
      <c r="I251" s="144"/>
      <c r="J251" s="38"/>
      <c r="K251" s="38"/>
      <c r="L251" s="42"/>
      <c r="M251" s="233"/>
      <c r="N251" s="82"/>
      <c r="O251" s="82"/>
      <c r="P251" s="82"/>
      <c r="Q251" s="82"/>
      <c r="R251" s="82"/>
      <c r="S251" s="82"/>
      <c r="T251" s="83"/>
      <c r="AT251" s="16" t="s">
        <v>210</v>
      </c>
      <c r="AU251" s="16" t="s">
        <v>85</v>
      </c>
    </row>
    <row r="252" s="1" customFormat="1" ht="16.5" customHeight="1">
      <c r="B252" s="37"/>
      <c r="C252" s="263" t="s">
        <v>512</v>
      </c>
      <c r="D252" s="263" t="s">
        <v>774</v>
      </c>
      <c r="E252" s="264" t="s">
        <v>3663</v>
      </c>
      <c r="F252" s="265" t="s">
        <v>3664</v>
      </c>
      <c r="G252" s="266" t="s">
        <v>277</v>
      </c>
      <c r="H252" s="267">
        <v>4</v>
      </c>
      <c r="I252" s="268"/>
      <c r="J252" s="269">
        <f>ROUND(I252*H252,2)</f>
        <v>0</v>
      </c>
      <c r="K252" s="265" t="s">
        <v>205</v>
      </c>
      <c r="L252" s="270"/>
      <c r="M252" s="271" t="s">
        <v>30</v>
      </c>
      <c r="N252" s="272" t="s">
        <v>46</v>
      </c>
      <c r="O252" s="82"/>
      <c r="P252" s="227">
        <f>O252*H252</f>
        <v>0</v>
      </c>
      <c r="Q252" s="227">
        <v>0.0040000000000000001</v>
      </c>
      <c r="R252" s="227">
        <f>Q252*H252</f>
        <v>0.016</v>
      </c>
      <c r="S252" s="227">
        <v>0</v>
      </c>
      <c r="T252" s="228">
        <f>S252*H252</f>
        <v>0</v>
      </c>
      <c r="AR252" s="229" t="s">
        <v>263</v>
      </c>
      <c r="AT252" s="229" t="s">
        <v>774</v>
      </c>
      <c r="AU252" s="229" t="s">
        <v>85</v>
      </c>
      <c r="AY252" s="16" t="s">
        <v>199</v>
      </c>
      <c r="BE252" s="230">
        <f>IF(N252="základní",J252,0)</f>
        <v>0</v>
      </c>
      <c r="BF252" s="230">
        <f>IF(N252="snížená",J252,0)</f>
        <v>0</v>
      </c>
      <c r="BG252" s="230">
        <f>IF(N252="zákl. přenesená",J252,0)</f>
        <v>0</v>
      </c>
      <c r="BH252" s="230">
        <f>IF(N252="sníž. přenesená",J252,0)</f>
        <v>0</v>
      </c>
      <c r="BI252" s="230">
        <f>IF(N252="nulová",J252,0)</f>
        <v>0</v>
      </c>
      <c r="BJ252" s="16" t="s">
        <v>83</v>
      </c>
      <c r="BK252" s="230">
        <f>ROUND(I252*H252,2)</f>
        <v>0</v>
      </c>
      <c r="BL252" s="16" t="s">
        <v>206</v>
      </c>
      <c r="BM252" s="229" t="s">
        <v>3665</v>
      </c>
    </row>
    <row r="253" s="1" customFormat="1">
      <c r="B253" s="37"/>
      <c r="C253" s="38"/>
      <c r="D253" s="231" t="s">
        <v>208</v>
      </c>
      <c r="E253" s="38"/>
      <c r="F253" s="232" t="s">
        <v>3664</v>
      </c>
      <c r="G253" s="38"/>
      <c r="H253" s="38"/>
      <c r="I253" s="144"/>
      <c r="J253" s="38"/>
      <c r="K253" s="38"/>
      <c r="L253" s="42"/>
      <c r="M253" s="233"/>
      <c r="N253" s="82"/>
      <c r="O253" s="82"/>
      <c r="P253" s="82"/>
      <c r="Q253" s="82"/>
      <c r="R253" s="82"/>
      <c r="S253" s="82"/>
      <c r="T253" s="83"/>
      <c r="AT253" s="16" t="s">
        <v>208</v>
      </c>
      <c r="AU253" s="16" t="s">
        <v>85</v>
      </c>
    </row>
    <row r="254" s="1" customFormat="1" ht="16.5" customHeight="1">
      <c r="B254" s="37"/>
      <c r="C254" s="263" t="s">
        <v>517</v>
      </c>
      <c r="D254" s="263" t="s">
        <v>774</v>
      </c>
      <c r="E254" s="264" t="s">
        <v>3666</v>
      </c>
      <c r="F254" s="265" t="s">
        <v>3667</v>
      </c>
      <c r="G254" s="266" t="s">
        <v>277</v>
      </c>
      <c r="H254" s="267">
        <v>2</v>
      </c>
      <c r="I254" s="268"/>
      <c r="J254" s="269">
        <f>ROUND(I254*H254,2)</f>
        <v>0</v>
      </c>
      <c r="K254" s="265" t="s">
        <v>30</v>
      </c>
      <c r="L254" s="270"/>
      <c r="M254" s="271" t="s">
        <v>30</v>
      </c>
      <c r="N254" s="272" t="s">
        <v>46</v>
      </c>
      <c r="O254" s="82"/>
      <c r="P254" s="227">
        <f>O254*H254</f>
        <v>0</v>
      </c>
      <c r="Q254" s="227">
        <v>0.0030000000000000001</v>
      </c>
      <c r="R254" s="227">
        <f>Q254*H254</f>
        <v>0.0060000000000000001</v>
      </c>
      <c r="S254" s="227">
        <v>0</v>
      </c>
      <c r="T254" s="228">
        <f>S254*H254</f>
        <v>0</v>
      </c>
      <c r="AR254" s="229" t="s">
        <v>263</v>
      </c>
      <c r="AT254" s="229" t="s">
        <v>774</v>
      </c>
      <c r="AU254" s="229" t="s">
        <v>85</v>
      </c>
      <c r="AY254" s="16" t="s">
        <v>199</v>
      </c>
      <c r="BE254" s="230">
        <f>IF(N254="základní",J254,0)</f>
        <v>0</v>
      </c>
      <c r="BF254" s="230">
        <f>IF(N254="snížená",J254,0)</f>
        <v>0</v>
      </c>
      <c r="BG254" s="230">
        <f>IF(N254="zákl. přenesená",J254,0)</f>
        <v>0</v>
      </c>
      <c r="BH254" s="230">
        <f>IF(N254="sníž. přenesená",J254,0)</f>
        <v>0</v>
      </c>
      <c r="BI254" s="230">
        <f>IF(N254="nulová",J254,0)</f>
        <v>0</v>
      </c>
      <c r="BJ254" s="16" t="s">
        <v>83</v>
      </c>
      <c r="BK254" s="230">
        <f>ROUND(I254*H254,2)</f>
        <v>0</v>
      </c>
      <c r="BL254" s="16" t="s">
        <v>206</v>
      </c>
      <c r="BM254" s="229" t="s">
        <v>3668</v>
      </c>
    </row>
    <row r="255" s="1" customFormat="1" ht="16.5" customHeight="1">
      <c r="B255" s="37"/>
      <c r="C255" s="263" t="s">
        <v>522</v>
      </c>
      <c r="D255" s="263" t="s">
        <v>774</v>
      </c>
      <c r="E255" s="264" t="s">
        <v>3669</v>
      </c>
      <c r="F255" s="265" t="s">
        <v>3670</v>
      </c>
      <c r="G255" s="266" t="s">
        <v>277</v>
      </c>
      <c r="H255" s="267">
        <v>1</v>
      </c>
      <c r="I255" s="268"/>
      <c r="J255" s="269">
        <f>ROUND(I255*H255,2)</f>
        <v>0</v>
      </c>
      <c r="K255" s="265" t="s">
        <v>30</v>
      </c>
      <c r="L255" s="270"/>
      <c r="M255" s="271" t="s">
        <v>30</v>
      </c>
      <c r="N255" s="272" t="s">
        <v>46</v>
      </c>
      <c r="O255" s="82"/>
      <c r="P255" s="227">
        <f>O255*H255</f>
        <v>0</v>
      </c>
      <c r="Q255" s="227">
        <v>0.0066</v>
      </c>
      <c r="R255" s="227">
        <f>Q255*H255</f>
        <v>0.0066</v>
      </c>
      <c r="S255" s="227">
        <v>0</v>
      </c>
      <c r="T255" s="228">
        <f>S255*H255</f>
        <v>0</v>
      </c>
      <c r="AR255" s="229" t="s">
        <v>263</v>
      </c>
      <c r="AT255" s="229" t="s">
        <v>774</v>
      </c>
      <c r="AU255" s="229" t="s">
        <v>85</v>
      </c>
      <c r="AY255" s="16" t="s">
        <v>199</v>
      </c>
      <c r="BE255" s="230">
        <f>IF(N255="základní",J255,0)</f>
        <v>0</v>
      </c>
      <c r="BF255" s="230">
        <f>IF(N255="snížená",J255,0)</f>
        <v>0</v>
      </c>
      <c r="BG255" s="230">
        <f>IF(N255="zákl. přenesená",J255,0)</f>
        <v>0</v>
      </c>
      <c r="BH255" s="230">
        <f>IF(N255="sníž. přenesená",J255,0)</f>
        <v>0</v>
      </c>
      <c r="BI255" s="230">
        <f>IF(N255="nulová",J255,0)</f>
        <v>0</v>
      </c>
      <c r="BJ255" s="16" t="s">
        <v>83</v>
      </c>
      <c r="BK255" s="230">
        <f>ROUND(I255*H255,2)</f>
        <v>0</v>
      </c>
      <c r="BL255" s="16" t="s">
        <v>206</v>
      </c>
      <c r="BM255" s="229" t="s">
        <v>3671</v>
      </c>
    </row>
    <row r="256" s="1" customFormat="1" ht="16.5" customHeight="1">
      <c r="B256" s="37"/>
      <c r="C256" s="218" t="s">
        <v>527</v>
      </c>
      <c r="D256" s="218" t="s">
        <v>201</v>
      </c>
      <c r="E256" s="219" t="s">
        <v>3672</v>
      </c>
      <c r="F256" s="220" t="s">
        <v>3673</v>
      </c>
      <c r="G256" s="221" t="s">
        <v>277</v>
      </c>
      <c r="H256" s="222">
        <v>2</v>
      </c>
      <c r="I256" s="223"/>
      <c r="J256" s="224">
        <f>ROUND(I256*H256,2)</f>
        <v>0</v>
      </c>
      <c r="K256" s="220" t="s">
        <v>205</v>
      </c>
      <c r="L256" s="42"/>
      <c r="M256" s="225" t="s">
        <v>30</v>
      </c>
      <c r="N256" s="226" t="s">
        <v>46</v>
      </c>
      <c r="O256" s="82"/>
      <c r="P256" s="227">
        <f>O256*H256</f>
        <v>0</v>
      </c>
      <c r="Q256" s="227">
        <v>0.0017147</v>
      </c>
      <c r="R256" s="227">
        <f>Q256*H256</f>
        <v>0.0034294</v>
      </c>
      <c r="S256" s="227">
        <v>0</v>
      </c>
      <c r="T256" s="228">
        <f>S256*H256</f>
        <v>0</v>
      </c>
      <c r="AR256" s="229" t="s">
        <v>206</v>
      </c>
      <c r="AT256" s="229" t="s">
        <v>201</v>
      </c>
      <c r="AU256" s="229" t="s">
        <v>85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3674</v>
      </c>
    </row>
    <row r="257" s="1" customFormat="1">
      <c r="B257" s="37"/>
      <c r="C257" s="38"/>
      <c r="D257" s="231" t="s">
        <v>208</v>
      </c>
      <c r="E257" s="38"/>
      <c r="F257" s="232" t="s">
        <v>3675</v>
      </c>
      <c r="G257" s="38"/>
      <c r="H257" s="38"/>
      <c r="I257" s="144"/>
      <c r="J257" s="38"/>
      <c r="K257" s="38"/>
      <c r="L257" s="42"/>
      <c r="M257" s="233"/>
      <c r="N257" s="82"/>
      <c r="O257" s="82"/>
      <c r="P257" s="82"/>
      <c r="Q257" s="82"/>
      <c r="R257" s="82"/>
      <c r="S257" s="82"/>
      <c r="T257" s="83"/>
      <c r="AT257" s="16" t="s">
        <v>208</v>
      </c>
      <c r="AU257" s="16" t="s">
        <v>85</v>
      </c>
    </row>
    <row r="258" s="1" customFormat="1">
      <c r="B258" s="37"/>
      <c r="C258" s="38"/>
      <c r="D258" s="231" t="s">
        <v>210</v>
      </c>
      <c r="E258" s="38"/>
      <c r="F258" s="234" t="s">
        <v>3652</v>
      </c>
      <c r="G258" s="38"/>
      <c r="H258" s="38"/>
      <c r="I258" s="144"/>
      <c r="J258" s="38"/>
      <c r="K258" s="38"/>
      <c r="L258" s="42"/>
      <c r="M258" s="233"/>
      <c r="N258" s="82"/>
      <c r="O258" s="82"/>
      <c r="P258" s="82"/>
      <c r="Q258" s="82"/>
      <c r="R258" s="82"/>
      <c r="S258" s="82"/>
      <c r="T258" s="83"/>
      <c r="AT258" s="16" t="s">
        <v>210</v>
      </c>
      <c r="AU258" s="16" t="s">
        <v>85</v>
      </c>
    </row>
    <row r="259" s="1" customFormat="1" ht="16.5" customHeight="1">
      <c r="B259" s="37"/>
      <c r="C259" s="263" t="s">
        <v>532</v>
      </c>
      <c r="D259" s="263" t="s">
        <v>774</v>
      </c>
      <c r="E259" s="264" t="s">
        <v>3676</v>
      </c>
      <c r="F259" s="265" t="s">
        <v>3677</v>
      </c>
      <c r="G259" s="266" t="s">
        <v>277</v>
      </c>
      <c r="H259" s="267">
        <v>1</v>
      </c>
      <c r="I259" s="268"/>
      <c r="J259" s="269">
        <f>ROUND(I259*H259,2)</f>
        <v>0</v>
      </c>
      <c r="K259" s="265" t="s">
        <v>205</v>
      </c>
      <c r="L259" s="270"/>
      <c r="M259" s="271" t="s">
        <v>30</v>
      </c>
      <c r="N259" s="272" t="s">
        <v>46</v>
      </c>
      <c r="O259" s="82"/>
      <c r="P259" s="227">
        <f>O259*H259</f>
        <v>0</v>
      </c>
      <c r="Q259" s="227">
        <v>0.019699999999999999</v>
      </c>
      <c r="R259" s="227">
        <f>Q259*H259</f>
        <v>0.019699999999999999</v>
      </c>
      <c r="S259" s="227">
        <v>0</v>
      </c>
      <c r="T259" s="228">
        <f>S259*H259</f>
        <v>0</v>
      </c>
      <c r="AR259" s="229" t="s">
        <v>263</v>
      </c>
      <c r="AT259" s="229" t="s">
        <v>774</v>
      </c>
      <c r="AU259" s="229" t="s">
        <v>85</v>
      </c>
      <c r="AY259" s="16" t="s">
        <v>199</v>
      </c>
      <c r="BE259" s="230">
        <f>IF(N259="základní",J259,0)</f>
        <v>0</v>
      </c>
      <c r="BF259" s="230">
        <f>IF(N259="snížená",J259,0)</f>
        <v>0</v>
      </c>
      <c r="BG259" s="230">
        <f>IF(N259="zákl. přenesená",J259,0)</f>
        <v>0</v>
      </c>
      <c r="BH259" s="230">
        <f>IF(N259="sníž. přenesená",J259,0)</f>
        <v>0</v>
      </c>
      <c r="BI259" s="230">
        <f>IF(N259="nulová",J259,0)</f>
        <v>0</v>
      </c>
      <c r="BJ259" s="16" t="s">
        <v>83</v>
      </c>
      <c r="BK259" s="230">
        <f>ROUND(I259*H259,2)</f>
        <v>0</v>
      </c>
      <c r="BL259" s="16" t="s">
        <v>206</v>
      </c>
      <c r="BM259" s="229" t="s">
        <v>3678</v>
      </c>
    </row>
    <row r="260" s="1" customFormat="1">
      <c r="B260" s="37"/>
      <c r="C260" s="38"/>
      <c r="D260" s="231" t="s">
        <v>208</v>
      </c>
      <c r="E260" s="38"/>
      <c r="F260" s="232" t="s">
        <v>3677</v>
      </c>
      <c r="G260" s="38"/>
      <c r="H260" s="38"/>
      <c r="I260" s="144"/>
      <c r="J260" s="38"/>
      <c r="K260" s="38"/>
      <c r="L260" s="42"/>
      <c r="M260" s="233"/>
      <c r="N260" s="82"/>
      <c r="O260" s="82"/>
      <c r="P260" s="82"/>
      <c r="Q260" s="82"/>
      <c r="R260" s="82"/>
      <c r="S260" s="82"/>
      <c r="T260" s="83"/>
      <c r="AT260" s="16" t="s">
        <v>208</v>
      </c>
      <c r="AU260" s="16" t="s">
        <v>85</v>
      </c>
    </row>
    <row r="261" s="1" customFormat="1" ht="16.5" customHeight="1">
      <c r="B261" s="37"/>
      <c r="C261" s="263" t="s">
        <v>537</v>
      </c>
      <c r="D261" s="263" t="s">
        <v>774</v>
      </c>
      <c r="E261" s="264" t="s">
        <v>3679</v>
      </c>
      <c r="F261" s="265" t="s">
        <v>3680</v>
      </c>
      <c r="G261" s="266" t="s">
        <v>277</v>
      </c>
      <c r="H261" s="267">
        <v>1</v>
      </c>
      <c r="I261" s="268"/>
      <c r="J261" s="269">
        <f>ROUND(I261*H261,2)</f>
        <v>0</v>
      </c>
      <c r="K261" s="265" t="s">
        <v>205</v>
      </c>
      <c r="L261" s="270"/>
      <c r="M261" s="271" t="s">
        <v>30</v>
      </c>
      <c r="N261" s="272" t="s">
        <v>46</v>
      </c>
      <c r="O261" s="82"/>
      <c r="P261" s="227">
        <f>O261*H261</f>
        <v>0</v>
      </c>
      <c r="Q261" s="227">
        <v>0.0178</v>
      </c>
      <c r="R261" s="227">
        <f>Q261*H261</f>
        <v>0.0178</v>
      </c>
      <c r="S261" s="227">
        <v>0</v>
      </c>
      <c r="T261" s="228">
        <f>S261*H261</f>
        <v>0</v>
      </c>
      <c r="AR261" s="229" t="s">
        <v>263</v>
      </c>
      <c r="AT261" s="229" t="s">
        <v>774</v>
      </c>
      <c r="AU261" s="229" t="s">
        <v>85</v>
      </c>
      <c r="AY261" s="16" t="s">
        <v>199</v>
      </c>
      <c r="BE261" s="230">
        <f>IF(N261="základní",J261,0)</f>
        <v>0</v>
      </c>
      <c r="BF261" s="230">
        <f>IF(N261="snížená",J261,0)</f>
        <v>0</v>
      </c>
      <c r="BG261" s="230">
        <f>IF(N261="zákl. přenesená",J261,0)</f>
        <v>0</v>
      </c>
      <c r="BH261" s="230">
        <f>IF(N261="sníž. přenesená",J261,0)</f>
        <v>0</v>
      </c>
      <c r="BI261" s="230">
        <f>IF(N261="nulová",J261,0)</f>
        <v>0</v>
      </c>
      <c r="BJ261" s="16" t="s">
        <v>83</v>
      </c>
      <c r="BK261" s="230">
        <f>ROUND(I261*H261,2)</f>
        <v>0</v>
      </c>
      <c r="BL261" s="16" t="s">
        <v>206</v>
      </c>
      <c r="BM261" s="229" t="s">
        <v>3681</v>
      </c>
    </row>
    <row r="262" s="1" customFormat="1">
      <c r="B262" s="37"/>
      <c r="C262" s="38"/>
      <c r="D262" s="231" t="s">
        <v>208</v>
      </c>
      <c r="E262" s="38"/>
      <c r="F262" s="232" t="s">
        <v>3680</v>
      </c>
      <c r="G262" s="38"/>
      <c r="H262" s="38"/>
      <c r="I262" s="144"/>
      <c r="J262" s="38"/>
      <c r="K262" s="38"/>
      <c r="L262" s="42"/>
      <c r="M262" s="233"/>
      <c r="N262" s="82"/>
      <c r="O262" s="82"/>
      <c r="P262" s="82"/>
      <c r="Q262" s="82"/>
      <c r="R262" s="82"/>
      <c r="S262" s="82"/>
      <c r="T262" s="83"/>
      <c r="AT262" s="16" t="s">
        <v>208</v>
      </c>
      <c r="AU262" s="16" t="s">
        <v>85</v>
      </c>
    </row>
    <row r="263" s="1" customFormat="1" ht="16.5" customHeight="1">
      <c r="B263" s="37"/>
      <c r="C263" s="218" t="s">
        <v>542</v>
      </c>
      <c r="D263" s="218" t="s">
        <v>201</v>
      </c>
      <c r="E263" s="219" t="s">
        <v>3682</v>
      </c>
      <c r="F263" s="220" t="s">
        <v>3683</v>
      </c>
      <c r="G263" s="221" t="s">
        <v>277</v>
      </c>
      <c r="H263" s="222">
        <v>2</v>
      </c>
      <c r="I263" s="223"/>
      <c r="J263" s="224">
        <f>ROUND(I263*H263,2)</f>
        <v>0</v>
      </c>
      <c r="K263" s="220" t="s">
        <v>205</v>
      </c>
      <c r="L263" s="42"/>
      <c r="M263" s="225" t="s">
        <v>30</v>
      </c>
      <c r="N263" s="226" t="s">
        <v>46</v>
      </c>
      <c r="O263" s="82"/>
      <c r="P263" s="227">
        <f>O263*H263</f>
        <v>0</v>
      </c>
      <c r="Q263" s="227">
        <v>0.0029604000000000002</v>
      </c>
      <c r="R263" s="227">
        <f>Q263*H263</f>
        <v>0.0059208000000000004</v>
      </c>
      <c r="S263" s="227">
        <v>0</v>
      </c>
      <c r="T263" s="228">
        <f>S263*H263</f>
        <v>0</v>
      </c>
      <c r="AR263" s="229" t="s">
        <v>206</v>
      </c>
      <c r="AT263" s="229" t="s">
        <v>201</v>
      </c>
      <c r="AU263" s="229" t="s">
        <v>85</v>
      </c>
      <c r="AY263" s="16" t="s">
        <v>199</v>
      </c>
      <c r="BE263" s="230">
        <f>IF(N263="základní",J263,0)</f>
        <v>0</v>
      </c>
      <c r="BF263" s="230">
        <f>IF(N263="snížená",J263,0)</f>
        <v>0</v>
      </c>
      <c r="BG263" s="230">
        <f>IF(N263="zákl. přenesená",J263,0)</f>
        <v>0</v>
      </c>
      <c r="BH263" s="230">
        <f>IF(N263="sníž. přenesená",J263,0)</f>
        <v>0</v>
      </c>
      <c r="BI263" s="230">
        <f>IF(N263="nulová",J263,0)</f>
        <v>0</v>
      </c>
      <c r="BJ263" s="16" t="s">
        <v>83</v>
      </c>
      <c r="BK263" s="230">
        <f>ROUND(I263*H263,2)</f>
        <v>0</v>
      </c>
      <c r="BL263" s="16" t="s">
        <v>206</v>
      </c>
      <c r="BM263" s="229" t="s">
        <v>3684</v>
      </c>
    </row>
    <row r="264" s="1" customFormat="1">
      <c r="B264" s="37"/>
      <c r="C264" s="38"/>
      <c r="D264" s="231" t="s">
        <v>208</v>
      </c>
      <c r="E264" s="38"/>
      <c r="F264" s="232" t="s">
        <v>3685</v>
      </c>
      <c r="G264" s="38"/>
      <c r="H264" s="38"/>
      <c r="I264" s="144"/>
      <c r="J264" s="38"/>
      <c r="K264" s="38"/>
      <c r="L264" s="42"/>
      <c r="M264" s="233"/>
      <c r="N264" s="82"/>
      <c r="O264" s="82"/>
      <c r="P264" s="82"/>
      <c r="Q264" s="82"/>
      <c r="R264" s="82"/>
      <c r="S264" s="82"/>
      <c r="T264" s="83"/>
      <c r="AT264" s="16" t="s">
        <v>208</v>
      </c>
      <c r="AU264" s="16" t="s">
        <v>85</v>
      </c>
    </row>
    <row r="265" s="1" customFormat="1">
      <c r="B265" s="37"/>
      <c r="C265" s="38"/>
      <c r="D265" s="231" t="s">
        <v>210</v>
      </c>
      <c r="E265" s="38"/>
      <c r="F265" s="234" t="s">
        <v>3652</v>
      </c>
      <c r="G265" s="38"/>
      <c r="H265" s="38"/>
      <c r="I265" s="144"/>
      <c r="J265" s="38"/>
      <c r="K265" s="38"/>
      <c r="L265" s="42"/>
      <c r="M265" s="233"/>
      <c r="N265" s="82"/>
      <c r="O265" s="82"/>
      <c r="P265" s="82"/>
      <c r="Q265" s="82"/>
      <c r="R265" s="82"/>
      <c r="S265" s="82"/>
      <c r="T265" s="83"/>
      <c r="AT265" s="16" t="s">
        <v>210</v>
      </c>
      <c r="AU265" s="16" t="s">
        <v>85</v>
      </c>
    </row>
    <row r="266" s="1" customFormat="1" ht="16.5" customHeight="1">
      <c r="B266" s="37"/>
      <c r="C266" s="263" t="s">
        <v>547</v>
      </c>
      <c r="D266" s="263" t="s">
        <v>774</v>
      </c>
      <c r="E266" s="264" t="s">
        <v>3686</v>
      </c>
      <c r="F266" s="265" t="s">
        <v>3687</v>
      </c>
      <c r="G266" s="266" t="s">
        <v>277</v>
      </c>
      <c r="H266" s="267">
        <v>1</v>
      </c>
      <c r="I266" s="268"/>
      <c r="J266" s="269">
        <f>ROUND(I266*H266,2)</f>
        <v>0</v>
      </c>
      <c r="K266" s="265" t="s">
        <v>205</v>
      </c>
      <c r="L266" s="270"/>
      <c r="M266" s="271" t="s">
        <v>30</v>
      </c>
      <c r="N266" s="272" t="s">
        <v>46</v>
      </c>
      <c r="O266" s="82"/>
      <c r="P266" s="227">
        <f>O266*H266</f>
        <v>0</v>
      </c>
      <c r="Q266" s="227">
        <v>0.015599999999999999</v>
      </c>
      <c r="R266" s="227">
        <f>Q266*H266</f>
        <v>0.015599999999999999</v>
      </c>
      <c r="S266" s="227">
        <v>0</v>
      </c>
      <c r="T266" s="228">
        <f>S266*H266</f>
        <v>0</v>
      </c>
      <c r="AR266" s="229" t="s">
        <v>263</v>
      </c>
      <c r="AT266" s="229" t="s">
        <v>774</v>
      </c>
      <c r="AU266" s="229" t="s">
        <v>85</v>
      </c>
      <c r="AY266" s="16" t="s">
        <v>199</v>
      </c>
      <c r="BE266" s="230">
        <f>IF(N266="základní",J266,0)</f>
        <v>0</v>
      </c>
      <c r="BF266" s="230">
        <f>IF(N266="snížená",J266,0)</f>
        <v>0</v>
      </c>
      <c r="BG266" s="230">
        <f>IF(N266="zákl. přenesená",J266,0)</f>
        <v>0</v>
      </c>
      <c r="BH266" s="230">
        <f>IF(N266="sníž. přenesená",J266,0)</f>
        <v>0</v>
      </c>
      <c r="BI266" s="230">
        <f>IF(N266="nulová",J266,0)</f>
        <v>0</v>
      </c>
      <c r="BJ266" s="16" t="s">
        <v>83</v>
      </c>
      <c r="BK266" s="230">
        <f>ROUND(I266*H266,2)</f>
        <v>0</v>
      </c>
      <c r="BL266" s="16" t="s">
        <v>206</v>
      </c>
      <c r="BM266" s="229" t="s">
        <v>3688</v>
      </c>
    </row>
    <row r="267" s="1" customFormat="1">
      <c r="B267" s="37"/>
      <c r="C267" s="38"/>
      <c r="D267" s="231" t="s">
        <v>208</v>
      </c>
      <c r="E267" s="38"/>
      <c r="F267" s="232" t="s">
        <v>3687</v>
      </c>
      <c r="G267" s="38"/>
      <c r="H267" s="38"/>
      <c r="I267" s="144"/>
      <c r="J267" s="38"/>
      <c r="K267" s="38"/>
      <c r="L267" s="42"/>
      <c r="M267" s="233"/>
      <c r="N267" s="82"/>
      <c r="O267" s="82"/>
      <c r="P267" s="82"/>
      <c r="Q267" s="82"/>
      <c r="R267" s="82"/>
      <c r="S267" s="82"/>
      <c r="T267" s="83"/>
      <c r="AT267" s="16" t="s">
        <v>208</v>
      </c>
      <c r="AU267" s="16" t="s">
        <v>85</v>
      </c>
    </row>
    <row r="268" s="1" customFormat="1" ht="16.5" customHeight="1">
      <c r="B268" s="37"/>
      <c r="C268" s="263" t="s">
        <v>552</v>
      </c>
      <c r="D268" s="263" t="s">
        <v>774</v>
      </c>
      <c r="E268" s="264" t="s">
        <v>3689</v>
      </c>
      <c r="F268" s="265" t="s">
        <v>3690</v>
      </c>
      <c r="G268" s="266" t="s">
        <v>277</v>
      </c>
      <c r="H268" s="267">
        <v>1</v>
      </c>
      <c r="I268" s="268"/>
      <c r="J268" s="269">
        <f>ROUND(I268*H268,2)</f>
        <v>0</v>
      </c>
      <c r="K268" s="265" t="s">
        <v>30</v>
      </c>
      <c r="L268" s="270"/>
      <c r="M268" s="271" t="s">
        <v>30</v>
      </c>
      <c r="N268" s="272" t="s">
        <v>46</v>
      </c>
      <c r="O268" s="82"/>
      <c r="P268" s="227">
        <f>O268*H268</f>
        <v>0</v>
      </c>
      <c r="Q268" s="227">
        <v>0.0043</v>
      </c>
      <c r="R268" s="227">
        <f>Q268*H268</f>
        <v>0.0043</v>
      </c>
      <c r="S268" s="227">
        <v>0</v>
      </c>
      <c r="T268" s="228">
        <f>S268*H268</f>
        <v>0</v>
      </c>
      <c r="AR268" s="229" t="s">
        <v>263</v>
      </c>
      <c r="AT268" s="229" t="s">
        <v>774</v>
      </c>
      <c r="AU268" s="229" t="s">
        <v>85</v>
      </c>
      <c r="AY268" s="16" t="s">
        <v>199</v>
      </c>
      <c r="BE268" s="230">
        <f>IF(N268="základní",J268,0)</f>
        <v>0</v>
      </c>
      <c r="BF268" s="230">
        <f>IF(N268="snížená",J268,0)</f>
        <v>0</v>
      </c>
      <c r="BG268" s="230">
        <f>IF(N268="zákl. přenesená",J268,0)</f>
        <v>0</v>
      </c>
      <c r="BH268" s="230">
        <f>IF(N268="sníž. přenesená",J268,0)</f>
        <v>0</v>
      </c>
      <c r="BI268" s="230">
        <f>IF(N268="nulová",J268,0)</f>
        <v>0</v>
      </c>
      <c r="BJ268" s="16" t="s">
        <v>83</v>
      </c>
      <c r="BK268" s="230">
        <f>ROUND(I268*H268,2)</f>
        <v>0</v>
      </c>
      <c r="BL268" s="16" t="s">
        <v>206</v>
      </c>
      <c r="BM268" s="229" t="s">
        <v>3691</v>
      </c>
    </row>
    <row r="269" s="1" customFormat="1" ht="16.5" customHeight="1">
      <c r="B269" s="37"/>
      <c r="C269" s="218" t="s">
        <v>557</v>
      </c>
      <c r="D269" s="218" t="s">
        <v>201</v>
      </c>
      <c r="E269" s="219" t="s">
        <v>3692</v>
      </c>
      <c r="F269" s="220" t="s">
        <v>3693</v>
      </c>
      <c r="G269" s="221" t="s">
        <v>277</v>
      </c>
      <c r="H269" s="222">
        <v>3</v>
      </c>
      <c r="I269" s="223"/>
      <c r="J269" s="224">
        <f>ROUND(I269*H269,2)</f>
        <v>0</v>
      </c>
      <c r="K269" s="220" t="s">
        <v>205</v>
      </c>
      <c r="L269" s="42"/>
      <c r="M269" s="225" t="s">
        <v>30</v>
      </c>
      <c r="N269" s="226" t="s">
        <v>46</v>
      </c>
      <c r="O269" s="82"/>
      <c r="P269" s="227">
        <f>O269*H269</f>
        <v>0</v>
      </c>
      <c r="Q269" s="227">
        <v>0.0037984999999999998</v>
      </c>
      <c r="R269" s="227">
        <f>Q269*H269</f>
        <v>0.011395499999999999</v>
      </c>
      <c r="S269" s="227">
        <v>0</v>
      </c>
      <c r="T269" s="228">
        <f>S269*H269</f>
        <v>0</v>
      </c>
      <c r="AR269" s="229" t="s">
        <v>206</v>
      </c>
      <c r="AT269" s="229" t="s">
        <v>201</v>
      </c>
      <c r="AU269" s="229" t="s">
        <v>85</v>
      </c>
      <c r="AY269" s="16" t="s">
        <v>199</v>
      </c>
      <c r="BE269" s="230">
        <f>IF(N269="základní",J269,0)</f>
        <v>0</v>
      </c>
      <c r="BF269" s="230">
        <f>IF(N269="snížená",J269,0)</f>
        <v>0</v>
      </c>
      <c r="BG269" s="230">
        <f>IF(N269="zákl. přenesená",J269,0)</f>
        <v>0</v>
      </c>
      <c r="BH269" s="230">
        <f>IF(N269="sníž. přenesená",J269,0)</f>
        <v>0</v>
      </c>
      <c r="BI269" s="230">
        <f>IF(N269="nulová",J269,0)</f>
        <v>0</v>
      </c>
      <c r="BJ269" s="16" t="s">
        <v>83</v>
      </c>
      <c r="BK269" s="230">
        <f>ROUND(I269*H269,2)</f>
        <v>0</v>
      </c>
      <c r="BL269" s="16" t="s">
        <v>206</v>
      </c>
      <c r="BM269" s="229" t="s">
        <v>3694</v>
      </c>
    </row>
    <row r="270" s="1" customFormat="1">
      <c r="B270" s="37"/>
      <c r="C270" s="38"/>
      <c r="D270" s="231" t="s">
        <v>208</v>
      </c>
      <c r="E270" s="38"/>
      <c r="F270" s="232" t="s">
        <v>3695</v>
      </c>
      <c r="G270" s="38"/>
      <c r="H270" s="38"/>
      <c r="I270" s="144"/>
      <c r="J270" s="38"/>
      <c r="K270" s="38"/>
      <c r="L270" s="42"/>
      <c r="M270" s="233"/>
      <c r="N270" s="82"/>
      <c r="O270" s="82"/>
      <c r="P270" s="82"/>
      <c r="Q270" s="82"/>
      <c r="R270" s="82"/>
      <c r="S270" s="82"/>
      <c r="T270" s="83"/>
      <c r="AT270" s="16" t="s">
        <v>208</v>
      </c>
      <c r="AU270" s="16" t="s">
        <v>85</v>
      </c>
    </row>
    <row r="271" s="1" customFormat="1">
      <c r="B271" s="37"/>
      <c r="C271" s="38"/>
      <c r="D271" s="231" t="s">
        <v>210</v>
      </c>
      <c r="E271" s="38"/>
      <c r="F271" s="234" t="s">
        <v>3652</v>
      </c>
      <c r="G271" s="38"/>
      <c r="H271" s="38"/>
      <c r="I271" s="144"/>
      <c r="J271" s="38"/>
      <c r="K271" s="38"/>
      <c r="L271" s="42"/>
      <c r="M271" s="233"/>
      <c r="N271" s="82"/>
      <c r="O271" s="82"/>
      <c r="P271" s="82"/>
      <c r="Q271" s="82"/>
      <c r="R271" s="82"/>
      <c r="S271" s="82"/>
      <c r="T271" s="83"/>
      <c r="AT271" s="16" t="s">
        <v>210</v>
      </c>
      <c r="AU271" s="16" t="s">
        <v>85</v>
      </c>
    </row>
    <row r="272" s="1" customFormat="1" ht="16.5" customHeight="1">
      <c r="B272" s="37"/>
      <c r="C272" s="263" t="s">
        <v>562</v>
      </c>
      <c r="D272" s="263" t="s">
        <v>774</v>
      </c>
      <c r="E272" s="264" t="s">
        <v>3696</v>
      </c>
      <c r="F272" s="265" t="s">
        <v>3697</v>
      </c>
      <c r="G272" s="266" t="s">
        <v>277</v>
      </c>
      <c r="H272" s="267">
        <v>1</v>
      </c>
      <c r="I272" s="268"/>
      <c r="J272" s="269">
        <f>ROUND(I272*H272,2)</f>
        <v>0</v>
      </c>
      <c r="K272" s="265" t="s">
        <v>205</v>
      </c>
      <c r="L272" s="270"/>
      <c r="M272" s="271" t="s">
        <v>30</v>
      </c>
      <c r="N272" s="272" t="s">
        <v>46</v>
      </c>
      <c r="O272" s="82"/>
      <c r="P272" s="227">
        <f>O272*H272</f>
        <v>0</v>
      </c>
      <c r="Q272" s="227">
        <v>0.0276</v>
      </c>
      <c r="R272" s="227">
        <f>Q272*H272</f>
        <v>0.0276</v>
      </c>
      <c r="S272" s="227">
        <v>0</v>
      </c>
      <c r="T272" s="228">
        <f>S272*H272</f>
        <v>0</v>
      </c>
      <c r="AR272" s="229" t="s">
        <v>263</v>
      </c>
      <c r="AT272" s="229" t="s">
        <v>774</v>
      </c>
      <c r="AU272" s="229" t="s">
        <v>85</v>
      </c>
      <c r="AY272" s="16" t="s">
        <v>199</v>
      </c>
      <c r="BE272" s="230">
        <f>IF(N272="základní",J272,0)</f>
        <v>0</v>
      </c>
      <c r="BF272" s="230">
        <f>IF(N272="snížená",J272,0)</f>
        <v>0</v>
      </c>
      <c r="BG272" s="230">
        <f>IF(N272="zákl. přenesená",J272,0)</f>
        <v>0</v>
      </c>
      <c r="BH272" s="230">
        <f>IF(N272="sníž. přenesená",J272,0)</f>
        <v>0</v>
      </c>
      <c r="BI272" s="230">
        <f>IF(N272="nulová",J272,0)</f>
        <v>0</v>
      </c>
      <c r="BJ272" s="16" t="s">
        <v>83</v>
      </c>
      <c r="BK272" s="230">
        <f>ROUND(I272*H272,2)</f>
        <v>0</v>
      </c>
      <c r="BL272" s="16" t="s">
        <v>206</v>
      </c>
      <c r="BM272" s="229" t="s">
        <v>3698</v>
      </c>
    </row>
    <row r="273" s="1" customFormat="1">
      <c r="B273" s="37"/>
      <c r="C273" s="38"/>
      <c r="D273" s="231" t="s">
        <v>208</v>
      </c>
      <c r="E273" s="38"/>
      <c r="F273" s="232" t="s">
        <v>3697</v>
      </c>
      <c r="G273" s="38"/>
      <c r="H273" s="38"/>
      <c r="I273" s="144"/>
      <c r="J273" s="38"/>
      <c r="K273" s="38"/>
      <c r="L273" s="42"/>
      <c r="M273" s="233"/>
      <c r="N273" s="82"/>
      <c r="O273" s="82"/>
      <c r="P273" s="82"/>
      <c r="Q273" s="82"/>
      <c r="R273" s="82"/>
      <c r="S273" s="82"/>
      <c r="T273" s="83"/>
      <c r="AT273" s="16" t="s">
        <v>208</v>
      </c>
      <c r="AU273" s="16" t="s">
        <v>85</v>
      </c>
    </row>
    <row r="274" s="1" customFormat="1" ht="16.5" customHeight="1">
      <c r="B274" s="37"/>
      <c r="C274" s="263" t="s">
        <v>567</v>
      </c>
      <c r="D274" s="263" t="s">
        <v>774</v>
      </c>
      <c r="E274" s="264" t="s">
        <v>3699</v>
      </c>
      <c r="F274" s="265" t="s">
        <v>3700</v>
      </c>
      <c r="G274" s="266" t="s">
        <v>277</v>
      </c>
      <c r="H274" s="267">
        <v>2</v>
      </c>
      <c r="I274" s="268"/>
      <c r="J274" s="269">
        <f>ROUND(I274*H274,2)</f>
        <v>0</v>
      </c>
      <c r="K274" s="265" t="s">
        <v>205</v>
      </c>
      <c r="L274" s="270"/>
      <c r="M274" s="271" t="s">
        <v>30</v>
      </c>
      <c r="N274" s="272" t="s">
        <v>46</v>
      </c>
      <c r="O274" s="82"/>
      <c r="P274" s="227">
        <f>O274*H274</f>
        <v>0</v>
      </c>
      <c r="Q274" s="227">
        <v>0.028400000000000002</v>
      </c>
      <c r="R274" s="227">
        <f>Q274*H274</f>
        <v>0.056800000000000003</v>
      </c>
      <c r="S274" s="227">
        <v>0</v>
      </c>
      <c r="T274" s="228">
        <f>S274*H274</f>
        <v>0</v>
      </c>
      <c r="AR274" s="229" t="s">
        <v>263</v>
      </c>
      <c r="AT274" s="229" t="s">
        <v>774</v>
      </c>
      <c r="AU274" s="229" t="s">
        <v>85</v>
      </c>
      <c r="AY274" s="16" t="s">
        <v>199</v>
      </c>
      <c r="BE274" s="230">
        <f>IF(N274="základní",J274,0)</f>
        <v>0</v>
      </c>
      <c r="BF274" s="230">
        <f>IF(N274="snížená",J274,0)</f>
        <v>0</v>
      </c>
      <c r="BG274" s="230">
        <f>IF(N274="zákl. přenesená",J274,0)</f>
        <v>0</v>
      </c>
      <c r="BH274" s="230">
        <f>IF(N274="sníž. přenesená",J274,0)</f>
        <v>0</v>
      </c>
      <c r="BI274" s="230">
        <f>IF(N274="nulová",J274,0)</f>
        <v>0</v>
      </c>
      <c r="BJ274" s="16" t="s">
        <v>83</v>
      </c>
      <c r="BK274" s="230">
        <f>ROUND(I274*H274,2)</f>
        <v>0</v>
      </c>
      <c r="BL274" s="16" t="s">
        <v>206</v>
      </c>
      <c r="BM274" s="229" t="s">
        <v>3701</v>
      </c>
    </row>
    <row r="275" s="1" customFormat="1">
      <c r="B275" s="37"/>
      <c r="C275" s="38"/>
      <c r="D275" s="231" t="s">
        <v>208</v>
      </c>
      <c r="E275" s="38"/>
      <c r="F275" s="232" t="s">
        <v>3700</v>
      </c>
      <c r="G275" s="38"/>
      <c r="H275" s="38"/>
      <c r="I275" s="144"/>
      <c r="J275" s="38"/>
      <c r="K275" s="38"/>
      <c r="L275" s="42"/>
      <c r="M275" s="233"/>
      <c r="N275" s="82"/>
      <c r="O275" s="82"/>
      <c r="P275" s="82"/>
      <c r="Q275" s="82"/>
      <c r="R275" s="82"/>
      <c r="S275" s="82"/>
      <c r="T275" s="83"/>
      <c r="AT275" s="16" t="s">
        <v>208</v>
      </c>
      <c r="AU275" s="16" t="s">
        <v>85</v>
      </c>
    </row>
    <row r="276" s="1" customFormat="1" ht="16.5" customHeight="1">
      <c r="B276" s="37"/>
      <c r="C276" s="218" t="s">
        <v>573</v>
      </c>
      <c r="D276" s="218" t="s">
        <v>201</v>
      </c>
      <c r="E276" s="219" t="s">
        <v>3702</v>
      </c>
      <c r="F276" s="220" t="s">
        <v>3703</v>
      </c>
      <c r="G276" s="221" t="s">
        <v>229</v>
      </c>
      <c r="H276" s="222">
        <v>153.80000000000001</v>
      </c>
      <c r="I276" s="223"/>
      <c r="J276" s="224">
        <f>ROUND(I276*H276,2)</f>
        <v>0</v>
      </c>
      <c r="K276" s="220" t="s">
        <v>205</v>
      </c>
      <c r="L276" s="42"/>
      <c r="M276" s="225" t="s">
        <v>30</v>
      </c>
      <c r="N276" s="226" t="s">
        <v>46</v>
      </c>
      <c r="O276" s="82"/>
      <c r="P276" s="227">
        <f>O276*H276</f>
        <v>0</v>
      </c>
      <c r="Q276" s="227">
        <v>0</v>
      </c>
      <c r="R276" s="227">
        <f>Q276*H276</f>
        <v>0</v>
      </c>
      <c r="S276" s="227">
        <v>0</v>
      </c>
      <c r="T276" s="228">
        <f>S276*H276</f>
        <v>0</v>
      </c>
      <c r="AR276" s="229" t="s">
        <v>206</v>
      </c>
      <c r="AT276" s="229" t="s">
        <v>201</v>
      </c>
      <c r="AU276" s="229" t="s">
        <v>85</v>
      </c>
      <c r="AY276" s="16" t="s">
        <v>199</v>
      </c>
      <c r="BE276" s="230">
        <f>IF(N276="základní",J276,0)</f>
        <v>0</v>
      </c>
      <c r="BF276" s="230">
        <f>IF(N276="snížená",J276,0)</f>
        <v>0</v>
      </c>
      <c r="BG276" s="230">
        <f>IF(N276="zákl. přenesená",J276,0)</f>
        <v>0</v>
      </c>
      <c r="BH276" s="230">
        <f>IF(N276="sníž. přenesená",J276,0)</f>
        <v>0</v>
      </c>
      <c r="BI276" s="230">
        <f>IF(N276="nulová",J276,0)</f>
        <v>0</v>
      </c>
      <c r="BJ276" s="16" t="s">
        <v>83</v>
      </c>
      <c r="BK276" s="230">
        <f>ROUND(I276*H276,2)</f>
        <v>0</v>
      </c>
      <c r="BL276" s="16" t="s">
        <v>206</v>
      </c>
      <c r="BM276" s="229" t="s">
        <v>3704</v>
      </c>
    </row>
    <row r="277" s="1" customFormat="1">
      <c r="B277" s="37"/>
      <c r="C277" s="38"/>
      <c r="D277" s="231" t="s">
        <v>208</v>
      </c>
      <c r="E277" s="38"/>
      <c r="F277" s="232" t="s">
        <v>3705</v>
      </c>
      <c r="G277" s="38"/>
      <c r="H277" s="38"/>
      <c r="I277" s="144"/>
      <c r="J277" s="38"/>
      <c r="K277" s="38"/>
      <c r="L277" s="42"/>
      <c r="M277" s="233"/>
      <c r="N277" s="82"/>
      <c r="O277" s="82"/>
      <c r="P277" s="82"/>
      <c r="Q277" s="82"/>
      <c r="R277" s="82"/>
      <c r="S277" s="82"/>
      <c r="T277" s="83"/>
      <c r="AT277" s="16" t="s">
        <v>208</v>
      </c>
      <c r="AU277" s="16" t="s">
        <v>85</v>
      </c>
    </row>
    <row r="278" s="1" customFormat="1">
      <c r="B278" s="37"/>
      <c r="C278" s="38"/>
      <c r="D278" s="231" t="s">
        <v>210</v>
      </c>
      <c r="E278" s="38"/>
      <c r="F278" s="234" t="s">
        <v>3706</v>
      </c>
      <c r="G278" s="38"/>
      <c r="H278" s="38"/>
      <c r="I278" s="144"/>
      <c r="J278" s="38"/>
      <c r="K278" s="38"/>
      <c r="L278" s="42"/>
      <c r="M278" s="233"/>
      <c r="N278" s="82"/>
      <c r="O278" s="82"/>
      <c r="P278" s="82"/>
      <c r="Q278" s="82"/>
      <c r="R278" s="82"/>
      <c r="S278" s="82"/>
      <c r="T278" s="83"/>
      <c r="AT278" s="16" t="s">
        <v>210</v>
      </c>
      <c r="AU278" s="16" t="s">
        <v>85</v>
      </c>
    </row>
    <row r="279" s="1" customFormat="1" ht="16.5" customHeight="1">
      <c r="B279" s="37"/>
      <c r="C279" s="263" t="s">
        <v>578</v>
      </c>
      <c r="D279" s="263" t="s">
        <v>774</v>
      </c>
      <c r="E279" s="264" t="s">
        <v>3707</v>
      </c>
      <c r="F279" s="265" t="s">
        <v>3708</v>
      </c>
      <c r="G279" s="266" t="s">
        <v>229</v>
      </c>
      <c r="H279" s="267">
        <v>156.107</v>
      </c>
      <c r="I279" s="268"/>
      <c r="J279" s="269">
        <f>ROUND(I279*H279,2)</f>
        <v>0</v>
      </c>
      <c r="K279" s="265" t="s">
        <v>205</v>
      </c>
      <c r="L279" s="270"/>
      <c r="M279" s="271" t="s">
        <v>30</v>
      </c>
      <c r="N279" s="272" t="s">
        <v>46</v>
      </c>
      <c r="O279" s="82"/>
      <c r="P279" s="227">
        <f>O279*H279</f>
        <v>0</v>
      </c>
      <c r="Q279" s="227">
        <v>0.00027999999999999998</v>
      </c>
      <c r="R279" s="227">
        <f>Q279*H279</f>
        <v>0.043709959999999999</v>
      </c>
      <c r="S279" s="227">
        <v>0</v>
      </c>
      <c r="T279" s="228">
        <f>S279*H279</f>
        <v>0</v>
      </c>
      <c r="AR279" s="229" t="s">
        <v>263</v>
      </c>
      <c r="AT279" s="229" t="s">
        <v>774</v>
      </c>
      <c r="AU279" s="229" t="s">
        <v>85</v>
      </c>
      <c r="AY279" s="16" t="s">
        <v>199</v>
      </c>
      <c r="BE279" s="230">
        <f>IF(N279="základní",J279,0)</f>
        <v>0</v>
      </c>
      <c r="BF279" s="230">
        <f>IF(N279="snížená",J279,0)</f>
        <v>0</v>
      </c>
      <c r="BG279" s="230">
        <f>IF(N279="zákl. přenesená",J279,0)</f>
        <v>0</v>
      </c>
      <c r="BH279" s="230">
        <f>IF(N279="sníž. přenesená",J279,0)</f>
        <v>0</v>
      </c>
      <c r="BI279" s="230">
        <f>IF(N279="nulová",J279,0)</f>
        <v>0</v>
      </c>
      <c r="BJ279" s="16" t="s">
        <v>83</v>
      </c>
      <c r="BK279" s="230">
        <f>ROUND(I279*H279,2)</f>
        <v>0</v>
      </c>
      <c r="BL279" s="16" t="s">
        <v>206</v>
      </c>
      <c r="BM279" s="229" t="s">
        <v>3709</v>
      </c>
    </row>
    <row r="280" s="1" customFormat="1">
      <c r="B280" s="37"/>
      <c r="C280" s="38"/>
      <c r="D280" s="231" t="s">
        <v>208</v>
      </c>
      <c r="E280" s="38"/>
      <c r="F280" s="232" t="s">
        <v>3708</v>
      </c>
      <c r="G280" s="38"/>
      <c r="H280" s="38"/>
      <c r="I280" s="144"/>
      <c r="J280" s="38"/>
      <c r="K280" s="38"/>
      <c r="L280" s="42"/>
      <c r="M280" s="233"/>
      <c r="N280" s="82"/>
      <c r="O280" s="82"/>
      <c r="P280" s="82"/>
      <c r="Q280" s="82"/>
      <c r="R280" s="82"/>
      <c r="S280" s="82"/>
      <c r="T280" s="83"/>
      <c r="AT280" s="16" t="s">
        <v>208</v>
      </c>
      <c r="AU280" s="16" t="s">
        <v>85</v>
      </c>
    </row>
    <row r="281" s="1" customFormat="1" ht="16.5" customHeight="1">
      <c r="B281" s="37"/>
      <c r="C281" s="218" t="s">
        <v>584</v>
      </c>
      <c r="D281" s="218" t="s">
        <v>201</v>
      </c>
      <c r="E281" s="219" t="s">
        <v>3710</v>
      </c>
      <c r="F281" s="220" t="s">
        <v>3711</v>
      </c>
      <c r="G281" s="221" t="s">
        <v>229</v>
      </c>
      <c r="H281" s="222">
        <v>413.69999999999999</v>
      </c>
      <c r="I281" s="223"/>
      <c r="J281" s="224">
        <f>ROUND(I281*H281,2)</f>
        <v>0</v>
      </c>
      <c r="K281" s="220" t="s">
        <v>205</v>
      </c>
      <c r="L281" s="42"/>
      <c r="M281" s="225" t="s">
        <v>30</v>
      </c>
      <c r="N281" s="226" t="s">
        <v>46</v>
      </c>
      <c r="O281" s="82"/>
      <c r="P281" s="227">
        <f>O281*H281</f>
        <v>0</v>
      </c>
      <c r="Q281" s="227">
        <v>0</v>
      </c>
      <c r="R281" s="227">
        <f>Q281*H281</f>
        <v>0</v>
      </c>
      <c r="S281" s="227">
        <v>0</v>
      </c>
      <c r="T281" s="228">
        <f>S281*H281</f>
        <v>0</v>
      </c>
      <c r="AR281" s="229" t="s">
        <v>206</v>
      </c>
      <c r="AT281" s="229" t="s">
        <v>201</v>
      </c>
      <c r="AU281" s="229" t="s">
        <v>85</v>
      </c>
      <c r="AY281" s="16" t="s">
        <v>199</v>
      </c>
      <c r="BE281" s="230">
        <f>IF(N281="základní",J281,0)</f>
        <v>0</v>
      </c>
      <c r="BF281" s="230">
        <f>IF(N281="snížená",J281,0)</f>
        <v>0</v>
      </c>
      <c r="BG281" s="230">
        <f>IF(N281="zákl. přenesená",J281,0)</f>
        <v>0</v>
      </c>
      <c r="BH281" s="230">
        <f>IF(N281="sníž. přenesená",J281,0)</f>
        <v>0</v>
      </c>
      <c r="BI281" s="230">
        <f>IF(N281="nulová",J281,0)</f>
        <v>0</v>
      </c>
      <c r="BJ281" s="16" t="s">
        <v>83</v>
      </c>
      <c r="BK281" s="230">
        <f>ROUND(I281*H281,2)</f>
        <v>0</v>
      </c>
      <c r="BL281" s="16" t="s">
        <v>206</v>
      </c>
      <c r="BM281" s="229" t="s">
        <v>3712</v>
      </c>
    </row>
    <row r="282" s="1" customFormat="1">
      <c r="B282" s="37"/>
      <c r="C282" s="38"/>
      <c r="D282" s="231" t="s">
        <v>208</v>
      </c>
      <c r="E282" s="38"/>
      <c r="F282" s="232" t="s">
        <v>3713</v>
      </c>
      <c r="G282" s="38"/>
      <c r="H282" s="38"/>
      <c r="I282" s="144"/>
      <c r="J282" s="38"/>
      <c r="K282" s="38"/>
      <c r="L282" s="42"/>
      <c r="M282" s="233"/>
      <c r="N282" s="82"/>
      <c r="O282" s="82"/>
      <c r="P282" s="82"/>
      <c r="Q282" s="82"/>
      <c r="R282" s="82"/>
      <c r="S282" s="82"/>
      <c r="T282" s="83"/>
      <c r="AT282" s="16" t="s">
        <v>208</v>
      </c>
      <c r="AU282" s="16" t="s">
        <v>85</v>
      </c>
    </row>
    <row r="283" s="1" customFormat="1">
      <c r="B283" s="37"/>
      <c r="C283" s="38"/>
      <c r="D283" s="231" t="s">
        <v>210</v>
      </c>
      <c r="E283" s="38"/>
      <c r="F283" s="234" t="s">
        <v>3706</v>
      </c>
      <c r="G283" s="38"/>
      <c r="H283" s="38"/>
      <c r="I283" s="144"/>
      <c r="J283" s="38"/>
      <c r="K283" s="38"/>
      <c r="L283" s="42"/>
      <c r="M283" s="233"/>
      <c r="N283" s="82"/>
      <c r="O283" s="82"/>
      <c r="P283" s="82"/>
      <c r="Q283" s="82"/>
      <c r="R283" s="82"/>
      <c r="S283" s="82"/>
      <c r="T283" s="83"/>
      <c r="AT283" s="16" t="s">
        <v>210</v>
      </c>
      <c r="AU283" s="16" t="s">
        <v>85</v>
      </c>
    </row>
    <row r="284" s="1" customFormat="1" ht="16.5" customHeight="1">
      <c r="B284" s="37"/>
      <c r="C284" s="263" t="s">
        <v>589</v>
      </c>
      <c r="D284" s="263" t="s">
        <v>774</v>
      </c>
      <c r="E284" s="264" t="s">
        <v>3714</v>
      </c>
      <c r="F284" s="265" t="s">
        <v>3715</v>
      </c>
      <c r="G284" s="266" t="s">
        <v>229</v>
      </c>
      <c r="H284" s="267">
        <v>419.90600000000001</v>
      </c>
      <c r="I284" s="268"/>
      <c r="J284" s="269">
        <f>ROUND(I284*H284,2)</f>
        <v>0</v>
      </c>
      <c r="K284" s="265" t="s">
        <v>205</v>
      </c>
      <c r="L284" s="270"/>
      <c r="M284" s="271" t="s">
        <v>30</v>
      </c>
      <c r="N284" s="272" t="s">
        <v>46</v>
      </c>
      <c r="O284" s="82"/>
      <c r="P284" s="227">
        <f>O284*H284</f>
        <v>0</v>
      </c>
      <c r="Q284" s="227">
        <v>0.0031800000000000001</v>
      </c>
      <c r="R284" s="227">
        <f>Q284*H284</f>
        <v>1.33530108</v>
      </c>
      <c r="S284" s="227">
        <v>0</v>
      </c>
      <c r="T284" s="228">
        <f>S284*H284</f>
        <v>0</v>
      </c>
      <c r="AR284" s="229" t="s">
        <v>263</v>
      </c>
      <c r="AT284" s="229" t="s">
        <v>774</v>
      </c>
      <c r="AU284" s="229" t="s">
        <v>85</v>
      </c>
      <c r="AY284" s="16" t="s">
        <v>199</v>
      </c>
      <c r="BE284" s="230">
        <f>IF(N284="základní",J284,0)</f>
        <v>0</v>
      </c>
      <c r="BF284" s="230">
        <f>IF(N284="snížená",J284,0)</f>
        <v>0</v>
      </c>
      <c r="BG284" s="230">
        <f>IF(N284="zákl. přenesená",J284,0)</f>
        <v>0</v>
      </c>
      <c r="BH284" s="230">
        <f>IF(N284="sníž. přenesená",J284,0)</f>
        <v>0</v>
      </c>
      <c r="BI284" s="230">
        <f>IF(N284="nulová",J284,0)</f>
        <v>0</v>
      </c>
      <c r="BJ284" s="16" t="s">
        <v>83</v>
      </c>
      <c r="BK284" s="230">
        <f>ROUND(I284*H284,2)</f>
        <v>0</v>
      </c>
      <c r="BL284" s="16" t="s">
        <v>206</v>
      </c>
      <c r="BM284" s="229" t="s">
        <v>3716</v>
      </c>
    </row>
    <row r="285" s="1" customFormat="1">
      <c r="B285" s="37"/>
      <c r="C285" s="38"/>
      <c r="D285" s="231" t="s">
        <v>208</v>
      </c>
      <c r="E285" s="38"/>
      <c r="F285" s="232" t="s">
        <v>3715</v>
      </c>
      <c r="G285" s="38"/>
      <c r="H285" s="38"/>
      <c r="I285" s="144"/>
      <c r="J285" s="38"/>
      <c r="K285" s="38"/>
      <c r="L285" s="42"/>
      <c r="M285" s="233"/>
      <c r="N285" s="82"/>
      <c r="O285" s="82"/>
      <c r="P285" s="82"/>
      <c r="Q285" s="82"/>
      <c r="R285" s="82"/>
      <c r="S285" s="82"/>
      <c r="T285" s="83"/>
      <c r="AT285" s="16" t="s">
        <v>208</v>
      </c>
      <c r="AU285" s="16" t="s">
        <v>85</v>
      </c>
    </row>
    <row r="286" s="1" customFormat="1" ht="16.5" customHeight="1">
      <c r="B286" s="37"/>
      <c r="C286" s="218" t="s">
        <v>595</v>
      </c>
      <c r="D286" s="218" t="s">
        <v>201</v>
      </c>
      <c r="E286" s="219" t="s">
        <v>3717</v>
      </c>
      <c r="F286" s="220" t="s">
        <v>3718</v>
      </c>
      <c r="G286" s="221" t="s">
        <v>229</v>
      </c>
      <c r="H286" s="222">
        <v>16</v>
      </c>
      <c r="I286" s="223"/>
      <c r="J286" s="224">
        <f>ROUND(I286*H286,2)</f>
        <v>0</v>
      </c>
      <c r="K286" s="220" t="s">
        <v>205</v>
      </c>
      <c r="L286" s="42"/>
      <c r="M286" s="225" t="s">
        <v>30</v>
      </c>
      <c r="N286" s="226" t="s">
        <v>46</v>
      </c>
      <c r="O286" s="82"/>
      <c r="P286" s="227">
        <f>O286*H286</f>
        <v>0</v>
      </c>
      <c r="Q286" s="227">
        <v>0</v>
      </c>
      <c r="R286" s="227">
        <f>Q286*H286</f>
        <v>0</v>
      </c>
      <c r="S286" s="227">
        <v>0</v>
      </c>
      <c r="T286" s="228">
        <f>S286*H286</f>
        <v>0</v>
      </c>
      <c r="AR286" s="229" t="s">
        <v>206</v>
      </c>
      <c r="AT286" s="229" t="s">
        <v>201</v>
      </c>
      <c r="AU286" s="229" t="s">
        <v>85</v>
      </c>
      <c r="AY286" s="16" t="s">
        <v>199</v>
      </c>
      <c r="BE286" s="230">
        <f>IF(N286="základní",J286,0)</f>
        <v>0</v>
      </c>
      <c r="BF286" s="230">
        <f>IF(N286="snížená",J286,0)</f>
        <v>0</v>
      </c>
      <c r="BG286" s="230">
        <f>IF(N286="zákl. přenesená",J286,0)</f>
        <v>0</v>
      </c>
      <c r="BH286" s="230">
        <f>IF(N286="sníž. přenesená",J286,0)</f>
        <v>0</v>
      </c>
      <c r="BI286" s="230">
        <f>IF(N286="nulová",J286,0)</f>
        <v>0</v>
      </c>
      <c r="BJ286" s="16" t="s">
        <v>83</v>
      </c>
      <c r="BK286" s="230">
        <f>ROUND(I286*H286,2)</f>
        <v>0</v>
      </c>
      <c r="BL286" s="16" t="s">
        <v>206</v>
      </c>
      <c r="BM286" s="229" t="s">
        <v>3719</v>
      </c>
    </row>
    <row r="287" s="1" customFormat="1">
      <c r="B287" s="37"/>
      <c r="C287" s="38"/>
      <c r="D287" s="231" t="s">
        <v>208</v>
      </c>
      <c r="E287" s="38"/>
      <c r="F287" s="232" t="s">
        <v>3720</v>
      </c>
      <c r="G287" s="38"/>
      <c r="H287" s="38"/>
      <c r="I287" s="144"/>
      <c r="J287" s="38"/>
      <c r="K287" s="38"/>
      <c r="L287" s="42"/>
      <c r="M287" s="233"/>
      <c r="N287" s="82"/>
      <c r="O287" s="82"/>
      <c r="P287" s="82"/>
      <c r="Q287" s="82"/>
      <c r="R287" s="82"/>
      <c r="S287" s="82"/>
      <c r="T287" s="83"/>
      <c r="AT287" s="16" t="s">
        <v>208</v>
      </c>
      <c r="AU287" s="16" t="s">
        <v>85</v>
      </c>
    </row>
    <row r="288" s="1" customFormat="1">
      <c r="B288" s="37"/>
      <c r="C288" s="38"/>
      <c r="D288" s="231" t="s">
        <v>210</v>
      </c>
      <c r="E288" s="38"/>
      <c r="F288" s="234" t="s">
        <v>3706</v>
      </c>
      <c r="G288" s="38"/>
      <c r="H288" s="38"/>
      <c r="I288" s="144"/>
      <c r="J288" s="38"/>
      <c r="K288" s="38"/>
      <c r="L288" s="42"/>
      <c r="M288" s="233"/>
      <c r="N288" s="82"/>
      <c r="O288" s="82"/>
      <c r="P288" s="82"/>
      <c r="Q288" s="82"/>
      <c r="R288" s="82"/>
      <c r="S288" s="82"/>
      <c r="T288" s="83"/>
      <c r="AT288" s="16" t="s">
        <v>210</v>
      </c>
      <c r="AU288" s="16" t="s">
        <v>85</v>
      </c>
    </row>
    <row r="289" s="1" customFormat="1" ht="16.5" customHeight="1">
      <c r="B289" s="37"/>
      <c r="C289" s="263" t="s">
        <v>601</v>
      </c>
      <c r="D289" s="263" t="s">
        <v>774</v>
      </c>
      <c r="E289" s="264" t="s">
        <v>3721</v>
      </c>
      <c r="F289" s="265" t="s">
        <v>3722</v>
      </c>
      <c r="G289" s="266" t="s">
        <v>229</v>
      </c>
      <c r="H289" s="267">
        <v>16.239999999999998</v>
      </c>
      <c r="I289" s="268"/>
      <c r="J289" s="269">
        <f>ROUND(I289*H289,2)</f>
        <v>0</v>
      </c>
      <c r="K289" s="265" t="s">
        <v>205</v>
      </c>
      <c r="L289" s="270"/>
      <c r="M289" s="271" t="s">
        <v>30</v>
      </c>
      <c r="N289" s="272" t="s">
        <v>46</v>
      </c>
      <c r="O289" s="82"/>
      <c r="P289" s="227">
        <f>O289*H289</f>
        <v>0</v>
      </c>
      <c r="Q289" s="227">
        <v>0.0067400000000000003</v>
      </c>
      <c r="R289" s="227">
        <f>Q289*H289</f>
        <v>0.10945759999999999</v>
      </c>
      <c r="S289" s="227">
        <v>0</v>
      </c>
      <c r="T289" s="228">
        <f>S289*H289</f>
        <v>0</v>
      </c>
      <c r="AR289" s="229" t="s">
        <v>263</v>
      </c>
      <c r="AT289" s="229" t="s">
        <v>774</v>
      </c>
      <c r="AU289" s="229" t="s">
        <v>85</v>
      </c>
      <c r="AY289" s="16" t="s">
        <v>199</v>
      </c>
      <c r="BE289" s="230">
        <f>IF(N289="základní",J289,0)</f>
        <v>0</v>
      </c>
      <c r="BF289" s="230">
        <f>IF(N289="snížená",J289,0)</f>
        <v>0</v>
      </c>
      <c r="BG289" s="230">
        <f>IF(N289="zákl. přenesená",J289,0)</f>
        <v>0</v>
      </c>
      <c r="BH289" s="230">
        <f>IF(N289="sníž. přenesená",J289,0)</f>
        <v>0</v>
      </c>
      <c r="BI289" s="230">
        <f>IF(N289="nulová",J289,0)</f>
        <v>0</v>
      </c>
      <c r="BJ289" s="16" t="s">
        <v>83</v>
      </c>
      <c r="BK289" s="230">
        <f>ROUND(I289*H289,2)</f>
        <v>0</v>
      </c>
      <c r="BL289" s="16" t="s">
        <v>206</v>
      </c>
      <c r="BM289" s="229" t="s">
        <v>3723</v>
      </c>
    </row>
    <row r="290" s="1" customFormat="1">
      <c r="B290" s="37"/>
      <c r="C290" s="38"/>
      <c r="D290" s="231" t="s">
        <v>208</v>
      </c>
      <c r="E290" s="38"/>
      <c r="F290" s="232" t="s">
        <v>3722</v>
      </c>
      <c r="G290" s="38"/>
      <c r="H290" s="38"/>
      <c r="I290" s="144"/>
      <c r="J290" s="38"/>
      <c r="K290" s="38"/>
      <c r="L290" s="42"/>
      <c r="M290" s="233"/>
      <c r="N290" s="82"/>
      <c r="O290" s="82"/>
      <c r="P290" s="82"/>
      <c r="Q290" s="82"/>
      <c r="R290" s="82"/>
      <c r="S290" s="82"/>
      <c r="T290" s="83"/>
      <c r="AT290" s="16" t="s">
        <v>208</v>
      </c>
      <c r="AU290" s="16" t="s">
        <v>85</v>
      </c>
    </row>
    <row r="291" s="1" customFormat="1" ht="16.5" customHeight="1">
      <c r="B291" s="37"/>
      <c r="C291" s="218" t="s">
        <v>607</v>
      </c>
      <c r="D291" s="218" t="s">
        <v>201</v>
      </c>
      <c r="E291" s="219" t="s">
        <v>3724</v>
      </c>
      <c r="F291" s="220" t="s">
        <v>3725</v>
      </c>
      <c r="G291" s="221" t="s">
        <v>277</v>
      </c>
      <c r="H291" s="222">
        <v>11</v>
      </c>
      <c r="I291" s="223"/>
      <c r="J291" s="224">
        <f>ROUND(I291*H291,2)</f>
        <v>0</v>
      </c>
      <c r="K291" s="220" t="s">
        <v>205</v>
      </c>
      <c r="L291" s="42"/>
      <c r="M291" s="225" t="s">
        <v>30</v>
      </c>
      <c r="N291" s="226" t="s">
        <v>46</v>
      </c>
      <c r="O291" s="82"/>
      <c r="P291" s="227">
        <f>O291*H291</f>
        <v>0</v>
      </c>
      <c r="Q291" s="227">
        <v>0</v>
      </c>
      <c r="R291" s="227">
        <f>Q291*H291</f>
        <v>0</v>
      </c>
      <c r="S291" s="227">
        <v>0</v>
      </c>
      <c r="T291" s="228">
        <f>S291*H291</f>
        <v>0</v>
      </c>
      <c r="AR291" s="229" t="s">
        <v>206</v>
      </c>
      <c r="AT291" s="229" t="s">
        <v>201</v>
      </c>
      <c r="AU291" s="229" t="s">
        <v>85</v>
      </c>
      <c r="AY291" s="16" t="s">
        <v>199</v>
      </c>
      <c r="BE291" s="230">
        <f>IF(N291="základní",J291,0)</f>
        <v>0</v>
      </c>
      <c r="BF291" s="230">
        <f>IF(N291="snížená",J291,0)</f>
        <v>0</v>
      </c>
      <c r="BG291" s="230">
        <f>IF(N291="zákl. přenesená",J291,0)</f>
        <v>0</v>
      </c>
      <c r="BH291" s="230">
        <f>IF(N291="sníž. přenesená",J291,0)</f>
        <v>0</v>
      </c>
      <c r="BI291" s="230">
        <f>IF(N291="nulová",J291,0)</f>
        <v>0</v>
      </c>
      <c r="BJ291" s="16" t="s">
        <v>83</v>
      </c>
      <c r="BK291" s="230">
        <f>ROUND(I291*H291,2)</f>
        <v>0</v>
      </c>
      <c r="BL291" s="16" t="s">
        <v>206</v>
      </c>
      <c r="BM291" s="229" t="s">
        <v>3726</v>
      </c>
    </row>
    <row r="292" s="1" customFormat="1">
      <c r="B292" s="37"/>
      <c r="C292" s="38"/>
      <c r="D292" s="231" t="s">
        <v>208</v>
      </c>
      <c r="E292" s="38"/>
      <c r="F292" s="232" t="s">
        <v>3727</v>
      </c>
      <c r="G292" s="38"/>
      <c r="H292" s="38"/>
      <c r="I292" s="144"/>
      <c r="J292" s="38"/>
      <c r="K292" s="38"/>
      <c r="L292" s="42"/>
      <c r="M292" s="233"/>
      <c r="N292" s="82"/>
      <c r="O292" s="82"/>
      <c r="P292" s="82"/>
      <c r="Q292" s="82"/>
      <c r="R292" s="82"/>
      <c r="S292" s="82"/>
      <c r="T292" s="83"/>
      <c r="AT292" s="16" t="s">
        <v>208</v>
      </c>
      <c r="AU292" s="16" t="s">
        <v>85</v>
      </c>
    </row>
    <row r="293" s="1" customFormat="1">
      <c r="B293" s="37"/>
      <c r="C293" s="38"/>
      <c r="D293" s="231" t="s">
        <v>210</v>
      </c>
      <c r="E293" s="38"/>
      <c r="F293" s="234" t="s">
        <v>3728</v>
      </c>
      <c r="G293" s="38"/>
      <c r="H293" s="38"/>
      <c r="I293" s="144"/>
      <c r="J293" s="38"/>
      <c r="K293" s="38"/>
      <c r="L293" s="42"/>
      <c r="M293" s="233"/>
      <c r="N293" s="82"/>
      <c r="O293" s="82"/>
      <c r="P293" s="82"/>
      <c r="Q293" s="82"/>
      <c r="R293" s="82"/>
      <c r="S293" s="82"/>
      <c r="T293" s="83"/>
      <c r="AT293" s="16" t="s">
        <v>210</v>
      </c>
      <c r="AU293" s="16" t="s">
        <v>85</v>
      </c>
    </row>
    <row r="294" s="1" customFormat="1" ht="16.5" customHeight="1">
      <c r="B294" s="37"/>
      <c r="C294" s="263" t="s">
        <v>612</v>
      </c>
      <c r="D294" s="263" t="s">
        <v>774</v>
      </c>
      <c r="E294" s="264" t="s">
        <v>3729</v>
      </c>
      <c r="F294" s="265" t="s">
        <v>3730</v>
      </c>
      <c r="G294" s="266" t="s">
        <v>277</v>
      </c>
      <c r="H294" s="267">
        <v>11</v>
      </c>
      <c r="I294" s="268"/>
      <c r="J294" s="269">
        <f>ROUND(I294*H294,2)</f>
        <v>0</v>
      </c>
      <c r="K294" s="265" t="s">
        <v>205</v>
      </c>
      <c r="L294" s="270"/>
      <c r="M294" s="271" t="s">
        <v>30</v>
      </c>
      <c r="N294" s="272" t="s">
        <v>46</v>
      </c>
      <c r="O294" s="82"/>
      <c r="P294" s="227">
        <f>O294*H294</f>
        <v>0</v>
      </c>
      <c r="Q294" s="227">
        <v>5.0000000000000002E-05</v>
      </c>
      <c r="R294" s="227">
        <f>Q294*H294</f>
        <v>0.00055000000000000003</v>
      </c>
      <c r="S294" s="227">
        <v>0</v>
      </c>
      <c r="T294" s="228">
        <f>S294*H294</f>
        <v>0</v>
      </c>
      <c r="AR294" s="229" t="s">
        <v>263</v>
      </c>
      <c r="AT294" s="229" t="s">
        <v>774</v>
      </c>
      <c r="AU294" s="229" t="s">
        <v>85</v>
      </c>
      <c r="AY294" s="16" t="s">
        <v>199</v>
      </c>
      <c r="BE294" s="230">
        <f>IF(N294="základní",J294,0)</f>
        <v>0</v>
      </c>
      <c r="BF294" s="230">
        <f>IF(N294="snížená",J294,0)</f>
        <v>0</v>
      </c>
      <c r="BG294" s="230">
        <f>IF(N294="zákl. přenesená",J294,0)</f>
        <v>0</v>
      </c>
      <c r="BH294" s="230">
        <f>IF(N294="sníž. přenesená",J294,0)</f>
        <v>0</v>
      </c>
      <c r="BI294" s="230">
        <f>IF(N294="nulová",J294,0)</f>
        <v>0</v>
      </c>
      <c r="BJ294" s="16" t="s">
        <v>83</v>
      </c>
      <c r="BK294" s="230">
        <f>ROUND(I294*H294,2)</f>
        <v>0</v>
      </c>
      <c r="BL294" s="16" t="s">
        <v>206</v>
      </c>
      <c r="BM294" s="229" t="s">
        <v>3731</v>
      </c>
    </row>
    <row r="295" s="1" customFormat="1">
      <c r="B295" s="37"/>
      <c r="C295" s="38"/>
      <c r="D295" s="231" t="s">
        <v>208</v>
      </c>
      <c r="E295" s="38"/>
      <c r="F295" s="232" t="s">
        <v>3730</v>
      </c>
      <c r="G295" s="38"/>
      <c r="H295" s="38"/>
      <c r="I295" s="144"/>
      <c r="J295" s="38"/>
      <c r="K295" s="38"/>
      <c r="L295" s="42"/>
      <c r="M295" s="233"/>
      <c r="N295" s="82"/>
      <c r="O295" s="82"/>
      <c r="P295" s="82"/>
      <c r="Q295" s="82"/>
      <c r="R295" s="82"/>
      <c r="S295" s="82"/>
      <c r="T295" s="83"/>
      <c r="AT295" s="16" t="s">
        <v>208</v>
      </c>
      <c r="AU295" s="16" t="s">
        <v>85</v>
      </c>
    </row>
    <row r="296" s="1" customFormat="1" ht="16.5" customHeight="1">
      <c r="B296" s="37"/>
      <c r="C296" s="218" t="s">
        <v>619</v>
      </c>
      <c r="D296" s="218" t="s">
        <v>201</v>
      </c>
      <c r="E296" s="219" t="s">
        <v>3732</v>
      </c>
      <c r="F296" s="220" t="s">
        <v>3733</v>
      </c>
      <c r="G296" s="221" t="s">
        <v>277</v>
      </c>
      <c r="H296" s="222">
        <v>45</v>
      </c>
      <c r="I296" s="223"/>
      <c r="J296" s="224">
        <f>ROUND(I296*H296,2)</f>
        <v>0</v>
      </c>
      <c r="K296" s="220" t="s">
        <v>205</v>
      </c>
      <c r="L296" s="42"/>
      <c r="M296" s="225" t="s">
        <v>30</v>
      </c>
      <c r="N296" s="226" t="s">
        <v>46</v>
      </c>
      <c r="O296" s="82"/>
      <c r="P296" s="227">
        <f>O296*H296</f>
        <v>0</v>
      </c>
      <c r="Q296" s="227">
        <v>0</v>
      </c>
      <c r="R296" s="227">
        <f>Q296*H296</f>
        <v>0</v>
      </c>
      <c r="S296" s="227">
        <v>0</v>
      </c>
      <c r="T296" s="228">
        <f>S296*H296</f>
        <v>0</v>
      </c>
      <c r="AR296" s="229" t="s">
        <v>206</v>
      </c>
      <c r="AT296" s="229" t="s">
        <v>201</v>
      </c>
      <c r="AU296" s="229" t="s">
        <v>85</v>
      </c>
      <c r="AY296" s="16" t="s">
        <v>199</v>
      </c>
      <c r="BE296" s="230">
        <f>IF(N296="základní",J296,0)</f>
        <v>0</v>
      </c>
      <c r="BF296" s="230">
        <f>IF(N296="snížená",J296,0)</f>
        <v>0</v>
      </c>
      <c r="BG296" s="230">
        <f>IF(N296="zákl. přenesená",J296,0)</f>
        <v>0</v>
      </c>
      <c r="BH296" s="230">
        <f>IF(N296="sníž. přenesená",J296,0)</f>
        <v>0</v>
      </c>
      <c r="BI296" s="230">
        <f>IF(N296="nulová",J296,0)</f>
        <v>0</v>
      </c>
      <c r="BJ296" s="16" t="s">
        <v>83</v>
      </c>
      <c r="BK296" s="230">
        <f>ROUND(I296*H296,2)</f>
        <v>0</v>
      </c>
      <c r="BL296" s="16" t="s">
        <v>206</v>
      </c>
      <c r="BM296" s="229" t="s">
        <v>3734</v>
      </c>
    </row>
    <row r="297" s="1" customFormat="1">
      <c r="B297" s="37"/>
      <c r="C297" s="38"/>
      <c r="D297" s="231" t="s">
        <v>208</v>
      </c>
      <c r="E297" s="38"/>
      <c r="F297" s="232" t="s">
        <v>3735</v>
      </c>
      <c r="G297" s="38"/>
      <c r="H297" s="38"/>
      <c r="I297" s="144"/>
      <c r="J297" s="38"/>
      <c r="K297" s="38"/>
      <c r="L297" s="42"/>
      <c r="M297" s="233"/>
      <c r="N297" s="82"/>
      <c r="O297" s="82"/>
      <c r="P297" s="82"/>
      <c r="Q297" s="82"/>
      <c r="R297" s="82"/>
      <c r="S297" s="82"/>
      <c r="T297" s="83"/>
      <c r="AT297" s="16" t="s">
        <v>208</v>
      </c>
      <c r="AU297" s="16" t="s">
        <v>85</v>
      </c>
    </row>
    <row r="298" s="1" customFormat="1">
      <c r="B298" s="37"/>
      <c r="C298" s="38"/>
      <c r="D298" s="231" t="s">
        <v>210</v>
      </c>
      <c r="E298" s="38"/>
      <c r="F298" s="234" t="s">
        <v>3728</v>
      </c>
      <c r="G298" s="38"/>
      <c r="H298" s="38"/>
      <c r="I298" s="144"/>
      <c r="J298" s="38"/>
      <c r="K298" s="38"/>
      <c r="L298" s="42"/>
      <c r="M298" s="233"/>
      <c r="N298" s="82"/>
      <c r="O298" s="82"/>
      <c r="P298" s="82"/>
      <c r="Q298" s="82"/>
      <c r="R298" s="82"/>
      <c r="S298" s="82"/>
      <c r="T298" s="83"/>
      <c r="AT298" s="16" t="s">
        <v>210</v>
      </c>
      <c r="AU298" s="16" t="s">
        <v>85</v>
      </c>
    </row>
    <row r="299" s="1" customFormat="1" ht="16.5" customHeight="1">
      <c r="B299" s="37"/>
      <c r="C299" s="263" t="s">
        <v>625</v>
      </c>
      <c r="D299" s="263" t="s">
        <v>774</v>
      </c>
      <c r="E299" s="264" t="s">
        <v>3736</v>
      </c>
      <c r="F299" s="265" t="s">
        <v>2772</v>
      </c>
      <c r="G299" s="266" t="s">
        <v>277</v>
      </c>
      <c r="H299" s="267">
        <v>45</v>
      </c>
      <c r="I299" s="268"/>
      <c r="J299" s="269">
        <f>ROUND(I299*H299,2)</f>
        <v>0</v>
      </c>
      <c r="K299" s="265" t="s">
        <v>205</v>
      </c>
      <c r="L299" s="270"/>
      <c r="M299" s="271" t="s">
        <v>30</v>
      </c>
      <c r="N299" s="272" t="s">
        <v>46</v>
      </c>
      <c r="O299" s="82"/>
      <c r="P299" s="227">
        <f>O299*H299</f>
        <v>0</v>
      </c>
      <c r="Q299" s="227">
        <v>0.00072000000000000005</v>
      </c>
      <c r="R299" s="227">
        <f>Q299*H299</f>
        <v>0.032400000000000005</v>
      </c>
      <c r="S299" s="227">
        <v>0</v>
      </c>
      <c r="T299" s="228">
        <f>S299*H299</f>
        <v>0</v>
      </c>
      <c r="AR299" s="229" t="s">
        <v>263</v>
      </c>
      <c r="AT299" s="229" t="s">
        <v>774</v>
      </c>
      <c r="AU299" s="229" t="s">
        <v>85</v>
      </c>
      <c r="AY299" s="16" t="s">
        <v>199</v>
      </c>
      <c r="BE299" s="230">
        <f>IF(N299="základní",J299,0)</f>
        <v>0</v>
      </c>
      <c r="BF299" s="230">
        <f>IF(N299="snížená",J299,0)</f>
        <v>0</v>
      </c>
      <c r="BG299" s="230">
        <f>IF(N299="zákl. přenesená",J299,0)</f>
        <v>0</v>
      </c>
      <c r="BH299" s="230">
        <f>IF(N299="sníž. přenesená",J299,0)</f>
        <v>0</v>
      </c>
      <c r="BI299" s="230">
        <f>IF(N299="nulová",J299,0)</f>
        <v>0</v>
      </c>
      <c r="BJ299" s="16" t="s">
        <v>83</v>
      </c>
      <c r="BK299" s="230">
        <f>ROUND(I299*H299,2)</f>
        <v>0</v>
      </c>
      <c r="BL299" s="16" t="s">
        <v>206</v>
      </c>
      <c r="BM299" s="229" t="s">
        <v>3737</v>
      </c>
    </row>
    <row r="300" s="1" customFormat="1">
      <c r="B300" s="37"/>
      <c r="C300" s="38"/>
      <c r="D300" s="231" t="s">
        <v>208</v>
      </c>
      <c r="E300" s="38"/>
      <c r="F300" s="232" t="s">
        <v>2772</v>
      </c>
      <c r="G300" s="38"/>
      <c r="H300" s="38"/>
      <c r="I300" s="144"/>
      <c r="J300" s="38"/>
      <c r="K300" s="38"/>
      <c r="L300" s="42"/>
      <c r="M300" s="233"/>
      <c r="N300" s="82"/>
      <c r="O300" s="82"/>
      <c r="P300" s="82"/>
      <c r="Q300" s="82"/>
      <c r="R300" s="82"/>
      <c r="S300" s="82"/>
      <c r="T300" s="83"/>
      <c r="AT300" s="16" t="s">
        <v>208</v>
      </c>
      <c r="AU300" s="16" t="s">
        <v>85</v>
      </c>
    </row>
    <row r="301" s="1" customFormat="1" ht="16.5" customHeight="1">
      <c r="B301" s="37"/>
      <c r="C301" s="218" t="s">
        <v>631</v>
      </c>
      <c r="D301" s="218" t="s">
        <v>201</v>
      </c>
      <c r="E301" s="219" t="s">
        <v>3738</v>
      </c>
      <c r="F301" s="220" t="s">
        <v>3739</v>
      </c>
      <c r="G301" s="221" t="s">
        <v>277</v>
      </c>
      <c r="H301" s="222">
        <v>2</v>
      </c>
      <c r="I301" s="223"/>
      <c r="J301" s="224">
        <f>ROUND(I301*H301,2)</f>
        <v>0</v>
      </c>
      <c r="K301" s="220" t="s">
        <v>205</v>
      </c>
      <c r="L301" s="42"/>
      <c r="M301" s="225" t="s">
        <v>30</v>
      </c>
      <c r="N301" s="226" t="s">
        <v>46</v>
      </c>
      <c r="O301" s="82"/>
      <c r="P301" s="227">
        <f>O301*H301</f>
        <v>0</v>
      </c>
      <c r="Q301" s="227">
        <v>0</v>
      </c>
      <c r="R301" s="227">
        <f>Q301*H301</f>
        <v>0</v>
      </c>
      <c r="S301" s="227">
        <v>0</v>
      </c>
      <c r="T301" s="228">
        <f>S301*H301</f>
        <v>0</v>
      </c>
      <c r="AR301" s="229" t="s">
        <v>206</v>
      </c>
      <c r="AT301" s="229" t="s">
        <v>201</v>
      </c>
      <c r="AU301" s="229" t="s">
        <v>85</v>
      </c>
      <c r="AY301" s="16" t="s">
        <v>199</v>
      </c>
      <c r="BE301" s="230">
        <f>IF(N301="základní",J301,0)</f>
        <v>0</v>
      </c>
      <c r="BF301" s="230">
        <f>IF(N301="snížená",J301,0)</f>
        <v>0</v>
      </c>
      <c r="BG301" s="230">
        <f>IF(N301="zákl. přenesená",J301,0)</f>
        <v>0</v>
      </c>
      <c r="BH301" s="230">
        <f>IF(N301="sníž. přenesená",J301,0)</f>
        <v>0</v>
      </c>
      <c r="BI301" s="230">
        <f>IF(N301="nulová",J301,0)</f>
        <v>0</v>
      </c>
      <c r="BJ301" s="16" t="s">
        <v>83</v>
      </c>
      <c r="BK301" s="230">
        <f>ROUND(I301*H301,2)</f>
        <v>0</v>
      </c>
      <c r="BL301" s="16" t="s">
        <v>206</v>
      </c>
      <c r="BM301" s="229" t="s">
        <v>3740</v>
      </c>
    </row>
    <row r="302" s="1" customFormat="1">
      <c r="B302" s="37"/>
      <c r="C302" s="38"/>
      <c r="D302" s="231" t="s">
        <v>208</v>
      </c>
      <c r="E302" s="38"/>
      <c r="F302" s="232" t="s">
        <v>3741</v>
      </c>
      <c r="G302" s="38"/>
      <c r="H302" s="38"/>
      <c r="I302" s="144"/>
      <c r="J302" s="38"/>
      <c r="K302" s="38"/>
      <c r="L302" s="42"/>
      <c r="M302" s="233"/>
      <c r="N302" s="82"/>
      <c r="O302" s="82"/>
      <c r="P302" s="82"/>
      <c r="Q302" s="82"/>
      <c r="R302" s="82"/>
      <c r="S302" s="82"/>
      <c r="T302" s="83"/>
      <c r="AT302" s="16" t="s">
        <v>208</v>
      </c>
      <c r="AU302" s="16" t="s">
        <v>85</v>
      </c>
    </row>
    <row r="303" s="1" customFormat="1">
      <c r="B303" s="37"/>
      <c r="C303" s="38"/>
      <c r="D303" s="231" t="s">
        <v>210</v>
      </c>
      <c r="E303" s="38"/>
      <c r="F303" s="234" t="s">
        <v>3728</v>
      </c>
      <c r="G303" s="38"/>
      <c r="H303" s="38"/>
      <c r="I303" s="144"/>
      <c r="J303" s="38"/>
      <c r="K303" s="38"/>
      <c r="L303" s="42"/>
      <c r="M303" s="233"/>
      <c r="N303" s="82"/>
      <c r="O303" s="82"/>
      <c r="P303" s="82"/>
      <c r="Q303" s="82"/>
      <c r="R303" s="82"/>
      <c r="S303" s="82"/>
      <c r="T303" s="83"/>
      <c r="AT303" s="16" t="s">
        <v>210</v>
      </c>
      <c r="AU303" s="16" t="s">
        <v>85</v>
      </c>
    </row>
    <row r="304" s="1" customFormat="1" ht="16.5" customHeight="1">
      <c r="B304" s="37"/>
      <c r="C304" s="263" t="s">
        <v>637</v>
      </c>
      <c r="D304" s="263" t="s">
        <v>774</v>
      </c>
      <c r="E304" s="264" t="s">
        <v>2774</v>
      </c>
      <c r="F304" s="265" t="s">
        <v>2775</v>
      </c>
      <c r="G304" s="266" t="s">
        <v>277</v>
      </c>
      <c r="H304" s="267">
        <v>2</v>
      </c>
      <c r="I304" s="268"/>
      <c r="J304" s="269">
        <f>ROUND(I304*H304,2)</f>
        <v>0</v>
      </c>
      <c r="K304" s="265" t="s">
        <v>205</v>
      </c>
      <c r="L304" s="270"/>
      <c r="M304" s="271" t="s">
        <v>30</v>
      </c>
      <c r="N304" s="272" t="s">
        <v>46</v>
      </c>
      <c r="O304" s="82"/>
      <c r="P304" s="227">
        <f>O304*H304</f>
        <v>0</v>
      </c>
      <c r="Q304" s="227">
        <v>0.00097000000000000005</v>
      </c>
      <c r="R304" s="227">
        <f>Q304*H304</f>
        <v>0.0019400000000000001</v>
      </c>
      <c r="S304" s="227">
        <v>0</v>
      </c>
      <c r="T304" s="228">
        <f>S304*H304</f>
        <v>0</v>
      </c>
      <c r="AR304" s="229" t="s">
        <v>263</v>
      </c>
      <c r="AT304" s="229" t="s">
        <v>774</v>
      </c>
      <c r="AU304" s="229" t="s">
        <v>85</v>
      </c>
      <c r="AY304" s="16" t="s">
        <v>199</v>
      </c>
      <c r="BE304" s="230">
        <f>IF(N304="základní",J304,0)</f>
        <v>0</v>
      </c>
      <c r="BF304" s="230">
        <f>IF(N304="snížená",J304,0)</f>
        <v>0</v>
      </c>
      <c r="BG304" s="230">
        <f>IF(N304="zákl. přenesená",J304,0)</f>
        <v>0</v>
      </c>
      <c r="BH304" s="230">
        <f>IF(N304="sníž. přenesená",J304,0)</f>
        <v>0</v>
      </c>
      <c r="BI304" s="230">
        <f>IF(N304="nulová",J304,0)</f>
        <v>0</v>
      </c>
      <c r="BJ304" s="16" t="s">
        <v>83</v>
      </c>
      <c r="BK304" s="230">
        <f>ROUND(I304*H304,2)</f>
        <v>0</v>
      </c>
      <c r="BL304" s="16" t="s">
        <v>206</v>
      </c>
      <c r="BM304" s="229" t="s">
        <v>3742</v>
      </c>
    </row>
    <row r="305" s="1" customFormat="1">
      <c r="B305" s="37"/>
      <c r="C305" s="38"/>
      <c r="D305" s="231" t="s">
        <v>208</v>
      </c>
      <c r="E305" s="38"/>
      <c r="F305" s="232" t="s">
        <v>2775</v>
      </c>
      <c r="G305" s="38"/>
      <c r="H305" s="38"/>
      <c r="I305" s="144"/>
      <c r="J305" s="38"/>
      <c r="K305" s="38"/>
      <c r="L305" s="42"/>
      <c r="M305" s="233"/>
      <c r="N305" s="82"/>
      <c r="O305" s="82"/>
      <c r="P305" s="82"/>
      <c r="Q305" s="82"/>
      <c r="R305" s="82"/>
      <c r="S305" s="82"/>
      <c r="T305" s="83"/>
      <c r="AT305" s="16" t="s">
        <v>208</v>
      </c>
      <c r="AU305" s="16" t="s">
        <v>85</v>
      </c>
    </row>
    <row r="306" s="1" customFormat="1" ht="16.5" customHeight="1">
      <c r="B306" s="37"/>
      <c r="C306" s="218" t="s">
        <v>643</v>
      </c>
      <c r="D306" s="218" t="s">
        <v>201</v>
      </c>
      <c r="E306" s="219" t="s">
        <v>3743</v>
      </c>
      <c r="F306" s="220" t="s">
        <v>3744</v>
      </c>
      <c r="G306" s="221" t="s">
        <v>277</v>
      </c>
      <c r="H306" s="222">
        <v>7</v>
      </c>
      <c r="I306" s="223"/>
      <c r="J306" s="224">
        <f>ROUND(I306*H306,2)</f>
        <v>0</v>
      </c>
      <c r="K306" s="220" t="s">
        <v>205</v>
      </c>
      <c r="L306" s="42"/>
      <c r="M306" s="225" t="s">
        <v>30</v>
      </c>
      <c r="N306" s="226" t="s">
        <v>46</v>
      </c>
      <c r="O306" s="82"/>
      <c r="P306" s="227">
        <f>O306*H306</f>
        <v>0</v>
      </c>
      <c r="Q306" s="227">
        <v>0</v>
      </c>
      <c r="R306" s="227">
        <f>Q306*H306</f>
        <v>0</v>
      </c>
      <c r="S306" s="227">
        <v>0</v>
      </c>
      <c r="T306" s="228">
        <f>S306*H306</f>
        <v>0</v>
      </c>
      <c r="AR306" s="229" t="s">
        <v>206</v>
      </c>
      <c r="AT306" s="229" t="s">
        <v>201</v>
      </c>
      <c r="AU306" s="229" t="s">
        <v>85</v>
      </c>
      <c r="AY306" s="16" t="s">
        <v>199</v>
      </c>
      <c r="BE306" s="230">
        <f>IF(N306="základní",J306,0)</f>
        <v>0</v>
      </c>
      <c r="BF306" s="230">
        <f>IF(N306="snížená",J306,0)</f>
        <v>0</v>
      </c>
      <c r="BG306" s="230">
        <f>IF(N306="zákl. přenesená",J306,0)</f>
        <v>0</v>
      </c>
      <c r="BH306" s="230">
        <f>IF(N306="sníž. přenesená",J306,0)</f>
        <v>0</v>
      </c>
      <c r="BI306" s="230">
        <f>IF(N306="nulová",J306,0)</f>
        <v>0</v>
      </c>
      <c r="BJ306" s="16" t="s">
        <v>83</v>
      </c>
      <c r="BK306" s="230">
        <f>ROUND(I306*H306,2)</f>
        <v>0</v>
      </c>
      <c r="BL306" s="16" t="s">
        <v>206</v>
      </c>
      <c r="BM306" s="229" t="s">
        <v>3745</v>
      </c>
    </row>
    <row r="307" s="1" customFormat="1">
      <c r="B307" s="37"/>
      <c r="C307" s="38"/>
      <c r="D307" s="231" t="s">
        <v>208</v>
      </c>
      <c r="E307" s="38"/>
      <c r="F307" s="232" t="s">
        <v>3746</v>
      </c>
      <c r="G307" s="38"/>
      <c r="H307" s="38"/>
      <c r="I307" s="144"/>
      <c r="J307" s="38"/>
      <c r="K307" s="38"/>
      <c r="L307" s="42"/>
      <c r="M307" s="233"/>
      <c r="N307" s="82"/>
      <c r="O307" s="82"/>
      <c r="P307" s="82"/>
      <c r="Q307" s="82"/>
      <c r="R307" s="82"/>
      <c r="S307" s="82"/>
      <c r="T307" s="83"/>
      <c r="AT307" s="16" t="s">
        <v>208</v>
      </c>
      <c r="AU307" s="16" t="s">
        <v>85</v>
      </c>
    </row>
    <row r="308" s="1" customFormat="1">
      <c r="B308" s="37"/>
      <c r="C308" s="38"/>
      <c r="D308" s="231" t="s">
        <v>210</v>
      </c>
      <c r="E308" s="38"/>
      <c r="F308" s="234" t="s">
        <v>3728</v>
      </c>
      <c r="G308" s="38"/>
      <c r="H308" s="38"/>
      <c r="I308" s="144"/>
      <c r="J308" s="38"/>
      <c r="K308" s="38"/>
      <c r="L308" s="42"/>
      <c r="M308" s="233"/>
      <c r="N308" s="82"/>
      <c r="O308" s="82"/>
      <c r="P308" s="82"/>
      <c r="Q308" s="82"/>
      <c r="R308" s="82"/>
      <c r="S308" s="82"/>
      <c r="T308" s="83"/>
      <c r="AT308" s="16" t="s">
        <v>210</v>
      </c>
      <c r="AU308" s="16" t="s">
        <v>85</v>
      </c>
    </row>
    <row r="309" s="1" customFormat="1" ht="16.5" customHeight="1">
      <c r="B309" s="37"/>
      <c r="C309" s="263" t="s">
        <v>648</v>
      </c>
      <c r="D309" s="263" t="s">
        <v>774</v>
      </c>
      <c r="E309" s="264" t="s">
        <v>3747</v>
      </c>
      <c r="F309" s="265" t="s">
        <v>3748</v>
      </c>
      <c r="G309" s="266" t="s">
        <v>277</v>
      </c>
      <c r="H309" s="267">
        <v>2</v>
      </c>
      <c r="I309" s="268"/>
      <c r="J309" s="269">
        <f>ROUND(I309*H309,2)</f>
        <v>0</v>
      </c>
      <c r="K309" s="265" t="s">
        <v>205</v>
      </c>
      <c r="L309" s="270"/>
      <c r="M309" s="271" t="s">
        <v>30</v>
      </c>
      <c r="N309" s="272" t="s">
        <v>46</v>
      </c>
      <c r="O309" s="82"/>
      <c r="P309" s="227">
        <f>O309*H309</f>
        <v>0</v>
      </c>
      <c r="Q309" s="227">
        <v>0.0017899999999999999</v>
      </c>
      <c r="R309" s="227">
        <f>Q309*H309</f>
        <v>0.0035799999999999998</v>
      </c>
      <c r="S309" s="227">
        <v>0</v>
      </c>
      <c r="T309" s="228">
        <f>S309*H309</f>
        <v>0</v>
      </c>
      <c r="AR309" s="229" t="s">
        <v>263</v>
      </c>
      <c r="AT309" s="229" t="s">
        <v>774</v>
      </c>
      <c r="AU309" s="229" t="s">
        <v>85</v>
      </c>
      <c r="AY309" s="16" t="s">
        <v>199</v>
      </c>
      <c r="BE309" s="230">
        <f>IF(N309="základní",J309,0)</f>
        <v>0</v>
      </c>
      <c r="BF309" s="230">
        <f>IF(N309="snížená",J309,0)</f>
        <v>0</v>
      </c>
      <c r="BG309" s="230">
        <f>IF(N309="zákl. přenesená",J309,0)</f>
        <v>0</v>
      </c>
      <c r="BH309" s="230">
        <f>IF(N309="sníž. přenesená",J309,0)</f>
        <v>0</v>
      </c>
      <c r="BI309" s="230">
        <f>IF(N309="nulová",J309,0)</f>
        <v>0</v>
      </c>
      <c r="BJ309" s="16" t="s">
        <v>83</v>
      </c>
      <c r="BK309" s="230">
        <f>ROUND(I309*H309,2)</f>
        <v>0</v>
      </c>
      <c r="BL309" s="16" t="s">
        <v>206</v>
      </c>
      <c r="BM309" s="229" t="s">
        <v>3749</v>
      </c>
    </row>
    <row r="310" s="1" customFormat="1">
      <c r="B310" s="37"/>
      <c r="C310" s="38"/>
      <c r="D310" s="231" t="s">
        <v>208</v>
      </c>
      <c r="E310" s="38"/>
      <c r="F310" s="232" t="s">
        <v>3748</v>
      </c>
      <c r="G310" s="38"/>
      <c r="H310" s="38"/>
      <c r="I310" s="144"/>
      <c r="J310" s="38"/>
      <c r="K310" s="38"/>
      <c r="L310" s="42"/>
      <c r="M310" s="233"/>
      <c r="N310" s="82"/>
      <c r="O310" s="82"/>
      <c r="P310" s="82"/>
      <c r="Q310" s="82"/>
      <c r="R310" s="82"/>
      <c r="S310" s="82"/>
      <c r="T310" s="83"/>
      <c r="AT310" s="16" t="s">
        <v>208</v>
      </c>
      <c r="AU310" s="16" t="s">
        <v>85</v>
      </c>
    </row>
    <row r="311" s="1" customFormat="1" ht="16.5" customHeight="1">
      <c r="B311" s="37"/>
      <c r="C311" s="263" t="s">
        <v>653</v>
      </c>
      <c r="D311" s="263" t="s">
        <v>774</v>
      </c>
      <c r="E311" s="264" t="s">
        <v>3750</v>
      </c>
      <c r="F311" s="265" t="s">
        <v>3751</v>
      </c>
      <c r="G311" s="266" t="s">
        <v>277</v>
      </c>
      <c r="H311" s="267">
        <v>1</v>
      </c>
      <c r="I311" s="268"/>
      <c r="J311" s="269">
        <f>ROUND(I311*H311,2)</f>
        <v>0</v>
      </c>
      <c r="K311" s="265" t="s">
        <v>205</v>
      </c>
      <c r="L311" s="270"/>
      <c r="M311" s="271" t="s">
        <v>30</v>
      </c>
      <c r="N311" s="272" t="s">
        <v>46</v>
      </c>
      <c r="O311" s="82"/>
      <c r="P311" s="227">
        <f>O311*H311</f>
        <v>0</v>
      </c>
      <c r="Q311" s="227">
        <v>0.00093000000000000005</v>
      </c>
      <c r="R311" s="227">
        <f>Q311*H311</f>
        <v>0.00093000000000000005</v>
      </c>
      <c r="S311" s="227">
        <v>0</v>
      </c>
      <c r="T311" s="228">
        <f>S311*H311</f>
        <v>0</v>
      </c>
      <c r="AR311" s="229" t="s">
        <v>263</v>
      </c>
      <c r="AT311" s="229" t="s">
        <v>774</v>
      </c>
      <c r="AU311" s="229" t="s">
        <v>85</v>
      </c>
      <c r="AY311" s="16" t="s">
        <v>199</v>
      </c>
      <c r="BE311" s="230">
        <f>IF(N311="základní",J311,0)</f>
        <v>0</v>
      </c>
      <c r="BF311" s="230">
        <f>IF(N311="snížená",J311,0)</f>
        <v>0</v>
      </c>
      <c r="BG311" s="230">
        <f>IF(N311="zákl. přenesená",J311,0)</f>
        <v>0</v>
      </c>
      <c r="BH311" s="230">
        <f>IF(N311="sníž. přenesená",J311,0)</f>
        <v>0</v>
      </c>
      <c r="BI311" s="230">
        <f>IF(N311="nulová",J311,0)</f>
        <v>0</v>
      </c>
      <c r="BJ311" s="16" t="s">
        <v>83</v>
      </c>
      <c r="BK311" s="230">
        <f>ROUND(I311*H311,2)</f>
        <v>0</v>
      </c>
      <c r="BL311" s="16" t="s">
        <v>206</v>
      </c>
      <c r="BM311" s="229" t="s">
        <v>3752</v>
      </c>
    </row>
    <row r="312" s="1" customFormat="1">
      <c r="B312" s="37"/>
      <c r="C312" s="38"/>
      <c r="D312" s="231" t="s">
        <v>208</v>
      </c>
      <c r="E312" s="38"/>
      <c r="F312" s="232" t="s">
        <v>3751</v>
      </c>
      <c r="G312" s="38"/>
      <c r="H312" s="38"/>
      <c r="I312" s="144"/>
      <c r="J312" s="38"/>
      <c r="K312" s="38"/>
      <c r="L312" s="42"/>
      <c r="M312" s="233"/>
      <c r="N312" s="82"/>
      <c r="O312" s="82"/>
      <c r="P312" s="82"/>
      <c r="Q312" s="82"/>
      <c r="R312" s="82"/>
      <c r="S312" s="82"/>
      <c r="T312" s="83"/>
      <c r="AT312" s="16" t="s">
        <v>208</v>
      </c>
      <c r="AU312" s="16" t="s">
        <v>85</v>
      </c>
    </row>
    <row r="313" s="1" customFormat="1" ht="16.5" customHeight="1">
      <c r="B313" s="37"/>
      <c r="C313" s="263" t="s">
        <v>659</v>
      </c>
      <c r="D313" s="263" t="s">
        <v>774</v>
      </c>
      <c r="E313" s="264" t="s">
        <v>3753</v>
      </c>
      <c r="F313" s="265" t="s">
        <v>3754</v>
      </c>
      <c r="G313" s="266" t="s">
        <v>277</v>
      </c>
      <c r="H313" s="267">
        <v>4</v>
      </c>
      <c r="I313" s="268"/>
      <c r="J313" s="269">
        <f>ROUND(I313*H313,2)</f>
        <v>0</v>
      </c>
      <c r="K313" s="265" t="s">
        <v>205</v>
      </c>
      <c r="L313" s="270"/>
      <c r="M313" s="271" t="s">
        <v>30</v>
      </c>
      <c r="N313" s="272" t="s">
        <v>46</v>
      </c>
      <c r="O313" s="82"/>
      <c r="P313" s="227">
        <f>O313*H313</f>
        <v>0</v>
      </c>
      <c r="Q313" s="227">
        <v>0.00072000000000000005</v>
      </c>
      <c r="R313" s="227">
        <f>Q313*H313</f>
        <v>0.0028800000000000002</v>
      </c>
      <c r="S313" s="227">
        <v>0</v>
      </c>
      <c r="T313" s="228">
        <f>S313*H313</f>
        <v>0</v>
      </c>
      <c r="AR313" s="229" t="s">
        <v>263</v>
      </c>
      <c r="AT313" s="229" t="s">
        <v>774</v>
      </c>
      <c r="AU313" s="229" t="s">
        <v>85</v>
      </c>
      <c r="AY313" s="16" t="s">
        <v>199</v>
      </c>
      <c r="BE313" s="230">
        <f>IF(N313="základní",J313,0)</f>
        <v>0</v>
      </c>
      <c r="BF313" s="230">
        <f>IF(N313="snížená",J313,0)</f>
        <v>0</v>
      </c>
      <c r="BG313" s="230">
        <f>IF(N313="zákl. přenesená",J313,0)</f>
        <v>0</v>
      </c>
      <c r="BH313" s="230">
        <f>IF(N313="sníž. přenesená",J313,0)</f>
        <v>0</v>
      </c>
      <c r="BI313" s="230">
        <f>IF(N313="nulová",J313,0)</f>
        <v>0</v>
      </c>
      <c r="BJ313" s="16" t="s">
        <v>83</v>
      </c>
      <c r="BK313" s="230">
        <f>ROUND(I313*H313,2)</f>
        <v>0</v>
      </c>
      <c r="BL313" s="16" t="s">
        <v>206</v>
      </c>
      <c r="BM313" s="229" t="s">
        <v>3755</v>
      </c>
    </row>
    <row r="314" s="1" customFormat="1">
      <c r="B314" s="37"/>
      <c r="C314" s="38"/>
      <c r="D314" s="231" t="s">
        <v>208</v>
      </c>
      <c r="E314" s="38"/>
      <c r="F314" s="232" t="s">
        <v>3754</v>
      </c>
      <c r="G314" s="38"/>
      <c r="H314" s="38"/>
      <c r="I314" s="144"/>
      <c r="J314" s="38"/>
      <c r="K314" s="38"/>
      <c r="L314" s="42"/>
      <c r="M314" s="233"/>
      <c r="N314" s="82"/>
      <c r="O314" s="82"/>
      <c r="P314" s="82"/>
      <c r="Q314" s="82"/>
      <c r="R314" s="82"/>
      <c r="S314" s="82"/>
      <c r="T314" s="83"/>
      <c r="AT314" s="16" t="s">
        <v>208</v>
      </c>
      <c r="AU314" s="16" t="s">
        <v>85</v>
      </c>
    </row>
    <row r="315" s="1" customFormat="1" ht="16.5" customHeight="1">
      <c r="B315" s="37"/>
      <c r="C315" s="218" t="s">
        <v>666</v>
      </c>
      <c r="D315" s="218" t="s">
        <v>201</v>
      </c>
      <c r="E315" s="219" t="s">
        <v>3756</v>
      </c>
      <c r="F315" s="220" t="s">
        <v>3757</v>
      </c>
      <c r="G315" s="221" t="s">
        <v>277</v>
      </c>
      <c r="H315" s="222">
        <v>11</v>
      </c>
      <c r="I315" s="223"/>
      <c r="J315" s="224">
        <f>ROUND(I315*H315,2)</f>
        <v>0</v>
      </c>
      <c r="K315" s="220" t="s">
        <v>205</v>
      </c>
      <c r="L315" s="42"/>
      <c r="M315" s="225" t="s">
        <v>30</v>
      </c>
      <c r="N315" s="226" t="s">
        <v>46</v>
      </c>
      <c r="O315" s="82"/>
      <c r="P315" s="227">
        <f>O315*H315</f>
        <v>0</v>
      </c>
      <c r="Q315" s="227">
        <v>0.00038000000000000002</v>
      </c>
      <c r="R315" s="227">
        <f>Q315*H315</f>
        <v>0.0041800000000000006</v>
      </c>
      <c r="S315" s="227">
        <v>0</v>
      </c>
      <c r="T315" s="228">
        <f>S315*H315</f>
        <v>0</v>
      </c>
      <c r="AR315" s="229" t="s">
        <v>206</v>
      </c>
      <c r="AT315" s="229" t="s">
        <v>201</v>
      </c>
      <c r="AU315" s="229" t="s">
        <v>85</v>
      </c>
      <c r="AY315" s="16" t="s">
        <v>199</v>
      </c>
      <c r="BE315" s="230">
        <f>IF(N315="základní",J315,0)</f>
        <v>0</v>
      </c>
      <c r="BF315" s="230">
        <f>IF(N315="snížená",J315,0)</f>
        <v>0</v>
      </c>
      <c r="BG315" s="230">
        <f>IF(N315="zákl. přenesená",J315,0)</f>
        <v>0</v>
      </c>
      <c r="BH315" s="230">
        <f>IF(N315="sníž. přenesená",J315,0)</f>
        <v>0</v>
      </c>
      <c r="BI315" s="230">
        <f>IF(N315="nulová",J315,0)</f>
        <v>0</v>
      </c>
      <c r="BJ315" s="16" t="s">
        <v>83</v>
      </c>
      <c r="BK315" s="230">
        <f>ROUND(I315*H315,2)</f>
        <v>0</v>
      </c>
      <c r="BL315" s="16" t="s">
        <v>206</v>
      </c>
      <c r="BM315" s="229" t="s">
        <v>3758</v>
      </c>
    </row>
    <row r="316" s="1" customFormat="1">
      <c r="B316" s="37"/>
      <c r="C316" s="38"/>
      <c r="D316" s="231" t="s">
        <v>208</v>
      </c>
      <c r="E316" s="38"/>
      <c r="F316" s="232" t="s">
        <v>3759</v>
      </c>
      <c r="G316" s="38"/>
      <c r="H316" s="38"/>
      <c r="I316" s="144"/>
      <c r="J316" s="38"/>
      <c r="K316" s="38"/>
      <c r="L316" s="42"/>
      <c r="M316" s="233"/>
      <c r="N316" s="82"/>
      <c r="O316" s="82"/>
      <c r="P316" s="82"/>
      <c r="Q316" s="82"/>
      <c r="R316" s="82"/>
      <c r="S316" s="82"/>
      <c r="T316" s="83"/>
      <c r="AT316" s="16" t="s">
        <v>208</v>
      </c>
      <c r="AU316" s="16" t="s">
        <v>85</v>
      </c>
    </row>
    <row r="317" s="1" customFormat="1">
      <c r="B317" s="37"/>
      <c r="C317" s="38"/>
      <c r="D317" s="231" t="s">
        <v>210</v>
      </c>
      <c r="E317" s="38"/>
      <c r="F317" s="234" t="s">
        <v>3760</v>
      </c>
      <c r="G317" s="38"/>
      <c r="H317" s="38"/>
      <c r="I317" s="144"/>
      <c r="J317" s="38"/>
      <c r="K317" s="38"/>
      <c r="L317" s="42"/>
      <c r="M317" s="233"/>
      <c r="N317" s="82"/>
      <c r="O317" s="82"/>
      <c r="P317" s="82"/>
      <c r="Q317" s="82"/>
      <c r="R317" s="82"/>
      <c r="S317" s="82"/>
      <c r="T317" s="83"/>
      <c r="AT317" s="16" t="s">
        <v>210</v>
      </c>
      <c r="AU317" s="16" t="s">
        <v>85</v>
      </c>
    </row>
    <row r="318" s="1" customFormat="1" ht="16.5" customHeight="1">
      <c r="B318" s="37"/>
      <c r="C318" s="263" t="s">
        <v>673</v>
      </c>
      <c r="D318" s="263" t="s">
        <v>774</v>
      </c>
      <c r="E318" s="264" t="s">
        <v>3761</v>
      </c>
      <c r="F318" s="265" t="s">
        <v>3762</v>
      </c>
      <c r="G318" s="266" t="s">
        <v>277</v>
      </c>
      <c r="H318" s="267">
        <v>11</v>
      </c>
      <c r="I318" s="268"/>
      <c r="J318" s="269">
        <f>ROUND(I318*H318,2)</f>
        <v>0</v>
      </c>
      <c r="K318" s="265" t="s">
        <v>30</v>
      </c>
      <c r="L318" s="270"/>
      <c r="M318" s="271" t="s">
        <v>30</v>
      </c>
      <c r="N318" s="272" t="s">
        <v>46</v>
      </c>
      <c r="O318" s="82"/>
      <c r="P318" s="227">
        <f>O318*H318</f>
        <v>0</v>
      </c>
      <c r="Q318" s="227">
        <v>0.00133</v>
      </c>
      <c r="R318" s="227">
        <f>Q318*H318</f>
        <v>0.014630000000000001</v>
      </c>
      <c r="S318" s="227">
        <v>0</v>
      </c>
      <c r="T318" s="228">
        <f>S318*H318</f>
        <v>0</v>
      </c>
      <c r="AR318" s="229" t="s">
        <v>263</v>
      </c>
      <c r="AT318" s="229" t="s">
        <v>774</v>
      </c>
      <c r="AU318" s="229" t="s">
        <v>85</v>
      </c>
      <c r="AY318" s="16" t="s">
        <v>199</v>
      </c>
      <c r="BE318" s="230">
        <f>IF(N318="základní",J318,0)</f>
        <v>0</v>
      </c>
      <c r="BF318" s="230">
        <f>IF(N318="snížená",J318,0)</f>
        <v>0</v>
      </c>
      <c r="BG318" s="230">
        <f>IF(N318="zákl. přenesená",J318,0)</f>
        <v>0</v>
      </c>
      <c r="BH318" s="230">
        <f>IF(N318="sníž. přenesená",J318,0)</f>
        <v>0</v>
      </c>
      <c r="BI318" s="230">
        <f>IF(N318="nulová",J318,0)</f>
        <v>0</v>
      </c>
      <c r="BJ318" s="16" t="s">
        <v>83</v>
      </c>
      <c r="BK318" s="230">
        <f>ROUND(I318*H318,2)</f>
        <v>0</v>
      </c>
      <c r="BL318" s="16" t="s">
        <v>206</v>
      </c>
      <c r="BM318" s="229" t="s">
        <v>3763</v>
      </c>
    </row>
    <row r="319" s="1" customFormat="1" ht="16.5" customHeight="1">
      <c r="B319" s="37"/>
      <c r="C319" s="218" t="s">
        <v>679</v>
      </c>
      <c r="D319" s="218" t="s">
        <v>201</v>
      </c>
      <c r="E319" s="219" t="s">
        <v>3764</v>
      </c>
      <c r="F319" s="220" t="s">
        <v>3765</v>
      </c>
      <c r="G319" s="221" t="s">
        <v>277</v>
      </c>
      <c r="H319" s="222">
        <v>11</v>
      </c>
      <c r="I319" s="223"/>
      <c r="J319" s="224">
        <f>ROUND(I319*H319,2)</f>
        <v>0</v>
      </c>
      <c r="K319" s="220" t="s">
        <v>205</v>
      </c>
      <c r="L319" s="42"/>
      <c r="M319" s="225" t="s">
        <v>30</v>
      </c>
      <c r="N319" s="226" t="s">
        <v>46</v>
      </c>
      <c r="O319" s="82"/>
      <c r="P319" s="227">
        <f>O319*H319</f>
        <v>0</v>
      </c>
      <c r="Q319" s="227">
        <v>2.00485E-05</v>
      </c>
      <c r="R319" s="227">
        <f>Q319*H319</f>
        <v>0.00022053350000000001</v>
      </c>
      <c r="S319" s="227">
        <v>0</v>
      </c>
      <c r="T319" s="228">
        <f>S319*H319</f>
        <v>0</v>
      </c>
      <c r="AR319" s="229" t="s">
        <v>206</v>
      </c>
      <c r="AT319" s="229" t="s">
        <v>201</v>
      </c>
      <c r="AU319" s="229" t="s">
        <v>85</v>
      </c>
      <c r="AY319" s="16" t="s">
        <v>199</v>
      </c>
      <c r="BE319" s="230">
        <f>IF(N319="základní",J319,0)</f>
        <v>0</v>
      </c>
      <c r="BF319" s="230">
        <f>IF(N319="snížená",J319,0)</f>
        <v>0</v>
      </c>
      <c r="BG319" s="230">
        <f>IF(N319="zákl. přenesená",J319,0)</f>
        <v>0</v>
      </c>
      <c r="BH319" s="230">
        <f>IF(N319="sníž. přenesená",J319,0)</f>
        <v>0</v>
      </c>
      <c r="BI319" s="230">
        <f>IF(N319="nulová",J319,0)</f>
        <v>0</v>
      </c>
      <c r="BJ319" s="16" t="s">
        <v>83</v>
      </c>
      <c r="BK319" s="230">
        <f>ROUND(I319*H319,2)</f>
        <v>0</v>
      </c>
      <c r="BL319" s="16" t="s">
        <v>206</v>
      </c>
      <c r="BM319" s="229" t="s">
        <v>3766</v>
      </c>
    </row>
    <row r="320" s="1" customFormat="1">
      <c r="B320" s="37"/>
      <c r="C320" s="38"/>
      <c r="D320" s="231" t="s">
        <v>208</v>
      </c>
      <c r="E320" s="38"/>
      <c r="F320" s="232" t="s">
        <v>3767</v>
      </c>
      <c r="G320" s="38"/>
      <c r="H320" s="38"/>
      <c r="I320" s="144"/>
      <c r="J320" s="38"/>
      <c r="K320" s="38"/>
      <c r="L320" s="42"/>
      <c r="M320" s="233"/>
      <c r="N320" s="82"/>
      <c r="O320" s="82"/>
      <c r="P320" s="82"/>
      <c r="Q320" s="82"/>
      <c r="R320" s="82"/>
      <c r="S320" s="82"/>
      <c r="T320" s="83"/>
      <c r="AT320" s="16" t="s">
        <v>208</v>
      </c>
      <c r="AU320" s="16" t="s">
        <v>85</v>
      </c>
    </row>
    <row r="321" s="1" customFormat="1">
      <c r="B321" s="37"/>
      <c r="C321" s="38"/>
      <c r="D321" s="231" t="s">
        <v>210</v>
      </c>
      <c r="E321" s="38"/>
      <c r="F321" s="234" t="s">
        <v>3768</v>
      </c>
      <c r="G321" s="38"/>
      <c r="H321" s="38"/>
      <c r="I321" s="144"/>
      <c r="J321" s="38"/>
      <c r="K321" s="38"/>
      <c r="L321" s="42"/>
      <c r="M321" s="233"/>
      <c r="N321" s="82"/>
      <c r="O321" s="82"/>
      <c r="P321" s="82"/>
      <c r="Q321" s="82"/>
      <c r="R321" s="82"/>
      <c r="S321" s="82"/>
      <c r="T321" s="83"/>
      <c r="AT321" s="16" t="s">
        <v>210</v>
      </c>
      <c r="AU321" s="16" t="s">
        <v>85</v>
      </c>
    </row>
    <row r="322" s="1" customFormat="1" ht="16.5" customHeight="1">
      <c r="B322" s="37"/>
      <c r="C322" s="263" t="s">
        <v>687</v>
      </c>
      <c r="D322" s="263" t="s">
        <v>774</v>
      </c>
      <c r="E322" s="264" t="s">
        <v>3769</v>
      </c>
      <c r="F322" s="265" t="s">
        <v>3770</v>
      </c>
      <c r="G322" s="266" t="s">
        <v>277</v>
      </c>
      <c r="H322" s="267">
        <v>11</v>
      </c>
      <c r="I322" s="268"/>
      <c r="J322" s="269">
        <f>ROUND(I322*H322,2)</f>
        <v>0</v>
      </c>
      <c r="K322" s="265" t="s">
        <v>205</v>
      </c>
      <c r="L322" s="270"/>
      <c r="M322" s="271" t="s">
        <v>30</v>
      </c>
      <c r="N322" s="272" t="s">
        <v>46</v>
      </c>
      <c r="O322" s="82"/>
      <c r="P322" s="227">
        <f>O322*H322</f>
        <v>0</v>
      </c>
      <c r="Q322" s="227">
        <v>0.0035000000000000001</v>
      </c>
      <c r="R322" s="227">
        <f>Q322*H322</f>
        <v>0.0385</v>
      </c>
      <c r="S322" s="227">
        <v>0</v>
      </c>
      <c r="T322" s="228">
        <f>S322*H322</f>
        <v>0</v>
      </c>
      <c r="AR322" s="229" t="s">
        <v>263</v>
      </c>
      <c r="AT322" s="229" t="s">
        <v>774</v>
      </c>
      <c r="AU322" s="229" t="s">
        <v>85</v>
      </c>
      <c r="AY322" s="16" t="s">
        <v>199</v>
      </c>
      <c r="BE322" s="230">
        <f>IF(N322="základní",J322,0)</f>
        <v>0</v>
      </c>
      <c r="BF322" s="230">
        <f>IF(N322="snížená",J322,0)</f>
        <v>0</v>
      </c>
      <c r="BG322" s="230">
        <f>IF(N322="zákl. přenesená",J322,0)</f>
        <v>0</v>
      </c>
      <c r="BH322" s="230">
        <f>IF(N322="sníž. přenesená",J322,0)</f>
        <v>0</v>
      </c>
      <c r="BI322" s="230">
        <f>IF(N322="nulová",J322,0)</f>
        <v>0</v>
      </c>
      <c r="BJ322" s="16" t="s">
        <v>83</v>
      </c>
      <c r="BK322" s="230">
        <f>ROUND(I322*H322,2)</f>
        <v>0</v>
      </c>
      <c r="BL322" s="16" t="s">
        <v>206</v>
      </c>
      <c r="BM322" s="229" t="s">
        <v>3771</v>
      </c>
    </row>
    <row r="323" s="1" customFormat="1">
      <c r="B323" s="37"/>
      <c r="C323" s="38"/>
      <c r="D323" s="231" t="s">
        <v>208</v>
      </c>
      <c r="E323" s="38"/>
      <c r="F323" s="232" t="s">
        <v>3770</v>
      </c>
      <c r="G323" s="38"/>
      <c r="H323" s="38"/>
      <c r="I323" s="144"/>
      <c r="J323" s="38"/>
      <c r="K323" s="38"/>
      <c r="L323" s="42"/>
      <c r="M323" s="233"/>
      <c r="N323" s="82"/>
      <c r="O323" s="82"/>
      <c r="P323" s="82"/>
      <c r="Q323" s="82"/>
      <c r="R323" s="82"/>
      <c r="S323" s="82"/>
      <c r="T323" s="83"/>
      <c r="AT323" s="16" t="s">
        <v>208</v>
      </c>
      <c r="AU323" s="16" t="s">
        <v>85</v>
      </c>
    </row>
    <row r="324" s="1" customFormat="1" ht="16.5" customHeight="1">
      <c r="B324" s="37"/>
      <c r="C324" s="218" t="s">
        <v>693</v>
      </c>
      <c r="D324" s="218" t="s">
        <v>201</v>
      </c>
      <c r="E324" s="219" t="s">
        <v>3772</v>
      </c>
      <c r="F324" s="220" t="s">
        <v>3773</v>
      </c>
      <c r="G324" s="221" t="s">
        <v>277</v>
      </c>
      <c r="H324" s="222">
        <v>2</v>
      </c>
      <c r="I324" s="223"/>
      <c r="J324" s="224">
        <f>ROUND(I324*H324,2)</f>
        <v>0</v>
      </c>
      <c r="K324" s="220" t="s">
        <v>205</v>
      </c>
      <c r="L324" s="42"/>
      <c r="M324" s="225" t="s">
        <v>30</v>
      </c>
      <c r="N324" s="226" t="s">
        <v>46</v>
      </c>
      <c r="O324" s="82"/>
      <c r="P324" s="227">
        <f>O324*H324</f>
        <v>0</v>
      </c>
      <c r="Q324" s="227">
        <v>0.00161652</v>
      </c>
      <c r="R324" s="227">
        <f>Q324*H324</f>
        <v>0.00323304</v>
      </c>
      <c r="S324" s="227">
        <v>0</v>
      </c>
      <c r="T324" s="228">
        <f>S324*H324</f>
        <v>0</v>
      </c>
      <c r="AR324" s="229" t="s">
        <v>206</v>
      </c>
      <c r="AT324" s="229" t="s">
        <v>201</v>
      </c>
      <c r="AU324" s="229" t="s">
        <v>85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3774</v>
      </c>
    </row>
    <row r="325" s="1" customFormat="1">
      <c r="B325" s="37"/>
      <c r="C325" s="38"/>
      <c r="D325" s="231" t="s">
        <v>208</v>
      </c>
      <c r="E325" s="38"/>
      <c r="F325" s="232" t="s">
        <v>3775</v>
      </c>
      <c r="G325" s="38"/>
      <c r="H325" s="38"/>
      <c r="I325" s="144"/>
      <c r="J325" s="38"/>
      <c r="K325" s="38"/>
      <c r="L325" s="42"/>
      <c r="M325" s="233"/>
      <c r="N325" s="82"/>
      <c r="O325" s="82"/>
      <c r="P325" s="82"/>
      <c r="Q325" s="82"/>
      <c r="R325" s="82"/>
      <c r="S325" s="82"/>
      <c r="T325" s="83"/>
      <c r="AT325" s="16" t="s">
        <v>208</v>
      </c>
      <c r="AU325" s="16" t="s">
        <v>85</v>
      </c>
    </row>
    <row r="326" s="1" customFormat="1">
      <c r="B326" s="37"/>
      <c r="C326" s="38"/>
      <c r="D326" s="231" t="s">
        <v>210</v>
      </c>
      <c r="E326" s="38"/>
      <c r="F326" s="234" t="s">
        <v>3768</v>
      </c>
      <c r="G326" s="38"/>
      <c r="H326" s="38"/>
      <c r="I326" s="144"/>
      <c r="J326" s="38"/>
      <c r="K326" s="38"/>
      <c r="L326" s="42"/>
      <c r="M326" s="233"/>
      <c r="N326" s="82"/>
      <c r="O326" s="82"/>
      <c r="P326" s="82"/>
      <c r="Q326" s="82"/>
      <c r="R326" s="82"/>
      <c r="S326" s="82"/>
      <c r="T326" s="83"/>
      <c r="AT326" s="16" t="s">
        <v>210</v>
      </c>
      <c r="AU326" s="16" t="s">
        <v>85</v>
      </c>
    </row>
    <row r="327" s="1" customFormat="1" ht="16.5" customHeight="1">
      <c r="B327" s="37"/>
      <c r="C327" s="263" t="s">
        <v>698</v>
      </c>
      <c r="D327" s="263" t="s">
        <v>774</v>
      </c>
      <c r="E327" s="264" t="s">
        <v>3776</v>
      </c>
      <c r="F327" s="265" t="s">
        <v>3777</v>
      </c>
      <c r="G327" s="266" t="s">
        <v>277</v>
      </c>
      <c r="H327" s="267">
        <v>2</v>
      </c>
      <c r="I327" s="268"/>
      <c r="J327" s="269">
        <f>ROUND(I327*H327,2)</f>
        <v>0</v>
      </c>
      <c r="K327" s="265" t="s">
        <v>205</v>
      </c>
      <c r="L327" s="270"/>
      <c r="M327" s="271" t="s">
        <v>30</v>
      </c>
      <c r="N327" s="272" t="s">
        <v>46</v>
      </c>
      <c r="O327" s="82"/>
      <c r="P327" s="227">
        <f>O327*H327</f>
        <v>0</v>
      </c>
      <c r="Q327" s="227">
        <v>0.017999999999999999</v>
      </c>
      <c r="R327" s="227">
        <f>Q327*H327</f>
        <v>0.035999999999999997</v>
      </c>
      <c r="S327" s="227">
        <v>0</v>
      </c>
      <c r="T327" s="228">
        <f>S327*H327</f>
        <v>0</v>
      </c>
      <c r="AR327" s="229" t="s">
        <v>263</v>
      </c>
      <c r="AT327" s="229" t="s">
        <v>774</v>
      </c>
      <c r="AU327" s="229" t="s">
        <v>85</v>
      </c>
      <c r="AY327" s="16" t="s">
        <v>199</v>
      </c>
      <c r="BE327" s="230">
        <f>IF(N327="základní",J327,0)</f>
        <v>0</v>
      </c>
      <c r="BF327" s="230">
        <f>IF(N327="snížená",J327,0)</f>
        <v>0</v>
      </c>
      <c r="BG327" s="230">
        <f>IF(N327="zákl. přenesená",J327,0)</f>
        <v>0</v>
      </c>
      <c r="BH327" s="230">
        <f>IF(N327="sníž. přenesená",J327,0)</f>
        <v>0</v>
      </c>
      <c r="BI327" s="230">
        <f>IF(N327="nulová",J327,0)</f>
        <v>0</v>
      </c>
      <c r="BJ327" s="16" t="s">
        <v>83</v>
      </c>
      <c r="BK327" s="230">
        <f>ROUND(I327*H327,2)</f>
        <v>0</v>
      </c>
      <c r="BL327" s="16" t="s">
        <v>206</v>
      </c>
      <c r="BM327" s="229" t="s">
        <v>3778</v>
      </c>
    </row>
    <row r="328" s="1" customFormat="1">
      <c r="B328" s="37"/>
      <c r="C328" s="38"/>
      <c r="D328" s="231" t="s">
        <v>208</v>
      </c>
      <c r="E328" s="38"/>
      <c r="F328" s="232" t="s">
        <v>3777</v>
      </c>
      <c r="G328" s="38"/>
      <c r="H328" s="38"/>
      <c r="I328" s="144"/>
      <c r="J328" s="38"/>
      <c r="K328" s="38"/>
      <c r="L328" s="42"/>
      <c r="M328" s="233"/>
      <c r="N328" s="82"/>
      <c r="O328" s="82"/>
      <c r="P328" s="82"/>
      <c r="Q328" s="82"/>
      <c r="R328" s="82"/>
      <c r="S328" s="82"/>
      <c r="T328" s="83"/>
      <c r="AT328" s="16" t="s">
        <v>208</v>
      </c>
      <c r="AU328" s="16" t="s">
        <v>85</v>
      </c>
    </row>
    <row r="329" s="1" customFormat="1" ht="16.5" customHeight="1">
      <c r="B329" s="37"/>
      <c r="C329" s="263" t="s">
        <v>710</v>
      </c>
      <c r="D329" s="263" t="s">
        <v>774</v>
      </c>
      <c r="E329" s="264" t="s">
        <v>3779</v>
      </c>
      <c r="F329" s="265" t="s">
        <v>3780</v>
      </c>
      <c r="G329" s="266" t="s">
        <v>277</v>
      </c>
      <c r="H329" s="267">
        <v>2</v>
      </c>
      <c r="I329" s="268"/>
      <c r="J329" s="269">
        <f>ROUND(I329*H329,2)</f>
        <v>0</v>
      </c>
      <c r="K329" s="265" t="s">
        <v>205</v>
      </c>
      <c r="L329" s="270"/>
      <c r="M329" s="271" t="s">
        <v>30</v>
      </c>
      <c r="N329" s="272" t="s">
        <v>46</v>
      </c>
      <c r="O329" s="82"/>
      <c r="P329" s="227">
        <f>O329*H329</f>
        <v>0</v>
      </c>
      <c r="Q329" s="227">
        <v>0.0035000000000000001</v>
      </c>
      <c r="R329" s="227">
        <f>Q329*H329</f>
        <v>0.0070000000000000001</v>
      </c>
      <c r="S329" s="227">
        <v>0</v>
      </c>
      <c r="T329" s="228">
        <f>S329*H329</f>
        <v>0</v>
      </c>
      <c r="AR329" s="229" t="s">
        <v>263</v>
      </c>
      <c r="AT329" s="229" t="s">
        <v>774</v>
      </c>
      <c r="AU329" s="229" t="s">
        <v>85</v>
      </c>
      <c r="AY329" s="16" t="s">
        <v>199</v>
      </c>
      <c r="BE329" s="230">
        <f>IF(N329="základní",J329,0)</f>
        <v>0</v>
      </c>
      <c r="BF329" s="230">
        <f>IF(N329="snížená",J329,0)</f>
        <v>0</v>
      </c>
      <c r="BG329" s="230">
        <f>IF(N329="zákl. přenesená",J329,0)</f>
        <v>0</v>
      </c>
      <c r="BH329" s="230">
        <f>IF(N329="sníž. přenesená",J329,0)</f>
        <v>0</v>
      </c>
      <c r="BI329" s="230">
        <f>IF(N329="nulová",J329,0)</f>
        <v>0</v>
      </c>
      <c r="BJ329" s="16" t="s">
        <v>83</v>
      </c>
      <c r="BK329" s="230">
        <f>ROUND(I329*H329,2)</f>
        <v>0</v>
      </c>
      <c r="BL329" s="16" t="s">
        <v>206</v>
      </c>
      <c r="BM329" s="229" t="s">
        <v>3781</v>
      </c>
    </row>
    <row r="330" s="1" customFormat="1">
      <c r="B330" s="37"/>
      <c r="C330" s="38"/>
      <c r="D330" s="231" t="s">
        <v>208</v>
      </c>
      <c r="E330" s="38"/>
      <c r="F330" s="232" t="s">
        <v>3780</v>
      </c>
      <c r="G330" s="38"/>
      <c r="H330" s="38"/>
      <c r="I330" s="144"/>
      <c r="J330" s="38"/>
      <c r="K330" s="38"/>
      <c r="L330" s="42"/>
      <c r="M330" s="233"/>
      <c r="N330" s="82"/>
      <c r="O330" s="82"/>
      <c r="P330" s="82"/>
      <c r="Q330" s="82"/>
      <c r="R330" s="82"/>
      <c r="S330" s="82"/>
      <c r="T330" s="83"/>
      <c r="AT330" s="16" t="s">
        <v>208</v>
      </c>
      <c r="AU330" s="16" t="s">
        <v>85</v>
      </c>
    </row>
    <row r="331" s="1" customFormat="1" ht="16.5" customHeight="1">
      <c r="B331" s="37"/>
      <c r="C331" s="218" t="s">
        <v>712</v>
      </c>
      <c r="D331" s="218" t="s">
        <v>201</v>
      </c>
      <c r="E331" s="219" t="s">
        <v>3782</v>
      </c>
      <c r="F331" s="220" t="s">
        <v>3783</v>
      </c>
      <c r="G331" s="221" t="s">
        <v>277</v>
      </c>
      <c r="H331" s="222">
        <v>2</v>
      </c>
      <c r="I331" s="223"/>
      <c r="J331" s="224">
        <f>ROUND(I331*H331,2)</f>
        <v>0</v>
      </c>
      <c r="K331" s="220" t="s">
        <v>205</v>
      </c>
      <c r="L331" s="42"/>
      <c r="M331" s="225" t="s">
        <v>30</v>
      </c>
      <c r="N331" s="226" t="s">
        <v>46</v>
      </c>
      <c r="O331" s="82"/>
      <c r="P331" s="227">
        <f>O331*H331</f>
        <v>0</v>
      </c>
      <c r="Q331" s="227">
        <v>0.00034486</v>
      </c>
      <c r="R331" s="227">
        <f>Q331*H331</f>
        <v>0.00068972</v>
      </c>
      <c r="S331" s="227">
        <v>0</v>
      </c>
      <c r="T331" s="228">
        <f>S331*H331</f>
        <v>0</v>
      </c>
      <c r="AR331" s="229" t="s">
        <v>206</v>
      </c>
      <c r="AT331" s="229" t="s">
        <v>201</v>
      </c>
      <c r="AU331" s="229" t="s">
        <v>85</v>
      </c>
      <c r="AY331" s="16" t="s">
        <v>199</v>
      </c>
      <c r="BE331" s="230">
        <f>IF(N331="základní",J331,0)</f>
        <v>0</v>
      </c>
      <c r="BF331" s="230">
        <f>IF(N331="snížená",J331,0)</f>
        <v>0</v>
      </c>
      <c r="BG331" s="230">
        <f>IF(N331="zákl. přenesená",J331,0)</f>
        <v>0</v>
      </c>
      <c r="BH331" s="230">
        <f>IF(N331="sníž. přenesená",J331,0)</f>
        <v>0</v>
      </c>
      <c r="BI331" s="230">
        <f>IF(N331="nulová",J331,0)</f>
        <v>0</v>
      </c>
      <c r="BJ331" s="16" t="s">
        <v>83</v>
      </c>
      <c r="BK331" s="230">
        <f>ROUND(I331*H331,2)</f>
        <v>0</v>
      </c>
      <c r="BL331" s="16" t="s">
        <v>206</v>
      </c>
      <c r="BM331" s="229" t="s">
        <v>3784</v>
      </c>
    </row>
    <row r="332" s="1" customFormat="1">
      <c r="B332" s="37"/>
      <c r="C332" s="38"/>
      <c r="D332" s="231" t="s">
        <v>208</v>
      </c>
      <c r="E332" s="38"/>
      <c r="F332" s="232" t="s">
        <v>3785</v>
      </c>
      <c r="G332" s="38"/>
      <c r="H332" s="38"/>
      <c r="I332" s="144"/>
      <c r="J332" s="38"/>
      <c r="K332" s="38"/>
      <c r="L332" s="42"/>
      <c r="M332" s="233"/>
      <c r="N332" s="82"/>
      <c r="O332" s="82"/>
      <c r="P332" s="82"/>
      <c r="Q332" s="82"/>
      <c r="R332" s="82"/>
      <c r="S332" s="82"/>
      <c r="T332" s="83"/>
      <c r="AT332" s="16" t="s">
        <v>208</v>
      </c>
      <c r="AU332" s="16" t="s">
        <v>85</v>
      </c>
    </row>
    <row r="333" s="1" customFormat="1">
      <c r="B333" s="37"/>
      <c r="C333" s="38"/>
      <c r="D333" s="231" t="s">
        <v>210</v>
      </c>
      <c r="E333" s="38"/>
      <c r="F333" s="234" t="s">
        <v>3768</v>
      </c>
      <c r="G333" s="38"/>
      <c r="H333" s="38"/>
      <c r="I333" s="144"/>
      <c r="J333" s="38"/>
      <c r="K333" s="38"/>
      <c r="L333" s="42"/>
      <c r="M333" s="233"/>
      <c r="N333" s="82"/>
      <c r="O333" s="82"/>
      <c r="P333" s="82"/>
      <c r="Q333" s="82"/>
      <c r="R333" s="82"/>
      <c r="S333" s="82"/>
      <c r="T333" s="83"/>
      <c r="AT333" s="16" t="s">
        <v>210</v>
      </c>
      <c r="AU333" s="16" t="s">
        <v>85</v>
      </c>
    </row>
    <row r="334" s="1" customFormat="1" ht="16.5" customHeight="1">
      <c r="B334" s="37"/>
      <c r="C334" s="263" t="s">
        <v>714</v>
      </c>
      <c r="D334" s="263" t="s">
        <v>774</v>
      </c>
      <c r="E334" s="264" t="s">
        <v>3786</v>
      </c>
      <c r="F334" s="265" t="s">
        <v>3787</v>
      </c>
      <c r="G334" s="266" t="s">
        <v>277</v>
      </c>
      <c r="H334" s="267">
        <v>2</v>
      </c>
      <c r="I334" s="268"/>
      <c r="J334" s="269">
        <f>ROUND(I334*H334,2)</f>
        <v>0</v>
      </c>
      <c r="K334" s="265" t="s">
        <v>205</v>
      </c>
      <c r="L334" s="270"/>
      <c r="M334" s="271" t="s">
        <v>30</v>
      </c>
      <c r="N334" s="272" t="s">
        <v>46</v>
      </c>
      <c r="O334" s="82"/>
      <c r="P334" s="227">
        <f>O334*H334</f>
        <v>0</v>
      </c>
      <c r="Q334" s="227">
        <v>0.042500000000000003</v>
      </c>
      <c r="R334" s="227">
        <f>Q334*H334</f>
        <v>0.085000000000000006</v>
      </c>
      <c r="S334" s="227">
        <v>0</v>
      </c>
      <c r="T334" s="228">
        <f>S334*H334</f>
        <v>0</v>
      </c>
      <c r="AR334" s="229" t="s">
        <v>263</v>
      </c>
      <c r="AT334" s="229" t="s">
        <v>774</v>
      </c>
      <c r="AU334" s="229" t="s">
        <v>85</v>
      </c>
      <c r="AY334" s="16" t="s">
        <v>199</v>
      </c>
      <c r="BE334" s="230">
        <f>IF(N334="základní",J334,0)</f>
        <v>0</v>
      </c>
      <c r="BF334" s="230">
        <f>IF(N334="snížená",J334,0)</f>
        <v>0</v>
      </c>
      <c r="BG334" s="230">
        <f>IF(N334="zákl. přenesená",J334,0)</f>
        <v>0</v>
      </c>
      <c r="BH334" s="230">
        <f>IF(N334="sníž. přenesená",J334,0)</f>
        <v>0</v>
      </c>
      <c r="BI334" s="230">
        <f>IF(N334="nulová",J334,0)</f>
        <v>0</v>
      </c>
      <c r="BJ334" s="16" t="s">
        <v>83</v>
      </c>
      <c r="BK334" s="230">
        <f>ROUND(I334*H334,2)</f>
        <v>0</v>
      </c>
      <c r="BL334" s="16" t="s">
        <v>206</v>
      </c>
      <c r="BM334" s="229" t="s">
        <v>3788</v>
      </c>
    </row>
    <row r="335" s="1" customFormat="1">
      <c r="B335" s="37"/>
      <c r="C335" s="38"/>
      <c r="D335" s="231" t="s">
        <v>208</v>
      </c>
      <c r="E335" s="38"/>
      <c r="F335" s="232" t="s">
        <v>3787</v>
      </c>
      <c r="G335" s="38"/>
      <c r="H335" s="38"/>
      <c r="I335" s="144"/>
      <c r="J335" s="38"/>
      <c r="K335" s="38"/>
      <c r="L335" s="42"/>
      <c r="M335" s="233"/>
      <c r="N335" s="82"/>
      <c r="O335" s="82"/>
      <c r="P335" s="82"/>
      <c r="Q335" s="82"/>
      <c r="R335" s="82"/>
      <c r="S335" s="82"/>
      <c r="T335" s="83"/>
      <c r="AT335" s="16" t="s">
        <v>208</v>
      </c>
      <c r="AU335" s="16" t="s">
        <v>85</v>
      </c>
    </row>
    <row r="336" s="1" customFormat="1" ht="16.5" customHeight="1">
      <c r="B336" s="37"/>
      <c r="C336" s="218" t="s">
        <v>716</v>
      </c>
      <c r="D336" s="218" t="s">
        <v>201</v>
      </c>
      <c r="E336" s="219" t="s">
        <v>3789</v>
      </c>
      <c r="F336" s="220" t="s">
        <v>3790</v>
      </c>
      <c r="G336" s="221" t="s">
        <v>277</v>
      </c>
      <c r="H336" s="222">
        <v>5</v>
      </c>
      <c r="I336" s="223"/>
      <c r="J336" s="224">
        <f>ROUND(I336*H336,2)</f>
        <v>0</v>
      </c>
      <c r="K336" s="220" t="s">
        <v>205</v>
      </c>
      <c r="L336" s="42"/>
      <c r="M336" s="225" t="s">
        <v>30</v>
      </c>
      <c r="N336" s="226" t="s">
        <v>46</v>
      </c>
      <c r="O336" s="82"/>
      <c r="P336" s="227">
        <f>O336*H336</f>
        <v>0</v>
      </c>
      <c r="Q336" s="227">
        <v>0.00165424</v>
      </c>
      <c r="R336" s="227">
        <f>Q336*H336</f>
        <v>0.0082711999999999994</v>
      </c>
      <c r="S336" s="227">
        <v>0</v>
      </c>
      <c r="T336" s="228">
        <f>S336*H336</f>
        <v>0</v>
      </c>
      <c r="AR336" s="229" t="s">
        <v>206</v>
      </c>
      <c r="AT336" s="229" t="s">
        <v>201</v>
      </c>
      <c r="AU336" s="229" t="s">
        <v>85</v>
      </c>
      <c r="AY336" s="16" t="s">
        <v>199</v>
      </c>
      <c r="BE336" s="230">
        <f>IF(N336="základní",J336,0)</f>
        <v>0</v>
      </c>
      <c r="BF336" s="230">
        <f>IF(N336="snížená",J336,0)</f>
        <v>0</v>
      </c>
      <c r="BG336" s="230">
        <f>IF(N336="zákl. přenesená",J336,0)</f>
        <v>0</v>
      </c>
      <c r="BH336" s="230">
        <f>IF(N336="sníž. přenesená",J336,0)</f>
        <v>0</v>
      </c>
      <c r="BI336" s="230">
        <f>IF(N336="nulová",J336,0)</f>
        <v>0</v>
      </c>
      <c r="BJ336" s="16" t="s">
        <v>83</v>
      </c>
      <c r="BK336" s="230">
        <f>ROUND(I336*H336,2)</f>
        <v>0</v>
      </c>
      <c r="BL336" s="16" t="s">
        <v>206</v>
      </c>
      <c r="BM336" s="229" t="s">
        <v>3791</v>
      </c>
    </row>
    <row r="337" s="1" customFormat="1">
      <c r="B337" s="37"/>
      <c r="C337" s="38"/>
      <c r="D337" s="231" t="s">
        <v>208</v>
      </c>
      <c r="E337" s="38"/>
      <c r="F337" s="232" t="s">
        <v>3792</v>
      </c>
      <c r="G337" s="38"/>
      <c r="H337" s="38"/>
      <c r="I337" s="144"/>
      <c r="J337" s="38"/>
      <c r="K337" s="38"/>
      <c r="L337" s="42"/>
      <c r="M337" s="233"/>
      <c r="N337" s="82"/>
      <c r="O337" s="82"/>
      <c r="P337" s="82"/>
      <c r="Q337" s="82"/>
      <c r="R337" s="82"/>
      <c r="S337" s="82"/>
      <c r="T337" s="83"/>
      <c r="AT337" s="16" t="s">
        <v>208</v>
      </c>
      <c r="AU337" s="16" t="s">
        <v>85</v>
      </c>
    </row>
    <row r="338" s="1" customFormat="1">
      <c r="B338" s="37"/>
      <c r="C338" s="38"/>
      <c r="D338" s="231" t="s">
        <v>210</v>
      </c>
      <c r="E338" s="38"/>
      <c r="F338" s="234" t="s">
        <v>3768</v>
      </c>
      <c r="G338" s="38"/>
      <c r="H338" s="38"/>
      <c r="I338" s="144"/>
      <c r="J338" s="38"/>
      <c r="K338" s="38"/>
      <c r="L338" s="42"/>
      <c r="M338" s="233"/>
      <c r="N338" s="82"/>
      <c r="O338" s="82"/>
      <c r="P338" s="82"/>
      <c r="Q338" s="82"/>
      <c r="R338" s="82"/>
      <c r="S338" s="82"/>
      <c r="T338" s="83"/>
      <c r="AT338" s="16" t="s">
        <v>210</v>
      </c>
      <c r="AU338" s="16" t="s">
        <v>85</v>
      </c>
    </row>
    <row r="339" s="1" customFormat="1" ht="16.5" customHeight="1">
      <c r="B339" s="37"/>
      <c r="C339" s="263" t="s">
        <v>721</v>
      </c>
      <c r="D339" s="263" t="s">
        <v>774</v>
      </c>
      <c r="E339" s="264" t="s">
        <v>3793</v>
      </c>
      <c r="F339" s="265" t="s">
        <v>3794</v>
      </c>
      <c r="G339" s="266" t="s">
        <v>277</v>
      </c>
      <c r="H339" s="267">
        <v>5</v>
      </c>
      <c r="I339" s="268"/>
      <c r="J339" s="269">
        <f>ROUND(I339*H339,2)</f>
        <v>0</v>
      </c>
      <c r="K339" s="265" t="s">
        <v>205</v>
      </c>
      <c r="L339" s="270"/>
      <c r="M339" s="271" t="s">
        <v>30</v>
      </c>
      <c r="N339" s="272" t="s">
        <v>46</v>
      </c>
      <c r="O339" s="82"/>
      <c r="P339" s="227">
        <f>O339*H339</f>
        <v>0</v>
      </c>
      <c r="Q339" s="227">
        <v>0.023</v>
      </c>
      <c r="R339" s="227">
        <f>Q339*H339</f>
        <v>0.11499999999999999</v>
      </c>
      <c r="S339" s="227">
        <v>0</v>
      </c>
      <c r="T339" s="228">
        <f>S339*H339</f>
        <v>0</v>
      </c>
      <c r="AR339" s="229" t="s">
        <v>263</v>
      </c>
      <c r="AT339" s="229" t="s">
        <v>774</v>
      </c>
      <c r="AU339" s="229" t="s">
        <v>85</v>
      </c>
      <c r="AY339" s="16" t="s">
        <v>199</v>
      </c>
      <c r="BE339" s="230">
        <f>IF(N339="základní",J339,0)</f>
        <v>0</v>
      </c>
      <c r="BF339" s="230">
        <f>IF(N339="snížená",J339,0)</f>
        <v>0</v>
      </c>
      <c r="BG339" s="230">
        <f>IF(N339="zákl. přenesená",J339,0)</f>
        <v>0</v>
      </c>
      <c r="BH339" s="230">
        <f>IF(N339="sníž. přenesená",J339,0)</f>
        <v>0</v>
      </c>
      <c r="BI339" s="230">
        <f>IF(N339="nulová",J339,0)</f>
        <v>0</v>
      </c>
      <c r="BJ339" s="16" t="s">
        <v>83</v>
      </c>
      <c r="BK339" s="230">
        <f>ROUND(I339*H339,2)</f>
        <v>0</v>
      </c>
      <c r="BL339" s="16" t="s">
        <v>206</v>
      </c>
      <c r="BM339" s="229" t="s">
        <v>3795</v>
      </c>
    </row>
    <row r="340" s="1" customFormat="1">
      <c r="B340" s="37"/>
      <c r="C340" s="38"/>
      <c r="D340" s="231" t="s">
        <v>208</v>
      </c>
      <c r="E340" s="38"/>
      <c r="F340" s="232" t="s">
        <v>3794</v>
      </c>
      <c r="G340" s="38"/>
      <c r="H340" s="38"/>
      <c r="I340" s="144"/>
      <c r="J340" s="38"/>
      <c r="K340" s="38"/>
      <c r="L340" s="42"/>
      <c r="M340" s="233"/>
      <c r="N340" s="82"/>
      <c r="O340" s="82"/>
      <c r="P340" s="82"/>
      <c r="Q340" s="82"/>
      <c r="R340" s="82"/>
      <c r="S340" s="82"/>
      <c r="T340" s="83"/>
      <c r="AT340" s="16" t="s">
        <v>208</v>
      </c>
      <c r="AU340" s="16" t="s">
        <v>85</v>
      </c>
    </row>
    <row r="341" s="1" customFormat="1" ht="16.5" customHeight="1">
      <c r="B341" s="37"/>
      <c r="C341" s="263" t="s">
        <v>726</v>
      </c>
      <c r="D341" s="263" t="s">
        <v>774</v>
      </c>
      <c r="E341" s="264" t="s">
        <v>3796</v>
      </c>
      <c r="F341" s="265" t="s">
        <v>3797</v>
      </c>
      <c r="G341" s="266" t="s">
        <v>277</v>
      </c>
      <c r="H341" s="267">
        <v>7</v>
      </c>
      <c r="I341" s="268"/>
      <c r="J341" s="269">
        <f>ROUND(I341*H341,2)</f>
        <v>0</v>
      </c>
      <c r="K341" s="265" t="s">
        <v>205</v>
      </c>
      <c r="L341" s="270"/>
      <c r="M341" s="271" t="s">
        <v>30</v>
      </c>
      <c r="N341" s="272" t="s">
        <v>46</v>
      </c>
      <c r="O341" s="82"/>
      <c r="P341" s="227">
        <f>O341*H341</f>
        <v>0</v>
      </c>
      <c r="Q341" s="227">
        <v>0.0040000000000000001</v>
      </c>
      <c r="R341" s="227">
        <f>Q341*H341</f>
        <v>0.028000000000000001</v>
      </c>
      <c r="S341" s="227">
        <v>0</v>
      </c>
      <c r="T341" s="228">
        <f>S341*H341</f>
        <v>0</v>
      </c>
      <c r="AR341" s="229" t="s">
        <v>263</v>
      </c>
      <c r="AT341" s="229" t="s">
        <v>774</v>
      </c>
      <c r="AU341" s="229" t="s">
        <v>85</v>
      </c>
      <c r="AY341" s="16" t="s">
        <v>199</v>
      </c>
      <c r="BE341" s="230">
        <f>IF(N341="základní",J341,0)</f>
        <v>0</v>
      </c>
      <c r="BF341" s="230">
        <f>IF(N341="snížená",J341,0)</f>
        <v>0</v>
      </c>
      <c r="BG341" s="230">
        <f>IF(N341="zákl. přenesená",J341,0)</f>
        <v>0</v>
      </c>
      <c r="BH341" s="230">
        <f>IF(N341="sníž. přenesená",J341,0)</f>
        <v>0</v>
      </c>
      <c r="BI341" s="230">
        <f>IF(N341="nulová",J341,0)</f>
        <v>0</v>
      </c>
      <c r="BJ341" s="16" t="s">
        <v>83</v>
      </c>
      <c r="BK341" s="230">
        <f>ROUND(I341*H341,2)</f>
        <v>0</v>
      </c>
      <c r="BL341" s="16" t="s">
        <v>206</v>
      </c>
      <c r="BM341" s="229" t="s">
        <v>3798</v>
      </c>
    </row>
    <row r="342" s="1" customFormat="1">
      <c r="B342" s="37"/>
      <c r="C342" s="38"/>
      <c r="D342" s="231" t="s">
        <v>208</v>
      </c>
      <c r="E342" s="38"/>
      <c r="F342" s="232" t="s">
        <v>3797</v>
      </c>
      <c r="G342" s="38"/>
      <c r="H342" s="38"/>
      <c r="I342" s="144"/>
      <c r="J342" s="38"/>
      <c r="K342" s="38"/>
      <c r="L342" s="42"/>
      <c r="M342" s="233"/>
      <c r="N342" s="82"/>
      <c r="O342" s="82"/>
      <c r="P342" s="82"/>
      <c r="Q342" s="82"/>
      <c r="R342" s="82"/>
      <c r="S342" s="82"/>
      <c r="T342" s="83"/>
      <c r="AT342" s="16" t="s">
        <v>208</v>
      </c>
      <c r="AU342" s="16" t="s">
        <v>85</v>
      </c>
    </row>
    <row r="343" s="1" customFormat="1" ht="16.5" customHeight="1">
      <c r="B343" s="37"/>
      <c r="C343" s="218" t="s">
        <v>1758</v>
      </c>
      <c r="D343" s="218" t="s">
        <v>201</v>
      </c>
      <c r="E343" s="219" t="s">
        <v>3799</v>
      </c>
      <c r="F343" s="220" t="s">
        <v>3800</v>
      </c>
      <c r="G343" s="221" t="s">
        <v>277</v>
      </c>
      <c r="H343" s="222">
        <v>11</v>
      </c>
      <c r="I343" s="223"/>
      <c r="J343" s="224">
        <f>ROUND(I343*H343,2)</f>
        <v>0</v>
      </c>
      <c r="K343" s="220" t="s">
        <v>205</v>
      </c>
      <c r="L343" s="42"/>
      <c r="M343" s="225" t="s">
        <v>30</v>
      </c>
      <c r="N343" s="226" t="s">
        <v>46</v>
      </c>
      <c r="O343" s="82"/>
      <c r="P343" s="227">
        <f>O343*H343</f>
        <v>0</v>
      </c>
      <c r="Q343" s="227">
        <v>0</v>
      </c>
      <c r="R343" s="227">
        <f>Q343*H343</f>
        <v>0</v>
      </c>
      <c r="S343" s="227">
        <v>0</v>
      </c>
      <c r="T343" s="228">
        <f>S343*H343</f>
        <v>0</v>
      </c>
      <c r="AR343" s="229" t="s">
        <v>206</v>
      </c>
      <c r="AT343" s="229" t="s">
        <v>201</v>
      </c>
      <c r="AU343" s="229" t="s">
        <v>85</v>
      </c>
      <c r="AY343" s="16" t="s">
        <v>199</v>
      </c>
      <c r="BE343" s="230">
        <f>IF(N343="základní",J343,0)</f>
        <v>0</v>
      </c>
      <c r="BF343" s="230">
        <f>IF(N343="snížená",J343,0)</f>
        <v>0</v>
      </c>
      <c r="BG343" s="230">
        <f>IF(N343="zákl. přenesená",J343,0)</f>
        <v>0</v>
      </c>
      <c r="BH343" s="230">
        <f>IF(N343="sníž. přenesená",J343,0)</f>
        <v>0</v>
      </c>
      <c r="BI343" s="230">
        <f>IF(N343="nulová",J343,0)</f>
        <v>0</v>
      </c>
      <c r="BJ343" s="16" t="s">
        <v>83</v>
      </c>
      <c r="BK343" s="230">
        <f>ROUND(I343*H343,2)</f>
        <v>0</v>
      </c>
      <c r="BL343" s="16" t="s">
        <v>206</v>
      </c>
      <c r="BM343" s="229" t="s">
        <v>3801</v>
      </c>
    </row>
    <row r="344" s="1" customFormat="1">
      <c r="B344" s="37"/>
      <c r="C344" s="38"/>
      <c r="D344" s="231" t="s">
        <v>208</v>
      </c>
      <c r="E344" s="38"/>
      <c r="F344" s="232" t="s">
        <v>3802</v>
      </c>
      <c r="G344" s="38"/>
      <c r="H344" s="38"/>
      <c r="I344" s="144"/>
      <c r="J344" s="38"/>
      <c r="K344" s="38"/>
      <c r="L344" s="42"/>
      <c r="M344" s="233"/>
      <c r="N344" s="82"/>
      <c r="O344" s="82"/>
      <c r="P344" s="82"/>
      <c r="Q344" s="82"/>
      <c r="R344" s="82"/>
      <c r="S344" s="82"/>
      <c r="T344" s="83"/>
      <c r="AT344" s="16" t="s">
        <v>208</v>
      </c>
      <c r="AU344" s="16" t="s">
        <v>85</v>
      </c>
    </row>
    <row r="345" s="1" customFormat="1">
      <c r="B345" s="37"/>
      <c r="C345" s="38"/>
      <c r="D345" s="231" t="s">
        <v>210</v>
      </c>
      <c r="E345" s="38"/>
      <c r="F345" s="234" t="s">
        <v>3768</v>
      </c>
      <c r="G345" s="38"/>
      <c r="H345" s="38"/>
      <c r="I345" s="144"/>
      <c r="J345" s="38"/>
      <c r="K345" s="38"/>
      <c r="L345" s="42"/>
      <c r="M345" s="233"/>
      <c r="N345" s="82"/>
      <c r="O345" s="82"/>
      <c r="P345" s="82"/>
      <c r="Q345" s="82"/>
      <c r="R345" s="82"/>
      <c r="S345" s="82"/>
      <c r="T345" s="83"/>
      <c r="AT345" s="16" t="s">
        <v>210</v>
      </c>
      <c r="AU345" s="16" t="s">
        <v>85</v>
      </c>
    </row>
    <row r="346" s="1" customFormat="1" ht="16.5" customHeight="1">
      <c r="B346" s="37"/>
      <c r="C346" s="263" t="s">
        <v>1764</v>
      </c>
      <c r="D346" s="263" t="s">
        <v>774</v>
      </c>
      <c r="E346" s="264" t="s">
        <v>3803</v>
      </c>
      <c r="F346" s="265" t="s">
        <v>3804</v>
      </c>
      <c r="G346" s="266" t="s">
        <v>277</v>
      </c>
      <c r="H346" s="267">
        <v>11</v>
      </c>
      <c r="I346" s="268"/>
      <c r="J346" s="269">
        <f>ROUND(I346*H346,2)</f>
        <v>0</v>
      </c>
      <c r="K346" s="265" t="s">
        <v>30</v>
      </c>
      <c r="L346" s="270"/>
      <c r="M346" s="271" t="s">
        <v>30</v>
      </c>
      <c r="N346" s="272" t="s">
        <v>46</v>
      </c>
      <c r="O346" s="82"/>
      <c r="P346" s="227">
        <f>O346*H346</f>
        <v>0</v>
      </c>
      <c r="Q346" s="227">
        <v>0.0063</v>
      </c>
      <c r="R346" s="227">
        <f>Q346*H346</f>
        <v>0.0693</v>
      </c>
      <c r="S346" s="227">
        <v>0</v>
      </c>
      <c r="T346" s="228">
        <f>S346*H346</f>
        <v>0</v>
      </c>
      <c r="AR346" s="229" t="s">
        <v>263</v>
      </c>
      <c r="AT346" s="229" t="s">
        <v>774</v>
      </c>
      <c r="AU346" s="229" t="s">
        <v>85</v>
      </c>
      <c r="AY346" s="16" t="s">
        <v>199</v>
      </c>
      <c r="BE346" s="230">
        <f>IF(N346="základní",J346,0)</f>
        <v>0</v>
      </c>
      <c r="BF346" s="230">
        <f>IF(N346="snížená",J346,0)</f>
        <v>0</v>
      </c>
      <c r="BG346" s="230">
        <f>IF(N346="zákl. přenesená",J346,0)</f>
        <v>0</v>
      </c>
      <c r="BH346" s="230">
        <f>IF(N346="sníž. přenesená",J346,0)</f>
        <v>0</v>
      </c>
      <c r="BI346" s="230">
        <f>IF(N346="nulová",J346,0)</f>
        <v>0</v>
      </c>
      <c r="BJ346" s="16" t="s">
        <v>83</v>
      </c>
      <c r="BK346" s="230">
        <f>ROUND(I346*H346,2)</f>
        <v>0</v>
      </c>
      <c r="BL346" s="16" t="s">
        <v>206</v>
      </c>
      <c r="BM346" s="229" t="s">
        <v>3805</v>
      </c>
    </row>
    <row r="347" s="1" customFormat="1" ht="16.5" customHeight="1">
      <c r="B347" s="37"/>
      <c r="C347" s="218" t="s">
        <v>1768</v>
      </c>
      <c r="D347" s="218" t="s">
        <v>201</v>
      </c>
      <c r="E347" s="219" t="s">
        <v>3806</v>
      </c>
      <c r="F347" s="220" t="s">
        <v>3807</v>
      </c>
      <c r="G347" s="221" t="s">
        <v>277</v>
      </c>
      <c r="H347" s="222">
        <v>2</v>
      </c>
      <c r="I347" s="223"/>
      <c r="J347" s="224">
        <f>ROUND(I347*H347,2)</f>
        <v>0</v>
      </c>
      <c r="K347" s="220" t="s">
        <v>205</v>
      </c>
      <c r="L347" s="42"/>
      <c r="M347" s="225" t="s">
        <v>30</v>
      </c>
      <c r="N347" s="226" t="s">
        <v>46</v>
      </c>
      <c r="O347" s="82"/>
      <c r="P347" s="227">
        <f>O347*H347</f>
        <v>0</v>
      </c>
      <c r="Q347" s="227">
        <v>0.00295744</v>
      </c>
      <c r="R347" s="227">
        <f>Q347*H347</f>
        <v>0.00591488</v>
      </c>
      <c r="S347" s="227">
        <v>0</v>
      </c>
      <c r="T347" s="228">
        <f>S347*H347</f>
        <v>0</v>
      </c>
      <c r="AR347" s="229" t="s">
        <v>206</v>
      </c>
      <c r="AT347" s="229" t="s">
        <v>201</v>
      </c>
      <c r="AU347" s="229" t="s">
        <v>85</v>
      </c>
      <c r="AY347" s="16" t="s">
        <v>199</v>
      </c>
      <c r="BE347" s="230">
        <f>IF(N347="základní",J347,0)</f>
        <v>0</v>
      </c>
      <c r="BF347" s="230">
        <f>IF(N347="snížená",J347,0)</f>
        <v>0</v>
      </c>
      <c r="BG347" s="230">
        <f>IF(N347="zákl. přenesená",J347,0)</f>
        <v>0</v>
      </c>
      <c r="BH347" s="230">
        <f>IF(N347="sníž. přenesená",J347,0)</f>
        <v>0</v>
      </c>
      <c r="BI347" s="230">
        <f>IF(N347="nulová",J347,0)</f>
        <v>0</v>
      </c>
      <c r="BJ347" s="16" t="s">
        <v>83</v>
      </c>
      <c r="BK347" s="230">
        <f>ROUND(I347*H347,2)</f>
        <v>0</v>
      </c>
      <c r="BL347" s="16" t="s">
        <v>206</v>
      </c>
      <c r="BM347" s="229" t="s">
        <v>3808</v>
      </c>
    </row>
    <row r="348" s="1" customFormat="1">
      <c r="B348" s="37"/>
      <c r="C348" s="38"/>
      <c r="D348" s="231" t="s">
        <v>208</v>
      </c>
      <c r="E348" s="38"/>
      <c r="F348" s="232" t="s">
        <v>3809</v>
      </c>
      <c r="G348" s="38"/>
      <c r="H348" s="38"/>
      <c r="I348" s="144"/>
      <c r="J348" s="38"/>
      <c r="K348" s="38"/>
      <c r="L348" s="42"/>
      <c r="M348" s="233"/>
      <c r="N348" s="82"/>
      <c r="O348" s="82"/>
      <c r="P348" s="82"/>
      <c r="Q348" s="82"/>
      <c r="R348" s="82"/>
      <c r="S348" s="82"/>
      <c r="T348" s="83"/>
      <c r="AT348" s="16" t="s">
        <v>208</v>
      </c>
      <c r="AU348" s="16" t="s">
        <v>85</v>
      </c>
    </row>
    <row r="349" s="1" customFormat="1">
      <c r="B349" s="37"/>
      <c r="C349" s="38"/>
      <c r="D349" s="231" t="s">
        <v>210</v>
      </c>
      <c r="E349" s="38"/>
      <c r="F349" s="234" t="s">
        <v>3768</v>
      </c>
      <c r="G349" s="38"/>
      <c r="H349" s="38"/>
      <c r="I349" s="144"/>
      <c r="J349" s="38"/>
      <c r="K349" s="38"/>
      <c r="L349" s="42"/>
      <c r="M349" s="233"/>
      <c r="N349" s="82"/>
      <c r="O349" s="82"/>
      <c r="P349" s="82"/>
      <c r="Q349" s="82"/>
      <c r="R349" s="82"/>
      <c r="S349" s="82"/>
      <c r="T349" s="83"/>
      <c r="AT349" s="16" t="s">
        <v>210</v>
      </c>
      <c r="AU349" s="16" t="s">
        <v>85</v>
      </c>
    </row>
    <row r="350" s="1" customFormat="1" ht="16.5" customHeight="1">
      <c r="B350" s="37"/>
      <c r="C350" s="263" t="s">
        <v>1772</v>
      </c>
      <c r="D350" s="263" t="s">
        <v>774</v>
      </c>
      <c r="E350" s="264" t="s">
        <v>3810</v>
      </c>
      <c r="F350" s="265" t="s">
        <v>3811</v>
      </c>
      <c r="G350" s="266" t="s">
        <v>277</v>
      </c>
      <c r="H350" s="267">
        <v>2</v>
      </c>
      <c r="I350" s="268"/>
      <c r="J350" s="269">
        <f>ROUND(I350*H350,2)</f>
        <v>0</v>
      </c>
      <c r="K350" s="265" t="s">
        <v>205</v>
      </c>
      <c r="L350" s="270"/>
      <c r="M350" s="271" t="s">
        <v>30</v>
      </c>
      <c r="N350" s="272" t="s">
        <v>46</v>
      </c>
      <c r="O350" s="82"/>
      <c r="P350" s="227">
        <f>O350*H350</f>
        <v>0</v>
      </c>
      <c r="Q350" s="227">
        <v>0.045999999999999999</v>
      </c>
      <c r="R350" s="227">
        <f>Q350*H350</f>
        <v>0.091999999999999998</v>
      </c>
      <c r="S350" s="227">
        <v>0</v>
      </c>
      <c r="T350" s="228">
        <f>S350*H350</f>
        <v>0</v>
      </c>
      <c r="AR350" s="229" t="s">
        <v>263</v>
      </c>
      <c r="AT350" s="229" t="s">
        <v>774</v>
      </c>
      <c r="AU350" s="229" t="s">
        <v>85</v>
      </c>
      <c r="AY350" s="16" t="s">
        <v>199</v>
      </c>
      <c r="BE350" s="230">
        <f>IF(N350="základní",J350,0)</f>
        <v>0</v>
      </c>
      <c r="BF350" s="230">
        <f>IF(N350="snížená",J350,0)</f>
        <v>0</v>
      </c>
      <c r="BG350" s="230">
        <f>IF(N350="zákl. přenesená",J350,0)</f>
        <v>0</v>
      </c>
      <c r="BH350" s="230">
        <f>IF(N350="sníž. přenesená",J350,0)</f>
        <v>0</v>
      </c>
      <c r="BI350" s="230">
        <f>IF(N350="nulová",J350,0)</f>
        <v>0</v>
      </c>
      <c r="BJ350" s="16" t="s">
        <v>83</v>
      </c>
      <c r="BK350" s="230">
        <f>ROUND(I350*H350,2)</f>
        <v>0</v>
      </c>
      <c r="BL350" s="16" t="s">
        <v>206</v>
      </c>
      <c r="BM350" s="229" t="s">
        <v>3812</v>
      </c>
    </row>
    <row r="351" s="1" customFormat="1">
      <c r="B351" s="37"/>
      <c r="C351" s="38"/>
      <c r="D351" s="231" t="s">
        <v>208</v>
      </c>
      <c r="E351" s="38"/>
      <c r="F351" s="232" t="s">
        <v>3811</v>
      </c>
      <c r="G351" s="38"/>
      <c r="H351" s="38"/>
      <c r="I351" s="144"/>
      <c r="J351" s="38"/>
      <c r="K351" s="38"/>
      <c r="L351" s="42"/>
      <c r="M351" s="233"/>
      <c r="N351" s="82"/>
      <c r="O351" s="82"/>
      <c r="P351" s="82"/>
      <c r="Q351" s="82"/>
      <c r="R351" s="82"/>
      <c r="S351" s="82"/>
      <c r="T351" s="83"/>
      <c r="AT351" s="16" t="s">
        <v>208</v>
      </c>
      <c r="AU351" s="16" t="s">
        <v>85</v>
      </c>
    </row>
    <row r="352" s="1" customFormat="1" ht="16.5" customHeight="1">
      <c r="B352" s="37"/>
      <c r="C352" s="218" t="s">
        <v>1777</v>
      </c>
      <c r="D352" s="218" t="s">
        <v>201</v>
      </c>
      <c r="E352" s="219" t="s">
        <v>3813</v>
      </c>
      <c r="F352" s="220" t="s">
        <v>3814</v>
      </c>
      <c r="G352" s="221" t="s">
        <v>229</v>
      </c>
      <c r="H352" s="222">
        <v>153.80000000000001</v>
      </c>
      <c r="I352" s="223"/>
      <c r="J352" s="224">
        <f>ROUND(I352*H352,2)</f>
        <v>0</v>
      </c>
      <c r="K352" s="220" t="s">
        <v>205</v>
      </c>
      <c r="L352" s="42"/>
      <c r="M352" s="225" t="s">
        <v>30</v>
      </c>
      <c r="N352" s="226" t="s">
        <v>46</v>
      </c>
      <c r="O352" s="82"/>
      <c r="P352" s="227">
        <f>O352*H352</f>
        <v>0</v>
      </c>
      <c r="Q352" s="227">
        <v>1.6999999999999999E-07</v>
      </c>
      <c r="R352" s="227">
        <f>Q352*H352</f>
        <v>2.6146E-05</v>
      </c>
      <c r="S352" s="227">
        <v>0</v>
      </c>
      <c r="T352" s="228">
        <f>S352*H352</f>
        <v>0</v>
      </c>
      <c r="AR352" s="229" t="s">
        <v>206</v>
      </c>
      <c r="AT352" s="229" t="s">
        <v>201</v>
      </c>
      <c r="AU352" s="229" t="s">
        <v>85</v>
      </c>
      <c r="AY352" s="16" t="s">
        <v>199</v>
      </c>
      <c r="BE352" s="230">
        <f>IF(N352="základní",J352,0)</f>
        <v>0</v>
      </c>
      <c r="BF352" s="230">
        <f>IF(N352="snížená",J352,0)</f>
        <v>0</v>
      </c>
      <c r="BG352" s="230">
        <f>IF(N352="zákl. přenesená",J352,0)</f>
        <v>0</v>
      </c>
      <c r="BH352" s="230">
        <f>IF(N352="sníž. přenesená",J352,0)</f>
        <v>0</v>
      </c>
      <c r="BI352" s="230">
        <f>IF(N352="nulová",J352,0)</f>
        <v>0</v>
      </c>
      <c r="BJ352" s="16" t="s">
        <v>83</v>
      </c>
      <c r="BK352" s="230">
        <f>ROUND(I352*H352,2)</f>
        <v>0</v>
      </c>
      <c r="BL352" s="16" t="s">
        <v>206</v>
      </c>
      <c r="BM352" s="229" t="s">
        <v>3815</v>
      </c>
    </row>
    <row r="353" s="1" customFormat="1">
      <c r="B353" s="37"/>
      <c r="C353" s="38"/>
      <c r="D353" s="231" t="s">
        <v>208</v>
      </c>
      <c r="E353" s="38"/>
      <c r="F353" s="232" t="s">
        <v>3814</v>
      </c>
      <c r="G353" s="38"/>
      <c r="H353" s="38"/>
      <c r="I353" s="144"/>
      <c r="J353" s="38"/>
      <c r="K353" s="38"/>
      <c r="L353" s="42"/>
      <c r="M353" s="233"/>
      <c r="N353" s="82"/>
      <c r="O353" s="82"/>
      <c r="P353" s="82"/>
      <c r="Q353" s="82"/>
      <c r="R353" s="82"/>
      <c r="S353" s="82"/>
      <c r="T353" s="83"/>
      <c r="AT353" s="16" t="s">
        <v>208</v>
      </c>
      <c r="AU353" s="16" t="s">
        <v>85</v>
      </c>
    </row>
    <row r="354" s="1" customFormat="1">
      <c r="B354" s="37"/>
      <c r="C354" s="38"/>
      <c r="D354" s="231" t="s">
        <v>210</v>
      </c>
      <c r="E354" s="38"/>
      <c r="F354" s="234" t="s">
        <v>3816</v>
      </c>
      <c r="G354" s="38"/>
      <c r="H354" s="38"/>
      <c r="I354" s="144"/>
      <c r="J354" s="38"/>
      <c r="K354" s="38"/>
      <c r="L354" s="42"/>
      <c r="M354" s="233"/>
      <c r="N354" s="82"/>
      <c r="O354" s="82"/>
      <c r="P354" s="82"/>
      <c r="Q354" s="82"/>
      <c r="R354" s="82"/>
      <c r="S354" s="82"/>
      <c r="T354" s="83"/>
      <c r="AT354" s="16" t="s">
        <v>210</v>
      </c>
      <c r="AU354" s="16" t="s">
        <v>85</v>
      </c>
    </row>
    <row r="355" s="1" customFormat="1" ht="16.5" customHeight="1">
      <c r="B355" s="37"/>
      <c r="C355" s="218" t="s">
        <v>1781</v>
      </c>
      <c r="D355" s="218" t="s">
        <v>201</v>
      </c>
      <c r="E355" s="219" t="s">
        <v>3817</v>
      </c>
      <c r="F355" s="220" t="s">
        <v>3818</v>
      </c>
      <c r="G355" s="221" t="s">
        <v>229</v>
      </c>
      <c r="H355" s="222">
        <v>153.80000000000001</v>
      </c>
      <c r="I355" s="223"/>
      <c r="J355" s="224">
        <f>ROUND(I355*H355,2)</f>
        <v>0</v>
      </c>
      <c r="K355" s="220" t="s">
        <v>205</v>
      </c>
      <c r="L355" s="42"/>
      <c r="M355" s="225" t="s">
        <v>30</v>
      </c>
      <c r="N355" s="226" t="s">
        <v>46</v>
      </c>
      <c r="O355" s="82"/>
      <c r="P355" s="227">
        <f>O355*H355</f>
        <v>0</v>
      </c>
      <c r="Q355" s="227">
        <v>0</v>
      </c>
      <c r="R355" s="227">
        <f>Q355*H355</f>
        <v>0</v>
      </c>
      <c r="S355" s="227">
        <v>0</v>
      </c>
      <c r="T355" s="228">
        <f>S355*H355</f>
        <v>0</v>
      </c>
      <c r="AR355" s="229" t="s">
        <v>206</v>
      </c>
      <c r="AT355" s="229" t="s">
        <v>201</v>
      </c>
      <c r="AU355" s="229" t="s">
        <v>85</v>
      </c>
      <c r="AY355" s="16" t="s">
        <v>199</v>
      </c>
      <c r="BE355" s="230">
        <f>IF(N355="základní",J355,0)</f>
        <v>0</v>
      </c>
      <c r="BF355" s="230">
        <f>IF(N355="snížená",J355,0)</f>
        <v>0</v>
      </c>
      <c r="BG355" s="230">
        <f>IF(N355="zákl. přenesená",J355,0)</f>
        <v>0</v>
      </c>
      <c r="BH355" s="230">
        <f>IF(N355="sníž. přenesená",J355,0)</f>
        <v>0</v>
      </c>
      <c r="BI355" s="230">
        <f>IF(N355="nulová",J355,0)</f>
        <v>0</v>
      </c>
      <c r="BJ355" s="16" t="s">
        <v>83</v>
      </c>
      <c r="BK355" s="230">
        <f>ROUND(I355*H355,2)</f>
        <v>0</v>
      </c>
      <c r="BL355" s="16" t="s">
        <v>206</v>
      </c>
      <c r="BM355" s="229" t="s">
        <v>3819</v>
      </c>
    </row>
    <row r="356" s="1" customFormat="1">
      <c r="B356" s="37"/>
      <c r="C356" s="38"/>
      <c r="D356" s="231" t="s">
        <v>208</v>
      </c>
      <c r="E356" s="38"/>
      <c r="F356" s="232" t="s">
        <v>3820</v>
      </c>
      <c r="G356" s="38"/>
      <c r="H356" s="38"/>
      <c r="I356" s="144"/>
      <c r="J356" s="38"/>
      <c r="K356" s="38"/>
      <c r="L356" s="42"/>
      <c r="M356" s="233"/>
      <c r="N356" s="82"/>
      <c r="O356" s="82"/>
      <c r="P356" s="82"/>
      <c r="Q356" s="82"/>
      <c r="R356" s="82"/>
      <c r="S356" s="82"/>
      <c r="T356" s="83"/>
      <c r="AT356" s="16" t="s">
        <v>208</v>
      </c>
      <c r="AU356" s="16" t="s">
        <v>85</v>
      </c>
    </row>
    <row r="357" s="1" customFormat="1">
      <c r="B357" s="37"/>
      <c r="C357" s="38"/>
      <c r="D357" s="231" t="s">
        <v>210</v>
      </c>
      <c r="E357" s="38"/>
      <c r="F357" s="234" t="s">
        <v>1443</v>
      </c>
      <c r="G357" s="38"/>
      <c r="H357" s="38"/>
      <c r="I357" s="144"/>
      <c r="J357" s="38"/>
      <c r="K357" s="38"/>
      <c r="L357" s="42"/>
      <c r="M357" s="233"/>
      <c r="N357" s="82"/>
      <c r="O357" s="82"/>
      <c r="P357" s="82"/>
      <c r="Q357" s="82"/>
      <c r="R357" s="82"/>
      <c r="S357" s="82"/>
      <c r="T357" s="83"/>
      <c r="AT357" s="16" t="s">
        <v>210</v>
      </c>
      <c r="AU357" s="16" t="s">
        <v>85</v>
      </c>
    </row>
    <row r="358" s="1" customFormat="1" ht="16.5" customHeight="1">
      <c r="B358" s="37"/>
      <c r="C358" s="218" t="s">
        <v>1785</v>
      </c>
      <c r="D358" s="218" t="s">
        <v>201</v>
      </c>
      <c r="E358" s="219" t="s">
        <v>3821</v>
      </c>
      <c r="F358" s="220" t="s">
        <v>3822</v>
      </c>
      <c r="G358" s="221" t="s">
        <v>229</v>
      </c>
      <c r="H358" s="222">
        <v>413.69999999999999</v>
      </c>
      <c r="I358" s="223"/>
      <c r="J358" s="224">
        <f>ROUND(I358*H358,2)</f>
        <v>0</v>
      </c>
      <c r="K358" s="220" t="s">
        <v>205</v>
      </c>
      <c r="L358" s="42"/>
      <c r="M358" s="225" t="s">
        <v>30</v>
      </c>
      <c r="N358" s="226" t="s">
        <v>46</v>
      </c>
      <c r="O358" s="82"/>
      <c r="P358" s="227">
        <f>O358*H358</f>
        <v>0</v>
      </c>
      <c r="Q358" s="227">
        <v>0</v>
      </c>
      <c r="R358" s="227">
        <f>Q358*H358</f>
        <v>0</v>
      </c>
      <c r="S358" s="227">
        <v>0</v>
      </c>
      <c r="T358" s="228">
        <f>S358*H358</f>
        <v>0</v>
      </c>
      <c r="AR358" s="229" t="s">
        <v>206</v>
      </c>
      <c r="AT358" s="229" t="s">
        <v>201</v>
      </c>
      <c r="AU358" s="229" t="s">
        <v>85</v>
      </c>
      <c r="AY358" s="16" t="s">
        <v>199</v>
      </c>
      <c r="BE358" s="230">
        <f>IF(N358="základní",J358,0)</f>
        <v>0</v>
      </c>
      <c r="BF358" s="230">
        <f>IF(N358="snížená",J358,0)</f>
        <v>0</v>
      </c>
      <c r="BG358" s="230">
        <f>IF(N358="zákl. přenesená",J358,0)</f>
        <v>0</v>
      </c>
      <c r="BH358" s="230">
        <f>IF(N358="sníž. přenesená",J358,0)</f>
        <v>0</v>
      </c>
      <c r="BI358" s="230">
        <f>IF(N358="nulová",J358,0)</f>
        <v>0</v>
      </c>
      <c r="BJ358" s="16" t="s">
        <v>83</v>
      </c>
      <c r="BK358" s="230">
        <f>ROUND(I358*H358,2)</f>
        <v>0</v>
      </c>
      <c r="BL358" s="16" t="s">
        <v>206</v>
      </c>
      <c r="BM358" s="229" t="s">
        <v>3823</v>
      </c>
    </row>
    <row r="359" s="1" customFormat="1">
      <c r="B359" s="37"/>
      <c r="C359" s="38"/>
      <c r="D359" s="231" t="s">
        <v>208</v>
      </c>
      <c r="E359" s="38"/>
      <c r="F359" s="232" t="s">
        <v>3824</v>
      </c>
      <c r="G359" s="38"/>
      <c r="H359" s="38"/>
      <c r="I359" s="144"/>
      <c r="J359" s="38"/>
      <c r="K359" s="38"/>
      <c r="L359" s="42"/>
      <c r="M359" s="233"/>
      <c r="N359" s="82"/>
      <c r="O359" s="82"/>
      <c r="P359" s="82"/>
      <c r="Q359" s="82"/>
      <c r="R359" s="82"/>
      <c r="S359" s="82"/>
      <c r="T359" s="83"/>
      <c r="AT359" s="16" t="s">
        <v>208</v>
      </c>
      <c r="AU359" s="16" t="s">
        <v>85</v>
      </c>
    </row>
    <row r="360" s="1" customFormat="1">
      <c r="B360" s="37"/>
      <c r="C360" s="38"/>
      <c r="D360" s="231" t="s">
        <v>210</v>
      </c>
      <c r="E360" s="38"/>
      <c r="F360" s="234" t="s">
        <v>1443</v>
      </c>
      <c r="G360" s="38"/>
      <c r="H360" s="38"/>
      <c r="I360" s="144"/>
      <c r="J360" s="38"/>
      <c r="K360" s="38"/>
      <c r="L360" s="42"/>
      <c r="M360" s="233"/>
      <c r="N360" s="82"/>
      <c r="O360" s="82"/>
      <c r="P360" s="82"/>
      <c r="Q360" s="82"/>
      <c r="R360" s="82"/>
      <c r="S360" s="82"/>
      <c r="T360" s="83"/>
      <c r="AT360" s="16" t="s">
        <v>210</v>
      </c>
      <c r="AU360" s="16" t="s">
        <v>85</v>
      </c>
    </row>
    <row r="361" s="1" customFormat="1" ht="16.5" customHeight="1">
      <c r="B361" s="37"/>
      <c r="C361" s="218" t="s">
        <v>1789</v>
      </c>
      <c r="D361" s="218" t="s">
        <v>201</v>
      </c>
      <c r="E361" s="219" t="s">
        <v>3825</v>
      </c>
      <c r="F361" s="220" t="s">
        <v>3826</v>
      </c>
      <c r="G361" s="221" t="s">
        <v>229</v>
      </c>
      <c r="H361" s="222">
        <v>413.69999999999999</v>
      </c>
      <c r="I361" s="223"/>
      <c r="J361" s="224">
        <f>ROUND(I361*H361,2)</f>
        <v>0</v>
      </c>
      <c r="K361" s="220" t="s">
        <v>205</v>
      </c>
      <c r="L361" s="42"/>
      <c r="M361" s="225" t="s">
        <v>30</v>
      </c>
      <c r="N361" s="226" t="s">
        <v>46</v>
      </c>
      <c r="O361" s="82"/>
      <c r="P361" s="227">
        <f>O361*H361</f>
        <v>0</v>
      </c>
      <c r="Q361" s="227">
        <v>5.5000000000000003E-07</v>
      </c>
      <c r="R361" s="227">
        <f>Q361*H361</f>
        <v>0.00022753500000000001</v>
      </c>
      <c r="S361" s="227">
        <v>0</v>
      </c>
      <c r="T361" s="228">
        <f>S361*H361</f>
        <v>0</v>
      </c>
      <c r="AR361" s="229" t="s">
        <v>206</v>
      </c>
      <c r="AT361" s="229" t="s">
        <v>201</v>
      </c>
      <c r="AU361" s="229" t="s">
        <v>85</v>
      </c>
      <c r="AY361" s="16" t="s">
        <v>199</v>
      </c>
      <c r="BE361" s="230">
        <f>IF(N361="základní",J361,0)</f>
        <v>0</v>
      </c>
      <c r="BF361" s="230">
        <f>IF(N361="snížená",J361,0)</f>
        <v>0</v>
      </c>
      <c r="BG361" s="230">
        <f>IF(N361="zákl. přenesená",J361,0)</f>
        <v>0</v>
      </c>
      <c r="BH361" s="230">
        <f>IF(N361="sníž. přenesená",J361,0)</f>
        <v>0</v>
      </c>
      <c r="BI361" s="230">
        <f>IF(N361="nulová",J361,0)</f>
        <v>0</v>
      </c>
      <c r="BJ361" s="16" t="s">
        <v>83</v>
      </c>
      <c r="BK361" s="230">
        <f>ROUND(I361*H361,2)</f>
        <v>0</v>
      </c>
      <c r="BL361" s="16" t="s">
        <v>206</v>
      </c>
      <c r="BM361" s="229" t="s">
        <v>3827</v>
      </c>
    </row>
    <row r="362" s="1" customFormat="1">
      <c r="B362" s="37"/>
      <c r="C362" s="38"/>
      <c r="D362" s="231" t="s">
        <v>208</v>
      </c>
      <c r="E362" s="38"/>
      <c r="F362" s="232" t="s">
        <v>3826</v>
      </c>
      <c r="G362" s="38"/>
      <c r="H362" s="38"/>
      <c r="I362" s="144"/>
      <c r="J362" s="38"/>
      <c r="K362" s="38"/>
      <c r="L362" s="42"/>
      <c r="M362" s="233"/>
      <c r="N362" s="82"/>
      <c r="O362" s="82"/>
      <c r="P362" s="82"/>
      <c r="Q362" s="82"/>
      <c r="R362" s="82"/>
      <c r="S362" s="82"/>
      <c r="T362" s="83"/>
      <c r="AT362" s="16" t="s">
        <v>208</v>
      </c>
      <c r="AU362" s="16" t="s">
        <v>85</v>
      </c>
    </row>
    <row r="363" s="1" customFormat="1">
      <c r="B363" s="37"/>
      <c r="C363" s="38"/>
      <c r="D363" s="231" t="s">
        <v>210</v>
      </c>
      <c r="E363" s="38"/>
      <c r="F363" s="234" t="s">
        <v>3816</v>
      </c>
      <c r="G363" s="38"/>
      <c r="H363" s="38"/>
      <c r="I363" s="144"/>
      <c r="J363" s="38"/>
      <c r="K363" s="38"/>
      <c r="L363" s="42"/>
      <c r="M363" s="233"/>
      <c r="N363" s="82"/>
      <c r="O363" s="82"/>
      <c r="P363" s="82"/>
      <c r="Q363" s="82"/>
      <c r="R363" s="82"/>
      <c r="S363" s="82"/>
      <c r="T363" s="83"/>
      <c r="AT363" s="16" t="s">
        <v>210</v>
      </c>
      <c r="AU363" s="16" t="s">
        <v>85</v>
      </c>
    </row>
    <row r="364" s="1" customFormat="1" ht="16.5" customHeight="1">
      <c r="B364" s="37"/>
      <c r="C364" s="218" t="s">
        <v>1793</v>
      </c>
      <c r="D364" s="218" t="s">
        <v>201</v>
      </c>
      <c r="E364" s="219" t="s">
        <v>1439</v>
      </c>
      <c r="F364" s="220" t="s">
        <v>1440</v>
      </c>
      <c r="G364" s="221" t="s">
        <v>229</v>
      </c>
      <c r="H364" s="222">
        <v>16</v>
      </c>
      <c r="I364" s="223"/>
      <c r="J364" s="224">
        <f>ROUND(I364*H364,2)</f>
        <v>0</v>
      </c>
      <c r="K364" s="220" t="s">
        <v>205</v>
      </c>
      <c r="L364" s="42"/>
      <c r="M364" s="225" t="s">
        <v>30</v>
      </c>
      <c r="N364" s="226" t="s">
        <v>46</v>
      </c>
      <c r="O364" s="82"/>
      <c r="P364" s="227">
        <f>O364*H364</f>
        <v>0</v>
      </c>
      <c r="Q364" s="227">
        <v>0</v>
      </c>
      <c r="R364" s="227">
        <f>Q364*H364</f>
        <v>0</v>
      </c>
      <c r="S364" s="227">
        <v>0</v>
      </c>
      <c r="T364" s="228">
        <f>S364*H364</f>
        <v>0</v>
      </c>
      <c r="AR364" s="229" t="s">
        <v>206</v>
      </c>
      <c r="AT364" s="229" t="s">
        <v>201</v>
      </c>
      <c r="AU364" s="229" t="s">
        <v>85</v>
      </c>
      <c r="AY364" s="16" t="s">
        <v>199</v>
      </c>
      <c r="BE364" s="230">
        <f>IF(N364="základní",J364,0)</f>
        <v>0</v>
      </c>
      <c r="BF364" s="230">
        <f>IF(N364="snížená",J364,0)</f>
        <v>0</v>
      </c>
      <c r="BG364" s="230">
        <f>IF(N364="zákl. přenesená",J364,0)</f>
        <v>0</v>
      </c>
      <c r="BH364" s="230">
        <f>IF(N364="sníž. přenesená",J364,0)</f>
        <v>0</v>
      </c>
      <c r="BI364" s="230">
        <f>IF(N364="nulová",J364,0)</f>
        <v>0</v>
      </c>
      <c r="BJ364" s="16" t="s">
        <v>83</v>
      </c>
      <c r="BK364" s="230">
        <f>ROUND(I364*H364,2)</f>
        <v>0</v>
      </c>
      <c r="BL364" s="16" t="s">
        <v>206</v>
      </c>
      <c r="BM364" s="229" t="s">
        <v>3828</v>
      </c>
    </row>
    <row r="365" s="1" customFormat="1">
      <c r="B365" s="37"/>
      <c r="C365" s="38"/>
      <c r="D365" s="231" t="s">
        <v>208</v>
      </c>
      <c r="E365" s="38"/>
      <c r="F365" s="232" t="s">
        <v>1442</v>
      </c>
      <c r="G365" s="38"/>
      <c r="H365" s="38"/>
      <c r="I365" s="144"/>
      <c r="J365" s="38"/>
      <c r="K365" s="38"/>
      <c r="L365" s="42"/>
      <c r="M365" s="233"/>
      <c r="N365" s="82"/>
      <c r="O365" s="82"/>
      <c r="P365" s="82"/>
      <c r="Q365" s="82"/>
      <c r="R365" s="82"/>
      <c r="S365" s="82"/>
      <c r="T365" s="83"/>
      <c r="AT365" s="16" t="s">
        <v>208</v>
      </c>
      <c r="AU365" s="16" t="s">
        <v>85</v>
      </c>
    </row>
    <row r="366" s="1" customFormat="1">
      <c r="B366" s="37"/>
      <c r="C366" s="38"/>
      <c r="D366" s="231" t="s">
        <v>210</v>
      </c>
      <c r="E366" s="38"/>
      <c r="F366" s="234" t="s">
        <v>1443</v>
      </c>
      <c r="G366" s="38"/>
      <c r="H366" s="38"/>
      <c r="I366" s="144"/>
      <c r="J366" s="38"/>
      <c r="K366" s="38"/>
      <c r="L366" s="42"/>
      <c r="M366" s="233"/>
      <c r="N366" s="82"/>
      <c r="O366" s="82"/>
      <c r="P366" s="82"/>
      <c r="Q366" s="82"/>
      <c r="R366" s="82"/>
      <c r="S366" s="82"/>
      <c r="T366" s="83"/>
      <c r="AT366" s="16" t="s">
        <v>210</v>
      </c>
      <c r="AU366" s="16" t="s">
        <v>85</v>
      </c>
    </row>
    <row r="367" s="1" customFormat="1" ht="16.5" customHeight="1">
      <c r="B367" s="37"/>
      <c r="C367" s="218" t="s">
        <v>1797</v>
      </c>
      <c r="D367" s="218" t="s">
        <v>201</v>
      </c>
      <c r="E367" s="219" t="s">
        <v>3829</v>
      </c>
      <c r="F367" s="220" t="s">
        <v>3830</v>
      </c>
      <c r="G367" s="221" t="s">
        <v>229</v>
      </c>
      <c r="H367" s="222">
        <v>16</v>
      </c>
      <c r="I367" s="223"/>
      <c r="J367" s="224">
        <f>ROUND(I367*H367,2)</f>
        <v>0</v>
      </c>
      <c r="K367" s="220" t="s">
        <v>205</v>
      </c>
      <c r="L367" s="42"/>
      <c r="M367" s="225" t="s">
        <v>30</v>
      </c>
      <c r="N367" s="226" t="s">
        <v>46</v>
      </c>
      <c r="O367" s="82"/>
      <c r="P367" s="227">
        <f>O367*H367</f>
        <v>0</v>
      </c>
      <c r="Q367" s="227">
        <v>1.4100000000000001E-06</v>
      </c>
      <c r="R367" s="227">
        <f>Q367*H367</f>
        <v>2.2560000000000001E-05</v>
      </c>
      <c r="S367" s="227">
        <v>0</v>
      </c>
      <c r="T367" s="228">
        <f>S367*H367</f>
        <v>0</v>
      </c>
      <c r="AR367" s="229" t="s">
        <v>206</v>
      </c>
      <c r="AT367" s="229" t="s">
        <v>201</v>
      </c>
      <c r="AU367" s="229" t="s">
        <v>85</v>
      </c>
      <c r="AY367" s="16" t="s">
        <v>199</v>
      </c>
      <c r="BE367" s="230">
        <f>IF(N367="základní",J367,0)</f>
        <v>0</v>
      </c>
      <c r="BF367" s="230">
        <f>IF(N367="snížená",J367,0)</f>
        <v>0</v>
      </c>
      <c r="BG367" s="230">
        <f>IF(N367="zákl. přenesená",J367,0)</f>
        <v>0</v>
      </c>
      <c r="BH367" s="230">
        <f>IF(N367="sníž. přenesená",J367,0)</f>
        <v>0</v>
      </c>
      <c r="BI367" s="230">
        <f>IF(N367="nulová",J367,0)</f>
        <v>0</v>
      </c>
      <c r="BJ367" s="16" t="s">
        <v>83</v>
      </c>
      <c r="BK367" s="230">
        <f>ROUND(I367*H367,2)</f>
        <v>0</v>
      </c>
      <c r="BL367" s="16" t="s">
        <v>206</v>
      </c>
      <c r="BM367" s="229" t="s">
        <v>3831</v>
      </c>
    </row>
    <row r="368" s="1" customFormat="1">
      <c r="B368" s="37"/>
      <c r="C368" s="38"/>
      <c r="D368" s="231" t="s">
        <v>208</v>
      </c>
      <c r="E368" s="38"/>
      <c r="F368" s="232" t="s">
        <v>3830</v>
      </c>
      <c r="G368" s="38"/>
      <c r="H368" s="38"/>
      <c r="I368" s="144"/>
      <c r="J368" s="38"/>
      <c r="K368" s="38"/>
      <c r="L368" s="42"/>
      <c r="M368" s="233"/>
      <c r="N368" s="82"/>
      <c r="O368" s="82"/>
      <c r="P368" s="82"/>
      <c r="Q368" s="82"/>
      <c r="R368" s="82"/>
      <c r="S368" s="82"/>
      <c r="T368" s="83"/>
      <c r="AT368" s="16" t="s">
        <v>208</v>
      </c>
      <c r="AU368" s="16" t="s">
        <v>85</v>
      </c>
    </row>
    <row r="369" s="1" customFormat="1">
      <c r="B369" s="37"/>
      <c r="C369" s="38"/>
      <c r="D369" s="231" t="s">
        <v>210</v>
      </c>
      <c r="E369" s="38"/>
      <c r="F369" s="234" t="s">
        <v>3816</v>
      </c>
      <c r="G369" s="38"/>
      <c r="H369" s="38"/>
      <c r="I369" s="144"/>
      <c r="J369" s="38"/>
      <c r="K369" s="38"/>
      <c r="L369" s="42"/>
      <c r="M369" s="233"/>
      <c r="N369" s="82"/>
      <c r="O369" s="82"/>
      <c r="P369" s="82"/>
      <c r="Q369" s="82"/>
      <c r="R369" s="82"/>
      <c r="S369" s="82"/>
      <c r="T369" s="83"/>
      <c r="AT369" s="16" t="s">
        <v>210</v>
      </c>
      <c r="AU369" s="16" t="s">
        <v>85</v>
      </c>
    </row>
    <row r="370" s="1" customFormat="1" ht="16.5" customHeight="1">
      <c r="B370" s="37"/>
      <c r="C370" s="218" t="s">
        <v>1801</v>
      </c>
      <c r="D370" s="218" t="s">
        <v>201</v>
      </c>
      <c r="E370" s="219" t="s">
        <v>1444</v>
      </c>
      <c r="F370" s="220" t="s">
        <v>1445</v>
      </c>
      <c r="G370" s="221" t="s">
        <v>277</v>
      </c>
      <c r="H370" s="222">
        <v>1</v>
      </c>
      <c r="I370" s="223"/>
      <c r="J370" s="224">
        <f>ROUND(I370*H370,2)</f>
        <v>0</v>
      </c>
      <c r="K370" s="220" t="s">
        <v>205</v>
      </c>
      <c r="L370" s="42"/>
      <c r="M370" s="225" t="s">
        <v>30</v>
      </c>
      <c r="N370" s="226" t="s">
        <v>46</v>
      </c>
      <c r="O370" s="82"/>
      <c r="P370" s="227">
        <f>O370*H370</f>
        <v>0</v>
      </c>
      <c r="Q370" s="227">
        <v>0.46009040600000001</v>
      </c>
      <c r="R370" s="227">
        <f>Q370*H370</f>
        <v>0.46009040600000001</v>
      </c>
      <c r="S370" s="227">
        <v>0</v>
      </c>
      <c r="T370" s="228">
        <f>S370*H370</f>
        <v>0</v>
      </c>
      <c r="AR370" s="229" t="s">
        <v>206</v>
      </c>
      <c r="AT370" s="229" t="s">
        <v>201</v>
      </c>
      <c r="AU370" s="229" t="s">
        <v>85</v>
      </c>
      <c r="AY370" s="16" t="s">
        <v>199</v>
      </c>
      <c r="BE370" s="230">
        <f>IF(N370="základní",J370,0)</f>
        <v>0</v>
      </c>
      <c r="BF370" s="230">
        <f>IF(N370="snížená",J370,0)</f>
        <v>0</v>
      </c>
      <c r="BG370" s="230">
        <f>IF(N370="zákl. přenesená",J370,0)</f>
        <v>0</v>
      </c>
      <c r="BH370" s="230">
        <f>IF(N370="sníž. přenesená",J370,0)</f>
        <v>0</v>
      </c>
      <c r="BI370" s="230">
        <f>IF(N370="nulová",J370,0)</f>
        <v>0</v>
      </c>
      <c r="BJ370" s="16" t="s">
        <v>83</v>
      </c>
      <c r="BK370" s="230">
        <f>ROUND(I370*H370,2)</f>
        <v>0</v>
      </c>
      <c r="BL370" s="16" t="s">
        <v>206</v>
      </c>
      <c r="BM370" s="229" t="s">
        <v>3832</v>
      </c>
    </row>
    <row r="371" s="1" customFormat="1">
      <c r="B371" s="37"/>
      <c r="C371" s="38"/>
      <c r="D371" s="231" t="s">
        <v>208</v>
      </c>
      <c r="E371" s="38"/>
      <c r="F371" s="232" t="s">
        <v>1447</v>
      </c>
      <c r="G371" s="38"/>
      <c r="H371" s="38"/>
      <c r="I371" s="144"/>
      <c r="J371" s="38"/>
      <c r="K371" s="38"/>
      <c r="L371" s="42"/>
      <c r="M371" s="233"/>
      <c r="N371" s="82"/>
      <c r="O371" s="82"/>
      <c r="P371" s="82"/>
      <c r="Q371" s="82"/>
      <c r="R371" s="82"/>
      <c r="S371" s="82"/>
      <c r="T371" s="83"/>
      <c r="AT371" s="16" t="s">
        <v>208</v>
      </c>
      <c r="AU371" s="16" t="s">
        <v>85</v>
      </c>
    </row>
    <row r="372" s="1" customFormat="1">
      <c r="B372" s="37"/>
      <c r="C372" s="38"/>
      <c r="D372" s="231" t="s">
        <v>210</v>
      </c>
      <c r="E372" s="38"/>
      <c r="F372" s="234" t="s">
        <v>1443</v>
      </c>
      <c r="G372" s="38"/>
      <c r="H372" s="38"/>
      <c r="I372" s="144"/>
      <c r="J372" s="38"/>
      <c r="K372" s="38"/>
      <c r="L372" s="42"/>
      <c r="M372" s="233"/>
      <c r="N372" s="82"/>
      <c r="O372" s="82"/>
      <c r="P372" s="82"/>
      <c r="Q372" s="82"/>
      <c r="R372" s="82"/>
      <c r="S372" s="82"/>
      <c r="T372" s="83"/>
      <c r="AT372" s="16" t="s">
        <v>210</v>
      </c>
      <c r="AU372" s="16" t="s">
        <v>85</v>
      </c>
    </row>
    <row r="373" s="1" customFormat="1" ht="16.5" customHeight="1">
      <c r="B373" s="37"/>
      <c r="C373" s="218" t="s">
        <v>1805</v>
      </c>
      <c r="D373" s="218" t="s">
        <v>201</v>
      </c>
      <c r="E373" s="219" t="s">
        <v>3833</v>
      </c>
      <c r="F373" s="220" t="s">
        <v>3834</v>
      </c>
      <c r="G373" s="221" t="s">
        <v>277</v>
      </c>
      <c r="H373" s="222">
        <v>11</v>
      </c>
      <c r="I373" s="223"/>
      <c r="J373" s="224">
        <f>ROUND(I373*H373,2)</f>
        <v>0</v>
      </c>
      <c r="K373" s="220" t="s">
        <v>205</v>
      </c>
      <c r="L373" s="42"/>
      <c r="M373" s="225" t="s">
        <v>30</v>
      </c>
      <c r="N373" s="226" t="s">
        <v>46</v>
      </c>
      <c r="O373" s="82"/>
      <c r="P373" s="227">
        <f>O373*H373</f>
        <v>0</v>
      </c>
      <c r="Q373" s="227">
        <v>0.063830799999999993</v>
      </c>
      <c r="R373" s="227">
        <f>Q373*H373</f>
        <v>0.70213879999999995</v>
      </c>
      <c r="S373" s="227">
        <v>0</v>
      </c>
      <c r="T373" s="228">
        <f>S373*H373</f>
        <v>0</v>
      </c>
      <c r="AR373" s="229" t="s">
        <v>206</v>
      </c>
      <c r="AT373" s="229" t="s">
        <v>201</v>
      </c>
      <c r="AU373" s="229" t="s">
        <v>85</v>
      </c>
      <c r="AY373" s="16" t="s">
        <v>199</v>
      </c>
      <c r="BE373" s="230">
        <f>IF(N373="základní",J373,0)</f>
        <v>0</v>
      </c>
      <c r="BF373" s="230">
        <f>IF(N373="snížená",J373,0)</f>
        <v>0</v>
      </c>
      <c r="BG373" s="230">
        <f>IF(N373="zákl. přenesená",J373,0)</f>
        <v>0</v>
      </c>
      <c r="BH373" s="230">
        <f>IF(N373="sníž. přenesená",J373,0)</f>
        <v>0</v>
      </c>
      <c r="BI373" s="230">
        <f>IF(N373="nulová",J373,0)</f>
        <v>0</v>
      </c>
      <c r="BJ373" s="16" t="s">
        <v>83</v>
      </c>
      <c r="BK373" s="230">
        <f>ROUND(I373*H373,2)</f>
        <v>0</v>
      </c>
      <c r="BL373" s="16" t="s">
        <v>206</v>
      </c>
      <c r="BM373" s="229" t="s">
        <v>3835</v>
      </c>
    </row>
    <row r="374" s="1" customFormat="1">
      <c r="B374" s="37"/>
      <c r="C374" s="38"/>
      <c r="D374" s="231" t="s">
        <v>208</v>
      </c>
      <c r="E374" s="38"/>
      <c r="F374" s="232" t="s">
        <v>3834</v>
      </c>
      <c r="G374" s="38"/>
      <c r="H374" s="38"/>
      <c r="I374" s="144"/>
      <c r="J374" s="38"/>
      <c r="K374" s="38"/>
      <c r="L374" s="42"/>
      <c r="M374" s="233"/>
      <c r="N374" s="82"/>
      <c r="O374" s="82"/>
      <c r="P374" s="82"/>
      <c r="Q374" s="82"/>
      <c r="R374" s="82"/>
      <c r="S374" s="82"/>
      <c r="T374" s="83"/>
      <c r="AT374" s="16" t="s">
        <v>208</v>
      </c>
      <c r="AU374" s="16" t="s">
        <v>85</v>
      </c>
    </row>
    <row r="375" s="1" customFormat="1">
      <c r="B375" s="37"/>
      <c r="C375" s="38"/>
      <c r="D375" s="231" t="s">
        <v>210</v>
      </c>
      <c r="E375" s="38"/>
      <c r="F375" s="234" t="s">
        <v>3836</v>
      </c>
      <c r="G375" s="38"/>
      <c r="H375" s="38"/>
      <c r="I375" s="144"/>
      <c r="J375" s="38"/>
      <c r="K375" s="38"/>
      <c r="L375" s="42"/>
      <c r="M375" s="233"/>
      <c r="N375" s="82"/>
      <c r="O375" s="82"/>
      <c r="P375" s="82"/>
      <c r="Q375" s="82"/>
      <c r="R375" s="82"/>
      <c r="S375" s="82"/>
      <c r="T375" s="83"/>
      <c r="AT375" s="16" t="s">
        <v>210</v>
      </c>
      <c r="AU375" s="16" t="s">
        <v>85</v>
      </c>
    </row>
    <row r="376" s="1" customFormat="1" ht="16.5" customHeight="1">
      <c r="B376" s="37"/>
      <c r="C376" s="263" t="s">
        <v>1811</v>
      </c>
      <c r="D376" s="263" t="s">
        <v>774</v>
      </c>
      <c r="E376" s="264" t="s">
        <v>3837</v>
      </c>
      <c r="F376" s="265" t="s">
        <v>3838</v>
      </c>
      <c r="G376" s="266" t="s">
        <v>277</v>
      </c>
      <c r="H376" s="267">
        <v>11</v>
      </c>
      <c r="I376" s="268"/>
      <c r="J376" s="269">
        <f>ROUND(I376*H376,2)</f>
        <v>0</v>
      </c>
      <c r="K376" s="265" t="s">
        <v>205</v>
      </c>
      <c r="L376" s="270"/>
      <c r="M376" s="271" t="s">
        <v>30</v>
      </c>
      <c r="N376" s="272" t="s">
        <v>46</v>
      </c>
      <c r="O376" s="82"/>
      <c r="P376" s="227">
        <f>O376*H376</f>
        <v>0</v>
      </c>
      <c r="Q376" s="227">
        <v>0.0073000000000000001</v>
      </c>
      <c r="R376" s="227">
        <f>Q376*H376</f>
        <v>0.080299999999999996</v>
      </c>
      <c r="S376" s="227">
        <v>0</v>
      </c>
      <c r="T376" s="228">
        <f>S376*H376</f>
        <v>0</v>
      </c>
      <c r="AR376" s="229" t="s">
        <v>263</v>
      </c>
      <c r="AT376" s="229" t="s">
        <v>774</v>
      </c>
      <c r="AU376" s="229" t="s">
        <v>85</v>
      </c>
      <c r="AY376" s="16" t="s">
        <v>199</v>
      </c>
      <c r="BE376" s="230">
        <f>IF(N376="základní",J376,0)</f>
        <v>0</v>
      </c>
      <c r="BF376" s="230">
        <f>IF(N376="snížená",J376,0)</f>
        <v>0</v>
      </c>
      <c r="BG376" s="230">
        <f>IF(N376="zákl. přenesená",J376,0)</f>
        <v>0</v>
      </c>
      <c r="BH376" s="230">
        <f>IF(N376="sníž. přenesená",J376,0)</f>
        <v>0</v>
      </c>
      <c r="BI376" s="230">
        <f>IF(N376="nulová",J376,0)</f>
        <v>0</v>
      </c>
      <c r="BJ376" s="16" t="s">
        <v>83</v>
      </c>
      <c r="BK376" s="230">
        <f>ROUND(I376*H376,2)</f>
        <v>0</v>
      </c>
      <c r="BL376" s="16" t="s">
        <v>206</v>
      </c>
      <c r="BM376" s="229" t="s">
        <v>3839</v>
      </c>
    </row>
    <row r="377" s="1" customFormat="1">
      <c r="B377" s="37"/>
      <c r="C377" s="38"/>
      <c r="D377" s="231" t="s">
        <v>208</v>
      </c>
      <c r="E377" s="38"/>
      <c r="F377" s="232" t="s">
        <v>3838</v>
      </c>
      <c r="G377" s="38"/>
      <c r="H377" s="38"/>
      <c r="I377" s="144"/>
      <c r="J377" s="38"/>
      <c r="K377" s="38"/>
      <c r="L377" s="42"/>
      <c r="M377" s="233"/>
      <c r="N377" s="82"/>
      <c r="O377" s="82"/>
      <c r="P377" s="82"/>
      <c r="Q377" s="82"/>
      <c r="R377" s="82"/>
      <c r="S377" s="82"/>
      <c r="T377" s="83"/>
      <c r="AT377" s="16" t="s">
        <v>208</v>
      </c>
      <c r="AU377" s="16" t="s">
        <v>85</v>
      </c>
    </row>
    <row r="378" s="1" customFormat="1" ht="16.5" customHeight="1">
      <c r="B378" s="37"/>
      <c r="C378" s="218" t="s">
        <v>1815</v>
      </c>
      <c r="D378" s="218" t="s">
        <v>201</v>
      </c>
      <c r="E378" s="219" t="s">
        <v>3840</v>
      </c>
      <c r="F378" s="220" t="s">
        <v>3841</v>
      </c>
      <c r="G378" s="221" t="s">
        <v>277</v>
      </c>
      <c r="H378" s="222">
        <v>9</v>
      </c>
      <c r="I378" s="223"/>
      <c r="J378" s="224">
        <f>ROUND(I378*H378,2)</f>
        <v>0</v>
      </c>
      <c r="K378" s="220" t="s">
        <v>205</v>
      </c>
      <c r="L378" s="42"/>
      <c r="M378" s="225" t="s">
        <v>30</v>
      </c>
      <c r="N378" s="226" t="s">
        <v>46</v>
      </c>
      <c r="O378" s="82"/>
      <c r="P378" s="227">
        <f>O378*H378</f>
        <v>0</v>
      </c>
      <c r="Q378" s="227">
        <v>0.12303160000000001</v>
      </c>
      <c r="R378" s="227">
        <f>Q378*H378</f>
        <v>1.1072844</v>
      </c>
      <c r="S378" s="227">
        <v>0</v>
      </c>
      <c r="T378" s="228">
        <f>S378*H378</f>
        <v>0</v>
      </c>
      <c r="AR378" s="229" t="s">
        <v>206</v>
      </c>
      <c r="AT378" s="229" t="s">
        <v>201</v>
      </c>
      <c r="AU378" s="229" t="s">
        <v>85</v>
      </c>
      <c r="AY378" s="16" t="s">
        <v>199</v>
      </c>
      <c r="BE378" s="230">
        <f>IF(N378="základní",J378,0)</f>
        <v>0</v>
      </c>
      <c r="BF378" s="230">
        <f>IF(N378="snížená",J378,0)</f>
        <v>0</v>
      </c>
      <c r="BG378" s="230">
        <f>IF(N378="zákl. přenesená",J378,0)</f>
        <v>0</v>
      </c>
      <c r="BH378" s="230">
        <f>IF(N378="sníž. přenesená",J378,0)</f>
        <v>0</v>
      </c>
      <c r="BI378" s="230">
        <f>IF(N378="nulová",J378,0)</f>
        <v>0</v>
      </c>
      <c r="BJ378" s="16" t="s">
        <v>83</v>
      </c>
      <c r="BK378" s="230">
        <f>ROUND(I378*H378,2)</f>
        <v>0</v>
      </c>
      <c r="BL378" s="16" t="s">
        <v>206</v>
      </c>
      <c r="BM378" s="229" t="s">
        <v>3842</v>
      </c>
    </row>
    <row r="379" s="1" customFormat="1">
      <c r="B379" s="37"/>
      <c r="C379" s="38"/>
      <c r="D379" s="231" t="s">
        <v>208</v>
      </c>
      <c r="E379" s="38"/>
      <c r="F379" s="232" t="s">
        <v>3841</v>
      </c>
      <c r="G379" s="38"/>
      <c r="H379" s="38"/>
      <c r="I379" s="144"/>
      <c r="J379" s="38"/>
      <c r="K379" s="38"/>
      <c r="L379" s="42"/>
      <c r="M379" s="233"/>
      <c r="N379" s="82"/>
      <c r="O379" s="82"/>
      <c r="P379" s="82"/>
      <c r="Q379" s="82"/>
      <c r="R379" s="82"/>
      <c r="S379" s="82"/>
      <c r="T379" s="83"/>
      <c r="AT379" s="16" t="s">
        <v>208</v>
      </c>
      <c r="AU379" s="16" t="s">
        <v>85</v>
      </c>
    </row>
    <row r="380" s="1" customFormat="1">
      <c r="B380" s="37"/>
      <c r="C380" s="38"/>
      <c r="D380" s="231" t="s">
        <v>210</v>
      </c>
      <c r="E380" s="38"/>
      <c r="F380" s="234" t="s">
        <v>3836</v>
      </c>
      <c r="G380" s="38"/>
      <c r="H380" s="38"/>
      <c r="I380" s="144"/>
      <c r="J380" s="38"/>
      <c r="K380" s="38"/>
      <c r="L380" s="42"/>
      <c r="M380" s="233"/>
      <c r="N380" s="82"/>
      <c r="O380" s="82"/>
      <c r="P380" s="82"/>
      <c r="Q380" s="82"/>
      <c r="R380" s="82"/>
      <c r="S380" s="82"/>
      <c r="T380" s="83"/>
      <c r="AT380" s="16" t="s">
        <v>210</v>
      </c>
      <c r="AU380" s="16" t="s">
        <v>85</v>
      </c>
    </row>
    <row r="381" s="1" customFormat="1" ht="16.5" customHeight="1">
      <c r="B381" s="37"/>
      <c r="C381" s="263" t="s">
        <v>1821</v>
      </c>
      <c r="D381" s="263" t="s">
        <v>774</v>
      </c>
      <c r="E381" s="264" t="s">
        <v>3843</v>
      </c>
      <c r="F381" s="265" t="s">
        <v>3844</v>
      </c>
      <c r="G381" s="266" t="s">
        <v>277</v>
      </c>
      <c r="H381" s="267">
        <v>9</v>
      </c>
      <c r="I381" s="268"/>
      <c r="J381" s="269">
        <f>ROUND(I381*H381,2)</f>
        <v>0</v>
      </c>
      <c r="K381" s="265" t="s">
        <v>205</v>
      </c>
      <c r="L381" s="270"/>
      <c r="M381" s="271" t="s">
        <v>30</v>
      </c>
      <c r="N381" s="272" t="s">
        <v>46</v>
      </c>
      <c r="O381" s="82"/>
      <c r="P381" s="227">
        <f>O381*H381</f>
        <v>0</v>
      </c>
      <c r="Q381" s="227">
        <v>0.013299999999999999</v>
      </c>
      <c r="R381" s="227">
        <f>Q381*H381</f>
        <v>0.1197</v>
      </c>
      <c r="S381" s="227">
        <v>0</v>
      </c>
      <c r="T381" s="228">
        <f>S381*H381</f>
        <v>0</v>
      </c>
      <c r="AR381" s="229" t="s">
        <v>263</v>
      </c>
      <c r="AT381" s="229" t="s">
        <v>774</v>
      </c>
      <c r="AU381" s="229" t="s">
        <v>85</v>
      </c>
      <c r="AY381" s="16" t="s">
        <v>199</v>
      </c>
      <c r="BE381" s="230">
        <f>IF(N381="základní",J381,0)</f>
        <v>0</v>
      </c>
      <c r="BF381" s="230">
        <f>IF(N381="snížená",J381,0)</f>
        <v>0</v>
      </c>
      <c r="BG381" s="230">
        <f>IF(N381="zákl. přenesená",J381,0)</f>
        <v>0</v>
      </c>
      <c r="BH381" s="230">
        <f>IF(N381="sníž. přenesená",J381,0)</f>
        <v>0</v>
      </c>
      <c r="BI381" s="230">
        <f>IF(N381="nulová",J381,0)</f>
        <v>0</v>
      </c>
      <c r="BJ381" s="16" t="s">
        <v>83</v>
      </c>
      <c r="BK381" s="230">
        <f>ROUND(I381*H381,2)</f>
        <v>0</v>
      </c>
      <c r="BL381" s="16" t="s">
        <v>206</v>
      </c>
      <c r="BM381" s="229" t="s">
        <v>3845</v>
      </c>
    </row>
    <row r="382" s="1" customFormat="1">
      <c r="B382" s="37"/>
      <c r="C382" s="38"/>
      <c r="D382" s="231" t="s">
        <v>208</v>
      </c>
      <c r="E382" s="38"/>
      <c r="F382" s="232" t="s">
        <v>3844</v>
      </c>
      <c r="G382" s="38"/>
      <c r="H382" s="38"/>
      <c r="I382" s="144"/>
      <c r="J382" s="38"/>
      <c r="K382" s="38"/>
      <c r="L382" s="42"/>
      <c r="M382" s="233"/>
      <c r="N382" s="82"/>
      <c r="O382" s="82"/>
      <c r="P382" s="82"/>
      <c r="Q382" s="82"/>
      <c r="R382" s="82"/>
      <c r="S382" s="82"/>
      <c r="T382" s="83"/>
      <c r="AT382" s="16" t="s">
        <v>208</v>
      </c>
      <c r="AU382" s="16" t="s">
        <v>85</v>
      </c>
    </row>
    <row r="383" s="1" customFormat="1" ht="16.5" customHeight="1">
      <c r="B383" s="37"/>
      <c r="C383" s="218" t="s">
        <v>1825</v>
      </c>
      <c r="D383" s="218" t="s">
        <v>201</v>
      </c>
      <c r="E383" s="219" t="s">
        <v>3846</v>
      </c>
      <c r="F383" s="220" t="s">
        <v>3847</v>
      </c>
      <c r="G383" s="221" t="s">
        <v>277</v>
      </c>
      <c r="H383" s="222">
        <v>2</v>
      </c>
      <c r="I383" s="223"/>
      <c r="J383" s="224">
        <f>ROUND(I383*H383,2)</f>
        <v>0</v>
      </c>
      <c r="K383" s="220" t="s">
        <v>205</v>
      </c>
      <c r="L383" s="42"/>
      <c r="M383" s="225" t="s">
        <v>30</v>
      </c>
      <c r="N383" s="226" t="s">
        <v>46</v>
      </c>
      <c r="O383" s="82"/>
      <c r="P383" s="227">
        <f>O383*H383</f>
        <v>0</v>
      </c>
      <c r="Q383" s="227">
        <v>0.32905679999999998</v>
      </c>
      <c r="R383" s="227">
        <f>Q383*H383</f>
        <v>0.65811359999999997</v>
      </c>
      <c r="S383" s="227">
        <v>0</v>
      </c>
      <c r="T383" s="228">
        <f>S383*H383</f>
        <v>0</v>
      </c>
      <c r="AR383" s="229" t="s">
        <v>206</v>
      </c>
      <c r="AT383" s="229" t="s">
        <v>201</v>
      </c>
      <c r="AU383" s="229" t="s">
        <v>85</v>
      </c>
      <c r="AY383" s="16" t="s">
        <v>199</v>
      </c>
      <c r="BE383" s="230">
        <f>IF(N383="základní",J383,0)</f>
        <v>0</v>
      </c>
      <c r="BF383" s="230">
        <f>IF(N383="snížená",J383,0)</f>
        <v>0</v>
      </c>
      <c r="BG383" s="230">
        <f>IF(N383="zákl. přenesená",J383,0)</f>
        <v>0</v>
      </c>
      <c r="BH383" s="230">
        <f>IF(N383="sníž. přenesená",J383,0)</f>
        <v>0</v>
      </c>
      <c r="BI383" s="230">
        <f>IF(N383="nulová",J383,0)</f>
        <v>0</v>
      </c>
      <c r="BJ383" s="16" t="s">
        <v>83</v>
      </c>
      <c r="BK383" s="230">
        <f>ROUND(I383*H383,2)</f>
        <v>0</v>
      </c>
      <c r="BL383" s="16" t="s">
        <v>206</v>
      </c>
      <c r="BM383" s="229" t="s">
        <v>3848</v>
      </c>
    </row>
    <row r="384" s="1" customFormat="1">
      <c r="B384" s="37"/>
      <c r="C384" s="38"/>
      <c r="D384" s="231" t="s">
        <v>208</v>
      </c>
      <c r="E384" s="38"/>
      <c r="F384" s="232" t="s">
        <v>3847</v>
      </c>
      <c r="G384" s="38"/>
      <c r="H384" s="38"/>
      <c r="I384" s="144"/>
      <c r="J384" s="38"/>
      <c r="K384" s="38"/>
      <c r="L384" s="42"/>
      <c r="M384" s="233"/>
      <c r="N384" s="82"/>
      <c r="O384" s="82"/>
      <c r="P384" s="82"/>
      <c r="Q384" s="82"/>
      <c r="R384" s="82"/>
      <c r="S384" s="82"/>
      <c r="T384" s="83"/>
      <c r="AT384" s="16" t="s">
        <v>208</v>
      </c>
      <c r="AU384" s="16" t="s">
        <v>85</v>
      </c>
    </row>
    <row r="385" s="1" customFormat="1">
      <c r="B385" s="37"/>
      <c r="C385" s="38"/>
      <c r="D385" s="231" t="s">
        <v>210</v>
      </c>
      <c r="E385" s="38"/>
      <c r="F385" s="234" t="s">
        <v>3836</v>
      </c>
      <c r="G385" s="38"/>
      <c r="H385" s="38"/>
      <c r="I385" s="144"/>
      <c r="J385" s="38"/>
      <c r="K385" s="38"/>
      <c r="L385" s="42"/>
      <c r="M385" s="233"/>
      <c r="N385" s="82"/>
      <c r="O385" s="82"/>
      <c r="P385" s="82"/>
      <c r="Q385" s="82"/>
      <c r="R385" s="82"/>
      <c r="S385" s="82"/>
      <c r="T385" s="83"/>
      <c r="AT385" s="16" t="s">
        <v>210</v>
      </c>
      <c r="AU385" s="16" t="s">
        <v>85</v>
      </c>
    </row>
    <row r="386" s="1" customFormat="1" ht="16.5" customHeight="1">
      <c r="B386" s="37"/>
      <c r="C386" s="263" t="s">
        <v>1831</v>
      </c>
      <c r="D386" s="263" t="s">
        <v>774</v>
      </c>
      <c r="E386" s="264" t="s">
        <v>3849</v>
      </c>
      <c r="F386" s="265" t="s">
        <v>3850</v>
      </c>
      <c r="G386" s="266" t="s">
        <v>277</v>
      </c>
      <c r="H386" s="267">
        <v>2</v>
      </c>
      <c r="I386" s="268"/>
      <c r="J386" s="269">
        <f>ROUND(I386*H386,2)</f>
        <v>0</v>
      </c>
      <c r="K386" s="265" t="s">
        <v>205</v>
      </c>
      <c r="L386" s="270"/>
      <c r="M386" s="271" t="s">
        <v>30</v>
      </c>
      <c r="N386" s="272" t="s">
        <v>46</v>
      </c>
      <c r="O386" s="82"/>
      <c r="P386" s="227">
        <f>O386*H386</f>
        <v>0</v>
      </c>
      <c r="Q386" s="227">
        <v>0.029499999999999998</v>
      </c>
      <c r="R386" s="227">
        <f>Q386*H386</f>
        <v>0.058999999999999997</v>
      </c>
      <c r="S386" s="227">
        <v>0</v>
      </c>
      <c r="T386" s="228">
        <f>S386*H386</f>
        <v>0</v>
      </c>
      <c r="AR386" s="229" t="s">
        <v>263</v>
      </c>
      <c r="AT386" s="229" t="s">
        <v>774</v>
      </c>
      <c r="AU386" s="229" t="s">
        <v>85</v>
      </c>
      <c r="AY386" s="16" t="s">
        <v>199</v>
      </c>
      <c r="BE386" s="230">
        <f>IF(N386="základní",J386,0)</f>
        <v>0</v>
      </c>
      <c r="BF386" s="230">
        <f>IF(N386="snížená",J386,0)</f>
        <v>0</v>
      </c>
      <c r="BG386" s="230">
        <f>IF(N386="zákl. přenesená",J386,0)</f>
        <v>0</v>
      </c>
      <c r="BH386" s="230">
        <f>IF(N386="sníž. přenesená",J386,0)</f>
        <v>0</v>
      </c>
      <c r="BI386" s="230">
        <f>IF(N386="nulová",J386,0)</f>
        <v>0</v>
      </c>
      <c r="BJ386" s="16" t="s">
        <v>83</v>
      </c>
      <c r="BK386" s="230">
        <f>ROUND(I386*H386,2)</f>
        <v>0</v>
      </c>
      <c r="BL386" s="16" t="s">
        <v>206</v>
      </c>
      <c r="BM386" s="229" t="s">
        <v>3851</v>
      </c>
    </row>
    <row r="387" s="1" customFormat="1">
      <c r="B387" s="37"/>
      <c r="C387" s="38"/>
      <c r="D387" s="231" t="s">
        <v>208</v>
      </c>
      <c r="E387" s="38"/>
      <c r="F387" s="232" t="s">
        <v>3850</v>
      </c>
      <c r="G387" s="38"/>
      <c r="H387" s="38"/>
      <c r="I387" s="144"/>
      <c r="J387" s="38"/>
      <c r="K387" s="38"/>
      <c r="L387" s="42"/>
      <c r="M387" s="233"/>
      <c r="N387" s="82"/>
      <c r="O387" s="82"/>
      <c r="P387" s="82"/>
      <c r="Q387" s="82"/>
      <c r="R387" s="82"/>
      <c r="S387" s="82"/>
      <c r="T387" s="83"/>
      <c r="AT387" s="16" t="s">
        <v>208</v>
      </c>
      <c r="AU387" s="16" t="s">
        <v>85</v>
      </c>
    </row>
    <row r="388" s="1" customFormat="1" ht="16.5" customHeight="1">
      <c r="B388" s="37"/>
      <c r="C388" s="218" t="s">
        <v>1836</v>
      </c>
      <c r="D388" s="218" t="s">
        <v>201</v>
      </c>
      <c r="E388" s="219" t="s">
        <v>3852</v>
      </c>
      <c r="F388" s="220" t="s">
        <v>3853</v>
      </c>
      <c r="G388" s="221" t="s">
        <v>277</v>
      </c>
      <c r="H388" s="222">
        <v>4</v>
      </c>
      <c r="I388" s="223"/>
      <c r="J388" s="224">
        <f>ROUND(I388*H388,2)</f>
        <v>0</v>
      </c>
      <c r="K388" s="220" t="s">
        <v>205</v>
      </c>
      <c r="L388" s="42"/>
      <c r="M388" s="225" t="s">
        <v>30</v>
      </c>
      <c r="N388" s="226" t="s">
        <v>46</v>
      </c>
      <c r="O388" s="82"/>
      <c r="P388" s="227">
        <f>O388*H388</f>
        <v>0</v>
      </c>
      <c r="Q388" s="227">
        <v>0.00015799999999999999</v>
      </c>
      <c r="R388" s="227">
        <f>Q388*H388</f>
        <v>0.00063199999999999997</v>
      </c>
      <c r="S388" s="227">
        <v>0</v>
      </c>
      <c r="T388" s="228">
        <f>S388*H388</f>
        <v>0</v>
      </c>
      <c r="AR388" s="229" t="s">
        <v>206</v>
      </c>
      <c r="AT388" s="229" t="s">
        <v>201</v>
      </c>
      <c r="AU388" s="229" t="s">
        <v>85</v>
      </c>
      <c r="AY388" s="16" t="s">
        <v>199</v>
      </c>
      <c r="BE388" s="230">
        <f>IF(N388="základní",J388,0)</f>
        <v>0</v>
      </c>
      <c r="BF388" s="230">
        <f>IF(N388="snížená",J388,0)</f>
        <v>0</v>
      </c>
      <c r="BG388" s="230">
        <f>IF(N388="zákl. přenesená",J388,0)</f>
        <v>0</v>
      </c>
      <c r="BH388" s="230">
        <f>IF(N388="sníž. přenesená",J388,0)</f>
        <v>0</v>
      </c>
      <c r="BI388" s="230">
        <f>IF(N388="nulová",J388,0)</f>
        <v>0</v>
      </c>
      <c r="BJ388" s="16" t="s">
        <v>83</v>
      </c>
      <c r="BK388" s="230">
        <f>ROUND(I388*H388,2)</f>
        <v>0</v>
      </c>
      <c r="BL388" s="16" t="s">
        <v>206</v>
      </c>
      <c r="BM388" s="229" t="s">
        <v>3854</v>
      </c>
    </row>
    <row r="389" s="1" customFormat="1">
      <c r="B389" s="37"/>
      <c r="C389" s="38"/>
      <c r="D389" s="231" t="s">
        <v>208</v>
      </c>
      <c r="E389" s="38"/>
      <c r="F389" s="232" t="s">
        <v>3855</v>
      </c>
      <c r="G389" s="38"/>
      <c r="H389" s="38"/>
      <c r="I389" s="144"/>
      <c r="J389" s="38"/>
      <c r="K389" s="38"/>
      <c r="L389" s="42"/>
      <c r="M389" s="233"/>
      <c r="N389" s="82"/>
      <c r="O389" s="82"/>
      <c r="P389" s="82"/>
      <c r="Q389" s="82"/>
      <c r="R389" s="82"/>
      <c r="S389" s="82"/>
      <c r="T389" s="83"/>
      <c r="AT389" s="16" t="s">
        <v>208</v>
      </c>
      <c r="AU389" s="16" t="s">
        <v>85</v>
      </c>
    </row>
    <row r="390" s="1" customFormat="1">
      <c r="B390" s="37"/>
      <c r="C390" s="38"/>
      <c r="D390" s="231" t="s">
        <v>210</v>
      </c>
      <c r="E390" s="38"/>
      <c r="F390" s="234" t="s">
        <v>3856</v>
      </c>
      <c r="G390" s="38"/>
      <c r="H390" s="38"/>
      <c r="I390" s="144"/>
      <c r="J390" s="38"/>
      <c r="K390" s="38"/>
      <c r="L390" s="42"/>
      <c r="M390" s="233"/>
      <c r="N390" s="82"/>
      <c r="O390" s="82"/>
      <c r="P390" s="82"/>
      <c r="Q390" s="82"/>
      <c r="R390" s="82"/>
      <c r="S390" s="82"/>
      <c r="T390" s="83"/>
      <c r="AT390" s="16" t="s">
        <v>210</v>
      </c>
      <c r="AU390" s="16" t="s">
        <v>85</v>
      </c>
    </row>
    <row r="391" s="1" customFormat="1" ht="16.5" customHeight="1">
      <c r="B391" s="37"/>
      <c r="C391" s="263" t="s">
        <v>1840</v>
      </c>
      <c r="D391" s="263" t="s">
        <v>774</v>
      </c>
      <c r="E391" s="264" t="s">
        <v>928</v>
      </c>
      <c r="F391" s="265" t="s">
        <v>929</v>
      </c>
      <c r="G391" s="266" t="s">
        <v>277</v>
      </c>
      <c r="H391" s="267">
        <v>4</v>
      </c>
      <c r="I391" s="268"/>
      <c r="J391" s="269">
        <f>ROUND(I391*H391,2)</f>
        <v>0</v>
      </c>
      <c r="K391" s="265" t="s">
        <v>205</v>
      </c>
      <c r="L391" s="270"/>
      <c r="M391" s="271" t="s">
        <v>30</v>
      </c>
      <c r="N391" s="272" t="s">
        <v>46</v>
      </c>
      <c r="O391" s="82"/>
      <c r="P391" s="227">
        <f>O391*H391</f>
        <v>0</v>
      </c>
      <c r="Q391" s="227">
        <v>0.0064999999999999997</v>
      </c>
      <c r="R391" s="227">
        <f>Q391*H391</f>
        <v>0.025999999999999999</v>
      </c>
      <c r="S391" s="227">
        <v>0</v>
      </c>
      <c r="T391" s="228">
        <f>S391*H391</f>
        <v>0</v>
      </c>
      <c r="AR391" s="229" t="s">
        <v>263</v>
      </c>
      <c r="AT391" s="229" t="s">
        <v>774</v>
      </c>
      <c r="AU391" s="229" t="s">
        <v>85</v>
      </c>
      <c r="AY391" s="16" t="s">
        <v>199</v>
      </c>
      <c r="BE391" s="230">
        <f>IF(N391="základní",J391,0)</f>
        <v>0</v>
      </c>
      <c r="BF391" s="230">
        <f>IF(N391="snížená",J391,0)</f>
        <v>0</v>
      </c>
      <c r="BG391" s="230">
        <f>IF(N391="zákl. přenesená",J391,0)</f>
        <v>0</v>
      </c>
      <c r="BH391" s="230">
        <f>IF(N391="sníž. přenesená",J391,0)</f>
        <v>0</v>
      </c>
      <c r="BI391" s="230">
        <f>IF(N391="nulová",J391,0)</f>
        <v>0</v>
      </c>
      <c r="BJ391" s="16" t="s">
        <v>83</v>
      </c>
      <c r="BK391" s="230">
        <f>ROUND(I391*H391,2)</f>
        <v>0</v>
      </c>
      <c r="BL391" s="16" t="s">
        <v>206</v>
      </c>
      <c r="BM391" s="229" t="s">
        <v>3857</v>
      </c>
    </row>
    <row r="392" s="1" customFormat="1">
      <c r="B392" s="37"/>
      <c r="C392" s="38"/>
      <c r="D392" s="231" t="s">
        <v>208</v>
      </c>
      <c r="E392" s="38"/>
      <c r="F392" s="232" t="s">
        <v>929</v>
      </c>
      <c r="G392" s="38"/>
      <c r="H392" s="38"/>
      <c r="I392" s="144"/>
      <c r="J392" s="38"/>
      <c r="K392" s="38"/>
      <c r="L392" s="42"/>
      <c r="M392" s="233"/>
      <c r="N392" s="82"/>
      <c r="O392" s="82"/>
      <c r="P392" s="82"/>
      <c r="Q392" s="82"/>
      <c r="R392" s="82"/>
      <c r="S392" s="82"/>
      <c r="T392" s="83"/>
      <c r="AT392" s="16" t="s">
        <v>208</v>
      </c>
      <c r="AU392" s="16" t="s">
        <v>85</v>
      </c>
    </row>
    <row r="393" s="1" customFormat="1" ht="16.5" customHeight="1">
      <c r="B393" s="37"/>
      <c r="C393" s="263" t="s">
        <v>1843</v>
      </c>
      <c r="D393" s="263" t="s">
        <v>774</v>
      </c>
      <c r="E393" s="264" t="s">
        <v>3858</v>
      </c>
      <c r="F393" s="265" t="s">
        <v>3859</v>
      </c>
      <c r="G393" s="266" t="s">
        <v>277</v>
      </c>
      <c r="H393" s="267">
        <v>4</v>
      </c>
      <c r="I393" s="268"/>
      <c r="J393" s="269">
        <f>ROUND(I393*H393,2)</f>
        <v>0</v>
      </c>
      <c r="K393" s="265" t="s">
        <v>205</v>
      </c>
      <c r="L393" s="270"/>
      <c r="M393" s="271" t="s">
        <v>30</v>
      </c>
      <c r="N393" s="272" t="s">
        <v>46</v>
      </c>
      <c r="O393" s="82"/>
      <c r="P393" s="227">
        <f>O393*H393</f>
        <v>0</v>
      </c>
      <c r="Q393" s="227">
        <v>0.0033</v>
      </c>
      <c r="R393" s="227">
        <f>Q393*H393</f>
        <v>0.0132</v>
      </c>
      <c r="S393" s="227">
        <v>0</v>
      </c>
      <c r="T393" s="228">
        <f>S393*H393</f>
        <v>0</v>
      </c>
      <c r="AR393" s="229" t="s">
        <v>263</v>
      </c>
      <c r="AT393" s="229" t="s">
        <v>774</v>
      </c>
      <c r="AU393" s="229" t="s">
        <v>85</v>
      </c>
      <c r="AY393" s="16" t="s">
        <v>199</v>
      </c>
      <c r="BE393" s="230">
        <f>IF(N393="základní",J393,0)</f>
        <v>0</v>
      </c>
      <c r="BF393" s="230">
        <f>IF(N393="snížená",J393,0)</f>
        <v>0</v>
      </c>
      <c r="BG393" s="230">
        <f>IF(N393="zákl. přenesená",J393,0)</f>
        <v>0</v>
      </c>
      <c r="BH393" s="230">
        <f>IF(N393="sníž. přenesená",J393,0)</f>
        <v>0</v>
      </c>
      <c r="BI393" s="230">
        <f>IF(N393="nulová",J393,0)</f>
        <v>0</v>
      </c>
      <c r="BJ393" s="16" t="s">
        <v>83</v>
      </c>
      <c r="BK393" s="230">
        <f>ROUND(I393*H393,2)</f>
        <v>0</v>
      </c>
      <c r="BL393" s="16" t="s">
        <v>206</v>
      </c>
      <c r="BM393" s="229" t="s">
        <v>3860</v>
      </c>
    </row>
    <row r="394" s="1" customFormat="1">
      <c r="B394" s="37"/>
      <c r="C394" s="38"/>
      <c r="D394" s="231" t="s">
        <v>208</v>
      </c>
      <c r="E394" s="38"/>
      <c r="F394" s="232" t="s">
        <v>3859</v>
      </c>
      <c r="G394" s="38"/>
      <c r="H394" s="38"/>
      <c r="I394" s="144"/>
      <c r="J394" s="38"/>
      <c r="K394" s="38"/>
      <c r="L394" s="42"/>
      <c r="M394" s="233"/>
      <c r="N394" s="82"/>
      <c r="O394" s="82"/>
      <c r="P394" s="82"/>
      <c r="Q394" s="82"/>
      <c r="R394" s="82"/>
      <c r="S394" s="82"/>
      <c r="T394" s="83"/>
      <c r="AT394" s="16" t="s">
        <v>208</v>
      </c>
      <c r="AU394" s="16" t="s">
        <v>85</v>
      </c>
    </row>
    <row r="395" s="1" customFormat="1" ht="16.5" customHeight="1">
      <c r="B395" s="37"/>
      <c r="C395" s="263" t="s">
        <v>1845</v>
      </c>
      <c r="D395" s="263" t="s">
        <v>774</v>
      </c>
      <c r="E395" s="264" t="s">
        <v>3861</v>
      </c>
      <c r="F395" s="265" t="s">
        <v>3862</v>
      </c>
      <c r="G395" s="266" t="s">
        <v>277</v>
      </c>
      <c r="H395" s="267">
        <v>4</v>
      </c>
      <c r="I395" s="268"/>
      <c r="J395" s="269">
        <f>ROUND(I395*H395,2)</f>
        <v>0</v>
      </c>
      <c r="K395" s="265" t="s">
        <v>205</v>
      </c>
      <c r="L395" s="270"/>
      <c r="M395" s="271" t="s">
        <v>30</v>
      </c>
      <c r="N395" s="272" t="s">
        <v>46</v>
      </c>
      <c r="O395" s="82"/>
      <c r="P395" s="227">
        <f>O395*H395</f>
        <v>0</v>
      </c>
      <c r="Q395" s="227">
        <v>0.00014999999999999999</v>
      </c>
      <c r="R395" s="227">
        <f>Q395*H395</f>
        <v>0.00059999999999999995</v>
      </c>
      <c r="S395" s="227">
        <v>0</v>
      </c>
      <c r="T395" s="228">
        <f>S395*H395</f>
        <v>0</v>
      </c>
      <c r="AR395" s="229" t="s">
        <v>263</v>
      </c>
      <c r="AT395" s="229" t="s">
        <v>774</v>
      </c>
      <c r="AU395" s="229" t="s">
        <v>85</v>
      </c>
      <c r="AY395" s="16" t="s">
        <v>199</v>
      </c>
      <c r="BE395" s="230">
        <f>IF(N395="základní",J395,0)</f>
        <v>0</v>
      </c>
      <c r="BF395" s="230">
        <f>IF(N395="snížená",J395,0)</f>
        <v>0</v>
      </c>
      <c r="BG395" s="230">
        <f>IF(N395="zákl. přenesená",J395,0)</f>
        <v>0</v>
      </c>
      <c r="BH395" s="230">
        <f>IF(N395="sníž. přenesená",J395,0)</f>
        <v>0</v>
      </c>
      <c r="BI395" s="230">
        <f>IF(N395="nulová",J395,0)</f>
        <v>0</v>
      </c>
      <c r="BJ395" s="16" t="s">
        <v>83</v>
      </c>
      <c r="BK395" s="230">
        <f>ROUND(I395*H395,2)</f>
        <v>0</v>
      </c>
      <c r="BL395" s="16" t="s">
        <v>206</v>
      </c>
      <c r="BM395" s="229" t="s">
        <v>3863</v>
      </c>
    </row>
    <row r="396" s="1" customFormat="1">
      <c r="B396" s="37"/>
      <c r="C396" s="38"/>
      <c r="D396" s="231" t="s">
        <v>208</v>
      </c>
      <c r="E396" s="38"/>
      <c r="F396" s="232" t="s">
        <v>3862</v>
      </c>
      <c r="G396" s="38"/>
      <c r="H396" s="38"/>
      <c r="I396" s="144"/>
      <c r="J396" s="38"/>
      <c r="K396" s="38"/>
      <c r="L396" s="42"/>
      <c r="M396" s="233"/>
      <c r="N396" s="82"/>
      <c r="O396" s="82"/>
      <c r="P396" s="82"/>
      <c r="Q396" s="82"/>
      <c r="R396" s="82"/>
      <c r="S396" s="82"/>
      <c r="T396" s="83"/>
      <c r="AT396" s="16" t="s">
        <v>208</v>
      </c>
      <c r="AU396" s="16" t="s">
        <v>85</v>
      </c>
    </row>
    <row r="397" s="1" customFormat="1" ht="16.5" customHeight="1">
      <c r="B397" s="37"/>
      <c r="C397" s="263" t="s">
        <v>1851</v>
      </c>
      <c r="D397" s="263" t="s">
        <v>774</v>
      </c>
      <c r="E397" s="264" t="s">
        <v>3864</v>
      </c>
      <c r="F397" s="265" t="s">
        <v>3865</v>
      </c>
      <c r="G397" s="266" t="s">
        <v>221</v>
      </c>
      <c r="H397" s="267">
        <v>1</v>
      </c>
      <c r="I397" s="268"/>
      <c r="J397" s="269">
        <f>ROUND(I397*H397,2)</f>
        <v>0</v>
      </c>
      <c r="K397" s="265" t="s">
        <v>205</v>
      </c>
      <c r="L397" s="270"/>
      <c r="M397" s="271" t="s">
        <v>30</v>
      </c>
      <c r="N397" s="272" t="s">
        <v>46</v>
      </c>
      <c r="O397" s="82"/>
      <c r="P397" s="227">
        <f>O397*H397</f>
        <v>0</v>
      </c>
      <c r="Q397" s="227">
        <v>2.4289999999999998</v>
      </c>
      <c r="R397" s="227">
        <f>Q397*H397</f>
        <v>2.4289999999999998</v>
      </c>
      <c r="S397" s="227">
        <v>0</v>
      </c>
      <c r="T397" s="228">
        <f>S397*H397</f>
        <v>0</v>
      </c>
      <c r="AR397" s="229" t="s">
        <v>263</v>
      </c>
      <c r="AT397" s="229" t="s">
        <v>774</v>
      </c>
      <c r="AU397" s="229" t="s">
        <v>85</v>
      </c>
      <c r="AY397" s="16" t="s">
        <v>199</v>
      </c>
      <c r="BE397" s="230">
        <f>IF(N397="základní",J397,0)</f>
        <v>0</v>
      </c>
      <c r="BF397" s="230">
        <f>IF(N397="snížená",J397,0)</f>
        <v>0</v>
      </c>
      <c r="BG397" s="230">
        <f>IF(N397="zákl. přenesená",J397,0)</f>
        <v>0</v>
      </c>
      <c r="BH397" s="230">
        <f>IF(N397="sníž. přenesená",J397,0)</f>
        <v>0</v>
      </c>
      <c r="BI397" s="230">
        <f>IF(N397="nulová",J397,0)</f>
        <v>0</v>
      </c>
      <c r="BJ397" s="16" t="s">
        <v>83</v>
      </c>
      <c r="BK397" s="230">
        <f>ROUND(I397*H397,2)</f>
        <v>0</v>
      </c>
      <c r="BL397" s="16" t="s">
        <v>206</v>
      </c>
      <c r="BM397" s="229" t="s">
        <v>3866</v>
      </c>
    </row>
    <row r="398" s="1" customFormat="1">
      <c r="B398" s="37"/>
      <c r="C398" s="38"/>
      <c r="D398" s="231" t="s">
        <v>208</v>
      </c>
      <c r="E398" s="38"/>
      <c r="F398" s="232" t="s">
        <v>3865</v>
      </c>
      <c r="G398" s="38"/>
      <c r="H398" s="38"/>
      <c r="I398" s="144"/>
      <c r="J398" s="38"/>
      <c r="K398" s="38"/>
      <c r="L398" s="42"/>
      <c r="M398" s="233"/>
      <c r="N398" s="82"/>
      <c r="O398" s="82"/>
      <c r="P398" s="82"/>
      <c r="Q398" s="82"/>
      <c r="R398" s="82"/>
      <c r="S398" s="82"/>
      <c r="T398" s="83"/>
      <c r="AT398" s="16" t="s">
        <v>208</v>
      </c>
      <c r="AU398" s="16" t="s">
        <v>85</v>
      </c>
    </row>
    <row r="399" s="1" customFormat="1" ht="16.5" customHeight="1">
      <c r="B399" s="37"/>
      <c r="C399" s="218" t="s">
        <v>1853</v>
      </c>
      <c r="D399" s="218" t="s">
        <v>201</v>
      </c>
      <c r="E399" s="219" t="s">
        <v>3156</v>
      </c>
      <c r="F399" s="220" t="s">
        <v>3157</v>
      </c>
      <c r="G399" s="221" t="s">
        <v>229</v>
      </c>
      <c r="H399" s="222">
        <v>583.5</v>
      </c>
      <c r="I399" s="223"/>
      <c r="J399" s="224">
        <f>ROUND(I399*H399,2)</f>
        <v>0</v>
      </c>
      <c r="K399" s="220" t="s">
        <v>205</v>
      </c>
      <c r="L399" s="42"/>
      <c r="M399" s="225" t="s">
        <v>30</v>
      </c>
      <c r="N399" s="226" t="s">
        <v>46</v>
      </c>
      <c r="O399" s="82"/>
      <c r="P399" s="227">
        <f>O399*H399</f>
        <v>0</v>
      </c>
      <c r="Q399" s="227">
        <v>0.00019236000000000001</v>
      </c>
      <c r="R399" s="227">
        <f>Q399*H399</f>
        <v>0.11224206000000001</v>
      </c>
      <c r="S399" s="227">
        <v>0</v>
      </c>
      <c r="T399" s="228">
        <f>S399*H399</f>
        <v>0</v>
      </c>
      <c r="AR399" s="229" t="s">
        <v>206</v>
      </c>
      <c r="AT399" s="229" t="s">
        <v>201</v>
      </c>
      <c r="AU399" s="229" t="s">
        <v>85</v>
      </c>
      <c r="AY399" s="16" t="s">
        <v>199</v>
      </c>
      <c r="BE399" s="230">
        <f>IF(N399="základní",J399,0)</f>
        <v>0</v>
      </c>
      <c r="BF399" s="230">
        <f>IF(N399="snížená",J399,0)</f>
        <v>0</v>
      </c>
      <c r="BG399" s="230">
        <f>IF(N399="zákl. přenesená",J399,0)</f>
        <v>0</v>
      </c>
      <c r="BH399" s="230">
        <f>IF(N399="sníž. přenesená",J399,0)</f>
        <v>0</v>
      </c>
      <c r="BI399" s="230">
        <f>IF(N399="nulová",J399,0)</f>
        <v>0</v>
      </c>
      <c r="BJ399" s="16" t="s">
        <v>83</v>
      </c>
      <c r="BK399" s="230">
        <f>ROUND(I399*H399,2)</f>
        <v>0</v>
      </c>
      <c r="BL399" s="16" t="s">
        <v>206</v>
      </c>
      <c r="BM399" s="229" t="s">
        <v>3867</v>
      </c>
    </row>
    <row r="400" s="1" customFormat="1">
      <c r="B400" s="37"/>
      <c r="C400" s="38"/>
      <c r="D400" s="231" t="s">
        <v>208</v>
      </c>
      <c r="E400" s="38"/>
      <c r="F400" s="232" t="s">
        <v>3159</v>
      </c>
      <c r="G400" s="38"/>
      <c r="H400" s="38"/>
      <c r="I400" s="144"/>
      <c r="J400" s="38"/>
      <c r="K400" s="38"/>
      <c r="L400" s="42"/>
      <c r="M400" s="233"/>
      <c r="N400" s="82"/>
      <c r="O400" s="82"/>
      <c r="P400" s="82"/>
      <c r="Q400" s="82"/>
      <c r="R400" s="82"/>
      <c r="S400" s="82"/>
      <c r="T400" s="83"/>
      <c r="AT400" s="16" t="s">
        <v>208</v>
      </c>
      <c r="AU400" s="16" t="s">
        <v>85</v>
      </c>
    </row>
    <row r="401" s="12" customFormat="1">
      <c r="B401" s="235"/>
      <c r="C401" s="236"/>
      <c r="D401" s="231" t="s">
        <v>214</v>
      </c>
      <c r="E401" s="237" t="s">
        <v>30</v>
      </c>
      <c r="F401" s="238" t="s">
        <v>3868</v>
      </c>
      <c r="G401" s="236"/>
      <c r="H401" s="239">
        <v>583.5</v>
      </c>
      <c r="I401" s="240"/>
      <c r="J401" s="236"/>
      <c r="K401" s="236"/>
      <c r="L401" s="241"/>
      <c r="M401" s="242"/>
      <c r="N401" s="243"/>
      <c r="O401" s="243"/>
      <c r="P401" s="243"/>
      <c r="Q401" s="243"/>
      <c r="R401" s="243"/>
      <c r="S401" s="243"/>
      <c r="T401" s="244"/>
      <c r="AT401" s="245" t="s">
        <v>214</v>
      </c>
      <c r="AU401" s="245" t="s">
        <v>85</v>
      </c>
      <c r="AV401" s="12" t="s">
        <v>85</v>
      </c>
      <c r="AW401" s="12" t="s">
        <v>36</v>
      </c>
      <c r="AX401" s="12" t="s">
        <v>83</v>
      </c>
      <c r="AY401" s="245" t="s">
        <v>199</v>
      </c>
    </row>
    <row r="402" s="1" customFormat="1" ht="16.5" customHeight="1">
      <c r="B402" s="37"/>
      <c r="C402" s="218" t="s">
        <v>1855</v>
      </c>
      <c r="D402" s="218" t="s">
        <v>201</v>
      </c>
      <c r="E402" s="219" t="s">
        <v>3164</v>
      </c>
      <c r="F402" s="220" t="s">
        <v>3165</v>
      </c>
      <c r="G402" s="221" t="s">
        <v>229</v>
      </c>
      <c r="H402" s="222">
        <v>583.5</v>
      </c>
      <c r="I402" s="223"/>
      <c r="J402" s="224">
        <f>ROUND(I402*H402,2)</f>
        <v>0</v>
      </c>
      <c r="K402" s="220" t="s">
        <v>205</v>
      </c>
      <c r="L402" s="42"/>
      <c r="M402" s="225" t="s">
        <v>30</v>
      </c>
      <c r="N402" s="226" t="s">
        <v>46</v>
      </c>
      <c r="O402" s="82"/>
      <c r="P402" s="227">
        <f>O402*H402</f>
        <v>0</v>
      </c>
      <c r="Q402" s="227">
        <v>0.000126</v>
      </c>
      <c r="R402" s="227">
        <f>Q402*H402</f>
        <v>0.073521000000000003</v>
      </c>
      <c r="S402" s="227">
        <v>0</v>
      </c>
      <c r="T402" s="228">
        <f>S402*H402</f>
        <v>0</v>
      </c>
      <c r="AR402" s="229" t="s">
        <v>206</v>
      </c>
      <c r="AT402" s="229" t="s">
        <v>201</v>
      </c>
      <c r="AU402" s="229" t="s">
        <v>85</v>
      </c>
      <c r="AY402" s="16" t="s">
        <v>199</v>
      </c>
      <c r="BE402" s="230">
        <f>IF(N402="základní",J402,0)</f>
        <v>0</v>
      </c>
      <c r="BF402" s="230">
        <f>IF(N402="snížená",J402,0)</f>
        <v>0</v>
      </c>
      <c r="BG402" s="230">
        <f>IF(N402="zákl. přenesená",J402,0)</f>
        <v>0</v>
      </c>
      <c r="BH402" s="230">
        <f>IF(N402="sníž. přenesená",J402,0)</f>
        <v>0</v>
      </c>
      <c r="BI402" s="230">
        <f>IF(N402="nulová",J402,0)</f>
        <v>0</v>
      </c>
      <c r="BJ402" s="16" t="s">
        <v>83</v>
      </c>
      <c r="BK402" s="230">
        <f>ROUND(I402*H402,2)</f>
        <v>0</v>
      </c>
      <c r="BL402" s="16" t="s">
        <v>206</v>
      </c>
      <c r="BM402" s="229" t="s">
        <v>3869</v>
      </c>
    </row>
    <row r="403" s="1" customFormat="1">
      <c r="B403" s="37"/>
      <c r="C403" s="38"/>
      <c r="D403" s="231" t="s">
        <v>208</v>
      </c>
      <c r="E403" s="38"/>
      <c r="F403" s="232" t="s">
        <v>3167</v>
      </c>
      <c r="G403" s="38"/>
      <c r="H403" s="38"/>
      <c r="I403" s="144"/>
      <c r="J403" s="38"/>
      <c r="K403" s="38"/>
      <c r="L403" s="42"/>
      <c r="M403" s="233"/>
      <c r="N403" s="82"/>
      <c r="O403" s="82"/>
      <c r="P403" s="82"/>
      <c r="Q403" s="82"/>
      <c r="R403" s="82"/>
      <c r="S403" s="82"/>
      <c r="T403" s="83"/>
      <c r="AT403" s="16" t="s">
        <v>208</v>
      </c>
      <c r="AU403" s="16" t="s">
        <v>85</v>
      </c>
    </row>
    <row r="404" s="12" customFormat="1">
      <c r="B404" s="235"/>
      <c r="C404" s="236"/>
      <c r="D404" s="231" t="s">
        <v>214</v>
      </c>
      <c r="E404" s="237" t="s">
        <v>30</v>
      </c>
      <c r="F404" s="238" t="s">
        <v>3868</v>
      </c>
      <c r="G404" s="236"/>
      <c r="H404" s="239">
        <v>583.5</v>
      </c>
      <c r="I404" s="240"/>
      <c r="J404" s="236"/>
      <c r="K404" s="236"/>
      <c r="L404" s="241"/>
      <c r="M404" s="242"/>
      <c r="N404" s="243"/>
      <c r="O404" s="243"/>
      <c r="P404" s="243"/>
      <c r="Q404" s="243"/>
      <c r="R404" s="243"/>
      <c r="S404" s="243"/>
      <c r="T404" s="244"/>
      <c r="AT404" s="245" t="s">
        <v>214</v>
      </c>
      <c r="AU404" s="245" t="s">
        <v>85</v>
      </c>
      <c r="AV404" s="12" t="s">
        <v>85</v>
      </c>
      <c r="AW404" s="12" t="s">
        <v>36</v>
      </c>
      <c r="AX404" s="12" t="s">
        <v>83</v>
      </c>
      <c r="AY404" s="245" t="s">
        <v>199</v>
      </c>
    </row>
    <row r="405" s="11" customFormat="1" ht="22.8" customHeight="1">
      <c r="B405" s="202"/>
      <c r="C405" s="203"/>
      <c r="D405" s="204" t="s">
        <v>74</v>
      </c>
      <c r="E405" s="216" t="s">
        <v>225</v>
      </c>
      <c r="F405" s="216" t="s">
        <v>226</v>
      </c>
      <c r="G405" s="203"/>
      <c r="H405" s="203"/>
      <c r="I405" s="206"/>
      <c r="J405" s="217">
        <f>BK405</f>
        <v>0</v>
      </c>
      <c r="K405" s="203"/>
      <c r="L405" s="208"/>
      <c r="M405" s="209"/>
      <c r="N405" s="210"/>
      <c r="O405" s="210"/>
      <c r="P405" s="211">
        <f>SUM(P406:P415)</f>
        <v>0</v>
      </c>
      <c r="Q405" s="210"/>
      <c r="R405" s="211">
        <f>SUM(R406:R415)</f>
        <v>0.063097632000000001</v>
      </c>
      <c r="S405" s="210"/>
      <c r="T405" s="212">
        <f>SUM(T406:T415)</f>
        <v>1.008</v>
      </c>
      <c r="AR405" s="213" t="s">
        <v>83</v>
      </c>
      <c r="AT405" s="214" t="s">
        <v>74</v>
      </c>
      <c r="AU405" s="214" t="s">
        <v>83</v>
      </c>
      <c r="AY405" s="213" t="s">
        <v>199</v>
      </c>
      <c r="BK405" s="215">
        <f>SUM(BK406:BK415)</f>
        <v>0</v>
      </c>
    </row>
    <row r="406" s="1" customFormat="1" ht="16.5" customHeight="1">
      <c r="B406" s="37"/>
      <c r="C406" s="218" t="s">
        <v>1857</v>
      </c>
      <c r="D406" s="218" t="s">
        <v>201</v>
      </c>
      <c r="E406" s="219" t="s">
        <v>1477</v>
      </c>
      <c r="F406" s="220" t="s">
        <v>1478</v>
      </c>
      <c r="G406" s="221" t="s">
        <v>229</v>
      </c>
      <c r="H406" s="222">
        <v>104</v>
      </c>
      <c r="I406" s="223"/>
      <c r="J406" s="224">
        <f>ROUND(I406*H406,2)</f>
        <v>0</v>
      </c>
      <c r="K406" s="220" t="s">
        <v>205</v>
      </c>
      <c r="L406" s="42"/>
      <c r="M406" s="225" t="s">
        <v>30</v>
      </c>
      <c r="N406" s="226" t="s">
        <v>46</v>
      </c>
      <c r="O406" s="82"/>
      <c r="P406" s="227">
        <f>O406*H406</f>
        <v>0</v>
      </c>
      <c r="Q406" s="227">
        <v>0.00060506299999999998</v>
      </c>
      <c r="R406" s="227">
        <f>Q406*H406</f>
        <v>0.062926551999999997</v>
      </c>
      <c r="S406" s="227">
        <v>0</v>
      </c>
      <c r="T406" s="228">
        <f>S406*H406</f>
        <v>0</v>
      </c>
      <c r="AR406" s="229" t="s">
        <v>206</v>
      </c>
      <c r="AT406" s="229" t="s">
        <v>201</v>
      </c>
      <c r="AU406" s="229" t="s">
        <v>85</v>
      </c>
      <c r="AY406" s="16" t="s">
        <v>199</v>
      </c>
      <c r="BE406" s="230">
        <f>IF(N406="základní",J406,0)</f>
        <v>0</v>
      </c>
      <c r="BF406" s="230">
        <f>IF(N406="snížená",J406,0)</f>
        <v>0</v>
      </c>
      <c r="BG406" s="230">
        <f>IF(N406="zákl. přenesená",J406,0)</f>
        <v>0</v>
      </c>
      <c r="BH406" s="230">
        <f>IF(N406="sníž. přenesená",J406,0)</f>
        <v>0</v>
      </c>
      <c r="BI406" s="230">
        <f>IF(N406="nulová",J406,0)</f>
        <v>0</v>
      </c>
      <c r="BJ406" s="16" t="s">
        <v>83</v>
      </c>
      <c r="BK406" s="230">
        <f>ROUND(I406*H406,2)</f>
        <v>0</v>
      </c>
      <c r="BL406" s="16" t="s">
        <v>206</v>
      </c>
      <c r="BM406" s="229" t="s">
        <v>3870</v>
      </c>
    </row>
    <row r="407" s="1" customFormat="1">
      <c r="B407" s="37"/>
      <c r="C407" s="38"/>
      <c r="D407" s="231" t="s">
        <v>208</v>
      </c>
      <c r="E407" s="38"/>
      <c r="F407" s="232" t="s">
        <v>1480</v>
      </c>
      <c r="G407" s="38"/>
      <c r="H407" s="38"/>
      <c r="I407" s="144"/>
      <c r="J407" s="38"/>
      <c r="K407" s="38"/>
      <c r="L407" s="42"/>
      <c r="M407" s="233"/>
      <c r="N407" s="82"/>
      <c r="O407" s="82"/>
      <c r="P407" s="82"/>
      <c r="Q407" s="82"/>
      <c r="R407" s="82"/>
      <c r="S407" s="82"/>
      <c r="T407" s="83"/>
      <c r="AT407" s="16" t="s">
        <v>208</v>
      </c>
      <c r="AU407" s="16" t="s">
        <v>85</v>
      </c>
    </row>
    <row r="408" s="1" customFormat="1">
      <c r="B408" s="37"/>
      <c r="C408" s="38"/>
      <c r="D408" s="231" t="s">
        <v>210</v>
      </c>
      <c r="E408" s="38"/>
      <c r="F408" s="234" t="s">
        <v>1481</v>
      </c>
      <c r="G408" s="38"/>
      <c r="H408" s="38"/>
      <c r="I408" s="144"/>
      <c r="J408" s="38"/>
      <c r="K408" s="38"/>
      <c r="L408" s="42"/>
      <c r="M408" s="233"/>
      <c r="N408" s="82"/>
      <c r="O408" s="82"/>
      <c r="P408" s="82"/>
      <c r="Q408" s="82"/>
      <c r="R408" s="82"/>
      <c r="S408" s="82"/>
      <c r="T408" s="83"/>
      <c r="AT408" s="16" t="s">
        <v>210</v>
      </c>
      <c r="AU408" s="16" t="s">
        <v>85</v>
      </c>
    </row>
    <row r="409" s="12" customFormat="1">
      <c r="B409" s="235"/>
      <c r="C409" s="236"/>
      <c r="D409" s="231" t="s">
        <v>214</v>
      </c>
      <c r="E409" s="237" t="s">
        <v>30</v>
      </c>
      <c r="F409" s="238" t="s">
        <v>3871</v>
      </c>
      <c r="G409" s="236"/>
      <c r="H409" s="239">
        <v>104</v>
      </c>
      <c r="I409" s="240"/>
      <c r="J409" s="236"/>
      <c r="K409" s="236"/>
      <c r="L409" s="241"/>
      <c r="M409" s="242"/>
      <c r="N409" s="243"/>
      <c r="O409" s="243"/>
      <c r="P409" s="243"/>
      <c r="Q409" s="243"/>
      <c r="R409" s="243"/>
      <c r="S409" s="243"/>
      <c r="T409" s="244"/>
      <c r="AT409" s="245" t="s">
        <v>214</v>
      </c>
      <c r="AU409" s="245" t="s">
        <v>85</v>
      </c>
      <c r="AV409" s="12" t="s">
        <v>85</v>
      </c>
      <c r="AW409" s="12" t="s">
        <v>36</v>
      </c>
      <c r="AX409" s="12" t="s">
        <v>83</v>
      </c>
      <c r="AY409" s="245" t="s">
        <v>199</v>
      </c>
    </row>
    <row r="410" s="1" customFormat="1" ht="16.5" customHeight="1">
      <c r="B410" s="37"/>
      <c r="C410" s="218" t="s">
        <v>1860</v>
      </c>
      <c r="D410" s="218" t="s">
        <v>201</v>
      </c>
      <c r="E410" s="219" t="s">
        <v>620</v>
      </c>
      <c r="F410" s="220" t="s">
        <v>621</v>
      </c>
      <c r="G410" s="221" t="s">
        <v>229</v>
      </c>
      <c r="H410" s="222">
        <v>104</v>
      </c>
      <c r="I410" s="223"/>
      <c r="J410" s="224">
        <f>ROUND(I410*H410,2)</f>
        <v>0</v>
      </c>
      <c r="K410" s="220" t="s">
        <v>205</v>
      </c>
      <c r="L410" s="42"/>
      <c r="M410" s="225" t="s">
        <v>30</v>
      </c>
      <c r="N410" s="226" t="s">
        <v>46</v>
      </c>
      <c r="O410" s="82"/>
      <c r="P410" s="227">
        <f>O410*H410</f>
        <v>0</v>
      </c>
      <c r="Q410" s="227">
        <v>1.6449999999999999E-06</v>
      </c>
      <c r="R410" s="227">
        <f>Q410*H410</f>
        <v>0.00017108</v>
      </c>
      <c r="S410" s="227">
        <v>0</v>
      </c>
      <c r="T410" s="228">
        <f>S410*H410</f>
        <v>0</v>
      </c>
      <c r="AR410" s="229" t="s">
        <v>206</v>
      </c>
      <c r="AT410" s="229" t="s">
        <v>201</v>
      </c>
      <c r="AU410" s="229" t="s">
        <v>85</v>
      </c>
      <c r="AY410" s="16" t="s">
        <v>199</v>
      </c>
      <c r="BE410" s="230">
        <f>IF(N410="základní",J410,0)</f>
        <v>0</v>
      </c>
      <c r="BF410" s="230">
        <f>IF(N410="snížená",J410,0)</f>
        <v>0</v>
      </c>
      <c r="BG410" s="230">
        <f>IF(N410="zákl. přenesená",J410,0)</f>
        <v>0</v>
      </c>
      <c r="BH410" s="230">
        <f>IF(N410="sníž. přenesená",J410,0)</f>
        <v>0</v>
      </c>
      <c r="BI410" s="230">
        <f>IF(N410="nulová",J410,0)</f>
        <v>0</v>
      </c>
      <c r="BJ410" s="16" t="s">
        <v>83</v>
      </c>
      <c r="BK410" s="230">
        <f>ROUND(I410*H410,2)</f>
        <v>0</v>
      </c>
      <c r="BL410" s="16" t="s">
        <v>206</v>
      </c>
      <c r="BM410" s="229" t="s">
        <v>3872</v>
      </c>
    </row>
    <row r="411" s="1" customFormat="1">
      <c r="B411" s="37"/>
      <c r="C411" s="38"/>
      <c r="D411" s="231" t="s">
        <v>208</v>
      </c>
      <c r="E411" s="38"/>
      <c r="F411" s="232" t="s">
        <v>623</v>
      </c>
      <c r="G411" s="38"/>
      <c r="H411" s="38"/>
      <c r="I411" s="144"/>
      <c r="J411" s="38"/>
      <c r="K411" s="38"/>
      <c r="L411" s="42"/>
      <c r="M411" s="233"/>
      <c r="N411" s="82"/>
      <c r="O411" s="82"/>
      <c r="P411" s="82"/>
      <c r="Q411" s="82"/>
      <c r="R411" s="82"/>
      <c r="S411" s="82"/>
      <c r="T411" s="83"/>
      <c r="AT411" s="16" t="s">
        <v>208</v>
      </c>
      <c r="AU411" s="16" t="s">
        <v>85</v>
      </c>
    </row>
    <row r="412" s="1" customFormat="1">
      <c r="B412" s="37"/>
      <c r="C412" s="38"/>
      <c r="D412" s="231" t="s">
        <v>210</v>
      </c>
      <c r="E412" s="38"/>
      <c r="F412" s="234" t="s">
        <v>624</v>
      </c>
      <c r="G412" s="38"/>
      <c r="H412" s="38"/>
      <c r="I412" s="144"/>
      <c r="J412" s="38"/>
      <c r="K412" s="38"/>
      <c r="L412" s="42"/>
      <c r="M412" s="233"/>
      <c r="N412" s="82"/>
      <c r="O412" s="82"/>
      <c r="P412" s="82"/>
      <c r="Q412" s="82"/>
      <c r="R412" s="82"/>
      <c r="S412" s="82"/>
      <c r="T412" s="83"/>
      <c r="AT412" s="16" t="s">
        <v>210</v>
      </c>
      <c r="AU412" s="16" t="s">
        <v>85</v>
      </c>
    </row>
    <row r="413" s="12" customFormat="1">
      <c r="B413" s="235"/>
      <c r="C413" s="236"/>
      <c r="D413" s="231" t="s">
        <v>214</v>
      </c>
      <c r="E413" s="237" t="s">
        <v>30</v>
      </c>
      <c r="F413" s="238" t="s">
        <v>3871</v>
      </c>
      <c r="G413" s="236"/>
      <c r="H413" s="239">
        <v>104</v>
      </c>
      <c r="I413" s="240"/>
      <c r="J413" s="236"/>
      <c r="K413" s="236"/>
      <c r="L413" s="241"/>
      <c r="M413" s="242"/>
      <c r="N413" s="243"/>
      <c r="O413" s="243"/>
      <c r="P413" s="243"/>
      <c r="Q413" s="243"/>
      <c r="R413" s="243"/>
      <c r="S413" s="243"/>
      <c r="T413" s="244"/>
      <c r="AT413" s="245" t="s">
        <v>214</v>
      </c>
      <c r="AU413" s="245" t="s">
        <v>85</v>
      </c>
      <c r="AV413" s="12" t="s">
        <v>85</v>
      </c>
      <c r="AW413" s="12" t="s">
        <v>36</v>
      </c>
      <c r="AX413" s="12" t="s">
        <v>83</v>
      </c>
      <c r="AY413" s="245" t="s">
        <v>199</v>
      </c>
    </row>
    <row r="414" s="1" customFormat="1" ht="16.5" customHeight="1">
      <c r="B414" s="37"/>
      <c r="C414" s="218" t="s">
        <v>1863</v>
      </c>
      <c r="D414" s="218" t="s">
        <v>201</v>
      </c>
      <c r="E414" s="219" t="s">
        <v>3873</v>
      </c>
      <c r="F414" s="220" t="s">
        <v>3874</v>
      </c>
      <c r="G414" s="221" t="s">
        <v>229</v>
      </c>
      <c r="H414" s="222">
        <v>16</v>
      </c>
      <c r="I414" s="223"/>
      <c r="J414" s="224">
        <f>ROUND(I414*H414,2)</f>
        <v>0</v>
      </c>
      <c r="K414" s="220" t="s">
        <v>205</v>
      </c>
      <c r="L414" s="42"/>
      <c r="M414" s="225" t="s">
        <v>30</v>
      </c>
      <c r="N414" s="226" t="s">
        <v>46</v>
      </c>
      <c r="O414" s="82"/>
      <c r="P414" s="227">
        <f>O414*H414</f>
        <v>0</v>
      </c>
      <c r="Q414" s="227">
        <v>0</v>
      </c>
      <c r="R414" s="227">
        <f>Q414*H414</f>
        <v>0</v>
      </c>
      <c r="S414" s="227">
        <v>0.063</v>
      </c>
      <c r="T414" s="228">
        <f>S414*H414</f>
        <v>1.008</v>
      </c>
      <c r="AR414" s="229" t="s">
        <v>206</v>
      </c>
      <c r="AT414" s="229" t="s">
        <v>201</v>
      </c>
      <c r="AU414" s="229" t="s">
        <v>85</v>
      </c>
      <c r="AY414" s="16" t="s">
        <v>199</v>
      </c>
      <c r="BE414" s="230">
        <f>IF(N414="základní",J414,0)</f>
        <v>0</v>
      </c>
      <c r="BF414" s="230">
        <f>IF(N414="snížená",J414,0)</f>
        <v>0</v>
      </c>
      <c r="BG414" s="230">
        <f>IF(N414="zákl. přenesená",J414,0)</f>
        <v>0</v>
      </c>
      <c r="BH414" s="230">
        <f>IF(N414="sníž. přenesená",J414,0)</f>
        <v>0</v>
      </c>
      <c r="BI414" s="230">
        <f>IF(N414="nulová",J414,0)</f>
        <v>0</v>
      </c>
      <c r="BJ414" s="16" t="s">
        <v>83</v>
      </c>
      <c r="BK414" s="230">
        <f>ROUND(I414*H414,2)</f>
        <v>0</v>
      </c>
      <c r="BL414" s="16" t="s">
        <v>206</v>
      </c>
      <c r="BM414" s="229" t="s">
        <v>3875</v>
      </c>
    </row>
    <row r="415" s="1" customFormat="1">
      <c r="B415" s="37"/>
      <c r="C415" s="38"/>
      <c r="D415" s="231" t="s">
        <v>208</v>
      </c>
      <c r="E415" s="38"/>
      <c r="F415" s="232" t="s">
        <v>3876</v>
      </c>
      <c r="G415" s="38"/>
      <c r="H415" s="38"/>
      <c r="I415" s="144"/>
      <c r="J415" s="38"/>
      <c r="K415" s="38"/>
      <c r="L415" s="42"/>
      <c r="M415" s="233"/>
      <c r="N415" s="82"/>
      <c r="O415" s="82"/>
      <c r="P415" s="82"/>
      <c r="Q415" s="82"/>
      <c r="R415" s="82"/>
      <c r="S415" s="82"/>
      <c r="T415" s="83"/>
      <c r="AT415" s="16" t="s">
        <v>208</v>
      </c>
      <c r="AU415" s="16" t="s">
        <v>85</v>
      </c>
    </row>
    <row r="416" s="11" customFormat="1" ht="22.8" customHeight="1">
      <c r="B416" s="202"/>
      <c r="C416" s="203"/>
      <c r="D416" s="204" t="s">
        <v>74</v>
      </c>
      <c r="E416" s="216" t="s">
        <v>232</v>
      </c>
      <c r="F416" s="216" t="s">
        <v>233</v>
      </c>
      <c r="G416" s="203"/>
      <c r="H416" s="203"/>
      <c r="I416" s="206"/>
      <c r="J416" s="217">
        <f>BK416</f>
        <v>0</v>
      </c>
      <c r="K416" s="203"/>
      <c r="L416" s="208"/>
      <c r="M416" s="209"/>
      <c r="N416" s="210"/>
      <c r="O416" s="210"/>
      <c r="P416" s="211">
        <f>SUM(P417:P437)</f>
        <v>0</v>
      </c>
      <c r="Q416" s="210"/>
      <c r="R416" s="211">
        <f>SUM(R417:R437)</f>
        <v>0</v>
      </c>
      <c r="S416" s="210"/>
      <c r="T416" s="212">
        <f>SUM(T417:T437)</f>
        <v>0</v>
      </c>
      <c r="AR416" s="213" t="s">
        <v>83</v>
      </c>
      <c r="AT416" s="214" t="s">
        <v>74</v>
      </c>
      <c r="AU416" s="214" t="s">
        <v>83</v>
      </c>
      <c r="AY416" s="213" t="s">
        <v>199</v>
      </c>
      <c r="BK416" s="215">
        <f>SUM(BK417:BK437)</f>
        <v>0</v>
      </c>
    </row>
    <row r="417" s="1" customFormat="1" ht="16.5" customHeight="1">
      <c r="B417" s="37"/>
      <c r="C417" s="218" t="s">
        <v>3109</v>
      </c>
      <c r="D417" s="218" t="s">
        <v>201</v>
      </c>
      <c r="E417" s="219" t="s">
        <v>680</v>
      </c>
      <c r="F417" s="220" t="s">
        <v>681</v>
      </c>
      <c r="G417" s="221" t="s">
        <v>236</v>
      </c>
      <c r="H417" s="222">
        <v>79.408000000000001</v>
      </c>
      <c r="I417" s="223"/>
      <c r="J417" s="224">
        <f>ROUND(I417*H417,2)</f>
        <v>0</v>
      </c>
      <c r="K417" s="220" t="s">
        <v>205</v>
      </c>
      <c r="L417" s="42"/>
      <c r="M417" s="225" t="s">
        <v>30</v>
      </c>
      <c r="N417" s="226" t="s">
        <v>46</v>
      </c>
      <c r="O417" s="82"/>
      <c r="P417" s="227">
        <f>O417*H417</f>
        <v>0</v>
      </c>
      <c r="Q417" s="227">
        <v>0</v>
      </c>
      <c r="R417" s="227">
        <f>Q417*H417</f>
        <v>0</v>
      </c>
      <c r="S417" s="227">
        <v>0</v>
      </c>
      <c r="T417" s="228">
        <f>S417*H417</f>
        <v>0</v>
      </c>
      <c r="AR417" s="229" t="s">
        <v>206</v>
      </c>
      <c r="AT417" s="229" t="s">
        <v>201</v>
      </c>
      <c r="AU417" s="229" t="s">
        <v>85</v>
      </c>
      <c r="AY417" s="16" t="s">
        <v>199</v>
      </c>
      <c r="BE417" s="230">
        <f>IF(N417="základní",J417,0)</f>
        <v>0</v>
      </c>
      <c r="BF417" s="230">
        <f>IF(N417="snížená",J417,0)</f>
        <v>0</v>
      </c>
      <c r="BG417" s="230">
        <f>IF(N417="zákl. přenesená",J417,0)</f>
        <v>0</v>
      </c>
      <c r="BH417" s="230">
        <f>IF(N417="sníž. přenesená",J417,0)</f>
        <v>0</v>
      </c>
      <c r="BI417" s="230">
        <f>IF(N417="nulová",J417,0)</f>
        <v>0</v>
      </c>
      <c r="BJ417" s="16" t="s">
        <v>83</v>
      </c>
      <c r="BK417" s="230">
        <f>ROUND(I417*H417,2)</f>
        <v>0</v>
      </c>
      <c r="BL417" s="16" t="s">
        <v>206</v>
      </c>
      <c r="BM417" s="229" t="s">
        <v>3877</v>
      </c>
    </row>
    <row r="418" s="1" customFormat="1">
      <c r="B418" s="37"/>
      <c r="C418" s="38"/>
      <c r="D418" s="231" t="s">
        <v>208</v>
      </c>
      <c r="E418" s="38"/>
      <c r="F418" s="232" t="s">
        <v>683</v>
      </c>
      <c r="G418" s="38"/>
      <c r="H418" s="38"/>
      <c r="I418" s="144"/>
      <c r="J418" s="38"/>
      <c r="K418" s="38"/>
      <c r="L418" s="42"/>
      <c r="M418" s="233"/>
      <c r="N418" s="82"/>
      <c r="O418" s="82"/>
      <c r="P418" s="82"/>
      <c r="Q418" s="82"/>
      <c r="R418" s="82"/>
      <c r="S418" s="82"/>
      <c r="T418" s="83"/>
      <c r="AT418" s="16" t="s">
        <v>208</v>
      </c>
      <c r="AU418" s="16" t="s">
        <v>85</v>
      </c>
    </row>
    <row r="419" s="1" customFormat="1">
      <c r="B419" s="37"/>
      <c r="C419" s="38"/>
      <c r="D419" s="231" t="s">
        <v>210</v>
      </c>
      <c r="E419" s="38"/>
      <c r="F419" s="234" t="s">
        <v>239</v>
      </c>
      <c r="G419" s="38"/>
      <c r="H419" s="38"/>
      <c r="I419" s="144"/>
      <c r="J419" s="38"/>
      <c r="K419" s="38"/>
      <c r="L419" s="42"/>
      <c r="M419" s="233"/>
      <c r="N419" s="82"/>
      <c r="O419" s="82"/>
      <c r="P419" s="82"/>
      <c r="Q419" s="82"/>
      <c r="R419" s="82"/>
      <c r="S419" s="82"/>
      <c r="T419" s="83"/>
      <c r="AT419" s="16" t="s">
        <v>210</v>
      </c>
      <c r="AU419" s="16" t="s">
        <v>85</v>
      </c>
    </row>
    <row r="420" s="1" customFormat="1" ht="16.5" customHeight="1">
      <c r="B420" s="37"/>
      <c r="C420" s="218" t="s">
        <v>3113</v>
      </c>
      <c r="D420" s="218" t="s">
        <v>201</v>
      </c>
      <c r="E420" s="219" t="s">
        <v>694</v>
      </c>
      <c r="F420" s="220" t="s">
        <v>695</v>
      </c>
      <c r="G420" s="221" t="s">
        <v>236</v>
      </c>
      <c r="H420" s="222">
        <v>873.48800000000006</v>
      </c>
      <c r="I420" s="223"/>
      <c r="J420" s="224">
        <f>ROUND(I420*H420,2)</f>
        <v>0</v>
      </c>
      <c r="K420" s="220" t="s">
        <v>205</v>
      </c>
      <c r="L420" s="42"/>
      <c r="M420" s="225" t="s">
        <v>30</v>
      </c>
      <c r="N420" s="226" t="s">
        <v>46</v>
      </c>
      <c r="O420" s="82"/>
      <c r="P420" s="227">
        <f>O420*H420</f>
        <v>0</v>
      </c>
      <c r="Q420" s="227">
        <v>0</v>
      </c>
      <c r="R420" s="227">
        <f>Q420*H420</f>
        <v>0</v>
      </c>
      <c r="S420" s="227">
        <v>0</v>
      </c>
      <c r="T420" s="228">
        <f>S420*H420</f>
        <v>0</v>
      </c>
      <c r="AR420" s="229" t="s">
        <v>206</v>
      </c>
      <c r="AT420" s="229" t="s">
        <v>201</v>
      </c>
      <c r="AU420" s="229" t="s">
        <v>85</v>
      </c>
      <c r="AY420" s="16" t="s">
        <v>199</v>
      </c>
      <c r="BE420" s="230">
        <f>IF(N420="základní",J420,0)</f>
        <v>0</v>
      </c>
      <c r="BF420" s="230">
        <f>IF(N420="snížená",J420,0)</f>
        <v>0</v>
      </c>
      <c r="BG420" s="230">
        <f>IF(N420="zákl. přenesená",J420,0)</f>
        <v>0</v>
      </c>
      <c r="BH420" s="230">
        <f>IF(N420="sníž. přenesená",J420,0)</f>
        <v>0</v>
      </c>
      <c r="BI420" s="230">
        <f>IF(N420="nulová",J420,0)</f>
        <v>0</v>
      </c>
      <c r="BJ420" s="16" t="s">
        <v>83</v>
      </c>
      <c r="BK420" s="230">
        <f>ROUND(I420*H420,2)</f>
        <v>0</v>
      </c>
      <c r="BL420" s="16" t="s">
        <v>206</v>
      </c>
      <c r="BM420" s="229" t="s">
        <v>3878</v>
      </c>
    </row>
    <row r="421" s="1" customFormat="1">
      <c r="B421" s="37"/>
      <c r="C421" s="38"/>
      <c r="D421" s="231" t="s">
        <v>208</v>
      </c>
      <c r="E421" s="38"/>
      <c r="F421" s="232" t="s">
        <v>246</v>
      </c>
      <c r="G421" s="38"/>
      <c r="H421" s="38"/>
      <c r="I421" s="144"/>
      <c r="J421" s="38"/>
      <c r="K421" s="38"/>
      <c r="L421" s="42"/>
      <c r="M421" s="233"/>
      <c r="N421" s="82"/>
      <c r="O421" s="82"/>
      <c r="P421" s="82"/>
      <c r="Q421" s="82"/>
      <c r="R421" s="82"/>
      <c r="S421" s="82"/>
      <c r="T421" s="83"/>
      <c r="AT421" s="16" t="s">
        <v>208</v>
      </c>
      <c r="AU421" s="16" t="s">
        <v>85</v>
      </c>
    </row>
    <row r="422" s="1" customFormat="1">
      <c r="B422" s="37"/>
      <c r="C422" s="38"/>
      <c r="D422" s="231" t="s">
        <v>210</v>
      </c>
      <c r="E422" s="38"/>
      <c r="F422" s="234" t="s">
        <v>239</v>
      </c>
      <c r="G422" s="38"/>
      <c r="H422" s="38"/>
      <c r="I422" s="144"/>
      <c r="J422" s="38"/>
      <c r="K422" s="38"/>
      <c r="L422" s="42"/>
      <c r="M422" s="233"/>
      <c r="N422" s="82"/>
      <c r="O422" s="82"/>
      <c r="P422" s="82"/>
      <c r="Q422" s="82"/>
      <c r="R422" s="82"/>
      <c r="S422" s="82"/>
      <c r="T422" s="83"/>
      <c r="AT422" s="16" t="s">
        <v>210</v>
      </c>
      <c r="AU422" s="16" t="s">
        <v>85</v>
      </c>
    </row>
    <row r="423" s="1" customFormat="1" ht="16.5" customHeight="1">
      <c r="B423" s="37"/>
      <c r="C423" s="218" t="s">
        <v>3116</v>
      </c>
      <c r="D423" s="218" t="s">
        <v>201</v>
      </c>
      <c r="E423" s="219" t="s">
        <v>248</v>
      </c>
      <c r="F423" s="220" t="s">
        <v>249</v>
      </c>
      <c r="G423" s="221" t="s">
        <v>236</v>
      </c>
      <c r="H423" s="222">
        <v>79.408000000000001</v>
      </c>
      <c r="I423" s="223"/>
      <c r="J423" s="224">
        <f>ROUND(I423*H423,2)</f>
        <v>0</v>
      </c>
      <c r="K423" s="220" t="s">
        <v>205</v>
      </c>
      <c r="L423" s="42"/>
      <c r="M423" s="225" t="s">
        <v>30</v>
      </c>
      <c r="N423" s="226" t="s">
        <v>46</v>
      </c>
      <c r="O423" s="82"/>
      <c r="P423" s="227">
        <f>O423*H423</f>
        <v>0</v>
      </c>
      <c r="Q423" s="227">
        <v>0</v>
      </c>
      <c r="R423" s="227">
        <f>Q423*H423</f>
        <v>0</v>
      </c>
      <c r="S423" s="227">
        <v>0</v>
      </c>
      <c r="T423" s="228">
        <f>S423*H423</f>
        <v>0</v>
      </c>
      <c r="AR423" s="229" t="s">
        <v>206</v>
      </c>
      <c r="AT423" s="229" t="s">
        <v>201</v>
      </c>
      <c r="AU423" s="229" t="s">
        <v>85</v>
      </c>
      <c r="AY423" s="16" t="s">
        <v>199</v>
      </c>
      <c r="BE423" s="230">
        <f>IF(N423="základní",J423,0)</f>
        <v>0</v>
      </c>
      <c r="BF423" s="230">
        <f>IF(N423="snížená",J423,0)</f>
        <v>0</v>
      </c>
      <c r="BG423" s="230">
        <f>IF(N423="zákl. přenesená",J423,0)</f>
        <v>0</v>
      </c>
      <c r="BH423" s="230">
        <f>IF(N423="sníž. přenesená",J423,0)</f>
        <v>0</v>
      </c>
      <c r="BI423" s="230">
        <f>IF(N423="nulová",J423,0)</f>
        <v>0</v>
      </c>
      <c r="BJ423" s="16" t="s">
        <v>83</v>
      </c>
      <c r="BK423" s="230">
        <f>ROUND(I423*H423,2)</f>
        <v>0</v>
      </c>
      <c r="BL423" s="16" t="s">
        <v>206</v>
      </c>
      <c r="BM423" s="229" t="s">
        <v>3879</v>
      </c>
    </row>
    <row r="424" s="1" customFormat="1">
      <c r="B424" s="37"/>
      <c r="C424" s="38"/>
      <c r="D424" s="231" t="s">
        <v>208</v>
      </c>
      <c r="E424" s="38"/>
      <c r="F424" s="232" t="s">
        <v>251</v>
      </c>
      <c r="G424" s="38"/>
      <c r="H424" s="38"/>
      <c r="I424" s="144"/>
      <c r="J424" s="38"/>
      <c r="K424" s="38"/>
      <c r="L424" s="42"/>
      <c r="M424" s="233"/>
      <c r="N424" s="82"/>
      <c r="O424" s="82"/>
      <c r="P424" s="82"/>
      <c r="Q424" s="82"/>
      <c r="R424" s="82"/>
      <c r="S424" s="82"/>
      <c r="T424" s="83"/>
      <c r="AT424" s="16" t="s">
        <v>208</v>
      </c>
      <c r="AU424" s="16" t="s">
        <v>85</v>
      </c>
    </row>
    <row r="425" s="1" customFormat="1">
      <c r="B425" s="37"/>
      <c r="C425" s="38"/>
      <c r="D425" s="231" t="s">
        <v>210</v>
      </c>
      <c r="E425" s="38"/>
      <c r="F425" s="234" t="s">
        <v>252</v>
      </c>
      <c r="G425" s="38"/>
      <c r="H425" s="38"/>
      <c r="I425" s="144"/>
      <c r="J425" s="38"/>
      <c r="K425" s="38"/>
      <c r="L425" s="42"/>
      <c r="M425" s="233"/>
      <c r="N425" s="82"/>
      <c r="O425" s="82"/>
      <c r="P425" s="82"/>
      <c r="Q425" s="82"/>
      <c r="R425" s="82"/>
      <c r="S425" s="82"/>
      <c r="T425" s="83"/>
      <c r="AT425" s="16" t="s">
        <v>210</v>
      </c>
      <c r="AU425" s="16" t="s">
        <v>85</v>
      </c>
    </row>
    <row r="426" s="1" customFormat="1" ht="16.5" customHeight="1">
      <c r="B426" s="37"/>
      <c r="C426" s="218" t="s">
        <v>3118</v>
      </c>
      <c r="D426" s="218" t="s">
        <v>201</v>
      </c>
      <c r="E426" s="219" t="s">
        <v>722</v>
      </c>
      <c r="F426" s="220" t="s">
        <v>723</v>
      </c>
      <c r="G426" s="221" t="s">
        <v>236</v>
      </c>
      <c r="H426" s="222">
        <v>16.015999999999998</v>
      </c>
      <c r="I426" s="223"/>
      <c r="J426" s="224">
        <f>ROUND(I426*H426,2)</f>
        <v>0</v>
      </c>
      <c r="K426" s="220" t="s">
        <v>205</v>
      </c>
      <c r="L426" s="42"/>
      <c r="M426" s="225" t="s">
        <v>30</v>
      </c>
      <c r="N426" s="226" t="s">
        <v>46</v>
      </c>
      <c r="O426" s="82"/>
      <c r="P426" s="227">
        <f>O426*H426</f>
        <v>0</v>
      </c>
      <c r="Q426" s="227">
        <v>0</v>
      </c>
      <c r="R426" s="227">
        <f>Q426*H426</f>
        <v>0</v>
      </c>
      <c r="S426" s="227">
        <v>0</v>
      </c>
      <c r="T426" s="228">
        <f>S426*H426</f>
        <v>0</v>
      </c>
      <c r="AR426" s="229" t="s">
        <v>206</v>
      </c>
      <c r="AT426" s="229" t="s">
        <v>201</v>
      </c>
      <c r="AU426" s="229" t="s">
        <v>85</v>
      </c>
      <c r="AY426" s="16" t="s">
        <v>199</v>
      </c>
      <c r="BE426" s="230">
        <f>IF(N426="základní",J426,0)</f>
        <v>0</v>
      </c>
      <c r="BF426" s="230">
        <f>IF(N426="snížená",J426,0)</f>
        <v>0</v>
      </c>
      <c r="BG426" s="230">
        <f>IF(N426="zákl. přenesená",J426,0)</f>
        <v>0</v>
      </c>
      <c r="BH426" s="230">
        <f>IF(N426="sníž. přenesená",J426,0)</f>
        <v>0</v>
      </c>
      <c r="BI426" s="230">
        <f>IF(N426="nulová",J426,0)</f>
        <v>0</v>
      </c>
      <c r="BJ426" s="16" t="s">
        <v>83</v>
      </c>
      <c r="BK426" s="230">
        <f>ROUND(I426*H426,2)</f>
        <v>0</v>
      </c>
      <c r="BL426" s="16" t="s">
        <v>206</v>
      </c>
      <c r="BM426" s="229" t="s">
        <v>3880</v>
      </c>
    </row>
    <row r="427" s="1" customFormat="1">
      <c r="B427" s="37"/>
      <c r="C427" s="38"/>
      <c r="D427" s="231" t="s">
        <v>208</v>
      </c>
      <c r="E427" s="38"/>
      <c r="F427" s="232" t="s">
        <v>725</v>
      </c>
      <c r="G427" s="38"/>
      <c r="H427" s="38"/>
      <c r="I427" s="144"/>
      <c r="J427" s="38"/>
      <c r="K427" s="38"/>
      <c r="L427" s="42"/>
      <c r="M427" s="233"/>
      <c r="N427" s="82"/>
      <c r="O427" s="82"/>
      <c r="P427" s="82"/>
      <c r="Q427" s="82"/>
      <c r="R427" s="82"/>
      <c r="S427" s="82"/>
      <c r="T427" s="83"/>
      <c r="AT427" s="16" t="s">
        <v>208</v>
      </c>
      <c r="AU427" s="16" t="s">
        <v>85</v>
      </c>
    </row>
    <row r="428" s="1" customFormat="1">
      <c r="B428" s="37"/>
      <c r="C428" s="38"/>
      <c r="D428" s="231" t="s">
        <v>210</v>
      </c>
      <c r="E428" s="38"/>
      <c r="F428" s="234" t="s">
        <v>259</v>
      </c>
      <c r="G428" s="38"/>
      <c r="H428" s="38"/>
      <c r="I428" s="144"/>
      <c r="J428" s="38"/>
      <c r="K428" s="38"/>
      <c r="L428" s="42"/>
      <c r="M428" s="233"/>
      <c r="N428" s="82"/>
      <c r="O428" s="82"/>
      <c r="P428" s="82"/>
      <c r="Q428" s="82"/>
      <c r="R428" s="82"/>
      <c r="S428" s="82"/>
      <c r="T428" s="83"/>
      <c r="AT428" s="16" t="s">
        <v>210</v>
      </c>
      <c r="AU428" s="16" t="s">
        <v>85</v>
      </c>
    </row>
    <row r="429" s="12" customFormat="1">
      <c r="B429" s="235"/>
      <c r="C429" s="236"/>
      <c r="D429" s="231" t="s">
        <v>214</v>
      </c>
      <c r="E429" s="237" t="s">
        <v>30</v>
      </c>
      <c r="F429" s="238" t="s">
        <v>3881</v>
      </c>
      <c r="G429" s="236"/>
      <c r="H429" s="239">
        <v>16.015999999999998</v>
      </c>
      <c r="I429" s="240"/>
      <c r="J429" s="236"/>
      <c r="K429" s="236"/>
      <c r="L429" s="241"/>
      <c r="M429" s="242"/>
      <c r="N429" s="243"/>
      <c r="O429" s="243"/>
      <c r="P429" s="243"/>
      <c r="Q429" s="243"/>
      <c r="R429" s="243"/>
      <c r="S429" s="243"/>
      <c r="T429" s="244"/>
      <c r="AT429" s="245" t="s">
        <v>214</v>
      </c>
      <c r="AU429" s="245" t="s">
        <v>85</v>
      </c>
      <c r="AV429" s="12" t="s">
        <v>85</v>
      </c>
      <c r="AW429" s="12" t="s">
        <v>36</v>
      </c>
      <c r="AX429" s="12" t="s">
        <v>83</v>
      </c>
      <c r="AY429" s="245" t="s">
        <v>199</v>
      </c>
    </row>
    <row r="430" s="1" customFormat="1" ht="16.5" customHeight="1">
      <c r="B430" s="37"/>
      <c r="C430" s="218" t="s">
        <v>3120</v>
      </c>
      <c r="D430" s="218" t="s">
        <v>201</v>
      </c>
      <c r="E430" s="219" t="s">
        <v>727</v>
      </c>
      <c r="F430" s="220" t="s">
        <v>728</v>
      </c>
      <c r="G430" s="221" t="s">
        <v>236</v>
      </c>
      <c r="H430" s="222">
        <v>42.223999999999997</v>
      </c>
      <c r="I430" s="223"/>
      <c r="J430" s="224">
        <f>ROUND(I430*H430,2)</f>
        <v>0</v>
      </c>
      <c r="K430" s="220" t="s">
        <v>205</v>
      </c>
      <c r="L430" s="42"/>
      <c r="M430" s="225" t="s">
        <v>30</v>
      </c>
      <c r="N430" s="226" t="s">
        <v>46</v>
      </c>
      <c r="O430" s="82"/>
      <c r="P430" s="227">
        <f>O430*H430</f>
        <v>0</v>
      </c>
      <c r="Q430" s="227">
        <v>0</v>
      </c>
      <c r="R430" s="227">
        <f>Q430*H430</f>
        <v>0</v>
      </c>
      <c r="S430" s="227">
        <v>0</v>
      </c>
      <c r="T430" s="228">
        <f>S430*H430</f>
        <v>0</v>
      </c>
      <c r="AR430" s="229" t="s">
        <v>206</v>
      </c>
      <c r="AT430" s="229" t="s">
        <v>201</v>
      </c>
      <c r="AU430" s="229" t="s">
        <v>85</v>
      </c>
      <c r="AY430" s="16" t="s">
        <v>199</v>
      </c>
      <c r="BE430" s="230">
        <f>IF(N430="základní",J430,0)</f>
        <v>0</v>
      </c>
      <c r="BF430" s="230">
        <f>IF(N430="snížená",J430,0)</f>
        <v>0</v>
      </c>
      <c r="BG430" s="230">
        <f>IF(N430="zákl. přenesená",J430,0)</f>
        <v>0</v>
      </c>
      <c r="BH430" s="230">
        <f>IF(N430="sníž. přenesená",J430,0)</f>
        <v>0</v>
      </c>
      <c r="BI430" s="230">
        <f>IF(N430="nulová",J430,0)</f>
        <v>0</v>
      </c>
      <c r="BJ430" s="16" t="s">
        <v>83</v>
      </c>
      <c r="BK430" s="230">
        <f>ROUND(I430*H430,2)</f>
        <v>0</v>
      </c>
      <c r="BL430" s="16" t="s">
        <v>206</v>
      </c>
      <c r="BM430" s="229" t="s">
        <v>3882</v>
      </c>
    </row>
    <row r="431" s="1" customFormat="1">
      <c r="B431" s="37"/>
      <c r="C431" s="38"/>
      <c r="D431" s="231" t="s">
        <v>208</v>
      </c>
      <c r="E431" s="38"/>
      <c r="F431" s="232" t="s">
        <v>593</v>
      </c>
      <c r="G431" s="38"/>
      <c r="H431" s="38"/>
      <c r="I431" s="144"/>
      <c r="J431" s="38"/>
      <c r="K431" s="38"/>
      <c r="L431" s="42"/>
      <c r="M431" s="233"/>
      <c r="N431" s="82"/>
      <c r="O431" s="82"/>
      <c r="P431" s="82"/>
      <c r="Q431" s="82"/>
      <c r="R431" s="82"/>
      <c r="S431" s="82"/>
      <c r="T431" s="83"/>
      <c r="AT431" s="16" t="s">
        <v>208</v>
      </c>
      <c r="AU431" s="16" t="s">
        <v>85</v>
      </c>
    </row>
    <row r="432" s="1" customFormat="1">
      <c r="B432" s="37"/>
      <c r="C432" s="38"/>
      <c r="D432" s="231" t="s">
        <v>210</v>
      </c>
      <c r="E432" s="38"/>
      <c r="F432" s="234" t="s">
        <v>259</v>
      </c>
      <c r="G432" s="38"/>
      <c r="H432" s="38"/>
      <c r="I432" s="144"/>
      <c r="J432" s="38"/>
      <c r="K432" s="38"/>
      <c r="L432" s="42"/>
      <c r="M432" s="233"/>
      <c r="N432" s="82"/>
      <c r="O432" s="82"/>
      <c r="P432" s="82"/>
      <c r="Q432" s="82"/>
      <c r="R432" s="82"/>
      <c r="S432" s="82"/>
      <c r="T432" s="83"/>
      <c r="AT432" s="16" t="s">
        <v>210</v>
      </c>
      <c r="AU432" s="16" t="s">
        <v>85</v>
      </c>
    </row>
    <row r="433" s="12" customFormat="1">
      <c r="B433" s="235"/>
      <c r="C433" s="236"/>
      <c r="D433" s="231" t="s">
        <v>214</v>
      </c>
      <c r="E433" s="237" t="s">
        <v>30</v>
      </c>
      <c r="F433" s="238" t="s">
        <v>3883</v>
      </c>
      <c r="G433" s="236"/>
      <c r="H433" s="239">
        <v>42.223999999999997</v>
      </c>
      <c r="I433" s="240"/>
      <c r="J433" s="236"/>
      <c r="K433" s="236"/>
      <c r="L433" s="241"/>
      <c r="M433" s="242"/>
      <c r="N433" s="243"/>
      <c r="O433" s="243"/>
      <c r="P433" s="243"/>
      <c r="Q433" s="243"/>
      <c r="R433" s="243"/>
      <c r="S433" s="243"/>
      <c r="T433" s="244"/>
      <c r="AT433" s="245" t="s">
        <v>214</v>
      </c>
      <c r="AU433" s="245" t="s">
        <v>85</v>
      </c>
      <c r="AV433" s="12" t="s">
        <v>85</v>
      </c>
      <c r="AW433" s="12" t="s">
        <v>36</v>
      </c>
      <c r="AX433" s="12" t="s">
        <v>75</v>
      </c>
      <c r="AY433" s="245" t="s">
        <v>199</v>
      </c>
    </row>
    <row r="434" s="13" customFormat="1">
      <c r="B434" s="246"/>
      <c r="C434" s="247"/>
      <c r="D434" s="231" t="s">
        <v>214</v>
      </c>
      <c r="E434" s="248" t="s">
        <v>30</v>
      </c>
      <c r="F434" s="249" t="s">
        <v>216</v>
      </c>
      <c r="G434" s="247"/>
      <c r="H434" s="250">
        <v>42.223999999999997</v>
      </c>
      <c r="I434" s="251"/>
      <c r="J434" s="247"/>
      <c r="K434" s="247"/>
      <c r="L434" s="252"/>
      <c r="M434" s="253"/>
      <c r="N434" s="254"/>
      <c r="O434" s="254"/>
      <c r="P434" s="254"/>
      <c r="Q434" s="254"/>
      <c r="R434" s="254"/>
      <c r="S434" s="254"/>
      <c r="T434" s="255"/>
      <c r="AT434" s="256" t="s">
        <v>214</v>
      </c>
      <c r="AU434" s="256" t="s">
        <v>85</v>
      </c>
      <c r="AV434" s="13" t="s">
        <v>206</v>
      </c>
      <c r="AW434" s="13" t="s">
        <v>4</v>
      </c>
      <c r="AX434" s="13" t="s">
        <v>83</v>
      </c>
      <c r="AY434" s="256" t="s">
        <v>199</v>
      </c>
    </row>
    <row r="435" s="1" customFormat="1" ht="16.5" customHeight="1">
      <c r="B435" s="37"/>
      <c r="C435" s="218" t="s">
        <v>3122</v>
      </c>
      <c r="D435" s="218" t="s">
        <v>201</v>
      </c>
      <c r="E435" s="219" t="s">
        <v>3884</v>
      </c>
      <c r="F435" s="220" t="s">
        <v>3885</v>
      </c>
      <c r="G435" s="221" t="s">
        <v>236</v>
      </c>
      <c r="H435" s="222">
        <v>1.008</v>
      </c>
      <c r="I435" s="223"/>
      <c r="J435" s="224">
        <f>ROUND(I435*H435,2)</f>
        <v>0</v>
      </c>
      <c r="K435" s="220" t="s">
        <v>205</v>
      </c>
      <c r="L435" s="42"/>
      <c r="M435" s="225" t="s">
        <v>30</v>
      </c>
      <c r="N435" s="226" t="s">
        <v>46</v>
      </c>
      <c r="O435" s="82"/>
      <c r="P435" s="227">
        <f>O435*H435</f>
        <v>0</v>
      </c>
      <c r="Q435" s="227">
        <v>0</v>
      </c>
      <c r="R435" s="227">
        <f>Q435*H435</f>
        <v>0</v>
      </c>
      <c r="S435" s="227">
        <v>0</v>
      </c>
      <c r="T435" s="228">
        <f>S435*H435</f>
        <v>0</v>
      </c>
      <c r="AR435" s="229" t="s">
        <v>206</v>
      </c>
      <c r="AT435" s="229" t="s">
        <v>201</v>
      </c>
      <c r="AU435" s="229" t="s">
        <v>85</v>
      </c>
      <c r="AY435" s="16" t="s">
        <v>199</v>
      </c>
      <c r="BE435" s="230">
        <f>IF(N435="základní",J435,0)</f>
        <v>0</v>
      </c>
      <c r="BF435" s="230">
        <f>IF(N435="snížená",J435,0)</f>
        <v>0</v>
      </c>
      <c r="BG435" s="230">
        <f>IF(N435="zákl. přenesená",J435,0)</f>
        <v>0</v>
      </c>
      <c r="BH435" s="230">
        <f>IF(N435="sníž. přenesená",J435,0)</f>
        <v>0</v>
      </c>
      <c r="BI435" s="230">
        <f>IF(N435="nulová",J435,0)</f>
        <v>0</v>
      </c>
      <c r="BJ435" s="16" t="s">
        <v>83</v>
      </c>
      <c r="BK435" s="230">
        <f>ROUND(I435*H435,2)</f>
        <v>0</v>
      </c>
      <c r="BL435" s="16" t="s">
        <v>206</v>
      </c>
      <c r="BM435" s="229" t="s">
        <v>3886</v>
      </c>
    </row>
    <row r="436" s="1" customFormat="1">
      <c r="B436" s="37"/>
      <c r="C436" s="38"/>
      <c r="D436" s="231" t="s">
        <v>208</v>
      </c>
      <c r="E436" s="38"/>
      <c r="F436" s="232" t="s">
        <v>3887</v>
      </c>
      <c r="G436" s="38"/>
      <c r="H436" s="38"/>
      <c r="I436" s="144"/>
      <c r="J436" s="38"/>
      <c r="K436" s="38"/>
      <c r="L436" s="42"/>
      <c r="M436" s="233"/>
      <c r="N436" s="82"/>
      <c r="O436" s="82"/>
      <c r="P436" s="82"/>
      <c r="Q436" s="82"/>
      <c r="R436" s="82"/>
      <c r="S436" s="82"/>
      <c r="T436" s="83"/>
      <c r="AT436" s="16" t="s">
        <v>208</v>
      </c>
      <c r="AU436" s="16" t="s">
        <v>85</v>
      </c>
    </row>
    <row r="437" s="1" customFormat="1">
      <c r="B437" s="37"/>
      <c r="C437" s="38"/>
      <c r="D437" s="231" t="s">
        <v>210</v>
      </c>
      <c r="E437" s="38"/>
      <c r="F437" s="234" t="s">
        <v>664</v>
      </c>
      <c r="G437" s="38"/>
      <c r="H437" s="38"/>
      <c r="I437" s="144"/>
      <c r="J437" s="38"/>
      <c r="K437" s="38"/>
      <c r="L437" s="42"/>
      <c r="M437" s="233"/>
      <c r="N437" s="82"/>
      <c r="O437" s="82"/>
      <c r="P437" s="82"/>
      <c r="Q437" s="82"/>
      <c r="R437" s="82"/>
      <c r="S437" s="82"/>
      <c r="T437" s="83"/>
      <c r="AT437" s="16" t="s">
        <v>210</v>
      </c>
      <c r="AU437" s="16" t="s">
        <v>85</v>
      </c>
    </row>
    <row r="438" s="11" customFormat="1" ht="22.8" customHeight="1">
      <c r="B438" s="202"/>
      <c r="C438" s="203"/>
      <c r="D438" s="204" t="s">
        <v>74</v>
      </c>
      <c r="E438" s="216" t="s">
        <v>261</v>
      </c>
      <c r="F438" s="216" t="s">
        <v>262</v>
      </c>
      <c r="G438" s="203"/>
      <c r="H438" s="203"/>
      <c r="I438" s="206"/>
      <c r="J438" s="217">
        <f>BK438</f>
        <v>0</v>
      </c>
      <c r="K438" s="203"/>
      <c r="L438" s="208"/>
      <c r="M438" s="209"/>
      <c r="N438" s="210"/>
      <c r="O438" s="210"/>
      <c r="P438" s="211">
        <f>SUM(P439:P441)</f>
        <v>0</v>
      </c>
      <c r="Q438" s="210"/>
      <c r="R438" s="211">
        <f>SUM(R439:R441)</f>
        <v>0</v>
      </c>
      <c r="S438" s="210"/>
      <c r="T438" s="212">
        <f>SUM(T439:T441)</f>
        <v>0</v>
      </c>
      <c r="AR438" s="213" t="s">
        <v>83</v>
      </c>
      <c r="AT438" s="214" t="s">
        <v>74</v>
      </c>
      <c r="AU438" s="214" t="s">
        <v>83</v>
      </c>
      <c r="AY438" s="213" t="s">
        <v>199</v>
      </c>
      <c r="BK438" s="215">
        <f>SUM(BK439:BK441)</f>
        <v>0</v>
      </c>
    </row>
    <row r="439" s="1" customFormat="1" ht="16.5" customHeight="1">
      <c r="B439" s="37"/>
      <c r="C439" s="218" t="s">
        <v>2064</v>
      </c>
      <c r="D439" s="218" t="s">
        <v>201</v>
      </c>
      <c r="E439" s="219" t="s">
        <v>1491</v>
      </c>
      <c r="F439" s="220" t="s">
        <v>1492</v>
      </c>
      <c r="G439" s="221" t="s">
        <v>236</v>
      </c>
      <c r="H439" s="222">
        <v>38.908000000000001</v>
      </c>
      <c r="I439" s="223"/>
      <c r="J439" s="224">
        <f>ROUND(I439*H439,2)</f>
        <v>0</v>
      </c>
      <c r="K439" s="220" t="s">
        <v>205</v>
      </c>
      <c r="L439" s="42"/>
      <c r="M439" s="225" t="s">
        <v>30</v>
      </c>
      <c r="N439" s="226" t="s">
        <v>46</v>
      </c>
      <c r="O439" s="82"/>
      <c r="P439" s="227">
        <f>O439*H439</f>
        <v>0</v>
      </c>
      <c r="Q439" s="227">
        <v>0</v>
      </c>
      <c r="R439" s="227">
        <f>Q439*H439</f>
        <v>0</v>
      </c>
      <c r="S439" s="227">
        <v>0</v>
      </c>
      <c r="T439" s="228">
        <f>S439*H439</f>
        <v>0</v>
      </c>
      <c r="AR439" s="229" t="s">
        <v>206</v>
      </c>
      <c r="AT439" s="229" t="s">
        <v>201</v>
      </c>
      <c r="AU439" s="229" t="s">
        <v>85</v>
      </c>
      <c r="AY439" s="16" t="s">
        <v>199</v>
      </c>
      <c r="BE439" s="230">
        <f>IF(N439="základní",J439,0)</f>
        <v>0</v>
      </c>
      <c r="BF439" s="230">
        <f>IF(N439="snížená",J439,0)</f>
        <v>0</v>
      </c>
      <c r="BG439" s="230">
        <f>IF(N439="zákl. přenesená",J439,0)</f>
        <v>0</v>
      </c>
      <c r="BH439" s="230">
        <f>IF(N439="sníž. přenesená",J439,0)</f>
        <v>0</v>
      </c>
      <c r="BI439" s="230">
        <f>IF(N439="nulová",J439,0)</f>
        <v>0</v>
      </c>
      <c r="BJ439" s="16" t="s">
        <v>83</v>
      </c>
      <c r="BK439" s="230">
        <f>ROUND(I439*H439,2)</f>
        <v>0</v>
      </c>
      <c r="BL439" s="16" t="s">
        <v>206</v>
      </c>
      <c r="BM439" s="229" t="s">
        <v>3888</v>
      </c>
    </row>
    <row r="440" s="1" customFormat="1">
      <c r="B440" s="37"/>
      <c r="C440" s="38"/>
      <c r="D440" s="231" t="s">
        <v>208</v>
      </c>
      <c r="E440" s="38"/>
      <c r="F440" s="232" t="s">
        <v>1494</v>
      </c>
      <c r="G440" s="38"/>
      <c r="H440" s="38"/>
      <c r="I440" s="144"/>
      <c r="J440" s="38"/>
      <c r="K440" s="38"/>
      <c r="L440" s="42"/>
      <c r="M440" s="233"/>
      <c r="N440" s="82"/>
      <c r="O440" s="82"/>
      <c r="P440" s="82"/>
      <c r="Q440" s="82"/>
      <c r="R440" s="82"/>
      <c r="S440" s="82"/>
      <c r="T440" s="83"/>
      <c r="AT440" s="16" t="s">
        <v>208</v>
      </c>
      <c r="AU440" s="16" t="s">
        <v>85</v>
      </c>
    </row>
    <row r="441" s="1" customFormat="1">
      <c r="B441" s="37"/>
      <c r="C441" s="38"/>
      <c r="D441" s="231" t="s">
        <v>210</v>
      </c>
      <c r="E441" s="38"/>
      <c r="F441" s="234" t="s">
        <v>1495</v>
      </c>
      <c r="G441" s="38"/>
      <c r="H441" s="38"/>
      <c r="I441" s="144"/>
      <c r="J441" s="38"/>
      <c r="K441" s="38"/>
      <c r="L441" s="42"/>
      <c r="M441" s="233"/>
      <c r="N441" s="82"/>
      <c r="O441" s="82"/>
      <c r="P441" s="82"/>
      <c r="Q441" s="82"/>
      <c r="R441" s="82"/>
      <c r="S441" s="82"/>
      <c r="T441" s="83"/>
      <c r="AT441" s="16" t="s">
        <v>210</v>
      </c>
      <c r="AU441" s="16" t="s">
        <v>85</v>
      </c>
    </row>
    <row r="442" s="11" customFormat="1" ht="25.92" customHeight="1">
      <c r="B442" s="202"/>
      <c r="C442" s="203"/>
      <c r="D442" s="204" t="s">
        <v>74</v>
      </c>
      <c r="E442" s="205" t="s">
        <v>3889</v>
      </c>
      <c r="F442" s="205" t="s">
        <v>3890</v>
      </c>
      <c r="G442" s="203"/>
      <c r="H442" s="203"/>
      <c r="I442" s="206"/>
      <c r="J442" s="207">
        <f>BK442</f>
        <v>0</v>
      </c>
      <c r="K442" s="203"/>
      <c r="L442" s="208"/>
      <c r="M442" s="209"/>
      <c r="N442" s="210"/>
      <c r="O442" s="210"/>
      <c r="P442" s="211">
        <f>SUM(P443:P445)</f>
        <v>0</v>
      </c>
      <c r="Q442" s="210"/>
      <c r="R442" s="211">
        <f>SUM(R443:R445)</f>
        <v>0</v>
      </c>
      <c r="S442" s="210"/>
      <c r="T442" s="212">
        <f>SUM(T443:T445)</f>
        <v>0</v>
      </c>
      <c r="AR442" s="213" t="s">
        <v>206</v>
      </c>
      <c r="AT442" s="214" t="s">
        <v>74</v>
      </c>
      <c r="AU442" s="214" t="s">
        <v>75</v>
      </c>
      <c r="AY442" s="213" t="s">
        <v>199</v>
      </c>
      <c r="BK442" s="215">
        <f>SUM(BK443:BK445)</f>
        <v>0</v>
      </c>
    </row>
    <row r="443" s="1" customFormat="1" ht="16.5" customHeight="1">
      <c r="B443" s="37"/>
      <c r="C443" s="218" t="s">
        <v>2066</v>
      </c>
      <c r="D443" s="218" t="s">
        <v>201</v>
      </c>
      <c r="E443" s="219" t="s">
        <v>3891</v>
      </c>
      <c r="F443" s="220" t="s">
        <v>3892</v>
      </c>
      <c r="G443" s="221" t="s">
        <v>1322</v>
      </c>
      <c r="H443" s="222">
        <v>24</v>
      </c>
      <c r="I443" s="223"/>
      <c r="J443" s="224">
        <f>ROUND(I443*H443,2)</f>
        <v>0</v>
      </c>
      <c r="K443" s="220" t="s">
        <v>205</v>
      </c>
      <c r="L443" s="42"/>
      <c r="M443" s="225" t="s">
        <v>30</v>
      </c>
      <c r="N443" s="226" t="s">
        <v>46</v>
      </c>
      <c r="O443" s="82"/>
      <c r="P443" s="227">
        <f>O443*H443</f>
        <v>0</v>
      </c>
      <c r="Q443" s="227">
        <v>0</v>
      </c>
      <c r="R443" s="227">
        <f>Q443*H443</f>
        <v>0</v>
      </c>
      <c r="S443" s="227">
        <v>0</v>
      </c>
      <c r="T443" s="228">
        <f>S443*H443</f>
        <v>0</v>
      </c>
      <c r="AR443" s="229" t="s">
        <v>3339</v>
      </c>
      <c r="AT443" s="229" t="s">
        <v>201</v>
      </c>
      <c r="AU443" s="229" t="s">
        <v>83</v>
      </c>
      <c r="AY443" s="16" t="s">
        <v>199</v>
      </c>
      <c r="BE443" s="230">
        <f>IF(N443="základní",J443,0)</f>
        <v>0</v>
      </c>
      <c r="BF443" s="230">
        <f>IF(N443="snížená",J443,0)</f>
        <v>0</v>
      </c>
      <c r="BG443" s="230">
        <f>IF(N443="zákl. přenesená",J443,0)</f>
        <v>0</v>
      </c>
      <c r="BH443" s="230">
        <f>IF(N443="sníž. přenesená",J443,0)</f>
        <v>0</v>
      </c>
      <c r="BI443" s="230">
        <f>IF(N443="nulová",J443,0)</f>
        <v>0</v>
      </c>
      <c r="BJ443" s="16" t="s">
        <v>83</v>
      </c>
      <c r="BK443" s="230">
        <f>ROUND(I443*H443,2)</f>
        <v>0</v>
      </c>
      <c r="BL443" s="16" t="s">
        <v>3339</v>
      </c>
      <c r="BM443" s="229" t="s">
        <v>3893</v>
      </c>
    </row>
    <row r="444" s="1" customFormat="1">
      <c r="B444" s="37"/>
      <c r="C444" s="38"/>
      <c r="D444" s="231" t="s">
        <v>208</v>
      </c>
      <c r="E444" s="38"/>
      <c r="F444" s="232" t="s">
        <v>3894</v>
      </c>
      <c r="G444" s="38"/>
      <c r="H444" s="38"/>
      <c r="I444" s="144"/>
      <c r="J444" s="38"/>
      <c r="K444" s="38"/>
      <c r="L444" s="42"/>
      <c r="M444" s="233"/>
      <c r="N444" s="82"/>
      <c r="O444" s="82"/>
      <c r="P444" s="82"/>
      <c r="Q444" s="82"/>
      <c r="R444" s="82"/>
      <c r="S444" s="82"/>
      <c r="T444" s="83"/>
      <c r="AT444" s="16" t="s">
        <v>208</v>
      </c>
      <c r="AU444" s="16" t="s">
        <v>83</v>
      </c>
    </row>
    <row r="445" s="1" customFormat="1">
      <c r="B445" s="37"/>
      <c r="C445" s="38"/>
      <c r="D445" s="231" t="s">
        <v>212</v>
      </c>
      <c r="E445" s="38"/>
      <c r="F445" s="234" t="s">
        <v>3895</v>
      </c>
      <c r="G445" s="38"/>
      <c r="H445" s="38"/>
      <c r="I445" s="144"/>
      <c r="J445" s="38"/>
      <c r="K445" s="38"/>
      <c r="L445" s="42"/>
      <c r="M445" s="260"/>
      <c r="N445" s="261"/>
      <c r="O445" s="261"/>
      <c r="P445" s="261"/>
      <c r="Q445" s="261"/>
      <c r="R445" s="261"/>
      <c r="S445" s="261"/>
      <c r="T445" s="262"/>
      <c r="AT445" s="16" t="s">
        <v>212</v>
      </c>
      <c r="AU445" s="16" t="s">
        <v>83</v>
      </c>
    </row>
    <row r="446" s="1" customFormat="1" ht="6.96" customHeight="1">
      <c r="B446" s="57"/>
      <c r="C446" s="58"/>
      <c r="D446" s="58"/>
      <c r="E446" s="58"/>
      <c r="F446" s="58"/>
      <c r="G446" s="58"/>
      <c r="H446" s="58"/>
      <c r="I446" s="169"/>
      <c r="J446" s="58"/>
      <c r="K446" s="58"/>
      <c r="L446" s="42"/>
    </row>
  </sheetData>
  <sheetProtection sheet="1" autoFilter="0" formatColumns="0" formatRows="0" objects="1" scenarios="1" spinCount="100000" saltValue="Or6bluiv5siC38mLpbRNSPh6D1a9jKcX3Dh9pC7A2fKBSBT0T8Mnf90deYag3VT4kyDUa6UOlorUQLpFBcd5cA==" hashValue="hhlS36EfBilU1APoWgb1X3rULBwCpbJ3KdrZlkH2yw+vSlmmlRUGbO6ov65RpN/VZnxhMAf1nJIZZo0uHALCEA==" algorithmName="SHA-512" password="CC35"/>
  <autoFilter ref="C87:K445"/>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88</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269</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34</v>
      </c>
      <c r="L20" s="42"/>
    </row>
    <row r="21" s="1" customFormat="1" ht="18" customHeight="1">
      <c r="B21" s="42"/>
      <c r="E21" s="131" t="s">
        <v>35</v>
      </c>
      <c r="I21" s="146" t="s">
        <v>29</v>
      </c>
      <c r="J21" s="131" t="s">
        <v>30</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38</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ROUND(J84,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ROUND((SUM(BE84:BE443)),  2)</f>
        <v>0</v>
      </c>
      <c r="I33" s="158">
        <v>0.20999999999999999</v>
      </c>
      <c r="J33" s="157">
        <f>ROUND(((SUM(BE84:BE443))*I33),  2)</f>
        <v>0</v>
      </c>
      <c r="L33" s="42"/>
    </row>
    <row r="34" s="1" customFormat="1" ht="14.4" customHeight="1">
      <c r="B34" s="42"/>
      <c r="E34" s="142" t="s">
        <v>47</v>
      </c>
      <c r="F34" s="157">
        <f>ROUND((SUM(BF84:BF443)),  2)</f>
        <v>0</v>
      </c>
      <c r="I34" s="158">
        <v>0.14999999999999999</v>
      </c>
      <c r="J34" s="157">
        <f>ROUND(((SUM(BF84:BF443))*I34),  2)</f>
        <v>0</v>
      </c>
      <c r="L34" s="42"/>
    </row>
    <row r="35" hidden="1" s="1" customFormat="1" ht="14.4" customHeight="1">
      <c r="B35" s="42"/>
      <c r="E35" s="142" t="s">
        <v>48</v>
      </c>
      <c r="F35" s="157">
        <f>ROUND((SUM(BG84:BG443)),  2)</f>
        <v>0</v>
      </c>
      <c r="I35" s="158">
        <v>0.20999999999999999</v>
      </c>
      <c r="J35" s="157">
        <f>0</f>
        <v>0</v>
      </c>
      <c r="L35" s="42"/>
    </row>
    <row r="36" hidden="1" s="1" customFormat="1" ht="14.4" customHeight="1">
      <c r="B36" s="42"/>
      <c r="E36" s="142" t="s">
        <v>49</v>
      </c>
      <c r="F36" s="157">
        <f>ROUND((SUM(BH84:BH443)),  2)</f>
        <v>0</v>
      </c>
      <c r="I36" s="158">
        <v>0.14999999999999999</v>
      </c>
      <c r="J36" s="157">
        <f>0</f>
        <v>0</v>
      </c>
      <c r="L36" s="42"/>
    </row>
    <row r="37" hidden="1" s="1" customFormat="1" ht="14.4" customHeight="1">
      <c r="B37" s="42"/>
      <c r="E37" s="142" t="s">
        <v>50</v>
      </c>
      <c r="F37" s="157">
        <f>ROUND((SUM(BI84:BI443)),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01b - Bourací práce a HTÚ, silnice III/2143, ost. MK,ÚK, chodníky, sjezdy a ost. (Město Cheb) - STAVBA I</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43.05" customHeight="1">
      <c r="B54" s="37"/>
      <c r="C54" s="31" t="s">
        <v>25</v>
      </c>
      <c r="D54" s="38"/>
      <c r="E54" s="38"/>
      <c r="F54" s="26" t="str">
        <f>E15</f>
        <v>Město Cheb</v>
      </c>
      <c r="G54" s="38"/>
      <c r="H54" s="38"/>
      <c r="I54" s="146" t="s">
        <v>33</v>
      </c>
      <c r="J54" s="35" t="str">
        <f>E21</f>
        <v>DSVA, s.r.o. - Ing. Petr Král, Jozef Turza</v>
      </c>
      <c r="K54" s="38"/>
      <c r="L54" s="42"/>
    </row>
    <row r="55" s="1" customFormat="1" ht="43.05" customHeight="1">
      <c r="B55" s="37"/>
      <c r="C55" s="31" t="s">
        <v>31</v>
      </c>
      <c r="D55" s="38"/>
      <c r="E55" s="38"/>
      <c r="F55" s="26" t="str">
        <f>IF(E18="","",E18)</f>
        <v>Vyplň údaj</v>
      </c>
      <c r="G55" s="38"/>
      <c r="H55" s="38"/>
      <c r="I55" s="146" t="s">
        <v>37</v>
      </c>
      <c r="J55" s="35" t="str">
        <f>E24</f>
        <v>DSVA, s.r.o. - Jitka Heřmanová, Jozef Turza</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J84</f>
        <v>0</v>
      </c>
      <c r="K59" s="38"/>
      <c r="L59" s="42"/>
      <c r="AU59" s="16" t="s">
        <v>177</v>
      </c>
    </row>
    <row r="60" s="8" customFormat="1" ht="24.96" customHeight="1">
      <c r="B60" s="179"/>
      <c r="C60" s="180"/>
      <c r="D60" s="181" t="s">
        <v>178</v>
      </c>
      <c r="E60" s="182"/>
      <c r="F60" s="182"/>
      <c r="G60" s="182"/>
      <c r="H60" s="182"/>
      <c r="I60" s="183"/>
      <c r="J60" s="184">
        <f>J85</f>
        <v>0</v>
      </c>
      <c r="K60" s="180"/>
      <c r="L60" s="185"/>
    </row>
    <row r="61" s="9" customFormat="1" ht="19.92" customHeight="1">
      <c r="B61" s="186"/>
      <c r="C61" s="123"/>
      <c r="D61" s="187" t="s">
        <v>179</v>
      </c>
      <c r="E61" s="188"/>
      <c r="F61" s="188"/>
      <c r="G61" s="188"/>
      <c r="H61" s="188"/>
      <c r="I61" s="189"/>
      <c r="J61" s="190">
        <f>J86</f>
        <v>0</v>
      </c>
      <c r="K61" s="123"/>
      <c r="L61" s="191"/>
    </row>
    <row r="62" s="9" customFormat="1" ht="19.92" customHeight="1">
      <c r="B62" s="186"/>
      <c r="C62" s="123"/>
      <c r="D62" s="187" t="s">
        <v>180</v>
      </c>
      <c r="E62" s="188"/>
      <c r="F62" s="188"/>
      <c r="G62" s="188"/>
      <c r="H62" s="188"/>
      <c r="I62" s="189"/>
      <c r="J62" s="190">
        <f>J301</f>
        <v>0</v>
      </c>
      <c r="K62" s="123"/>
      <c r="L62" s="191"/>
    </row>
    <row r="63" s="9" customFormat="1" ht="19.92" customHeight="1">
      <c r="B63" s="186"/>
      <c r="C63" s="123"/>
      <c r="D63" s="187" t="s">
        <v>181</v>
      </c>
      <c r="E63" s="188"/>
      <c r="F63" s="188"/>
      <c r="G63" s="188"/>
      <c r="H63" s="188"/>
      <c r="I63" s="189"/>
      <c r="J63" s="190">
        <f>J317</f>
        <v>0</v>
      </c>
      <c r="K63" s="123"/>
      <c r="L63" s="191"/>
    </row>
    <row r="64" s="9" customFormat="1" ht="19.92" customHeight="1">
      <c r="B64" s="186"/>
      <c r="C64" s="123"/>
      <c r="D64" s="187" t="s">
        <v>182</v>
      </c>
      <c r="E64" s="188"/>
      <c r="F64" s="188"/>
      <c r="G64" s="188"/>
      <c r="H64" s="188"/>
      <c r="I64" s="189"/>
      <c r="J64" s="190">
        <f>J339</f>
        <v>0</v>
      </c>
      <c r="K64" s="123"/>
      <c r="L64" s="191"/>
    </row>
    <row r="65" s="1" customFormat="1" ht="21.84" customHeight="1">
      <c r="B65" s="37"/>
      <c r="C65" s="38"/>
      <c r="D65" s="38"/>
      <c r="E65" s="38"/>
      <c r="F65" s="38"/>
      <c r="G65" s="38"/>
      <c r="H65" s="38"/>
      <c r="I65" s="144"/>
      <c r="J65" s="38"/>
      <c r="K65" s="38"/>
      <c r="L65" s="42"/>
    </row>
    <row r="66" s="1" customFormat="1" ht="6.96" customHeight="1">
      <c r="B66" s="57"/>
      <c r="C66" s="58"/>
      <c r="D66" s="58"/>
      <c r="E66" s="58"/>
      <c r="F66" s="58"/>
      <c r="G66" s="58"/>
      <c r="H66" s="58"/>
      <c r="I66" s="169"/>
      <c r="J66" s="58"/>
      <c r="K66" s="58"/>
      <c r="L66" s="42"/>
    </row>
    <row r="70" s="1" customFormat="1" ht="6.96" customHeight="1">
      <c r="B70" s="59"/>
      <c r="C70" s="60"/>
      <c r="D70" s="60"/>
      <c r="E70" s="60"/>
      <c r="F70" s="60"/>
      <c r="G70" s="60"/>
      <c r="H70" s="60"/>
      <c r="I70" s="172"/>
      <c r="J70" s="60"/>
      <c r="K70" s="60"/>
      <c r="L70" s="42"/>
    </row>
    <row r="71" s="1" customFormat="1" ht="24.96" customHeight="1">
      <c r="B71" s="37"/>
      <c r="C71" s="22" t="s">
        <v>184</v>
      </c>
      <c r="D71" s="38"/>
      <c r="E71" s="38"/>
      <c r="F71" s="38"/>
      <c r="G71" s="38"/>
      <c r="H71" s="38"/>
      <c r="I71" s="144"/>
      <c r="J71" s="38"/>
      <c r="K71" s="38"/>
      <c r="L71" s="42"/>
    </row>
    <row r="72" s="1" customFormat="1" ht="6.96" customHeight="1">
      <c r="B72" s="37"/>
      <c r="C72" s="38"/>
      <c r="D72" s="38"/>
      <c r="E72" s="38"/>
      <c r="F72" s="38"/>
      <c r="G72" s="38"/>
      <c r="H72" s="38"/>
      <c r="I72" s="144"/>
      <c r="J72" s="38"/>
      <c r="K72" s="38"/>
      <c r="L72" s="42"/>
    </row>
    <row r="73" s="1" customFormat="1" ht="12" customHeight="1">
      <c r="B73" s="37"/>
      <c r="C73" s="31" t="s">
        <v>16</v>
      </c>
      <c r="D73" s="38"/>
      <c r="E73" s="38"/>
      <c r="F73" s="38"/>
      <c r="G73" s="38"/>
      <c r="H73" s="38"/>
      <c r="I73" s="144"/>
      <c r="J73" s="38"/>
      <c r="K73" s="38"/>
      <c r="L73" s="42"/>
    </row>
    <row r="74" s="1" customFormat="1" ht="16.5" customHeight="1">
      <c r="B74" s="37"/>
      <c r="C74" s="38"/>
      <c r="D74" s="38"/>
      <c r="E74" s="173" t="str">
        <f>E7</f>
        <v>Úprava komunikace Cheb-Háje, ul. Zemědělská - STAVBA I</v>
      </c>
      <c r="F74" s="31"/>
      <c r="G74" s="31"/>
      <c r="H74" s="31"/>
      <c r="I74" s="144"/>
      <c r="J74" s="38"/>
      <c r="K74" s="38"/>
      <c r="L74" s="42"/>
    </row>
    <row r="75" s="1" customFormat="1" ht="12" customHeight="1">
      <c r="B75" s="37"/>
      <c r="C75" s="31" t="s">
        <v>172</v>
      </c>
      <c r="D75" s="38"/>
      <c r="E75" s="38"/>
      <c r="F75" s="38"/>
      <c r="G75" s="38"/>
      <c r="H75" s="38"/>
      <c r="I75" s="144"/>
      <c r="J75" s="38"/>
      <c r="K75" s="38"/>
      <c r="L75" s="42"/>
    </row>
    <row r="76" s="1" customFormat="1" ht="16.5" customHeight="1">
      <c r="B76" s="37"/>
      <c r="C76" s="38"/>
      <c r="D76" s="38"/>
      <c r="E76" s="67" t="str">
        <f>E9</f>
        <v>SO 01b - Bourací práce a HTÚ, silnice III/2143, ost. MK,ÚK, chodníky, sjezdy a ost. (Město Cheb) - STAVBA I</v>
      </c>
      <c r="F76" s="38"/>
      <c r="G76" s="38"/>
      <c r="H76" s="38"/>
      <c r="I76" s="144"/>
      <c r="J76" s="38"/>
      <c r="K76" s="38"/>
      <c r="L76" s="42"/>
    </row>
    <row r="77" s="1" customFormat="1" ht="6.96" customHeight="1">
      <c r="B77" s="37"/>
      <c r="C77" s="38"/>
      <c r="D77" s="38"/>
      <c r="E77" s="38"/>
      <c r="F77" s="38"/>
      <c r="G77" s="38"/>
      <c r="H77" s="38"/>
      <c r="I77" s="144"/>
      <c r="J77" s="38"/>
      <c r="K77" s="38"/>
      <c r="L77" s="42"/>
    </row>
    <row r="78" s="1" customFormat="1" ht="12" customHeight="1">
      <c r="B78" s="37"/>
      <c r="C78" s="31" t="s">
        <v>21</v>
      </c>
      <c r="D78" s="38"/>
      <c r="E78" s="38"/>
      <c r="F78" s="26" t="str">
        <f>F12</f>
        <v>Cheb-Háje</v>
      </c>
      <c r="G78" s="38"/>
      <c r="H78" s="38"/>
      <c r="I78" s="146" t="s">
        <v>23</v>
      </c>
      <c r="J78" s="70" t="str">
        <f>IF(J12="","",J12)</f>
        <v>21. 8. 2018</v>
      </c>
      <c r="K78" s="38"/>
      <c r="L78" s="42"/>
    </row>
    <row r="79" s="1" customFormat="1" ht="6.96" customHeight="1">
      <c r="B79" s="37"/>
      <c r="C79" s="38"/>
      <c r="D79" s="38"/>
      <c r="E79" s="38"/>
      <c r="F79" s="38"/>
      <c r="G79" s="38"/>
      <c r="H79" s="38"/>
      <c r="I79" s="144"/>
      <c r="J79" s="38"/>
      <c r="K79" s="38"/>
      <c r="L79" s="42"/>
    </row>
    <row r="80" s="1" customFormat="1" ht="43.05" customHeight="1">
      <c r="B80" s="37"/>
      <c r="C80" s="31" t="s">
        <v>25</v>
      </c>
      <c r="D80" s="38"/>
      <c r="E80" s="38"/>
      <c r="F80" s="26" t="str">
        <f>E15</f>
        <v>Město Cheb</v>
      </c>
      <c r="G80" s="38"/>
      <c r="H80" s="38"/>
      <c r="I80" s="146" t="s">
        <v>33</v>
      </c>
      <c r="J80" s="35" t="str">
        <f>E21</f>
        <v>DSVA, s.r.o. - Ing. Petr Král, Jozef Turza</v>
      </c>
      <c r="K80" s="38"/>
      <c r="L80" s="42"/>
    </row>
    <row r="81" s="1" customFormat="1" ht="43.05" customHeight="1">
      <c r="B81" s="37"/>
      <c r="C81" s="31" t="s">
        <v>31</v>
      </c>
      <c r="D81" s="38"/>
      <c r="E81" s="38"/>
      <c r="F81" s="26" t="str">
        <f>IF(E18="","",E18)</f>
        <v>Vyplň údaj</v>
      </c>
      <c r="G81" s="38"/>
      <c r="H81" s="38"/>
      <c r="I81" s="146" t="s">
        <v>37</v>
      </c>
      <c r="J81" s="35" t="str">
        <f>E24</f>
        <v>DSVA, s.r.o. - Jitka Heřmanová, Jozef Turza</v>
      </c>
      <c r="K81" s="38"/>
      <c r="L81" s="42"/>
    </row>
    <row r="82" s="1" customFormat="1" ht="10.32" customHeight="1">
      <c r="B82" s="37"/>
      <c r="C82" s="38"/>
      <c r="D82" s="38"/>
      <c r="E82" s="38"/>
      <c r="F82" s="38"/>
      <c r="G82" s="38"/>
      <c r="H82" s="38"/>
      <c r="I82" s="144"/>
      <c r="J82" s="38"/>
      <c r="K82" s="38"/>
      <c r="L82" s="42"/>
    </row>
    <row r="83" s="10" customFormat="1" ht="29.28" customHeight="1">
      <c r="B83" s="192"/>
      <c r="C83" s="193" t="s">
        <v>185</v>
      </c>
      <c r="D83" s="194" t="s">
        <v>60</v>
      </c>
      <c r="E83" s="194" t="s">
        <v>56</v>
      </c>
      <c r="F83" s="194" t="s">
        <v>57</v>
      </c>
      <c r="G83" s="194" t="s">
        <v>186</v>
      </c>
      <c r="H83" s="194" t="s">
        <v>187</v>
      </c>
      <c r="I83" s="195" t="s">
        <v>188</v>
      </c>
      <c r="J83" s="194" t="s">
        <v>176</v>
      </c>
      <c r="K83" s="196" t="s">
        <v>189</v>
      </c>
      <c r="L83" s="197"/>
      <c r="M83" s="90" t="s">
        <v>30</v>
      </c>
      <c r="N83" s="91" t="s">
        <v>45</v>
      </c>
      <c r="O83" s="91" t="s">
        <v>190</v>
      </c>
      <c r="P83" s="91" t="s">
        <v>191</v>
      </c>
      <c r="Q83" s="91" t="s">
        <v>192</v>
      </c>
      <c r="R83" s="91" t="s">
        <v>193</v>
      </c>
      <c r="S83" s="91" t="s">
        <v>194</v>
      </c>
      <c r="T83" s="92" t="s">
        <v>195</v>
      </c>
    </row>
    <row r="84" s="1" customFormat="1" ht="22.8" customHeight="1">
      <c r="B84" s="37"/>
      <c r="C84" s="97" t="s">
        <v>196</v>
      </c>
      <c r="D84" s="38"/>
      <c r="E84" s="38"/>
      <c r="F84" s="38"/>
      <c r="G84" s="38"/>
      <c r="H84" s="38"/>
      <c r="I84" s="144"/>
      <c r="J84" s="198">
        <f>BK84</f>
        <v>0</v>
      </c>
      <c r="K84" s="38"/>
      <c r="L84" s="42"/>
      <c r="M84" s="93"/>
      <c r="N84" s="94"/>
      <c r="O84" s="94"/>
      <c r="P84" s="199">
        <f>P85</f>
        <v>0</v>
      </c>
      <c r="Q84" s="94"/>
      <c r="R84" s="199">
        <f>R85</f>
        <v>0.079052746999999993</v>
      </c>
      <c r="S84" s="94"/>
      <c r="T84" s="200">
        <f>T85</f>
        <v>2812.9826280000002</v>
      </c>
      <c r="AT84" s="16" t="s">
        <v>74</v>
      </c>
      <c r="AU84" s="16" t="s">
        <v>177</v>
      </c>
      <c r="BK84" s="201">
        <f>BK85</f>
        <v>0</v>
      </c>
    </row>
    <row r="85" s="11" customFormat="1" ht="25.92" customHeight="1">
      <c r="B85" s="202"/>
      <c r="C85" s="203"/>
      <c r="D85" s="204" t="s">
        <v>74</v>
      </c>
      <c r="E85" s="205" t="s">
        <v>197</v>
      </c>
      <c r="F85" s="205" t="s">
        <v>198</v>
      </c>
      <c r="G85" s="203"/>
      <c r="H85" s="203"/>
      <c r="I85" s="206"/>
      <c r="J85" s="207">
        <f>BK85</f>
        <v>0</v>
      </c>
      <c r="K85" s="203"/>
      <c r="L85" s="208"/>
      <c r="M85" s="209"/>
      <c r="N85" s="210"/>
      <c r="O85" s="210"/>
      <c r="P85" s="211">
        <f>P86+P301+P317+P339</f>
        <v>0</v>
      </c>
      <c r="Q85" s="210"/>
      <c r="R85" s="211">
        <f>R86+R301+R317+R339</f>
        <v>0.079052746999999993</v>
      </c>
      <c r="S85" s="210"/>
      <c r="T85" s="212">
        <f>T86+T301+T317+T339</f>
        <v>2812.9826280000002</v>
      </c>
      <c r="AR85" s="213" t="s">
        <v>83</v>
      </c>
      <c r="AT85" s="214" t="s">
        <v>74</v>
      </c>
      <c r="AU85" s="214" t="s">
        <v>75</v>
      </c>
      <c r="AY85" s="213" t="s">
        <v>199</v>
      </c>
      <c r="BK85" s="215">
        <f>BK86+BK301+BK317+BK339</f>
        <v>0</v>
      </c>
    </row>
    <row r="86" s="11" customFormat="1" ht="22.8" customHeight="1">
      <c r="B86" s="202"/>
      <c r="C86" s="203"/>
      <c r="D86" s="204" t="s">
        <v>74</v>
      </c>
      <c r="E86" s="216" t="s">
        <v>83</v>
      </c>
      <c r="F86" s="216" t="s">
        <v>200</v>
      </c>
      <c r="G86" s="203"/>
      <c r="H86" s="203"/>
      <c r="I86" s="206"/>
      <c r="J86" s="217">
        <f>BK86</f>
        <v>0</v>
      </c>
      <c r="K86" s="203"/>
      <c r="L86" s="208"/>
      <c r="M86" s="209"/>
      <c r="N86" s="210"/>
      <c r="O86" s="210"/>
      <c r="P86" s="211">
        <f>SUM(P87:P300)</f>
        <v>0</v>
      </c>
      <c r="Q86" s="210"/>
      <c r="R86" s="211">
        <f>SUM(R87:R300)</f>
        <v>0.078958981999999997</v>
      </c>
      <c r="S86" s="210"/>
      <c r="T86" s="212">
        <f>SUM(T87:T300)</f>
        <v>2616.019108</v>
      </c>
      <c r="AR86" s="213" t="s">
        <v>83</v>
      </c>
      <c r="AT86" s="214" t="s">
        <v>74</v>
      </c>
      <c r="AU86" s="214" t="s">
        <v>83</v>
      </c>
      <c r="AY86" s="213" t="s">
        <v>199</v>
      </c>
      <c r="BK86" s="215">
        <f>SUM(BK87:BK300)</f>
        <v>0</v>
      </c>
    </row>
    <row r="87" s="1" customFormat="1" ht="16.5" customHeight="1">
      <c r="B87" s="37"/>
      <c r="C87" s="218" t="s">
        <v>83</v>
      </c>
      <c r="D87" s="218" t="s">
        <v>201</v>
      </c>
      <c r="E87" s="219" t="s">
        <v>270</v>
      </c>
      <c r="F87" s="220" t="s">
        <v>271</v>
      </c>
      <c r="G87" s="221" t="s">
        <v>204</v>
      </c>
      <c r="H87" s="222">
        <v>71</v>
      </c>
      <c r="I87" s="223"/>
      <c r="J87" s="224">
        <f>ROUND(I87*H87,2)</f>
        <v>0</v>
      </c>
      <c r="K87" s="220" t="s">
        <v>205</v>
      </c>
      <c r="L87" s="42"/>
      <c r="M87" s="225" t="s">
        <v>30</v>
      </c>
      <c r="N87" s="226" t="s">
        <v>46</v>
      </c>
      <c r="O87" s="82"/>
      <c r="P87" s="227">
        <f>O87*H87</f>
        <v>0</v>
      </c>
      <c r="Q87" s="227">
        <v>0</v>
      </c>
      <c r="R87" s="227">
        <f>Q87*H87</f>
        <v>0</v>
      </c>
      <c r="S87" s="227">
        <v>0</v>
      </c>
      <c r="T87" s="228">
        <f>S87*H87</f>
        <v>0</v>
      </c>
      <c r="AR87" s="229" t="s">
        <v>206</v>
      </c>
      <c r="AT87" s="229" t="s">
        <v>201</v>
      </c>
      <c r="AU87" s="229" t="s">
        <v>85</v>
      </c>
      <c r="AY87" s="16" t="s">
        <v>199</v>
      </c>
      <c r="BE87" s="230">
        <f>IF(N87="základní",J87,0)</f>
        <v>0</v>
      </c>
      <c r="BF87" s="230">
        <f>IF(N87="snížená",J87,0)</f>
        <v>0</v>
      </c>
      <c r="BG87" s="230">
        <f>IF(N87="zákl. přenesená",J87,0)</f>
        <v>0</v>
      </c>
      <c r="BH87" s="230">
        <f>IF(N87="sníž. přenesená",J87,0)</f>
        <v>0</v>
      </c>
      <c r="BI87" s="230">
        <f>IF(N87="nulová",J87,0)</f>
        <v>0</v>
      </c>
      <c r="BJ87" s="16" t="s">
        <v>83</v>
      </c>
      <c r="BK87" s="230">
        <f>ROUND(I87*H87,2)</f>
        <v>0</v>
      </c>
      <c r="BL87" s="16" t="s">
        <v>206</v>
      </c>
      <c r="BM87" s="229" t="s">
        <v>272</v>
      </c>
    </row>
    <row r="88" s="1" customFormat="1">
      <c r="B88" s="37"/>
      <c r="C88" s="38"/>
      <c r="D88" s="231" t="s">
        <v>208</v>
      </c>
      <c r="E88" s="38"/>
      <c r="F88" s="232" t="s">
        <v>273</v>
      </c>
      <c r="G88" s="38"/>
      <c r="H88" s="38"/>
      <c r="I88" s="144"/>
      <c r="J88" s="38"/>
      <c r="K88" s="38"/>
      <c r="L88" s="42"/>
      <c r="M88" s="233"/>
      <c r="N88" s="82"/>
      <c r="O88" s="82"/>
      <c r="P88" s="82"/>
      <c r="Q88" s="82"/>
      <c r="R88" s="82"/>
      <c r="S88" s="82"/>
      <c r="T88" s="83"/>
      <c r="AT88" s="16" t="s">
        <v>208</v>
      </c>
      <c r="AU88" s="16" t="s">
        <v>85</v>
      </c>
    </row>
    <row r="89" s="1" customFormat="1">
      <c r="B89" s="37"/>
      <c r="C89" s="38"/>
      <c r="D89" s="231" t="s">
        <v>210</v>
      </c>
      <c r="E89" s="38"/>
      <c r="F89" s="234" t="s">
        <v>274</v>
      </c>
      <c r="G89" s="38"/>
      <c r="H89" s="38"/>
      <c r="I89" s="144"/>
      <c r="J89" s="38"/>
      <c r="K89" s="38"/>
      <c r="L89" s="42"/>
      <c r="M89" s="233"/>
      <c r="N89" s="82"/>
      <c r="O89" s="82"/>
      <c r="P89" s="82"/>
      <c r="Q89" s="82"/>
      <c r="R89" s="82"/>
      <c r="S89" s="82"/>
      <c r="T89" s="83"/>
      <c r="AT89" s="16" t="s">
        <v>210</v>
      </c>
      <c r="AU89" s="16" t="s">
        <v>85</v>
      </c>
    </row>
    <row r="90" s="1" customFormat="1" ht="16.5" customHeight="1">
      <c r="B90" s="37"/>
      <c r="C90" s="218" t="s">
        <v>85</v>
      </c>
      <c r="D90" s="218" t="s">
        <v>201</v>
      </c>
      <c r="E90" s="219" t="s">
        <v>275</v>
      </c>
      <c r="F90" s="220" t="s">
        <v>276</v>
      </c>
      <c r="G90" s="221" t="s">
        <v>277</v>
      </c>
      <c r="H90" s="222">
        <v>8</v>
      </c>
      <c r="I90" s="223"/>
      <c r="J90" s="224">
        <f>ROUND(I90*H90,2)</f>
        <v>0</v>
      </c>
      <c r="K90" s="220" t="s">
        <v>205</v>
      </c>
      <c r="L90" s="42"/>
      <c r="M90" s="225" t="s">
        <v>30</v>
      </c>
      <c r="N90" s="226" t="s">
        <v>46</v>
      </c>
      <c r="O90" s="82"/>
      <c r="P90" s="227">
        <f>O90*H90</f>
        <v>0</v>
      </c>
      <c r="Q90" s="227">
        <v>0</v>
      </c>
      <c r="R90" s="227">
        <f>Q90*H90</f>
        <v>0</v>
      </c>
      <c r="S90" s="227">
        <v>0</v>
      </c>
      <c r="T90" s="228">
        <f>S90*H90</f>
        <v>0</v>
      </c>
      <c r="AR90" s="229" t="s">
        <v>206</v>
      </c>
      <c r="AT90" s="229" t="s">
        <v>201</v>
      </c>
      <c r="AU90" s="229" t="s">
        <v>85</v>
      </c>
      <c r="AY90" s="16" t="s">
        <v>199</v>
      </c>
      <c r="BE90" s="230">
        <f>IF(N90="základní",J90,0)</f>
        <v>0</v>
      </c>
      <c r="BF90" s="230">
        <f>IF(N90="snížená",J90,0)</f>
        <v>0</v>
      </c>
      <c r="BG90" s="230">
        <f>IF(N90="zákl. přenesená",J90,0)</f>
        <v>0</v>
      </c>
      <c r="BH90" s="230">
        <f>IF(N90="sníž. přenesená",J90,0)</f>
        <v>0</v>
      </c>
      <c r="BI90" s="230">
        <f>IF(N90="nulová",J90,0)</f>
        <v>0</v>
      </c>
      <c r="BJ90" s="16" t="s">
        <v>83</v>
      </c>
      <c r="BK90" s="230">
        <f>ROUND(I90*H90,2)</f>
        <v>0</v>
      </c>
      <c r="BL90" s="16" t="s">
        <v>206</v>
      </c>
      <c r="BM90" s="229" t="s">
        <v>278</v>
      </c>
    </row>
    <row r="91" s="1" customFormat="1">
      <c r="B91" s="37"/>
      <c r="C91" s="38"/>
      <c r="D91" s="231" t="s">
        <v>208</v>
      </c>
      <c r="E91" s="38"/>
      <c r="F91" s="232" t="s">
        <v>279</v>
      </c>
      <c r="G91" s="38"/>
      <c r="H91" s="38"/>
      <c r="I91" s="144"/>
      <c r="J91" s="38"/>
      <c r="K91" s="38"/>
      <c r="L91" s="42"/>
      <c r="M91" s="233"/>
      <c r="N91" s="82"/>
      <c r="O91" s="82"/>
      <c r="P91" s="82"/>
      <c r="Q91" s="82"/>
      <c r="R91" s="82"/>
      <c r="S91" s="82"/>
      <c r="T91" s="83"/>
      <c r="AT91" s="16" t="s">
        <v>208</v>
      </c>
      <c r="AU91" s="16" t="s">
        <v>85</v>
      </c>
    </row>
    <row r="92" s="1" customFormat="1">
      <c r="B92" s="37"/>
      <c r="C92" s="38"/>
      <c r="D92" s="231" t="s">
        <v>210</v>
      </c>
      <c r="E92" s="38"/>
      <c r="F92" s="234" t="s">
        <v>280</v>
      </c>
      <c r="G92" s="38"/>
      <c r="H92" s="38"/>
      <c r="I92" s="144"/>
      <c r="J92" s="38"/>
      <c r="K92" s="38"/>
      <c r="L92" s="42"/>
      <c r="M92" s="233"/>
      <c r="N92" s="82"/>
      <c r="O92" s="82"/>
      <c r="P92" s="82"/>
      <c r="Q92" s="82"/>
      <c r="R92" s="82"/>
      <c r="S92" s="82"/>
      <c r="T92" s="83"/>
      <c r="AT92" s="16" t="s">
        <v>210</v>
      </c>
      <c r="AU92" s="16" t="s">
        <v>85</v>
      </c>
    </row>
    <row r="93" s="1" customFormat="1" ht="16.5" customHeight="1">
      <c r="B93" s="37"/>
      <c r="C93" s="218" t="s">
        <v>217</v>
      </c>
      <c r="D93" s="218" t="s">
        <v>201</v>
      </c>
      <c r="E93" s="219" t="s">
        <v>281</v>
      </c>
      <c r="F93" s="220" t="s">
        <v>282</v>
      </c>
      <c r="G93" s="221" t="s">
        <v>277</v>
      </c>
      <c r="H93" s="222">
        <v>1</v>
      </c>
      <c r="I93" s="223"/>
      <c r="J93" s="224">
        <f>ROUND(I93*H93,2)</f>
        <v>0</v>
      </c>
      <c r="K93" s="220" t="s">
        <v>205</v>
      </c>
      <c r="L93" s="42"/>
      <c r="M93" s="225" t="s">
        <v>30</v>
      </c>
      <c r="N93" s="226" t="s">
        <v>46</v>
      </c>
      <c r="O93" s="82"/>
      <c r="P93" s="227">
        <f>O93*H93</f>
        <v>0</v>
      </c>
      <c r="Q93" s="227">
        <v>0</v>
      </c>
      <c r="R93" s="227">
        <f>Q93*H93</f>
        <v>0</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283</v>
      </c>
    </row>
    <row r="94" s="1" customFormat="1">
      <c r="B94" s="37"/>
      <c r="C94" s="38"/>
      <c r="D94" s="231" t="s">
        <v>208</v>
      </c>
      <c r="E94" s="38"/>
      <c r="F94" s="232" t="s">
        <v>284</v>
      </c>
      <c r="G94" s="38"/>
      <c r="H94" s="38"/>
      <c r="I94" s="144"/>
      <c r="J94" s="38"/>
      <c r="K94" s="38"/>
      <c r="L94" s="42"/>
      <c r="M94" s="233"/>
      <c r="N94" s="82"/>
      <c r="O94" s="82"/>
      <c r="P94" s="82"/>
      <c r="Q94" s="82"/>
      <c r="R94" s="82"/>
      <c r="S94" s="82"/>
      <c r="T94" s="83"/>
      <c r="AT94" s="16" t="s">
        <v>208</v>
      </c>
      <c r="AU94" s="16" t="s">
        <v>85</v>
      </c>
    </row>
    <row r="95" s="1" customFormat="1">
      <c r="B95" s="37"/>
      <c r="C95" s="38"/>
      <c r="D95" s="231" t="s">
        <v>210</v>
      </c>
      <c r="E95" s="38"/>
      <c r="F95" s="234" t="s">
        <v>280</v>
      </c>
      <c r="G95" s="38"/>
      <c r="H95" s="38"/>
      <c r="I95" s="144"/>
      <c r="J95" s="38"/>
      <c r="K95" s="38"/>
      <c r="L95" s="42"/>
      <c r="M95" s="233"/>
      <c r="N95" s="82"/>
      <c r="O95" s="82"/>
      <c r="P95" s="82"/>
      <c r="Q95" s="82"/>
      <c r="R95" s="82"/>
      <c r="S95" s="82"/>
      <c r="T95" s="83"/>
      <c r="AT95" s="16" t="s">
        <v>210</v>
      </c>
      <c r="AU95" s="16" t="s">
        <v>85</v>
      </c>
    </row>
    <row r="96" s="1" customFormat="1" ht="16.5" customHeight="1">
      <c r="B96" s="37"/>
      <c r="C96" s="218" t="s">
        <v>206</v>
      </c>
      <c r="D96" s="218" t="s">
        <v>201</v>
      </c>
      <c r="E96" s="219" t="s">
        <v>285</v>
      </c>
      <c r="F96" s="220" t="s">
        <v>286</v>
      </c>
      <c r="G96" s="221" t="s">
        <v>277</v>
      </c>
      <c r="H96" s="222">
        <v>7</v>
      </c>
      <c r="I96" s="223"/>
      <c r="J96" s="224">
        <f>ROUND(I96*H96,2)</f>
        <v>0</v>
      </c>
      <c r="K96" s="220" t="s">
        <v>205</v>
      </c>
      <c r="L96" s="42"/>
      <c r="M96" s="225" t="s">
        <v>30</v>
      </c>
      <c r="N96" s="226" t="s">
        <v>46</v>
      </c>
      <c r="O96" s="82"/>
      <c r="P96" s="227">
        <f>O96*H96</f>
        <v>0</v>
      </c>
      <c r="Q96" s="227">
        <v>0</v>
      </c>
      <c r="R96" s="227">
        <f>Q96*H96</f>
        <v>0</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287</v>
      </c>
    </row>
    <row r="97" s="1" customFormat="1">
      <c r="B97" s="37"/>
      <c r="C97" s="38"/>
      <c r="D97" s="231" t="s">
        <v>208</v>
      </c>
      <c r="E97" s="38"/>
      <c r="F97" s="232" t="s">
        <v>288</v>
      </c>
      <c r="G97" s="38"/>
      <c r="H97" s="38"/>
      <c r="I97" s="144"/>
      <c r="J97" s="38"/>
      <c r="K97" s="38"/>
      <c r="L97" s="42"/>
      <c r="M97" s="233"/>
      <c r="N97" s="82"/>
      <c r="O97" s="82"/>
      <c r="P97" s="82"/>
      <c r="Q97" s="82"/>
      <c r="R97" s="82"/>
      <c r="S97" s="82"/>
      <c r="T97" s="83"/>
      <c r="AT97" s="16" t="s">
        <v>208</v>
      </c>
      <c r="AU97" s="16" t="s">
        <v>85</v>
      </c>
    </row>
    <row r="98" s="1" customFormat="1">
      <c r="B98" s="37"/>
      <c r="C98" s="38"/>
      <c r="D98" s="231" t="s">
        <v>210</v>
      </c>
      <c r="E98" s="38"/>
      <c r="F98" s="234" t="s">
        <v>280</v>
      </c>
      <c r="G98" s="38"/>
      <c r="H98" s="38"/>
      <c r="I98" s="144"/>
      <c r="J98" s="38"/>
      <c r="K98" s="38"/>
      <c r="L98" s="42"/>
      <c r="M98" s="233"/>
      <c r="N98" s="82"/>
      <c r="O98" s="82"/>
      <c r="P98" s="82"/>
      <c r="Q98" s="82"/>
      <c r="R98" s="82"/>
      <c r="S98" s="82"/>
      <c r="T98" s="83"/>
      <c r="AT98" s="16" t="s">
        <v>210</v>
      </c>
      <c r="AU98" s="16" t="s">
        <v>85</v>
      </c>
    </row>
    <row r="99" s="1" customFormat="1" ht="16.5" customHeight="1">
      <c r="B99" s="37"/>
      <c r="C99" s="218" t="s">
        <v>242</v>
      </c>
      <c r="D99" s="218" t="s">
        <v>201</v>
      </c>
      <c r="E99" s="219" t="s">
        <v>289</v>
      </c>
      <c r="F99" s="220" t="s">
        <v>290</v>
      </c>
      <c r="G99" s="221" t="s">
        <v>277</v>
      </c>
      <c r="H99" s="222">
        <v>9</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291</v>
      </c>
    </row>
    <row r="100" s="1" customFormat="1">
      <c r="B100" s="37"/>
      <c r="C100" s="38"/>
      <c r="D100" s="231" t="s">
        <v>208</v>
      </c>
      <c r="E100" s="38"/>
      <c r="F100" s="232" t="s">
        <v>292</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280</v>
      </c>
      <c r="G101" s="38"/>
      <c r="H101" s="38"/>
      <c r="I101" s="144"/>
      <c r="J101" s="38"/>
      <c r="K101" s="38"/>
      <c r="L101" s="42"/>
      <c r="M101" s="233"/>
      <c r="N101" s="82"/>
      <c r="O101" s="82"/>
      <c r="P101" s="82"/>
      <c r="Q101" s="82"/>
      <c r="R101" s="82"/>
      <c r="S101" s="82"/>
      <c r="T101" s="83"/>
      <c r="AT101" s="16" t="s">
        <v>210</v>
      </c>
      <c r="AU101" s="16" t="s">
        <v>85</v>
      </c>
    </row>
    <row r="102" s="1" customFormat="1" ht="16.5" customHeight="1">
      <c r="B102" s="37"/>
      <c r="C102" s="218" t="s">
        <v>247</v>
      </c>
      <c r="D102" s="218" t="s">
        <v>201</v>
      </c>
      <c r="E102" s="219" t="s">
        <v>293</v>
      </c>
      <c r="F102" s="220" t="s">
        <v>294</v>
      </c>
      <c r="G102" s="221" t="s">
        <v>277</v>
      </c>
      <c r="H102" s="222">
        <v>2</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295</v>
      </c>
    </row>
    <row r="103" s="1" customFormat="1">
      <c r="B103" s="37"/>
      <c r="C103" s="38"/>
      <c r="D103" s="231" t="s">
        <v>208</v>
      </c>
      <c r="E103" s="38"/>
      <c r="F103" s="232" t="s">
        <v>296</v>
      </c>
      <c r="G103" s="38"/>
      <c r="H103" s="38"/>
      <c r="I103" s="144"/>
      <c r="J103" s="38"/>
      <c r="K103" s="38"/>
      <c r="L103" s="42"/>
      <c r="M103" s="233"/>
      <c r="N103" s="82"/>
      <c r="O103" s="82"/>
      <c r="P103" s="82"/>
      <c r="Q103" s="82"/>
      <c r="R103" s="82"/>
      <c r="S103" s="82"/>
      <c r="T103" s="83"/>
      <c r="AT103" s="16" t="s">
        <v>208</v>
      </c>
      <c r="AU103" s="16" t="s">
        <v>85</v>
      </c>
    </row>
    <row r="104" s="1" customFormat="1">
      <c r="B104" s="37"/>
      <c r="C104" s="38"/>
      <c r="D104" s="231" t="s">
        <v>210</v>
      </c>
      <c r="E104" s="38"/>
      <c r="F104" s="234" t="s">
        <v>280</v>
      </c>
      <c r="G104" s="38"/>
      <c r="H104" s="38"/>
      <c r="I104" s="144"/>
      <c r="J104" s="38"/>
      <c r="K104" s="38"/>
      <c r="L104" s="42"/>
      <c r="M104" s="233"/>
      <c r="N104" s="82"/>
      <c r="O104" s="82"/>
      <c r="P104" s="82"/>
      <c r="Q104" s="82"/>
      <c r="R104" s="82"/>
      <c r="S104" s="82"/>
      <c r="T104" s="83"/>
      <c r="AT104" s="16" t="s">
        <v>210</v>
      </c>
      <c r="AU104" s="16" t="s">
        <v>85</v>
      </c>
    </row>
    <row r="105" s="1" customFormat="1" ht="16.5" customHeight="1">
      <c r="B105" s="37"/>
      <c r="C105" s="218" t="s">
        <v>254</v>
      </c>
      <c r="D105" s="218" t="s">
        <v>201</v>
      </c>
      <c r="E105" s="219" t="s">
        <v>297</v>
      </c>
      <c r="F105" s="220" t="s">
        <v>298</v>
      </c>
      <c r="G105" s="221" t="s">
        <v>277</v>
      </c>
      <c r="H105" s="222">
        <v>1</v>
      </c>
      <c r="I105" s="223"/>
      <c r="J105" s="224">
        <f>ROUND(I105*H105,2)</f>
        <v>0</v>
      </c>
      <c r="K105" s="220" t="s">
        <v>205</v>
      </c>
      <c r="L105" s="42"/>
      <c r="M105" s="225" t="s">
        <v>30</v>
      </c>
      <c r="N105" s="226" t="s">
        <v>46</v>
      </c>
      <c r="O105" s="82"/>
      <c r="P105" s="227">
        <f>O105*H105</f>
        <v>0</v>
      </c>
      <c r="Q105" s="227">
        <v>0</v>
      </c>
      <c r="R105" s="227">
        <f>Q105*H105</f>
        <v>0</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299</v>
      </c>
    </row>
    <row r="106" s="1" customFormat="1">
      <c r="B106" s="37"/>
      <c r="C106" s="38"/>
      <c r="D106" s="231" t="s">
        <v>208</v>
      </c>
      <c r="E106" s="38"/>
      <c r="F106" s="232" t="s">
        <v>300</v>
      </c>
      <c r="G106" s="38"/>
      <c r="H106" s="38"/>
      <c r="I106" s="144"/>
      <c r="J106" s="38"/>
      <c r="K106" s="38"/>
      <c r="L106" s="42"/>
      <c r="M106" s="233"/>
      <c r="N106" s="82"/>
      <c r="O106" s="82"/>
      <c r="P106" s="82"/>
      <c r="Q106" s="82"/>
      <c r="R106" s="82"/>
      <c r="S106" s="82"/>
      <c r="T106" s="83"/>
      <c r="AT106" s="16" t="s">
        <v>208</v>
      </c>
      <c r="AU106" s="16" t="s">
        <v>85</v>
      </c>
    </row>
    <row r="107" s="1" customFormat="1">
      <c r="B107" s="37"/>
      <c r="C107" s="38"/>
      <c r="D107" s="231" t="s">
        <v>210</v>
      </c>
      <c r="E107" s="38"/>
      <c r="F107" s="234" t="s">
        <v>280</v>
      </c>
      <c r="G107" s="38"/>
      <c r="H107" s="38"/>
      <c r="I107" s="144"/>
      <c r="J107" s="38"/>
      <c r="K107" s="38"/>
      <c r="L107" s="42"/>
      <c r="M107" s="233"/>
      <c r="N107" s="82"/>
      <c r="O107" s="82"/>
      <c r="P107" s="82"/>
      <c r="Q107" s="82"/>
      <c r="R107" s="82"/>
      <c r="S107" s="82"/>
      <c r="T107" s="83"/>
      <c r="AT107" s="16" t="s">
        <v>210</v>
      </c>
      <c r="AU107" s="16" t="s">
        <v>85</v>
      </c>
    </row>
    <row r="108" s="1" customFormat="1" ht="16.5" customHeight="1">
      <c r="B108" s="37"/>
      <c r="C108" s="218" t="s">
        <v>263</v>
      </c>
      <c r="D108" s="218" t="s">
        <v>201</v>
      </c>
      <c r="E108" s="219" t="s">
        <v>301</v>
      </c>
      <c r="F108" s="220" t="s">
        <v>302</v>
      </c>
      <c r="G108" s="221" t="s">
        <v>277</v>
      </c>
      <c r="H108" s="222">
        <v>2</v>
      </c>
      <c r="I108" s="223"/>
      <c r="J108" s="224">
        <f>ROUND(I108*H108,2)</f>
        <v>0</v>
      </c>
      <c r="K108" s="220" t="s">
        <v>205</v>
      </c>
      <c r="L108" s="42"/>
      <c r="M108" s="225" t="s">
        <v>30</v>
      </c>
      <c r="N108" s="226" t="s">
        <v>46</v>
      </c>
      <c r="O108" s="82"/>
      <c r="P108" s="227">
        <f>O108*H108</f>
        <v>0</v>
      </c>
      <c r="Q108" s="227">
        <v>0</v>
      </c>
      <c r="R108" s="227">
        <f>Q108*H108</f>
        <v>0</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303</v>
      </c>
    </row>
    <row r="109" s="1" customFormat="1">
      <c r="B109" s="37"/>
      <c r="C109" s="38"/>
      <c r="D109" s="231" t="s">
        <v>208</v>
      </c>
      <c r="E109" s="38"/>
      <c r="F109" s="232" t="s">
        <v>304</v>
      </c>
      <c r="G109" s="38"/>
      <c r="H109" s="38"/>
      <c r="I109" s="144"/>
      <c r="J109" s="38"/>
      <c r="K109" s="38"/>
      <c r="L109" s="42"/>
      <c r="M109" s="233"/>
      <c r="N109" s="82"/>
      <c r="O109" s="82"/>
      <c r="P109" s="82"/>
      <c r="Q109" s="82"/>
      <c r="R109" s="82"/>
      <c r="S109" s="82"/>
      <c r="T109" s="83"/>
      <c r="AT109" s="16" t="s">
        <v>208</v>
      </c>
      <c r="AU109" s="16" t="s">
        <v>85</v>
      </c>
    </row>
    <row r="110" s="1" customFormat="1">
      <c r="B110" s="37"/>
      <c r="C110" s="38"/>
      <c r="D110" s="231" t="s">
        <v>210</v>
      </c>
      <c r="E110" s="38"/>
      <c r="F110" s="234" t="s">
        <v>280</v>
      </c>
      <c r="G110" s="38"/>
      <c r="H110" s="38"/>
      <c r="I110" s="144"/>
      <c r="J110" s="38"/>
      <c r="K110" s="38"/>
      <c r="L110" s="42"/>
      <c r="M110" s="233"/>
      <c r="N110" s="82"/>
      <c r="O110" s="82"/>
      <c r="P110" s="82"/>
      <c r="Q110" s="82"/>
      <c r="R110" s="82"/>
      <c r="S110" s="82"/>
      <c r="T110" s="83"/>
      <c r="AT110" s="16" t="s">
        <v>210</v>
      </c>
      <c r="AU110" s="16" t="s">
        <v>85</v>
      </c>
    </row>
    <row r="111" s="1" customFormat="1" ht="16.5" customHeight="1">
      <c r="B111" s="37"/>
      <c r="C111" s="218" t="s">
        <v>225</v>
      </c>
      <c r="D111" s="218" t="s">
        <v>201</v>
      </c>
      <c r="E111" s="219" t="s">
        <v>305</v>
      </c>
      <c r="F111" s="220" t="s">
        <v>306</v>
      </c>
      <c r="G111" s="221" t="s">
        <v>277</v>
      </c>
      <c r="H111" s="222">
        <v>2</v>
      </c>
      <c r="I111" s="223"/>
      <c r="J111" s="224">
        <f>ROUND(I111*H111,2)</f>
        <v>0</v>
      </c>
      <c r="K111" s="220" t="s">
        <v>205</v>
      </c>
      <c r="L111" s="42"/>
      <c r="M111" s="225" t="s">
        <v>30</v>
      </c>
      <c r="N111" s="226" t="s">
        <v>46</v>
      </c>
      <c r="O111" s="82"/>
      <c r="P111" s="227">
        <f>O111*H111</f>
        <v>0</v>
      </c>
      <c r="Q111" s="227">
        <v>0</v>
      </c>
      <c r="R111" s="227">
        <f>Q111*H111</f>
        <v>0</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307</v>
      </c>
    </row>
    <row r="112" s="1" customFormat="1">
      <c r="B112" s="37"/>
      <c r="C112" s="38"/>
      <c r="D112" s="231" t="s">
        <v>208</v>
      </c>
      <c r="E112" s="38"/>
      <c r="F112" s="232" t="s">
        <v>308</v>
      </c>
      <c r="G112" s="38"/>
      <c r="H112" s="38"/>
      <c r="I112" s="144"/>
      <c r="J112" s="38"/>
      <c r="K112" s="38"/>
      <c r="L112" s="42"/>
      <c r="M112" s="233"/>
      <c r="N112" s="82"/>
      <c r="O112" s="82"/>
      <c r="P112" s="82"/>
      <c r="Q112" s="82"/>
      <c r="R112" s="82"/>
      <c r="S112" s="82"/>
      <c r="T112" s="83"/>
      <c r="AT112" s="16" t="s">
        <v>208</v>
      </c>
      <c r="AU112" s="16" t="s">
        <v>85</v>
      </c>
    </row>
    <row r="113" s="1" customFormat="1">
      <c r="B113" s="37"/>
      <c r="C113" s="38"/>
      <c r="D113" s="231" t="s">
        <v>210</v>
      </c>
      <c r="E113" s="38"/>
      <c r="F113" s="234" t="s">
        <v>280</v>
      </c>
      <c r="G113" s="38"/>
      <c r="H113" s="38"/>
      <c r="I113" s="144"/>
      <c r="J113" s="38"/>
      <c r="K113" s="38"/>
      <c r="L113" s="42"/>
      <c r="M113" s="233"/>
      <c r="N113" s="82"/>
      <c r="O113" s="82"/>
      <c r="P113" s="82"/>
      <c r="Q113" s="82"/>
      <c r="R113" s="82"/>
      <c r="S113" s="82"/>
      <c r="T113" s="83"/>
      <c r="AT113" s="16" t="s">
        <v>210</v>
      </c>
      <c r="AU113" s="16" t="s">
        <v>85</v>
      </c>
    </row>
    <row r="114" s="1" customFormat="1" ht="16.5" customHeight="1">
      <c r="B114" s="37"/>
      <c r="C114" s="218" t="s">
        <v>124</v>
      </c>
      <c r="D114" s="218" t="s">
        <v>201</v>
      </c>
      <c r="E114" s="219" t="s">
        <v>309</v>
      </c>
      <c r="F114" s="220" t="s">
        <v>310</v>
      </c>
      <c r="G114" s="221" t="s">
        <v>277</v>
      </c>
      <c r="H114" s="222">
        <v>10</v>
      </c>
      <c r="I114" s="223"/>
      <c r="J114" s="224">
        <f>ROUND(I114*H114,2)</f>
        <v>0</v>
      </c>
      <c r="K114" s="220" t="s">
        <v>205</v>
      </c>
      <c r="L114" s="42"/>
      <c r="M114" s="225" t="s">
        <v>30</v>
      </c>
      <c r="N114" s="226" t="s">
        <v>46</v>
      </c>
      <c r="O114" s="82"/>
      <c r="P114" s="227">
        <f>O114*H114</f>
        <v>0</v>
      </c>
      <c r="Q114" s="227">
        <v>4.6394000000000003E-05</v>
      </c>
      <c r="R114" s="227">
        <f>Q114*H114</f>
        <v>0.00046394000000000003</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311</v>
      </c>
    </row>
    <row r="115" s="1" customFormat="1">
      <c r="B115" s="37"/>
      <c r="C115" s="38"/>
      <c r="D115" s="231" t="s">
        <v>208</v>
      </c>
      <c r="E115" s="38"/>
      <c r="F115" s="232" t="s">
        <v>312</v>
      </c>
      <c r="G115" s="38"/>
      <c r="H115" s="38"/>
      <c r="I115" s="144"/>
      <c r="J115" s="38"/>
      <c r="K115" s="38"/>
      <c r="L115" s="42"/>
      <c r="M115" s="233"/>
      <c r="N115" s="82"/>
      <c r="O115" s="82"/>
      <c r="P115" s="82"/>
      <c r="Q115" s="82"/>
      <c r="R115" s="82"/>
      <c r="S115" s="82"/>
      <c r="T115" s="83"/>
      <c r="AT115" s="16" t="s">
        <v>208</v>
      </c>
      <c r="AU115" s="16" t="s">
        <v>85</v>
      </c>
    </row>
    <row r="116" s="1" customFormat="1">
      <c r="B116" s="37"/>
      <c r="C116" s="38"/>
      <c r="D116" s="231" t="s">
        <v>210</v>
      </c>
      <c r="E116" s="38"/>
      <c r="F116" s="234" t="s">
        <v>313</v>
      </c>
      <c r="G116" s="38"/>
      <c r="H116" s="38"/>
      <c r="I116" s="144"/>
      <c r="J116" s="38"/>
      <c r="K116" s="38"/>
      <c r="L116" s="42"/>
      <c r="M116" s="233"/>
      <c r="N116" s="82"/>
      <c r="O116" s="82"/>
      <c r="P116" s="82"/>
      <c r="Q116" s="82"/>
      <c r="R116" s="82"/>
      <c r="S116" s="82"/>
      <c r="T116" s="83"/>
      <c r="AT116" s="16" t="s">
        <v>210</v>
      </c>
      <c r="AU116" s="16" t="s">
        <v>85</v>
      </c>
    </row>
    <row r="117" s="1" customFormat="1" ht="16.5" customHeight="1">
      <c r="B117" s="37"/>
      <c r="C117" s="218" t="s">
        <v>127</v>
      </c>
      <c r="D117" s="218" t="s">
        <v>201</v>
      </c>
      <c r="E117" s="219" t="s">
        <v>314</v>
      </c>
      <c r="F117" s="220" t="s">
        <v>315</v>
      </c>
      <c r="G117" s="221" t="s">
        <v>277</v>
      </c>
      <c r="H117" s="222">
        <v>1</v>
      </c>
      <c r="I117" s="223"/>
      <c r="J117" s="224">
        <f>ROUND(I117*H117,2)</f>
        <v>0</v>
      </c>
      <c r="K117" s="220" t="s">
        <v>205</v>
      </c>
      <c r="L117" s="42"/>
      <c r="M117" s="225" t="s">
        <v>30</v>
      </c>
      <c r="N117" s="226" t="s">
        <v>46</v>
      </c>
      <c r="O117" s="82"/>
      <c r="P117" s="227">
        <f>O117*H117</f>
        <v>0</v>
      </c>
      <c r="Q117" s="227">
        <v>4.6394000000000003E-05</v>
      </c>
      <c r="R117" s="227">
        <f>Q117*H117</f>
        <v>4.6394000000000003E-05</v>
      </c>
      <c r="S117" s="227">
        <v>0</v>
      </c>
      <c r="T117" s="228">
        <f>S117*H117</f>
        <v>0</v>
      </c>
      <c r="AR117" s="229" t="s">
        <v>206</v>
      </c>
      <c r="AT117" s="229" t="s">
        <v>201</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316</v>
      </c>
    </row>
    <row r="118" s="1" customFormat="1">
      <c r="B118" s="37"/>
      <c r="C118" s="38"/>
      <c r="D118" s="231" t="s">
        <v>208</v>
      </c>
      <c r="E118" s="38"/>
      <c r="F118" s="232" t="s">
        <v>317</v>
      </c>
      <c r="G118" s="38"/>
      <c r="H118" s="38"/>
      <c r="I118" s="144"/>
      <c r="J118" s="38"/>
      <c r="K118" s="38"/>
      <c r="L118" s="42"/>
      <c r="M118" s="233"/>
      <c r="N118" s="82"/>
      <c r="O118" s="82"/>
      <c r="P118" s="82"/>
      <c r="Q118" s="82"/>
      <c r="R118" s="82"/>
      <c r="S118" s="82"/>
      <c r="T118" s="83"/>
      <c r="AT118" s="16" t="s">
        <v>208</v>
      </c>
      <c r="AU118" s="16" t="s">
        <v>85</v>
      </c>
    </row>
    <row r="119" s="1" customFormat="1">
      <c r="B119" s="37"/>
      <c r="C119" s="38"/>
      <c r="D119" s="231" t="s">
        <v>210</v>
      </c>
      <c r="E119" s="38"/>
      <c r="F119" s="234" t="s">
        <v>313</v>
      </c>
      <c r="G119" s="38"/>
      <c r="H119" s="38"/>
      <c r="I119" s="144"/>
      <c r="J119" s="38"/>
      <c r="K119" s="38"/>
      <c r="L119" s="42"/>
      <c r="M119" s="233"/>
      <c r="N119" s="82"/>
      <c r="O119" s="82"/>
      <c r="P119" s="82"/>
      <c r="Q119" s="82"/>
      <c r="R119" s="82"/>
      <c r="S119" s="82"/>
      <c r="T119" s="83"/>
      <c r="AT119" s="16" t="s">
        <v>210</v>
      </c>
      <c r="AU119" s="16" t="s">
        <v>85</v>
      </c>
    </row>
    <row r="120" s="1" customFormat="1" ht="16.5" customHeight="1">
      <c r="B120" s="37"/>
      <c r="C120" s="218" t="s">
        <v>130</v>
      </c>
      <c r="D120" s="218" t="s">
        <v>201</v>
      </c>
      <c r="E120" s="219" t="s">
        <v>318</v>
      </c>
      <c r="F120" s="220" t="s">
        <v>319</v>
      </c>
      <c r="G120" s="221" t="s">
        <v>277</v>
      </c>
      <c r="H120" s="222">
        <v>7</v>
      </c>
      <c r="I120" s="223"/>
      <c r="J120" s="224">
        <f>ROUND(I120*H120,2)</f>
        <v>0</v>
      </c>
      <c r="K120" s="220" t="s">
        <v>205</v>
      </c>
      <c r="L120" s="42"/>
      <c r="M120" s="225" t="s">
        <v>30</v>
      </c>
      <c r="N120" s="226" t="s">
        <v>46</v>
      </c>
      <c r="O120" s="82"/>
      <c r="P120" s="227">
        <f>O120*H120</f>
        <v>0</v>
      </c>
      <c r="Q120" s="227">
        <v>9.2788000000000007E-05</v>
      </c>
      <c r="R120" s="227">
        <f>Q120*H120</f>
        <v>0.00064951600000000005</v>
      </c>
      <c r="S120" s="227">
        <v>0</v>
      </c>
      <c r="T120" s="228">
        <f>S120*H120</f>
        <v>0</v>
      </c>
      <c r="AR120" s="229" t="s">
        <v>206</v>
      </c>
      <c r="AT120" s="229" t="s">
        <v>201</v>
      </c>
      <c r="AU120" s="229" t="s">
        <v>85</v>
      </c>
      <c r="AY120" s="16" t="s">
        <v>199</v>
      </c>
      <c r="BE120" s="230">
        <f>IF(N120="základní",J120,0)</f>
        <v>0</v>
      </c>
      <c r="BF120" s="230">
        <f>IF(N120="snížená",J120,0)</f>
        <v>0</v>
      </c>
      <c r="BG120" s="230">
        <f>IF(N120="zákl. přenesená",J120,0)</f>
        <v>0</v>
      </c>
      <c r="BH120" s="230">
        <f>IF(N120="sníž. přenesená",J120,0)</f>
        <v>0</v>
      </c>
      <c r="BI120" s="230">
        <f>IF(N120="nulová",J120,0)</f>
        <v>0</v>
      </c>
      <c r="BJ120" s="16" t="s">
        <v>83</v>
      </c>
      <c r="BK120" s="230">
        <f>ROUND(I120*H120,2)</f>
        <v>0</v>
      </c>
      <c r="BL120" s="16" t="s">
        <v>206</v>
      </c>
      <c r="BM120" s="229" t="s">
        <v>320</v>
      </c>
    </row>
    <row r="121" s="1" customFormat="1">
      <c r="B121" s="37"/>
      <c r="C121" s="38"/>
      <c r="D121" s="231" t="s">
        <v>208</v>
      </c>
      <c r="E121" s="38"/>
      <c r="F121" s="232" t="s">
        <v>321</v>
      </c>
      <c r="G121" s="38"/>
      <c r="H121" s="38"/>
      <c r="I121" s="144"/>
      <c r="J121" s="38"/>
      <c r="K121" s="38"/>
      <c r="L121" s="42"/>
      <c r="M121" s="233"/>
      <c r="N121" s="82"/>
      <c r="O121" s="82"/>
      <c r="P121" s="82"/>
      <c r="Q121" s="82"/>
      <c r="R121" s="82"/>
      <c r="S121" s="82"/>
      <c r="T121" s="83"/>
      <c r="AT121" s="16" t="s">
        <v>208</v>
      </c>
      <c r="AU121" s="16" t="s">
        <v>85</v>
      </c>
    </row>
    <row r="122" s="1" customFormat="1">
      <c r="B122" s="37"/>
      <c r="C122" s="38"/>
      <c r="D122" s="231" t="s">
        <v>210</v>
      </c>
      <c r="E122" s="38"/>
      <c r="F122" s="234" t="s">
        <v>313</v>
      </c>
      <c r="G122" s="38"/>
      <c r="H122" s="38"/>
      <c r="I122" s="144"/>
      <c r="J122" s="38"/>
      <c r="K122" s="38"/>
      <c r="L122" s="42"/>
      <c r="M122" s="233"/>
      <c r="N122" s="82"/>
      <c r="O122" s="82"/>
      <c r="P122" s="82"/>
      <c r="Q122" s="82"/>
      <c r="R122" s="82"/>
      <c r="S122" s="82"/>
      <c r="T122" s="83"/>
      <c r="AT122" s="16" t="s">
        <v>210</v>
      </c>
      <c r="AU122" s="16" t="s">
        <v>85</v>
      </c>
    </row>
    <row r="123" s="1" customFormat="1" ht="16.5" customHeight="1">
      <c r="B123" s="37"/>
      <c r="C123" s="218" t="s">
        <v>133</v>
      </c>
      <c r="D123" s="218" t="s">
        <v>201</v>
      </c>
      <c r="E123" s="219" t="s">
        <v>322</v>
      </c>
      <c r="F123" s="220" t="s">
        <v>323</v>
      </c>
      <c r="G123" s="221" t="s">
        <v>277</v>
      </c>
      <c r="H123" s="222">
        <v>9</v>
      </c>
      <c r="I123" s="223"/>
      <c r="J123" s="224">
        <f>ROUND(I123*H123,2)</f>
        <v>0</v>
      </c>
      <c r="K123" s="220" t="s">
        <v>205</v>
      </c>
      <c r="L123" s="42"/>
      <c r="M123" s="225" t="s">
        <v>30</v>
      </c>
      <c r="N123" s="226" t="s">
        <v>46</v>
      </c>
      <c r="O123" s="82"/>
      <c r="P123" s="227">
        <f>O123*H123</f>
        <v>0</v>
      </c>
      <c r="Q123" s="227">
        <v>9.2788000000000007E-05</v>
      </c>
      <c r="R123" s="227">
        <f>Q123*H123</f>
        <v>0.00083509200000000006</v>
      </c>
      <c r="S123" s="227">
        <v>0</v>
      </c>
      <c r="T123" s="228">
        <f>S123*H123</f>
        <v>0</v>
      </c>
      <c r="AR123" s="229" t="s">
        <v>206</v>
      </c>
      <c r="AT123" s="229" t="s">
        <v>201</v>
      </c>
      <c r="AU123" s="229" t="s">
        <v>85</v>
      </c>
      <c r="AY123" s="16" t="s">
        <v>199</v>
      </c>
      <c r="BE123" s="230">
        <f>IF(N123="základní",J123,0)</f>
        <v>0</v>
      </c>
      <c r="BF123" s="230">
        <f>IF(N123="snížená",J123,0)</f>
        <v>0</v>
      </c>
      <c r="BG123" s="230">
        <f>IF(N123="zákl. přenesená",J123,0)</f>
        <v>0</v>
      </c>
      <c r="BH123" s="230">
        <f>IF(N123="sníž. přenesená",J123,0)</f>
        <v>0</v>
      </c>
      <c r="BI123" s="230">
        <f>IF(N123="nulová",J123,0)</f>
        <v>0</v>
      </c>
      <c r="BJ123" s="16" t="s">
        <v>83</v>
      </c>
      <c r="BK123" s="230">
        <f>ROUND(I123*H123,2)</f>
        <v>0</v>
      </c>
      <c r="BL123" s="16" t="s">
        <v>206</v>
      </c>
      <c r="BM123" s="229" t="s">
        <v>324</v>
      </c>
    </row>
    <row r="124" s="1" customFormat="1">
      <c r="B124" s="37"/>
      <c r="C124" s="38"/>
      <c r="D124" s="231" t="s">
        <v>208</v>
      </c>
      <c r="E124" s="38"/>
      <c r="F124" s="232" t="s">
        <v>325</v>
      </c>
      <c r="G124" s="38"/>
      <c r="H124" s="38"/>
      <c r="I124" s="144"/>
      <c r="J124" s="38"/>
      <c r="K124" s="38"/>
      <c r="L124" s="42"/>
      <c r="M124" s="233"/>
      <c r="N124" s="82"/>
      <c r="O124" s="82"/>
      <c r="P124" s="82"/>
      <c r="Q124" s="82"/>
      <c r="R124" s="82"/>
      <c r="S124" s="82"/>
      <c r="T124" s="83"/>
      <c r="AT124" s="16" t="s">
        <v>208</v>
      </c>
      <c r="AU124" s="16" t="s">
        <v>85</v>
      </c>
    </row>
    <row r="125" s="1" customFormat="1">
      <c r="B125" s="37"/>
      <c r="C125" s="38"/>
      <c r="D125" s="231" t="s">
        <v>210</v>
      </c>
      <c r="E125" s="38"/>
      <c r="F125" s="234" t="s">
        <v>313</v>
      </c>
      <c r="G125" s="38"/>
      <c r="H125" s="38"/>
      <c r="I125" s="144"/>
      <c r="J125" s="38"/>
      <c r="K125" s="38"/>
      <c r="L125" s="42"/>
      <c r="M125" s="233"/>
      <c r="N125" s="82"/>
      <c r="O125" s="82"/>
      <c r="P125" s="82"/>
      <c r="Q125" s="82"/>
      <c r="R125" s="82"/>
      <c r="S125" s="82"/>
      <c r="T125" s="83"/>
      <c r="AT125" s="16" t="s">
        <v>210</v>
      </c>
      <c r="AU125" s="16" t="s">
        <v>85</v>
      </c>
    </row>
    <row r="126" s="1" customFormat="1" ht="16.5" customHeight="1">
      <c r="B126" s="37"/>
      <c r="C126" s="218" t="s">
        <v>136</v>
      </c>
      <c r="D126" s="218" t="s">
        <v>201</v>
      </c>
      <c r="E126" s="219" t="s">
        <v>326</v>
      </c>
      <c r="F126" s="220" t="s">
        <v>327</v>
      </c>
      <c r="G126" s="221" t="s">
        <v>277</v>
      </c>
      <c r="H126" s="222">
        <v>5</v>
      </c>
      <c r="I126" s="223"/>
      <c r="J126" s="224">
        <f>ROUND(I126*H126,2)</f>
        <v>0</v>
      </c>
      <c r="K126" s="220" t="s">
        <v>205</v>
      </c>
      <c r="L126" s="42"/>
      <c r="M126" s="225" t="s">
        <v>30</v>
      </c>
      <c r="N126" s="226" t="s">
        <v>46</v>
      </c>
      <c r="O126" s="82"/>
      <c r="P126" s="227">
        <f>O126*H126</f>
        <v>0</v>
      </c>
      <c r="Q126" s="227">
        <v>9.2788000000000007E-05</v>
      </c>
      <c r="R126" s="227">
        <f>Q126*H126</f>
        <v>0.00046394000000000003</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328</v>
      </c>
    </row>
    <row r="127" s="1" customFormat="1">
      <c r="B127" s="37"/>
      <c r="C127" s="38"/>
      <c r="D127" s="231" t="s">
        <v>208</v>
      </c>
      <c r="E127" s="38"/>
      <c r="F127" s="232" t="s">
        <v>329</v>
      </c>
      <c r="G127" s="38"/>
      <c r="H127" s="38"/>
      <c r="I127" s="144"/>
      <c r="J127" s="38"/>
      <c r="K127" s="38"/>
      <c r="L127" s="42"/>
      <c r="M127" s="233"/>
      <c r="N127" s="82"/>
      <c r="O127" s="82"/>
      <c r="P127" s="82"/>
      <c r="Q127" s="82"/>
      <c r="R127" s="82"/>
      <c r="S127" s="82"/>
      <c r="T127" s="83"/>
      <c r="AT127" s="16" t="s">
        <v>208</v>
      </c>
      <c r="AU127" s="16" t="s">
        <v>85</v>
      </c>
    </row>
    <row r="128" s="1" customFormat="1">
      <c r="B128" s="37"/>
      <c r="C128" s="38"/>
      <c r="D128" s="231" t="s">
        <v>210</v>
      </c>
      <c r="E128" s="38"/>
      <c r="F128" s="234" t="s">
        <v>313</v>
      </c>
      <c r="G128" s="38"/>
      <c r="H128" s="38"/>
      <c r="I128" s="144"/>
      <c r="J128" s="38"/>
      <c r="K128" s="38"/>
      <c r="L128" s="42"/>
      <c r="M128" s="233"/>
      <c r="N128" s="82"/>
      <c r="O128" s="82"/>
      <c r="P128" s="82"/>
      <c r="Q128" s="82"/>
      <c r="R128" s="82"/>
      <c r="S128" s="82"/>
      <c r="T128" s="83"/>
      <c r="AT128" s="16" t="s">
        <v>210</v>
      </c>
      <c r="AU128" s="16" t="s">
        <v>85</v>
      </c>
    </row>
    <row r="129" s="1" customFormat="1" ht="16.5" customHeight="1">
      <c r="B129" s="37"/>
      <c r="C129" s="218" t="s">
        <v>8</v>
      </c>
      <c r="D129" s="218" t="s">
        <v>201</v>
      </c>
      <c r="E129" s="219" t="s">
        <v>330</v>
      </c>
      <c r="F129" s="220" t="s">
        <v>331</v>
      </c>
      <c r="G129" s="221" t="s">
        <v>204</v>
      </c>
      <c r="H129" s="222">
        <v>155</v>
      </c>
      <c r="I129" s="223"/>
      <c r="J129" s="224">
        <f>ROUND(I129*H129,2)</f>
        <v>0</v>
      </c>
      <c r="K129" s="220" t="s">
        <v>205</v>
      </c>
      <c r="L129" s="42"/>
      <c r="M129" s="225" t="s">
        <v>30</v>
      </c>
      <c r="N129" s="226" t="s">
        <v>46</v>
      </c>
      <c r="O129" s="82"/>
      <c r="P129" s="227">
        <f>O129*H129</f>
        <v>0</v>
      </c>
      <c r="Q129" s="227">
        <v>0</v>
      </c>
      <c r="R129" s="227">
        <f>Q129*H129</f>
        <v>0</v>
      </c>
      <c r="S129" s="227">
        <v>0.33000000000000002</v>
      </c>
      <c r="T129" s="228">
        <f>S129*H129</f>
        <v>51.150000000000006</v>
      </c>
      <c r="AR129" s="229" t="s">
        <v>206</v>
      </c>
      <c r="AT129" s="229" t="s">
        <v>201</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332</v>
      </c>
    </row>
    <row r="130" s="1" customFormat="1">
      <c r="B130" s="37"/>
      <c r="C130" s="38"/>
      <c r="D130" s="231" t="s">
        <v>208</v>
      </c>
      <c r="E130" s="38"/>
      <c r="F130" s="232" t="s">
        <v>333</v>
      </c>
      <c r="G130" s="38"/>
      <c r="H130" s="38"/>
      <c r="I130" s="144"/>
      <c r="J130" s="38"/>
      <c r="K130" s="38"/>
      <c r="L130" s="42"/>
      <c r="M130" s="233"/>
      <c r="N130" s="82"/>
      <c r="O130" s="82"/>
      <c r="P130" s="82"/>
      <c r="Q130" s="82"/>
      <c r="R130" s="82"/>
      <c r="S130" s="82"/>
      <c r="T130" s="83"/>
      <c r="AT130" s="16" t="s">
        <v>208</v>
      </c>
      <c r="AU130" s="16" t="s">
        <v>85</v>
      </c>
    </row>
    <row r="131" s="1" customFormat="1">
      <c r="B131" s="37"/>
      <c r="C131" s="38"/>
      <c r="D131" s="231" t="s">
        <v>210</v>
      </c>
      <c r="E131" s="38"/>
      <c r="F131" s="234" t="s">
        <v>334</v>
      </c>
      <c r="G131" s="38"/>
      <c r="H131" s="38"/>
      <c r="I131" s="144"/>
      <c r="J131" s="38"/>
      <c r="K131" s="38"/>
      <c r="L131" s="42"/>
      <c r="M131" s="233"/>
      <c r="N131" s="82"/>
      <c r="O131" s="82"/>
      <c r="P131" s="82"/>
      <c r="Q131" s="82"/>
      <c r="R131" s="82"/>
      <c r="S131" s="82"/>
      <c r="T131" s="83"/>
      <c r="AT131" s="16" t="s">
        <v>210</v>
      </c>
      <c r="AU131" s="16" t="s">
        <v>85</v>
      </c>
    </row>
    <row r="132" s="12" customFormat="1">
      <c r="B132" s="235"/>
      <c r="C132" s="236"/>
      <c r="D132" s="231" t="s">
        <v>214</v>
      </c>
      <c r="E132" s="237" t="s">
        <v>30</v>
      </c>
      <c r="F132" s="238" t="s">
        <v>335</v>
      </c>
      <c r="G132" s="236"/>
      <c r="H132" s="239">
        <v>155</v>
      </c>
      <c r="I132" s="240"/>
      <c r="J132" s="236"/>
      <c r="K132" s="236"/>
      <c r="L132" s="241"/>
      <c r="M132" s="242"/>
      <c r="N132" s="243"/>
      <c r="O132" s="243"/>
      <c r="P132" s="243"/>
      <c r="Q132" s="243"/>
      <c r="R132" s="243"/>
      <c r="S132" s="243"/>
      <c r="T132" s="244"/>
      <c r="AT132" s="245" t="s">
        <v>214</v>
      </c>
      <c r="AU132" s="245" t="s">
        <v>85</v>
      </c>
      <c r="AV132" s="12" t="s">
        <v>85</v>
      </c>
      <c r="AW132" s="12" t="s">
        <v>36</v>
      </c>
      <c r="AX132" s="12" t="s">
        <v>75</v>
      </c>
      <c r="AY132" s="245" t="s">
        <v>199</v>
      </c>
    </row>
    <row r="133" s="13" customFormat="1">
      <c r="B133" s="246"/>
      <c r="C133" s="247"/>
      <c r="D133" s="231" t="s">
        <v>214</v>
      </c>
      <c r="E133" s="248" t="s">
        <v>30</v>
      </c>
      <c r="F133" s="249" t="s">
        <v>216</v>
      </c>
      <c r="G133" s="247"/>
      <c r="H133" s="250">
        <v>155</v>
      </c>
      <c r="I133" s="251"/>
      <c r="J133" s="247"/>
      <c r="K133" s="247"/>
      <c r="L133" s="252"/>
      <c r="M133" s="253"/>
      <c r="N133" s="254"/>
      <c r="O133" s="254"/>
      <c r="P133" s="254"/>
      <c r="Q133" s="254"/>
      <c r="R133" s="254"/>
      <c r="S133" s="254"/>
      <c r="T133" s="255"/>
      <c r="AT133" s="256" t="s">
        <v>214</v>
      </c>
      <c r="AU133" s="256" t="s">
        <v>85</v>
      </c>
      <c r="AV133" s="13" t="s">
        <v>206</v>
      </c>
      <c r="AW133" s="13" t="s">
        <v>36</v>
      </c>
      <c r="AX133" s="13" t="s">
        <v>83</v>
      </c>
      <c r="AY133" s="256" t="s">
        <v>199</v>
      </c>
    </row>
    <row r="134" s="1" customFormat="1" ht="16.5" customHeight="1">
      <c r="B134" s="37"/>
      <c r="C134" s="218" t="s">
        <v>336</v>
      </c>
      <c r="D134" s="218" t="s">
        <v>201</v>
      </c>
      <c r="E134" s="219" t="s">
        <v>337</v>
      </c>
      <c r="F134" s="220" t="s">
        <v>338</v>
      </c>
      <c r="G134" s="221" t="s">
        <v>204</v>
      </c>
      <c r="H134" s="222">
        <v>4372.4139999999998</v>
      </c>
      <c r="I134" s="223"/>
      <c r="J134" s="224">
        <f>ROUND(I134*H134,2)</f>
        <v>0</v>
      </c>
      <c r="K134" s="220" t="s">
        <v>205</v>
      </c>
      <c r="L134" s="42"/>
      <c r="M134" s="225" t="s">
        <v>30</v>
      </c>
      <c r="N134" s="226" t="s">
        <v>46</v>
      </c>
      <c r="O134" s="82"/>
      <c r="P134" s="227">
        <f>O134*H134</f>
        <v>0</v>
      </c>
      <c r="Q134" s="227">
        <v>0</v>
      </c>
      <c r="R134" s="227">
        <f>Q134*H134</f>
        <v>0</v>
      </c>
      <c r="S134" s="227">
        <v>0.28999999999999998</v>
      </c>
      <c r="T134" s="228">
        <f>S134*H134</f>
        <v>1268.0000599999999</v>
      </c>
      <c r="AR134" s="229" t="s">
        <v>206</v>
      </c>
      <c r="AT134" s="229" t="s">
        <v>201</v>
      </c>
      <c r="AU134" s="229" t="s">
        <v>85</v>
      </c>
      <c r="AY134" s="16" t="s">
        <v>199</v>
      </c>
      <c r="BE134" s="230">
        <f>IF(N134="základní",J134,0)</f>
        <v>0</v>
      </c>
      <c r="BF134" s="230">
        <f>IF(N134="snížená",J134,0)</f>
        <v>0</v>
      </c>
      <c r="BG134" s="230">
        <f>IF(N134="zákl. přenesená",J134,0)</f>
        <v>0</v>
      </c>
      <c r="BH134" s="230">
        <f>IF(N134="sníž. přenesená",J134,0)</f>
        <v>0</v>
      </c>
      <c r="BI134" s="230">
        <f>IF(N134="nulová",J134,0)</f>
        <v>0</v>
      </c>
      <c r="BJ134" s="16" t="s">
        <v>83</v>
      </c>
      <c r="BK134" s="230">
        <f>ROUND(I134*H134,2)</f>
        <v>0</v>
      </c>
      <c r="BL134" s="16" t="s">
        <v>206</v>
      </c>
      <c r="BM134" s="229" t="s">
        <v>339</v>
      </c>
    </row>
    <row r="135" s="1" customFormat="1">
      <c r="B135" s="37"/>
      <c r="C135" s="38"/>
      <c r="D135" s="231" t="s">
        <v>208</v>
      </c>
      <c r="E135" s="38"/>
      <c r="F135" s="232" t="s">
        <v>340</v>
      </c>
      <c r="G135" s="38"/>
      <c r="H135" s="38"/>
      <c r="I135" s="144"/>
      <c r="J135" s="38"/>
      <c r="K135" s="38"/>
      <c r="L135" s="42"/>
      <c r="M135" s="233"/>
      <c r="N135" s="82"/>
      <c r="O135" s="82"/>
      <c r="P135" s="82"/>
      <c r="Q135" s="82"/>
      <c r="R135" s="82"/>
      <c r="S135" s="82"/>
      <c r="T135" s="83"/>
      <c r="AT135" s="16" t="s">
        <v>208</v>
      </c>
      <c r="AU135" s="16" t="s">
        <v>85</v>
      </c>
    </row>
    <row r="136" s="1" customFormat="1">
      <c r="B136" s="37"/>
      <c r="C136" s="38"/>
      <c r="D136" s="231" t="s">
        <v>210</v>
      </c>
      <c r="E136" s="38"/>
      <c r="F136" s="234" t="s">
        <v>334</v>
      </c>
      <c r="G136" s="38"/>
      <c r="H136" s="38"/>
      <c r="I136" s="144"/>
      <c r="J136" s="38"/>
      <c r="K136" s="38"/>
      <c r="L136" s="42"/>
      <c r="M136" s="233"/>
      <c r="N136" s="82"/>
      <c r="O136" s="82"/>
      <c r="P136" s="82"/>
      <c r="Q136" s="82"/>
      <c r="R136" s="82"/>
      <c r="S136" s="82"/>
      <c r="T136" s="83"/>
      <c r="AT136" s="16" t="s">
        <v>210</v>
      </c>
      <c r="AU136" s="16" t="s">
        <v>85</v>
      </c>
    </row>
    <row r="137" s="12" customFormat="1">
      <c r="B137" s="235"/>
      <c r="C137" s="236"/>
      <c r="D137" s="231" t="s">
        <v>214</v>
      </c>
      <c r="E137" s="237" t="s">
        <v>30</v>
      </c>
      <c r="F137" s="238" t="s">
        <v>341</v>
      </c>
      <c r="G137" s="236"/>
      <c r="H137" s="239">
        <v>4372.4139999999998</v>
      </c>
      <c r="I137" s="240"/>
      <c r="J137" s="236"/>
      <c r="K137" s="236"/>
      <c r="L137" s="241"/>
      <c r="M137" s="242"/>
      <c r="N137" s="243"/>
      <c r="O137" s="243"/>
      <c r="P137" s="243"/>
      <c r="Q137" s="243"/>
      <c r="R137" s="243"/>
      <c r="S137" s="243"/>
      <c r="T137" s="244"/>
      <c r="AT137" s="245" t="s">
        <v>214</v>
      </c>
      <c r="AU137" s="245" t="s">
        <v>85</v>
      </c>
      <c r="AV137" s="12" t="s">
        <v>85</v>
      </c>
      <c r="AW137" s="12" t="s">
        <v>36</v>
      </c>
      <c r="AX137" s="12" t="s">
        <v>83</v>
      </c>
      <c r="AY137" s="245" t="s">
        <v>199</v>
      </c>
    </row>
    <row r="138" s="1" customFormat="1" ht="16.5" customHeight="1">
      <c r="B138" s="37"/>
      <c r="C138" s="218" t="s">
        <v>342</v>
      </c>
      <c r="D138" s="218" t="s">
        <v>201</v>
      </c>
      <c r="E138" s="219" t="s">
        <v>343</v>
      </c>
      <c r="F138" s="220" t="s">
        <v>344</v>
      </c>
      <c r="G138" s="221" t="s">
        <v>204</v>
      </c>
      <c r="H138" s="222">
        <v>422</v>
      </c>
      <c r="I138" s="223"/>
      <c r="J138" s="224">
        <f>ROUND(I138*H138,2)</f>
        <v>0</v>
      </c>
      <c r="K138" s="220" t="s">
        <v>205</v>
      </c>
      <c r="L138" s="42"/>
      <c r="M138" s="225" t="s">
        <v>30</v>
      </c>
      <c r="N138" s="226" t="s">
        <v>46</v>
      </c>
      <c r="O138" s="82"/>
      <c r="P138" s="227">
        <f>O138*H138</f>
        <v>0</v>
      </c>
      <c r="Q138" s="227">
        <v>0</v>
      </c>
      <c r="R138" s="227">
        <f>Q138*H138</f>
        <v>0</v>
      </c>
      <c r="S138" s="227">
        <v>0.22</v>
      </c>
      <c r="T138" s="228">
        <f>S138*H138</f>
        <v>92.840000000000003</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345</v>
      </c>
    </row>
    <row r="139" s="1" customFormat="1">
      <c r="B139" s="37"/>
      <c r="C139" s="38"/>
      <c r="D139" s="231" t="s">
        <v>208</v>
      </c>
      <c r="E139" s="38"/>
      <c r="F139" s="232" t="s">
        <v>346</v>
      </c>
      <c r="G139" s="38"/>
      <c r="H139" s="38"/>
      <c r="I139" s="144"/>
      <c r="J139" s="38"/>
      <c r="K139" s="38"/>
      <c r="L139" s="42"/>
      <c r="M139" s="233"/>
      <c r="N139" s="82"/>
      <c r="O139" s="82"/>
      <c r="P139" s="82"/>
      <c r="Q139" s="82"/>
      <c r="R139" s="82"/>
      <c r="S139" s="82"/>
      <c r="T139" s="83"/>
      <c r="AT139" s="16" t="s">
        <v>208</v>
      </c>
      <c r="AU139" s="16" t="s">
        <v>85</v>
      </c>
    </row>
    <row r="140" s="1" customFormat="1">
      <c r="B140" s="37"/>
      <c r="C140" s="38"/>
      <c r="D140" s="231" t="s">
        <v>210</v>
      </c>
      <c r="E140" s="38"/>
      <c r="F140" s="234" t="s">
        <v>334</v>
      </c>
      <c r="G140" s="38"/>
      <c r="H140" s="38"/>
      <c r="I140" s="144"/>
      <c r="J140" s="38"/>
      <c r="K140" s="38"/>
      <c r="L140" s="42"/>
      <c r="M140" s="233"/>
      <c r="N140" s="82"/>
      <c r="O140" s="82"/>
      <c r="P140" s="82"/>
      <c r="Q140" s="82"/>
      <c r="R140" s="82"/>
      <c r="S140" s="82"/>
      <c r="T140" s="83"/>
      <c r="AT140" s="16" t="s">
        <v>210</v>
      </c>
      <c r="AU140" s="16" t="s">
        <v>85</v>
      </c>
    </row>
    <row r="141" s="12" customFormat="1">
      <c r="B141" s="235"/>
      <c r="C141" s="236"/>
      <c r="D141" s="231" t="s">
        <v>214</v>
      </c>
      <c r="E141" s="237" t="s">
        <v>30</v>
      </c>
      <c r="F141" s="238" t="s">
        <v>347</v>
      </c>
      <c r="G141" s="236"/>
      <c r="H141" s="239">
        <v>363</v>
      </c>
      <c r="I141" s="240"/>
      <c r="J141" s="236"/>
      <c r="K141" s="236"/>
      <c r="L141" s="241"/>
      <c r="M141" s="242"/>
      <c r="N141" s="243"/>
      <c r="O141" s="243"/>
      <c r="P141" s="243"/>
      <c r="Q141" s="243"/>
      <c r="R141" s="243"/>
      <c r="S141" s="243"/>
      <c r="T141" s="244"/>
      <c r="AT141" s="245" t="s">
        <v>214</v>
      </c>
      <c r="AU141" s="245" t="s">
        <v>85</v>
      </c>
      <c r="AV141" s="12" t="s">
        <v>85</v>
      </c>
      <c r="AW141" s="12" t="s">
        <v>36</v>
      </c>
      <c r="AX141" s="12" t="s">
        <v>75</v>
      </c>
      <c r="AY141" s="245" t="s">
        <v>199</v>
      </c>
    </row>
    <row r="142" s="12" customFormat="1">
      <c r="B142" s="235"/>
      <c r="C142" s="236"/>
      <c r="D142" s="231" t="s">
        <v>214</v>
      </c>
      <c r="E142" s="237" t="s">
        <v>30</v>
      </c>
      <c r="F142" s="238" t="s">
        <v>348</v>
      </c>
      <c r="G142" s="236"/>
      <c r="H142" s="239">
        <v>59</v>
      </c>
      <c r="I142" s="240"/>
      <c r="J142" s="236"/>
      <c r="K142" s="236"/>
      <c r="L142" s="241"/>
      <c r="M142" s="242"/>
      <c r="N142" s="243"/>
      <c r="O142" s="243"/>
      <c r="P142" s="243"/>
      <c r="Q142" s="243"/>
      <c r="R142" s="243"/>
      <c r="S142" s="243"/>
      <c r="T142" s="244"/>
      <c r="AT142" s="245" t="s">
        <v>214</v>
      </c>
      <c r="AU142" s="245" t="s">
        <v>85</v>
      </c>
      <c r="AV142" s="12" t="s">
        <v>85</v>
      </c>
      <c r="AW142" s="12" t="s">
        <v>36</v>
      </c>
      <c r="AX142" s="12" t="s">
        <v>75</v>
      </c>
      <c r="AY142" s="245" t="s">
        <v>199</v>
      </c>
    </row>
    <row r="143" s="13" customFormat="1">
      <c r="B143" s="246"/>
      <c r="C143" s="247"/>
      <c r="D143" s="231" t="s">
        <v>214</v>
      </c>
      <c r="E143" s="248" t="s">
        <v>30</v>
      </c>
      <c r="F143" s="249" t="s">
        <v>216</v>
      </c>
      <c r="G143" s="247"/>
      <c r="H143" s="250">
        <v>422</v>
      </c>
      <c r="I143" s="251"/>
      <c r="J143" s="247"/>
      <c r="K143" s="247"/>
      <c r="L143" s="252"/>
      <c r="M143" s="253"/>
      <c r="N143" s="254"/>
      <c r="O143" s="254"/>
      <c r="P143" s="254"/>
      <c r="Q143" s="254"/>
      <c r="R143" s="254"/>
      <c r="S143" s="254"/>
      <c r="T143" s="255"/>
      <c r="AT143" s="256" t="s">
        <v>214</v>
      </c>
      <c r="AU143" s="256" t="s">
        <v>85</v>
      </c>
      <c r="AV143" s="13" t="s">
        <v>206</v>
      </c>
      <c r="AW143" s="13" t="s">
        <v>36</v>
      </c>
      <c r="AX143" s="13" t="s">
        <v>83</v>
      </c>
      <c r="AY143" s="256" t="s">
        <v>199</v>
      </c>
    </row>
    <row r="144" s="1" customFormat="1" ht="16.5" customHeight="1">
      <c r="B144" s="37"/>
      <c r="C144" s="218" t="s">
        <v>349</v>
      </c>
      <c r="D144" s="218" t="s">
        <v>201</v>
      </c>
      <c r="E144" s="219" t="s">
        <v>350</v>
      </c>
      <c r="F144" s="220" t="s">
        <v>351</v>
      </c>
      <c r="G144" s="221" t="s">
        <v>204</v>
      </c>
      <c r="H144" s="222">
        <v>3043.4780000000001</v>
      </c>
      <c r="I144" s="223"/>
      <c r="J144" s="224">
        <f>ROUND(I144*H144,2)</f>
        <v>0</v>
      </c>
      <c r="K144" s="220" t="s">
        <v>205</v>
      </c>
      <c r="L144" s="42"/>
      <c r="M144" s="225" t="s">
        <v>30</v>
      </c>
      <c r="N144" s="226" t="s">
        <v>46</v>
      </c>
      <c r="O144" s="82"/>
      <c r="P144" s="227">
        <f>O144*H144</f>
        <v>0</v>
      </c>
      <c r="Q144" s="227">
        <v>0</v>
      </c>
      <c r="R144" s="227">
        <f>Q144*H144</f>
        <v>0</v>
      </c>
      <c r="S144" s="227">
        <v>0.316</v>
      </c>
      <c r="T144" s="228">
        <f>S144*H144</f>
        <v>961.73904800000003</v>
      </c>
      <c r="AR144" s="229" t="s">
        <v>206</v>
      </c>
      <c r="AT144" s="229" t="s">
        <v>201</v>
      </c>
      <c r="AU144" s="229" t="s">
        <v>85</v>
      </c>
      <c r="AY144" s="16" t="s">
        <v>199</v>
      </c>
      <c r="BE144" s="230">
        <f>IF(N144="základní",J144,0)</f>
        <v>0</v>
      </c>
      <c r="BF144" s="230">
        <f>IF(N144="snížená",J144,0)</f>
        <v>0</v>
      </c>
      <c r="BG144" s="230">
        <f>IF(N144="zákl. přenesená",J144,0)</f>
        <v>0</v>
      </c>
      <c r="BH144" s="230">
        <f>IF(N144="sníž. přenesená",J144,0)</f>
        <v>0</v>
      </c>
      <c r="BI144" s="230">
        <f>IF(N144="nulová",J144,0)</f>
        <v>0</v>
      </c>
      <c r="BJ144" s="16" t="s">
        <v>83</v>
      </c>
      <c r="BK144" s="230">
        <f>ROUND(I144*H144,2)</f>
        <v>0</v>
      </c>
      <c r="BL144" s="16" t="s">
        <v>206</v>
      </c>
      <c r="BM144" s="229" t="s">
        <v>352</v>
      </c>
    </row>
    <row r="145" s="1" customFormat="1">
      <c r="B145" s="37"/>
      <c r="C145" s="38"/>
      <c r="D145" s="231" t="s">
        <v>208</v>
      </c>
      <c r="E145" s="38"/>
      <c r="F145" s="232" t="s">
        <v>353</v>
      </c>
      <c r="G145" s="38"/>
      <c r="H145" s="38"/>
      <c r="I145" s="144"/>
      <c r="J145" s="38"/>
      <c r="K145" s="38"/>
      <c r="L145" s="42"/>
      <c r="M145" s="233"/>
      <c r="N145" s="82"/>
      <c r="O145" s="82"/>
      <c r="P145" s="82"/>
      <c r="Q145" s="82"/>
      <c r="R145" s="82"/>
      <c r="S145" s="82"/>
      <c r="T145" s="83"/>
      <c r="AT145" s="16" t="s">
        <v>208</v>
      </c>
      <c r="AU145" s="16" t="s">
        <v>85</v>
      </c>
    </row>
    <row r="146" s="1" customFormat="1">
      <c r="B146" s="37"/>
      <c r="C146" s="38"/>
      <c r="D146" s="231" t="s">
        <v>210</v>
      </c>
      <c r="E146" s="38"/>
      <c r="F146" s="234" t="s">
        <v>334</v>
      </c>
      <c r="G146" s="38"/>
      <c r="H146" s="38"/>
      <c r="I146" s="144"/>
      <c r="J146" s="38"/>
      <c r="K146" s="38"/>
      <c r="L146" s="42"/>
      <c r="M146" s="233"/>
      <c r="N146" s="82"/>
      <c r="O146" s="82"/>
      <c r="P146" s="82"/>
      <c r="Q146" s="82"/>
      <c r="R146" s="82"/>
      <c r="S146" s="82"/>
      <c r="T146" s="83"/>
      <c r="AT146" s="16" t="s">
        <v>210</v>
      </c>
      <c r="AU146" s="16" t="s">
        <v>85</v>
      </c>
    </row>
    <row r="147" s="12" customFormat="1">
      <c r="B147" s="235"/>
      <c r="C147" s="236"/>
      <c r="D147" s="231" t="s">
        <v>214</v>
      </c>
      <c r="E147" s="237" t="s">
        <v>30</v>
      </c>
      <c r="F147" s="238" t="s">
        <v>354</v>
      </c>
      <c r="G147" s="236"/>
      <c r="H147" s="239">
        <v>3043.4780000000001</v>
      </c>
      <c r="I147" s="240"/>
      <c r="J147" s="236"/>
      <c r="K147" s="236"/>
      <c r="L147" s="241"/>
      <c r="M147" s="242"/>
      <c r="N147" s="243"/>
      <c r="O147" s="243"/>
      <c r="P147" s="243"/>
      <c r="Q147" s="243"/>
      <c r="R147" s="243"/>
      <c r="S147" s="243"/>
      <c r="T147" s="244"/>
      <c r="AT147" s="245" t="s">
        <v>214</v>
      </c>
      <c r="AU147" s="245" t="s">
        <v>85</v>
      </c>
      <c r="AV147" s="12" t="s">
        <v>85</v>
      </c>
      <c r="AW147" s="12" t="s">
        <v>36</v>
      </c>
      <c r="AX147" s="12" t="s">
        <v>83</v>
      </c>
      <c r="AY147" s="245" t="s">
        <v>199</v>
      </c>
    </row>
    <row r="148" s="1" customFormat="1" ht="16.5" customHeight="1">
      <c r="B148" s="37"/>
      <c r="C148" s="218" t="s">
        <v>355</v>
      </c>
      <c r="D148" s="218" t="s">
        <v>201</v>
      </c>
      <c r="E148" s="219" t="s">
        <v>356</v>
      </c>
      <c r="F148" s="220" t="s">
        <v>357</v>
      </c>
      <c r="G148" s="221" t="s">
        <v>204</v>
      </c>
      <c r="H148" s="222">
        <v>610</v>
      </c>
      <c r="I148" s="223"/>
      <c r="J148" s="224">
        <f>ROUND(I148*H148,2)</f>
        <v>0</v>
      </c>
      <c r="K148" s="220" t="s">
        <v>205</v>
      </c>
      <c r="L148" s="42"/>
      <c r="M148" s="225" t="s">
        <v>30</v>
      </c>
      <c r="N148" s="226" t="s">
        <v>46</v>
      </c>
      <c r="O148" s="82"/>
      <c r="P148" s="227">
        <f>O148*H148</f>
        <v>0</v>
      </c>
      <c r="Q148" s="227">
        <v>0.00012541000000000001</v>
      </c>
      <c r="R148" s="227">
        <f>Q148*H148</f>
        <v>0.076500100000000001</v>
      </c>
      <c r="S148" s="227">
        <v>0.25600000000000001</v>
      </c>
      <c r="T148" s="228">
        <f>S148*H148</f>
        <v>156.16</v>
      </c>
      <c r="AR148" s="229" t="s">
        <v>206</v>
      </c>
      <c r="AT148" s="229" t="s">
        <v>201</v>
      </c>
      <c r="AU148" s="229" t="s">
        <v>85</v>
      </c>
      <c r="AY148" s="16" t="s">
        <v>199</v>
      </c>
      <c r="BE148" s="230">
        <f>IF(N148="základní",J148,0)</f>
        <v>0</v>
      </c>
      <c r="BF148" s="230">
        <f>IF(N148="snížená",J148,0)</f>
        <v>0</v>
      </c>
      <c r="BG148" s="230">
        <f>IF(N148="zákl. přenesená",J148,0)</f>
        <v>0</v>
      </c>
      <c r="BH148" s="230">
        <f>IF(N148="sníž. přenesená",J148,0)</f>
        <v>0</v>
      </c>
      <c r="BI148" s="230">
        <f>IF(N148="nulová",J148,0)</f>
        <v>0</v>
      </c>
      <c r="BJ148" s="16" t="s">
        <v>83</v>
      </c>
      <c r="BK148" s="230">
        <f>ROUND(I148*H148,2)</f>
        <v>0</v>
      </c>
      <c r="BL148" s="16" t="s">
        <v>206</v>
      </c>
      <c r="BM148" s="229" t="s">
        <v>358</v>
      </c>
    </row>
    <row r="149" s="1" customFormat="1">
      <c r="B149" s="37"/>
      <c r="C149" s="38"/>
      <c r="D149" s="231" t="s">
        <v>208</v>
      </c>
      <c r="E149" s="38"/>
      <c r="F149" s="232" t="s">
        <v>359</v>
      </c>
      <c r="G149" s="38"/>
      <c r="H149" s="38"/>
      <c r="I149" s="144"/>
      <c r="J149" s="38"/>
      <c r="K149" s="38"/>
      <c r="L149" s="42"/>
      <c r="M149" s="233"/>
      <c r="N149" s="82"/>
      <c r="O149" s="82"/>
      <c r="P149" s="82"/>
      <c r="Q149" s="82"/>
      <c r="R149" s="82"/>
      <c r="S149" s="82"/>
      <c r="T149" s="83"/>
      <c r="AT149" s="16" t="s">
        <v>208</v>
      </c>
      <c r="AU149" s="16" t="s">
        <v>85</v>
      </c>
    </row>
    <row r="150" s="1" customFormat="1">
      <c r="B150" s="37"/>
      <c r="C150" s="38"/>
      <c r="D150" s="231" t="s">
        <v>210</v>
      </c>
      <c r="E150" s="38"/>
      <c r="F150" s="234" t="s">
        <v>211</v>
      </c>
      <c r="G150" s="38"/>
      <c r="H150" s="38"/>
      <c r="I150" s="144"/>
      <c r="J150" s="38"/>
      <c r="K150" s="38"/>
      <c r="L150" s="42"/>
      <c r="M150" s="233"/>
      <c r="N150" s="82"/>
      <c r="O150" s="82"/>
      <c r="P150" s="82"/>
      <c r="Q150" s="82"/>
      <c r="R150" s="82"/>
      <c r="S150" s="82"/>
      <c r="T150" s="83"/>
      <c r="AT150" s="16" t="s">
        <v>210</v>
      </c>
      <c r="AU150" s="16" t="s">
        <v>85</v>
      </c>
    </row>
    <row r="151" s="12" customFormat="1">
      <c r="B151" s="235"/>
      <c r="C151" s="236"/>
      <c r="D151" s="231" t="s">
        <v>214</v>
      </c>
      <c r="E151" s="237" t="s">
        <v>30</v>
      </c>
      <c r="F151" s="238" t="s">
        <v>360</v>
      </c>
      <c r="G151" s="236"/>
      <c r="H151" s="239">
        <v>78</v>
      </c>
      <c r="I151" s="240"/>
      <c r="J151" s="236"/>
      <c r="K151" s="236"/>
      <c r="L151" s="241"/>
      <c r="M151" s="242"/>
      <c r="N151" s="243"/>
      <c r="O151" s="243"/>
      <c r="P151" s="243"/>
      <c r="Q151" s="243"/>
      <c r="R151" s="243"/>
      <c r="S151" s="243"/>
      <c r="T151" s="244"/>
      <c r="AT151" s="245" t="s">
        <v>214</v>
      </c>
      <c r="AU151" s="245" t="s">
        <v>85</v>
      </c>
      <c r="AV151" s="12" t="s">
        <v>85</v>
      </c>
      <c r="AW151" s="12" t="s">
        <v>36</v>
      </c>
      <c r="AX151" s="12" t="s">
        <v>75</v>
      </c>
      <c r="AY151" s="245" t="s">
        <v>199</v>
      </c>
    </row>
    <row r="152" s="12" customFormat="1">
      <c r="B152" s="235"/>
      <c r="C152" s="236"/>
      <c r="D152" s="231" t="s">
        <v>214</v>
      </c>
      <c r="E152" s="237" t="s">
        <v>30</v>
      </c>
      <c r="F152" s="238" t="s">
        <v>361</v>
      </c>
      <c r="G152" s="236"/>
      <c r="H152" s="239">
        <v>32</v>
      </c>
      <c r="I152" s="240"/>
      <c r="J152" s="236"/>
      <c r="K152" s="236"/>
      <c r="L152" s="241"/>
      <c r="M152" s="242"/>
      <c r="N152" s="243"/>
      <c r="O152" s="243"/>
      <c r="P152" s="243"/>
      <c r="Q152" s="243"/>
      <c r="R152" s="243"/>
      <c r="S152" s="243"/>
      <c r="T152" s="244"/>
      <c r="AT152" s="245" t="s">
        <v>214</v>
      </c>
      <c r="AU152" s="245" t="s">
        <v>85</v>
      </c>
      <c r="AV152" s="12" t="s">
        <v>85</v>
      </c>
      <c r="AW152" s="12" t="s">
        <v>36</v>
      </c>
      <c r="AX152" s="12" t="s">
        <v>75</v>
      </c>
      <c r="AY152" s="245" t="s">
        <v>199</v>
      </c>
    </row>
    <row r="153" s="12" customFormat="1">
      <c r="B153" s="235"/>
      <c r="C153" s="236"/>
      <c r="D153" s="231" t="s">
        <v>214</v>
      </c>
      <c r="E153" s="237" t="s">
        <v>30</v>
      </c>
      <c r="F153" s="238" t="s">
        <v>362</v>
      </c>
      <c r="G153" s="236"/>
      <c r="H153" s="239">
        <v>24</v>
      </c>
      <c r="I153" s="240"/>
      <c r="J153" s="236"/>
      <c r="K153" s="236"/>
      <c r="L153" s="241"/>
      <c r="M153" s="242"/>
      <c r="N153" s="243"/>
      <c r="O153" s="243"/>
      <c r="P153" s="243"/>
      <c r="Q153" s="243"/>
      <c r="R153" s="243"/>
      <c r="S153" s="243"/>
      <c r="T153" s="244"/>
      <c r="AT153" s="245" t="s">
        <v>214</v>
      </c>
      <c r="AU153" s="245" t="s">
        <v>85</v>
      </c>
      <c r="AV153" s="12" t="s">
        <v>85</v>
      </c>
      <c r="AW153" s="12" t="s">
        <v>36</v>
      </c>
      <c r="AX153" s="12" t="s">
        <v>75</v>
      </c>
      <c r="AY153" s="245" t="s">
        <v>199</v>
      </c>
    </row>
    <row r="154" s="12" customFormat="1">
      <c r="B154" s="235"/>
      <c r="C154" s="236"/>
      <c r="D154" s="231" t="s">
        <v>214</v>
      </c>
      <c r="E154" s="237" t="s">
        <v>30</v>
      </c>
      <c r="F154" s="238" t="s">
        <v>363</v>
      </c>
      <c r="G154" s="236"/>
      <c r="H154" s="239">
        <v>52</v>
      </c>
      <c r="I154" s="240"/>
      <c r="J154" s="236"/>
      <c r="K154" s="236"/>
      <c r="L154" s="241"/>
      <c r="M154" s="242"/>
      <c r="N154" s="243"/>
      <c r="O154" s="243"/>
      <c r="P154" s="243"/>
      <c r="Q154" s="243"/>
      <c r="R154" s="243"/>
      <c r="S154" s="243"/>
      <c r="T154" s="244"/>
      <c r="AT154" s="245" t="s">
        <v>214</v>
      </c>
      <c r="AU154" s="245" t="s">
        <v>85</v>
      </c>
      <c r="AV154" s="12" t="s">
        <v>85</v>
      </c>
      <c r="AW154" s="12" t="s">
        <v>36</v>
      </c>
      <c r="AX154" s="12" t="s">
        <v>75</v>
      </c>
      <c r="AY154" s="245" t="s">
        <v>199</v>
      </c>
    </row>
    <row r="155" s="12" customFormat="1">
      <c r="B155" s="235"/>
      <c r="C155" s="236"/>
      <c r="D155" s="231" t="s">
        <v>214</v>
      </c>
      <c r="E155" s="237" t="s">
        <v>30</v>
      </c>
      <c r="F155" s="238" t="s">
        <v>364</v>
      </c>
      <c r="G155" s="236"/>
      <c r="H155" s="239">
        <v>38</v>
      </c>
      <c r="I155" s="240"/>
      <c r="J155" s="236"/>
      <c r="K155" s="236"/>
      <c r="L155" s="241"/>
      <c r="M155" s="242"/>
      <c r="N155" s="243"/>
      <c r="O155" s="243"/>
      <c r="P155" s="243"/>
      <c r="Q155" s="243"/>
      <c r="R155" s="243"/>
      <c r="S155" s="243"/>
      <c r="T155" s="244"/>
      <c r="AT155" s="245" t="s">
        <v>214</v>
      </c>
      <c r="AU155" s="245" t="s">
        <v>85</v>
      </c>
      <c r="AV155" s="12" t="s">
        <v>85</v>
      </c>
      <c r="AW155" s="12" t="s">
        <v>36</v>
      </c>
      <c r="AX155" s="12" t="s">
        <v>75</v>
      </c>
      <c r="AY155" s="245" t="s">
        <v>199</v>
      </c>
    </row>
    <row r="156" s="12" customFormat="1">
      <c r="B156" s="235"/>
      <c r="C156" s="236"/>
      <c r="D156" s="231" t="s">
        <v>214</v>
      </c>
      <c r="E156" s="237" t="s">
        <v>30</v>
      </c>
      <c r="F156" s="238" t="s">
        <v>365</v>
      </c>
      <c r="G156" s="236"/>
      <c r="H156" s="239">
        <v>348</v>
      </c>
      <c r="I156" s="240"/>
      <c r="J156" s="236"/>
      <c r="K156" s="236"/>
      <c r="L156" s="241"/>
      <c r="M156" s="242"/>
      <c r="N156" s="243"/>
      <c r="O156" s="243"/>
      <c r="P156" s="243"/>
      <c r="Q156" s="243"/>
      <c r="R156" s="243"/>
      <c r="S156" s="243"/>
      <c r="T156" s="244"/>
      <c r="AT156" s="245" t="s">
        <v>214</v>
      </c>
      <c r="AU156" s="245" t="s">
        <v>85</v>
      </c>
      <c r="AV156" s="12" t="s">
        <v>85</v>
      </c>
      <c r="AW156" s="12" t="s">
        <v>36</v>
      </c>
      <c r="AX156" s="12" t="s">
        <v>75</v>
      </c>
      <c r="AY156" s="245" t="s">
        <v>199</v>
      </c>
    </row>
    <row r="157" s="12" customFormat="1">
      <c r="B157" s="235"/>
      <c r="C157" s="236"/>
      <c r="D157" s="231" t="s">
        <v>214</v>
      </c>
      <c r="E157" s="237" t="s">
        <v>30</v>
      </c>
      <c r="F157" s="238" t="s">
        <v>366</v>
      </c>
      <c r="G157" s="236"/>
      <c r="H157" s="239">
        <v>12</v>
      </c>
      <c r="I157" s="240"/>
      <c r="J157" s="236"/>
      <c r="K157" s="236"/>
      <c r="L157" s="241"/>
      <c r="M157" s="242"/>
      <c r="N157" s="243"/>
      <c r="O157" s="243"/>
      <c r="P157" s="243"/>
      <c r="Q157" s="243"/>
      <c r="R157" s="243"/>
      <c r="S157" s="243"/>
      <c r="T157" s="244"/>
      <c r="AT157" s="245" t="s">
        <v>214</v>
      </c>
      <c r="AU157" s="245" t="s">
        <v>85</v>
      </c>
      <c r="AV157" s="12" t="s">
        <v>85</v>
      </c>
      <c r="AW157" s="12" t="s">
        <v>36</v>
      </c>
      <c r="AX157" s="12" t="s">
        <v>75</v>
      </c>
      <c r="AY157" s="245" t="s">
        <v>199</v>
      </c>
    </row>
    <row r="158" s="12" customFormat="1">
      <c r="B158" s="235"/>
      <c r="C158" s="236"/>
      <c r="D158" s="231" t="s">
        <v>214</v>
      </c>
      <c r="E158" s="237" t="s">
        <v>30</v>
      </c>
      <c r="F158" s="238" t="s">
        <v>367</v>
      </c>
      <c r="G158" s="236"/>
      <c r="H158" s="239">
        <v>14</v>
      </c>
      <c r="I158" s="240"/>
      <c r="J158" s="236"/>
      <c r="K158" s="236"/>
      <c r="L158" s="241"/>
      <c r="M158" s="242"/>
      <c r="N158" s="243"/>
      <c r="O158" s="243"/>
      <c r="P158" s="243"/>
      <c r="Q158" s="243"/>
      <c r="R158" s="243"/>
      <c r="S158" s="243"/>
      <c r="T158" s="244"/>
      <c r="AT158" s="245" t="s">
        <v>214</v>
      </c>
      <c r="AU158" s="245" t="s">
        <v>85</v>
      </c>
      <c r="AV158" s="12" t="s">
        <v>85</v>
      </c>
      <c r="AW158" s="12" t="s">
        <v>36</v>
      </c>
      <c r="AX158" s="12" t="s">
        <v>75</v>
      </c>
      <c r="AY158" s="245" t="s">
        <v>199</v>
      </c>
    </row>
    <row r="159" s="12" customFormat="1">
      <c r="B159" s="235"/>
      <c r="C159" s="236"/>
      <c r="D159" s="231" t="s">
        <v>214</v>
      </c>
      <c r="E159" s="237" t="s">
        <v>30</v>
      </c>
      <c r="F159" s="238" t="s">
        <v>368</v>
      </c>
      <c r="G159" s="236"/>
      <c r="H159" s="239">
        <v>12</v>
      </c>
      <c r="I159" s="240"/>
      <c r="J159" s="236"/>
      <c r="K159" s="236"/>
      <c r="L159" s="241"/>
      <c r="M159" s="242"/>
      <c r="N159" s="243"/>
      <c r="O159" s="243"/>
      <c r="P159" s="243"/>
      <c r="Q159" s="243"/>
      <c r="R159" s="243"/>
      <c r="S159" s="243"/>
      <c r="T159" s="244"/>
      <c r="AT159" s="245" t="s">
        <v>214</v>
      </c>
      <c r="AU159" s="245" t="s">
        <v>85</v>
      </c>
      <c r="AV159" s="12" t="s">
        <v>85</v>
      </c>
      <c r="AW159" s="12" t="s">
        <v>36</v>
      </c>
      <c r="AX159" s="12" t="s">
        <v>75</v>
      </c>
      <c r="AY159" s="245" t="s">
        <v>199</v>
      </c>
    </row>
    <row r="160" s="13" customFormat="1">
      <c r="B160" s="246"/>
      <c r="C160" s="247"/>
      <c r="D160" s="231" t="s">
        <v>214</v>
      </c>
      <c r="E160" s="248" t="s">
        <v>30</v>
      </c>
      <c r="F160" s="249" t="s">
        <v>216</v>
      </c>
      <c r="G160" s="247"/>
      <c r="H160" s="250">
        <v>610</v>
      </c>
      <c r="I160" s="251"/>
      <c r="J160" s="247"/>
      <c r="K160" s="247"/>
      <c r="L160" s="252"/>
      <c r="M160" s="253"/>
      <c r="N160" s="254"/>
      <c r="O160" s="254"/>
      <c r="P160" s="254"/>
      <c r="Q160" s="254"/>
      <c r="R160" s="254"/>
      <c r="S160" s="254"/>
      <c r="T160" s="255"/>
      <c r="AT160" s="256" t="s">
        <v>214</v>
      </c>
      <c r="AU160" s="256" t="s">
        <v>85</v>
      </c>
      <c r="AV160" s="13" t="s">
        <v>206</v>
      </c>
      <c r="AW160" s="13" t="s">
        <v>36</v>
      </c>
      <c r="AX160" s="13" t="s">
        <v>83</v>
      </c>
      <c r="AY160" s="256" t="s">
        <v>199</v>
      </c>
    </row>
    <row r="161" s="1" customFormat="1" ht="16.5" customHeight="1">
      <c r="B161" s="37"/>
      <c r="C161" s="218" t="s">
        <v>369</v>
      </c>
      <c r="D161" s="218" t="s">
        <v>201</v>
      </c>
      <c r="E161" s="219" t="s">
        <v>370</v>
      </c>
      <c r="F161" s="220" t="s">
        <v>371</v>
      </c>
      <c r="G161" s="221" t="s">
        <v>229</v>
      </c>
      <c r="H161" s="222">
        <v>297</v>
      </c>
      <c r="I161" s="223"/>
      <c r="J161" s="224">
        <f>ROUND(I161*H161,2)</f>
        <v>0</v>
      </c>
      <c r="K161" s="220" t="s">
        <v>205</v>
      </c>
      <c r="L161" s="42"/>
      <c r="M161" s="225" t="s">
        <v>30</v>
      </c>
      <c r="N161" s="226" t="s">
        <v>46</v>
      </c>
      <c r="O161" s="82"/>
      <c r="P161" s="227">
        <f>O161*H161</f>
        <v>0</v>
      </c>
      <c r="Q161" s="227">
        <v>0</v>
      </c>
      <c r="R161" s="227">
        <f>Q161*H161</f>
        <v>0</v>
      </c>
      <c r="S161" s="227">
        <v>0.28999999999999998</v>
      </c>
      <c r="T161" s="228">
        <f>S161*H161</f>
        <v>86.129999999999995</v>
      </c>
      <c r="AR161" s="229" t="s">
        <v>206</v>
      </c>
      <c r="AT161" s="229" t="s">
        <v>201</v>
      </c>
      <c r="AU161" s="229" t="s">
        <v>85</v>
      </c>
      <c r="AY161" s="16" t="s">
        <v>199</v>
      </c>
      <c r="BE161" s="230">
        <f>IF(N161="základní",J161,0)</f>
        <v>0</v>
      </c>
      <c r="BF161" s="230">
        <f>IF(N161="snížená",J161,0)</f>
        <v>0</v>
      </c>
      <c r="BG161" s="230">
        <f>IF(N161="zákl. přenesená",J161,0)</f>
        <v>0</v>
      </c>
      <c r="BH161" s="230">
        <f>IF(N161="sníž. přenesená",J161,0)</f>
        <v>0</v>
      </c>
      <c r="BI161" s="230">
        <f>IF(N161="nulová",J161,0)</f>
        <v>0</v>
      </c>
      <c r="BJ161" s="16" t="s">
        <v>83</v>
      </c>
      <c r="BK161" s="230">
        <f>ROUND(I161*H161,2)</f>
        <v>0</v>
      </c>
      <c r="BL161" s="16" t="s">
        <v>206</v>
      </c>
      <c r="BM161" s="229" t="s">
        <v>372</v>
      </c>
    </row>
    <row r="162" s="1" customFormat="1">
      <c r="B162" s="37"/>
      <c r="C162" s="38"/>
      <c r="D162" s="231" t="s">
        <v>208</v>
      </c>
      <c r="E162" s="38"/>
      <c r="F162" s="232" t="s">
        <v>373</v>
      </c>
      <c r="G162" s="38"/>
      <c r="H162" s="38"/>
      <c r="I162" s="144"/>
      <c r="J162" s="38"/>
      <c r="K162" s="38"/>
      <c r="L162" s="42"/>
      <c r="M162" s="233"/>
      <c r="N162" s="82"/>
      <c r="O162" s="82"/>
      <c r="P162" s="82"/>
      <c r="Q162" s="82"/>
      <c r="R162" s="82"/>
      <c r="S162" s="82"/>
      <c r="T162" s="83"/>
      <c r="AT162" s="16" t="s">
        <v>208</v>
      </c>
      <c r="AU162" s="16" t="s">
        <v>85</v>
      </c>
    </row>
    <row r="163" s="1" customFormat="1">
      <c r="B163" s="37"/>
      <c r="C163" s="38"/>
      <c r="D163" s="231" t="s">
        <v>210</v>
      </c>
      <c r="E163" s="38"/>
      <c r="F163" s="234" t="s">
        <v>374</v>
      </c>
      <c r="G163" s="38"/>
      <c r="H163" s="38"/>
      <c r="I163" s="144"/>
      <c r="J163" s="38"/>
      <c r="K163" s="38"/>
      <c r="L163" s="42"/>
      <c r="M163" s="233"/>
      <c r="N163" s="82"/>
      <c r="O163" s="82"/>
      <c r="P163" s="82"/>
      <c r="Q163" s="82"/>
      <c r="R163" s="82"/>
      <c r="S163" s="82"/>
      <c r="T163" s="83"/>
      <c r="AT163" s="16" t="s">
        <v>210</v>
      </c>
      <c r="AU163" s="16" t="s">
        <v>85</v>
      </c>
    </row>
    <row r="164" s="1" customFormat="1" ht="16.5" customHeight="1">
      <c r="B164" s="37"/>
      <c r="C164" s="218" t="s">
        <v>7</v>
      </c>
      <c r="D164" s="218" t="s">
        <v>201</v>
      </c>
      <c r="E164" s="219" t="s">
        <v>375</v>
      </c>
      <c r="F164" s="220" t="s">
        <v>376</v>
      </c>
      <c r="G164" s="221" t="s">
        <v>221</v>
      </c>
      <c r="H164" s="222">
        <v>288</v>
      </c>
      <c r="I164" s="223"/>
      <c r="J164" s="224">
        <f>ROUND(I164*H164,2)</f>
        <v>0</v>
      </c>
      <c r="K164" s="220" t="s">
        <v>205</v>
      </c>
      <c r="L164" s="42"/>
      <c r="M164" s="225" t="s">
        <v>30</v>
      </c>
      <c r="N164" s="226" t="s">
        <v>46</v>
      </c>
      <c r="O164" s="82"/>
      <c r="P164" s="227">
        <f>O164*H164</f>
        <v>0</v>
      </c>
      <c r="Q164" s="227">
        <v>0</v>
      </c>
      <c r="R164" s="227">
        <f>Q164*H164</f>
        <v>0</v>
      </c>
      <c r="S164" s="227">
        <v>0</v>
      </c>
      <c r="T164" s="228">
        <f>S164*H164</f>
        <v>0</v>
      </c>
      <c r="AR164" s="229" t="s">
        <v>206</v>
      </c>
      <c r="AT164" s="229" t="s">
        <v>201</v>
      </c>
      <c r="AU164" s="229" t="s">
        <v>85</v>
      </c>
      <c r="AY164" s="16" t="s">
        <v>199</v>
      </c>
      <c r="BE164" s="230">
        <f>IF(N164="základní",J164,0)</f>
        <v>0</v>
      </c>
      <c r="BF164" s="230">
        <f>IF(N164="snížená",J164,0)</f>
        <v>0</v>
      </c>
      <c r="BG164" s="230">
        <f>IF(N164="zákl. přenesená",J164,0)</f>
        <v>0</v>
      </c>
      <c r="BH164" s="230">
        <f>IF(N164="sníž. přenesená",J164,0)</f>
        <v>0</v>
      </c>
      <c r="BI164" s="230">
        <f>IF(N164="nulová",J164,0)</f>
        <v>0</v>
      </c>
      <c r="BJ164" s="16" t="s">
        <v>83</v>
      </c>
      <c r="BK164" s="230">
        <f>ROUND(I164*H164,2)</f>
        <v>0</v>
      </c>
      <c r="BL164" s="16" t="s">
        <v>206</v>
      </c>
      <c r="BM164" s="229" t="s">
        <v>377</v>
      </c>
    </row>
    <row r="165" s="1" customFormat="1">
      <c r="B165" s="37"/>
      <c r="C165" s="38"/>
      <c r="D165" s="231" t="s">
        <v>208</v>
      </c>
      <c r="E165" s="38"/>
      <c r="F165" s="232" t="s">
        <v>378</v>
      </c>
      <c r="G165" s="38"/>
      <c r="H165" s="38"/>
      <c r="I165" s="144"/>
      <c r="J165" s="38"/>
      <c r="K165" s="38"/>
      <c r="L165" s="42"/>
      <c r="M165" s="233"/>
      <c r="N165" s="82"/>
      <c r="O165" s="82"/>
      <c r="P165" s="82"/>
      <c r="Q165" s="82"/>
      <c r="R165" s="82"/>
      <c r="S165" s="82"/>
      <c r="T165" s="83"/>
      <c r="AT165" s="16" t="s">
        <v>208</v>
      </c>
      <c r="AU165" s="16" t="s">
        <v>85</v>
      </c>
    </row>
    <row r="166" s="1" customFormat="1">
      <c r="B166" s="37"/>
      <c r="C166" s="38"/>
      <c r="D166" s="231" t="s">
        <v>210</v>
      </c>
      <c r="E166" s="38"/>
      <c r="F166" s="234" t="s">
        <v>379</v>
      </c>
      <c r="G166" s="38"/>
      <c r="H166" s="38"/>
      <c r="I166" s="144"/>
      <c r="J166" s="38"/>
      <c r="K166" s="38"/>
      <c r="L166" s="42"/>
      <c r="M166" s="233"/>
      <c r="N166" s="82"/>
      <c r="O166" s="82"/>
      <c r="P166" s="82"/>
      <c r="Q166" s="82"/>
      <c r="R166" s="82"/>
      <c r="S166" s="82"/>
      <c r="T166" s="83"/>
      <c r="AT166" s="16" t="s">
        <v>210</v>
      </c>
      <c r="AU166" s="16" t="s">
        <v>85</v>
      </c>
    </row>
    <row r="167" s="12" customFormat="1">
      <c r="B167" s="235"/>
      <c r="C167" s="236"/>
      <c r="D167" s="231" t="s">
        <v>214</v>
      </c>
      <c r="E167" s="237" t="s">
        <v>30</v>
      </c>
      <c r="F167" s="238" t="s">
        <v>380</v>
      </c>
      <c r="G167" s="236"/>
      <c r="H167" s="239">
        <v>288</v>
      </c>
      <c r="I167" s="240"/>
      <c r="J167" s="236"/>
      <c r="K167" s="236"/>
      <c r="L167" s="241"/>
      <c r="M167" s="242"/>
      <c r="N167" s="243"/>
      <c r="O167" s="243"/>
      <c r="P167" s="243"/>
      <c r="Q167" s="243"/>
      <c r="R167" s="243"/>
      <c r="S167" s="243"/>
      <c r="T167" s="244"/>
      <c r="AT167" s="245" t="s">
        <v>214</v>
      </c>
      <c r="AU167" s="245" t="s">
        <v>85</v>
      </c>
      <c r="AV167" s="12" t="s">
        <v>85</v>
      </c>
      <c r="AW167" s="12" t="s">
        <v>36</v>
      </c>
      <c r="AX167" s="12" t="s">
        <v>75</v>
      </c>
      <c r="AY167" s="245" t="s">
        <v>199</v>
      </c>
    </row>
    <row r="168" s="13" customFormat="1">
      <c r="B168" s="246"/>
      <c r="C168" s="247"/>
      <c r="D168" s="231" t="s">
        <v>214</v>
      </c>
      <c r="E168" s="248" t="s">
        <v>30</v>
      </c>
      <c r="F168" s="249" t="s">
        <v>216</v>
      </c>
      <c r="G168" s="247"/>
      <c r="H168" s="250">
        <v>288</v>
      </c>
      <c r="I168" s="251"/>
      <c r="J168" s="247"/>
      <c r="K168" s="247"/>
      <c r="L168" s="252"/>
      <c r="M168" s="253"/>
      <c r="N168" s="254"/>
      <c r="O168" s="254"/>
      <c r="P168" s="254"/>
      <c r="Q168" s="254"/>
      <c r="R168" s="254"/>
      <c r="S168" s="254"/>
      <c r="T168" s="255"/>
      <c r="AT168" s="256" t="s">
        <v>214</v>
      </c>
      <c r="AU168" s="256" t="s">
        <v>85</v>
      </c>
      <c r="AV168" s="13" t="s">
        <v>206</v>
      </c>
      <c r="AW168" s="13" t="s">
        <v>36</v>
      </c>
      <c r="AX168" s="13" t="s">
        <v>83</v>
      </c>
      <c r="AY168" s="256" t="s">
        <v>199</v>
      </c>
    </row>
    <row r="169" s="1" customFormat="1" ht="16.5" customHeight="1">
      <c r="B169" s="37"/>
      <c r="C169" s="218" t="s">
        <v>381</v>
      </c>
      <c r="D169" s="218" t="s">
        <v>201</v>
      </c>
      <c r="E169" s="219" t="s">
        <v>382</v>
      </c>
      <c r="F169" s="220" t="s">
        <v>383</v>
      </c>
      <c r="G169" s="221" t="s">
        <v>221</v>
      </c>
      <c r="H169" s="222">
        <v>2357</v>
      </c>
      <c r="I169" s="223"/>
      <c r="J169" s="224">
        <f>ROUND(I169*H169,2)</f>
        <v>0</v>
      </c>
      <c r="K169" s="220" t="s">
        <v>205</v>
      </c>
      <c r="L169" s="42"/>
      <c r="M169" s="225" t="s">
        <v>30</v>
      </c>
      <c r="N169" s="226" t="s">
        <v>46</v>
      </c>
      <c r="O169" s="82"/>
      <c r="P169" s="227">
        <f>O169*H169</f>
        <v>0</v>
      </c>
      <c r="Q169" s="227">
        <v>0</v>
      </c>
      <c r="R169" s="227">
        <f>Q169*H169</f>
        <v>0</v>
      </c>
      <c r="S169" s="227">
        <v>0</v>
      </c>
      <c r="T169" s="228">
        <f>S169*H169</f>
        <v>0</v>
      </c>
      <c r="AR169" s="229" t="s">
        <v>206</v>
      </c>
      <c r="AT169" s="229" t="s">
        <v>201</v>
      </c>
      <c r="AU169" s="229" t="s">
        <v>85</v>
      </c>
      <c r="AY169" s="16" t="s">
        <v>199</v>
      </c>
      <c r="BE169" s="230">
        <f>IF(N169="základní",J169,0)</f>
        <v>0</v>
      </c>
      <c r="BF169" s="230">
        <f>IF(N169="snížená",J169,0)</f>
        <v>0</v>
      </c>
      <c r="BG169" s="230">
        <f>IF(N169="zákl. přenesená",J169,0)</f>
        <v>0</v>
      </c>
      <c r="BH169" s="230">
        <f>IF(N169="sníž. přenesená",J169,0)</f>
        <v>0</v>
      </c>
      <c r="BI169" s="230">
        <f>IF(N169="nulová",J169,0)</f>
        <v>0</v>
      </c>
      <c r="BJ169" s="16" t="s">
        <v>83</v>
      </c>
      <c r="BK169" s="230">
        <f>ROUND(I169*H169,2)</f>
        <v>0</v>
      </c>
      <c r="BL169" s="16" t="s">
        <v>206</v>
      </c>
      <c r="BM169" s="229" t="s">
        <v>384</v>
      </c>
    </row>
    <row r="170" s="1" customFormat="1">
      <c r="B170" s="37"/>
      <c r="C170" s="38"/>
      <c r="D170" s="231" t="s">
        <v>208</v>
      </c>
      <c r="E170" s="38"/>
      <c r="F170" s="232" t="s">
        <v>385</v>
      </c>
      <c r="G170" s="38"/>
      <c r="H170" s="38"/>
      <c r="I170" s="144"/>
      <c r="J170" s="38"/>
      <c r="K170" s="38"/>
      <c r="L170" s="42"/>
      <c r="M170" s="233"/>
      <c r="N170" s="82"/>
      <c r="O170" s="82"/>
      <c r="P170" s="82"/>
      <c r="Q170" s="82"/>
      <c r="R170" s="82"/>
      <c r="S170" s="82"/>
      <c r="T170" s="83"/>
      <c r="AT170" s="16" t="s">
        <v>208</v>
      </c>
      <c r="AU170" s="16" t="s">
        <v>85</v>
      </c>
    </row>
    <row r="171" s="1" customFormat="1">
      <c r="B171" s="37"/>
      <c r="C171" s="38"/>
      <c r="D171" s="231" t="s">
        <v>210</v>
      </c>
      <c r="E171" s="38"/>
      <c r="F171" s="234" t="s">
        <v>386</v>
      </c>
      <c r="G171" s="38"/>
      <c r="H171" s="38"/>
      <c r="I171" s="144"/>
      <c r="J171" s="38"/>
      <c r="K171" s="38"/>
      <c r="L171" s="42"/>
      <c r="M171" s="233"/>
      <c r="N171" s="82"/>
      <c r="O171" s="82"/>
      <c r="P171" s="82"/>
      <c r="Q171" s="82"/>
      <c r="R171" s="82"/>
      <c r="S171" s="82"/>
      <c r="T171" s="83"/>
      <c r="AT171" s="16" t="s">
        <v>210</v>
      </c>
      <c r="AU171" s="16" t="s">
        <v>85</v>
      </c>
    </row>
    <row r="172" s="12" customFormat="1">
      <c r="B172" s="235"/>
      <c r="C172" s="236"/>
      <c r="D172" s="231" t="s">
        <v>214</v>
      </c>
      <c r="E172" s="237" t="s">
        <v>30</v>
      </c>
      <c r="F172" s="238" t="s">
        <v>387</v>
      </c>
      <c r="G172" s="236"/>
      <c r="H172" s="239">
        <v>2092</v>
      </c>
      <c r="I172" s="240"/>
      <c r="J172" s="236"/>
      <c r="K172" s="236"/>
      <c r="L172" s="241"/>
      <c r="M172" s="242"/>
      <c r="N172" s="243"/>
      <c r="O172" s="243"/>
      <c r="P172" s="243"/>
      <c r="Q172" s="243"/>
      <c r="R172" s="243"/>
      <c r="S172" s="243"/>
      <c r="T172" s="244"/>
      <c r="AT172" s="245" t="s">
        <v>214</v>
      </c>
      <c r="AU172" s="245" t="s">
        <v>85</v>
      </c>
      <c r="AV172" s="12" t="s">
        <v>85</v>
      </c>
      <c r="AW172" s="12" t="s">
        <v>36</v>
      </c>
      <c r="AX172" s="12" t="s">
        <v>75</v>
      </c>
      <c r="AY172" s="245" t="s">
        <v>199</v>
      </c>
    </row>
    <row r="173" s="12" customFormat="1">
      <c r="B173" s="235"/>
      <c r="C173" s="236"/>
      <c r="D173" s="231" t="s">
        <v>214</v>
      </c>
      <c r="E173" s="237" t="s">
        <v>30</v>
      </c>
      <c r="F173" s="238" t="s">
        <v>388</v>
      </c>
      <c r="G173" s="236"/>
      <c r="H173" s="239">
        <v>265</v>
      </c>
      <c r="I173" s="240"/>
      <c r="J173" s="236"/>
      <c r="K173" s="236"/>
      <c r="L173" s="241"/>
      <c r="M173" s="242"/>
      <c r="N173" s="243"/>
      <c r="O173" s="243"/>
      <c r="P173" s="243"/>
      <c r="Q173" s="243"/>
      <c r="R173" s="243"/>
      <c r="S173" s="243"/>
      <c r="T173" s="244"/>
      <c r="AT173" s="245" t="s">
        <v>214</v>
      </c>
      <c r="AU173" s="245" t="s">
        <v>85</v>
      </c>
      <c r="AV173" s="12" t="s">
        <v>85</v>
      </c>
      <c r="AW173" s="12" t="s">
        <v>36</v>
      </c>
      <c r="AX173" s="12" t="s">
        <v>75</v>
      </c>
      <c r="AY173" s="245" t="s">
        <v>199</v>
      </c>
    </row>
    <row r="174" s="13" customFormat="1">
      <c r="B174" s="246"/>
      <c r="C174" s="247"/>
      <c r="D174" s="231" t="s">
        <v>214</v>
      </c>
      <c r="E174" s="248" t="s">
        <v>30</v>
      </c>
      <c r="F174" s="249" t="s">
        <v>216</v>
      </c>
      <c r="G174" s="247"/>
      <c r="H174" s="250">
        <v>2357</v>
      </c>
      <c r="I174" s="251"/>
      <c r="J174" s="247"/>
      <c r="K174" s="247"/>
      <c r="L174" s="252"/>
      <c r="M174" s="253"/>
      <c r="N174" s="254"/>
      <c r="O174" s="254"/>
      <c r="P174" s="254"/>
      <c r="Q174" s="254"/>
      <c r="R174" s="254"/>
      <c r="S174" s="254"/>
      <c r="T174" s="255"/>
      <c r="AT174" s="256" t="s">
        <v>214</v>
      </c>
      <c r="AU174" s="256" t="s">
        <v>85</v>
      </c>
      <c r="AV174" s="13" t="s">
        <v>206</v>
      </c>
      <c r="AW174" s="13" t="s">
        <v>36</v>
      </c>
      <c r="AX174" s="13" t="s">
        <v>83</v>
      </c>
      <c r="AY174" s="256" t="s">
        <v>199</v>
      </c>
    </row>
    <row r="175" s="1" customFormat="1" ht="16.5" customHeight="1">
      <c r="B175" s="37"/>
      <c r="C175" s="218" t="s">
        <v>389</v>
      </c>
      <c r="D175" s="218" t="s">
        <v>201</v>
      </c>
      <c r="E175" s="219" t="s">
        <v>390</v>
      </c>
      <c r="F175" s="220" t="s">
        <v>391</v>
      </c>
      <c r="G175" s="221" t="s">
        <v>221</v>
      </c>
      <c r="H175" s="222">
        <v>707.10000000000002</v>
      </c>
      <c r="I175" s="223"/>
      <c r="J175" s="224">
        <f>ROUND(I175*H175,2)</f>
        <v>0</v>
      </c>
      <c r="K175" s="220" t="s">
        <v>205</v>
      </c>
      <c r="L175" s="42"/>
      <c r="M175" s="225" t="s">
        <v>30</v>
      </c>
      <c r="N175" s="226" t="s">
        <v>46</v>
      </c>
      <c r="O175" s="82"/>
      <c r="P175" s="227">
        <f>O175*H175</f>
        <v>0</v>
      </c>
      <c r="Q175" s="227">
        <v>0</v>
      </c>
      <c r="R175" s="227">
        <f>Q175*H175</f>
        <v>0</v>
      </c>
      <c r="S175" s="227">
        <v>0</v>
      </c>
      <c r="T175" s="228">
        <f>S175*H175</f>
        <v>0</v>
      </c>
      <c r="AR175" s="229" t="s">
        <v>206</v>
      </c>
      <c r="AT175" s="229" t="s">
        <v>201</v>
      </c>
      <c r="AU175" s="229" t="s">
        <v>85</v>
      </c>
      <c r="AY175" s="16" t="s">
        <v>199</v>
      </c>
      <c r="BE175" s="230">
        <f>IF(N175="základní",J175,0)</f>
        <v>0</v>
      </c>
      <c r="BF175" s="230">
        <f>IF(N175="snížená",J175,0)</f>
        <v>0</v>
      </c>
      <c r="BG175" s="230">
        <f>IF(N175="zákl. přenesená",J175,0)</f>
        <v>0</v>
      </c>
      <c r="BH175" s="230">
        <f>IF(N175="sníž. přenesená",J175,0)</f>
        <v>0</v>
      </c>
      <c r="BI175" s="230">
        <f>IF(N175="nulová",J175,0)</f>
        <v>0</v>
      </c>
      <c r="BJ175" s="16" t="s">
        <v>83</v>
      </c>
      <c r="BK175" s="230">
        <f>ROUND(I175*H175,2)</f>
        <v>0</v>
      </c>
      <c r="BL175" s="16" t="s">
        <v>206</v>
      </c>
      <c r="BM175" s="229" t="s">
        <v>392</v>
      </c>
    </row>
    <row r="176" s="1" customFormat="1">
      <c r="B176" s="37"/>
      <c r="C176" s="38"/>
      <c r="D176" s="231" t="s">
        <v>208</v>
      </c>
      <c r="E176" s="38"/>
      <c r="F176" s="232" t="s">
        <v>393</v>
      </c>
      <c r="G176" s="38"/>
      <c r="H176" s="38"/>
      <c r="I176" s="144"/>
      <c r="J176" s="38"/>
      <c r="K176" s="38"/>
      <c r="L176" s="42"/>
      <c r="M176" s="233"/>
      <c r="N176" s="82"/>
      <c r="O176" s="82"/>
      <c r="P176" s="82"/>
      <c r="Q176" s="82"/>
      <c r="R176" s="82"/>
      <c r="S176" s="82"/>
      <c r="T176" s="83"/>
      <c r="AT176" s="16" t="s">
        <v>208</v>
      </c>
      <c r="AU176" s="16" t="s">
        <v>85</v>
      </c>
    </row>
    <row r="177" s="1" customFormat="1">
      <c r="B177" s="37"/>
      <c r="C177" s="38"/>
      <c r="D177" s="231" t="s">
        <v>210</v>
      </c>
      <c r="E177" s="38"/>
      <c r="F177" s="234" t="s">
        <v>386</v>
      </c>
      <c r="G177" s="38"/>
      <c r="H177" s="38"/>
      <c r="I177" s="144"/>
      <c r="J177" s="38"/>
      <c r="K177" s="38"/>
      <c r="L177" s="42"/>
      <c r="M177" s="233"/>
      <c r="N177" s="82"/>
      <c r="O177" s="82"/>
      <c r="P177" s="82"/>
      <c r="Q177" s="82"/>
      <c r="R177" s="82"/>
      <c r="S177" s="82"/>
      <c r="T177" s="83"/>
      <c r="AT177" s="16" t="s">
        <v>210</v>
      </c>
      <c r="AU177" s="16" t="s">
        <v>85</v>
      </c>
    </row>
    <row r="178" s="1" customFormat="1" ht="16.5" customHeight="1">
      <c r="B178" s="37"/>
      <c r="C178" s="218" t="s">
        <v>394</v>
      </c>
      <c r="D178" s="218" t="s">
        <v>201</v>
      </c>
      <c r="E178" s="219" t="s">
        <v>395</v>
      </c>
      <c r="F178" s="220" t="s">
        <v>396</v>
      </c>
      <c r="G178" s="221" t="s">
        <v>221</v>
      </c>
      <c r="H178" s="222">
        <v>6</v>
      </c>
      <c r="I178" s="223"/>
      <c r="J178" s="224">
        <f>ROUND(I178*H178,2)</f>
        <v>0</v>
      </c>
      <c r="K178" s="220" t="s">
        <v>205</v>
      </c>
      <c r="L178" s="42"/>
      <c r="M178" s="225" t="s">
        <v>30</v>
      </c>
      <c r="N178" s="226" t="s">
        <v>46</v>
      </c>
      <c r="O178" s="82"/>
      <c r="P178" s="227">
        <f>O178*H178</f>
        <v>0</v>
      </c>
      <c r="Q178" s="227">
        <v>0</v>
      </c>
      <c r="R178" s="227">
        <f>Q178*H178</f>
        <v>0</v>
      </c>
      <c r="S178" s="227">
        <v>0</v>
      </c>
      <c r="T178" s="228">
        <f>S178*H178</f>
        <v>0</v>
      </c>
      <c r="AR178" s="229" t="s">
        <v>206</v>
      </c>
      <c r="AT178" s="229" t="s">
        <v>201</v>
      </c>
      <c r="AU178" s="229" t="s">
        <v>85</v>
      </c>
      <c r="AY178" s="16" t="s">
        <v>199</v>
      </c>
      <c r="BE178" s="230">
        <f>IF(N178="základní",J178,0)</f>
        <v>0</v>
      </c>
      <c r="BF178" s="230">
        <f>IF(N178="snížená",J178,0)</f>
        <v>0</v>
      </c>
      <c r="BG178" s="230">
        <f>IF(N178="zákl. přenesená",J178,0)</f>
        <v>0</v>
      </c>
      <c r="BH178" s="230">
        <f>IF(N178="sníž. přenesená",J178,0)</f>
        <v>0</v>
      </c>
      <c r="BI178" s="230">
        <f>IF(N178="nulová",J178,0)</f>
        <v>0</v>
      </c>
      <c r="BJ178" s="16" t="s">
        <v>83</v>
      </c>
      <c r="BK178" s="230">
        <f>ROUND(I178*H178,2)</f>
        <v>0</v>
      </c>
      <c r="BL178" s="16" t="s">
        <v>206</v>
      </c>
      <c r="BM178" s="229" t="s">
        <v>397</v>
      </c>
    </row>
    <row r="179" s="1" customFormat="1">
      <c r="B179" s="37"/>
      <c r="C179" s="38"/>
      <c r="D179" s="231" t="s">
        <v>208</v>
      </c>
      <c r="E179" s="38"/>
      <c r="F179" s="232" t="s">
        <v>398</v>
      </c>
      <c r="G179" s="38"/>
      <c r="H179" s="38"/>
      <c r="I179" s="144"/>
      <c r="J179" s="38"/>
      <c r="K179" s="38"/>
      <c r="L179" s="42"/>
      <c r="M179" s="233"/>
      <c r="N179" s="82"/>
      <c r="O179" s="82"/>
      <c r="P179" s="82"/>
      <c r="Q179" s="82"/>
      <c r="R179" s="82"/>
      <c r="S179" s="82"/>
      <c r="T179" s="83"/>
      <c r="AT179" s="16" t="s">
        <v>208</v>
      </c>
      <c r="AU179" s="16" t="s">
        <v>85</v>
      </c>
    </row>
    <row r="180" s="1" customFormat="1">
      <c r="B180" s="37"/>
      <c r="C180" s="38"/>
      <c r="D180" s="231" t="s">
        <v>210</v>
      </c>
      <c r="E180" s="38"/>
      <c r="F180" s="234" t="s">
        <v>399</v>
      </c>
      <c r="G180" s="38"/>
      <c r="H180" s="38"/>
      <c r="I180" s="144"/>
      <c r="J180" s="38"/>
      <c r="K180" s="38"/>
      <c r="L180" s="42"/>
      <c r="M180" s="233"/>
      <c r="N180" s="82"/>
      <c r="O180" s="82"/>
      <c r="P180" s="82"/>
      <c r="Q180" s="82"/>
      <c r="R180" s="82"/>
      <c r="S180" s="82"/>
      <c r="T180" s="83"/>
      <c r="AT180" s="16" t="s">
        <v>210</v>
      </c>
      <c r="AU180" s="16" t="s">
        <v>85</v>
      </c>
    </row>
    <row r="181" s="12" customFormat="1">
      <c r="B181" s="235"/>
      <c r="C181" s="236"/>
      <c r="D181" s="231" t="s">
        <v>214</v>
      </c>
      <c r="E181" s="237" t="s">
        <v>30</v>
      </c>
      <c r="F181" s="238" t="s">
        <v>400</v>
      </c>
      <c r="G181" s="236"/>
      <c r="H181" s="239">
        <v>6</v>
      </c>
      <c r="I181" s="240"/>
      <c r="J181" s="236"/>
      <c r="K181" s="236"/>
      <c r="L181" s="241"/>
      <c r="M181" s="242"/>
      <c r="N181" s="243"/>
      <c r="O181" s="243"/>
      <c r="P181" s="243"/>
      <c r="Q181" s="243"/>
      <c r="R181" s="243"/>
      <c r="S181" s="243"/>
      <c r="T181" s="244"/>
      <c r="AT181" s="245" t="s">
        <v>214</v>
      </c>
      <c r="AU181" s="245" t="s">
        <v>85</v>
      </c>
      <c r="AV181" s="12" t="s">
        <v>85</v>
      </c>
      <c r="AW181" s="12" t="s">
        <v>36</v>
      </c>
      <c r="AX181" s="12" t="s">
        <v>83</v>
      </c>
      <c r="AY181" s="245" t="s">
        <v>199</v>
      </c>
    </row>
    <row r="182" s="1" customFormat="1" ht="16.5" customHeight="1">
      <c r="B182" s="37"/>
      <c r="C182" s="218" t="s">
        <v>401</v>
      </c>
      <c r="D182" s="218" t="s">
        <v>201</v>
      </c>
      <c r="E182" s="219" t="s">
        <v>402</v>
      </c>
      <c r="F182" s="220" t="s">
        <v>403</v>
      </c>
      <c r="G182" s="221" t="s">
        <v>221</v>
      </c>
      <c r="H182" s="222">
        <v>120</v>
      </c>
      <c r="I182" s="223"/>
      <c r="J182" s="224">
        <f>ROUND(I182*H182,2)</f>
        <v>0</v>
      </c>
      <c r="K182" s="220" t="s">
        <v>205</v>
      </c>
      <c r="L182" s="42"/>
      <c r="M182" s="225" t="s">
        <v>30</v>
      </c>
      <c r="N182" s="226" t="s">
        <v>46</v>
      </c>
      <c r="O182" s="82"/>
      <c r="P182" s="227">
        <f>O182*H182</f>
        <v>0</v>
      </c>
      <c r="Q182" s="227">
        <v>0</v>
      </c>
      <c r="R182" s="227">
        <f>Q182*H182</f>
        <v>0</v>
      </c>
      <c r="S182" s="227">
        <v>0</v>
      </c>
      <c r="T182" s="228">
        <f>S182*H182</f>
        <v>0</v>
      </c>
      <c r="AR182" s="229" t="s">
        <v>206</v>
      </c>
      <c r="AT182" s="229" t="s">
        <v>201</v>
      </c>
      <c r="AU182" s="229" t="s">
        <v>85</v>
      </c>
      <c r="AY182" s="16" t="s">
        <v>199</v>
      </c>
      <c r="BE182" s="230">
        <f>IF(N182="základní",J182,0)</f>
        <v>0</v>
      </c>
      <c r="BF182" s="230">
        <f>IF(N182="snížená",J182,0)</f>
        <v>0</v>
      </c>
      <c r="BG182" s="230">
        <f>IF(N182="zákl. přenesená",J182,0)</f>
        <v>0</v>
      </c>
      <c r="BH182" s="230">
        <f>IF(N182="sníž. přenesená",J182,0)</f>
        <v>0</v>
      </c>
      <c r="BI182" s="230">
        <f>IF(N182="nulová",J182,0)</f>
        <v>0</v>
      </c>
      <c r="BJ182" s="16" t="s">
        <v>83</v>
      </c>
      <c r="BK182" s="230">
        <f>ROUND(I182*H182,2)</f>
        <v>0</v>
      </c>
      <c r="BL182" s="16" t="s">
        <v>206</v>
      </c>
      <c r="BM182" s="229" t="s">
        <v>404</v>
      </c>
    </row>
    <row r="183" s="1" customFormat="1">
      <c r="B183" s="37"/>
      <c r="C183" s="38"/>
      <c r="D183" s="231" t="s">
        <v>208</v>
      </c>
      <c r="E183" s="38"/>
      <c r="F183" s="232" t="s">
        <v>405</v>
      </c>
      <c r="G183" s="38"/>
      <c r="H183" s="38"/>
      <c r="I183" s="144"/>
      <c r="J183" s="38"/>
      <c r="K183" s="38"/>
      <c r="L183" s="42"/>
      <c r="M183" s="233"/>
      <c r="N183" s="82"/>
      <c r="O183" s="82"/>
      <c r="P183" s="82"/>
      <c r="Q183" s="82"/>
      <c r="R183" s="82"/>
      <c r="S183" s="82"/>
      <c r="T183" s="83"/>
      <c r="AT183" s="16" t="s">
        <v>208</v>
      </c>
      <c r="AU183" s="16" t="s">
        <v>85</v>
      </c>
    </row>
    <row r="184" s="1" customFormat="1">
      <c r="B184" s="37"/>
      <c r="C184" s="38"/>
      <c r="D184" s="231" t="s">
        <v>210</v>
      </c>
      <c r="E184" s="38"/>
      <c r="F184" s="234" t="s">
        <v>406</v>
      </c>
      <c r="G184" s="38"/>
      <c r="H184" s="38"/>
      <c r="I184" s="144"/>
      <c r="J184" s="38"/>
      <c r="K184" s="38"/>
      <c r="L184" s="42"/>
      <c r="M184" s="233"/>
      <c r="N184" s="82"/>
      <c r="O184" s="82"/>
      <c r="P184" s="82"/>
      <c r="Q184" s="82"/>
      <c r="R184" s="82"/>
      <c r="S184" s="82"/>
      <c r="T184" s="83"/>
      <c r="AT184" s="16" t="s">
        <v>210</v>
      </c>
      <c r="AU184" s="16" t="s">
        <v>85</v>
      </c>
    </row>
    <row r="185" s="12" customFormat="1">
      <c r="B185" s="235"/>
      <c r="C185" s="236"/>
      <c r="D185" s="231" t="s">
        <v>214</v>
      </c>
      <c r="E185" s="237" t="s">
        <v>30</v>
      </c>
      <c r="F185" s="238" t="s">
        <v>407</v>
      </c>
      <c r="G185" s="236"/>
      <c r="H185" s="239">
        <v>120</v>
      </c>
      <c r="I185" s="240"/>
      <c r="J185" s="236"/>
      <c r="K185" s="236"/>
      <c r="L185" s="241"/>
      <c r="M185" s="242"/>
      <c r="N185" s="243"/>
      <c r="O185" s="243"/>
      <c r="P185" s="243"/>
      <c r="Q185" s="243"/>
      <c r="R185" s="243"/>
      <c r="S185" s="243"/>
      <c r="T185" s="244"/>
      <c r="AT185" s="245" t="s">
        <v>214</v>
      </c>
      <c r="AU185" s="245" t="s">
        <v>85</v>
      </c>
      <c r="AV185" s="12" t="s">
        <v>85</v>
      </c>
      <c r="AW185" s="12" t="s">
        <v>36</v>
      </c>
      <c r="AX185" s="12" t="s">
        <v>83</v>
      </c>
      <c r="AY185" s="245" t="s">
        <v>199</v>
      </c>
    </row>
    <row r="186" s="1" customFormat="1" ht="16.5" customHeight="1">
      <c r="B186" s="37"/>
      <c r="C186" s="218" t="s">
        <v>408</v>
      </c>
      <c r="D186" s="218" t="s">
        <v>201</v>
      </c>
      <c r="E186" s="219" t="s">
        <v>409</v>
      </c>
      <c r="F186" s="220" t="s">
        <v>410</v>
      </c>
      <c r="G186" s="221" t="s">
        <v>221</v>
      </c>
      <c r="H186" s="222">
        <v>36</v>
      </c>
      <c r="I186" s="223"/>
      <c r="J186" s="224">
        <f>ROUND(I186*H186,2)</f>
        <v>0</v>
      </c>
      <c r="K186" s="220" t="s">
        <v>205</v>
      </c>
      <c r="L186" s="42"/>
      <c r="M186" s="225" t="s">
        <v>30</v>
      </c>
      <c r="N186" s="226" t="s">
        <v>46</v>
      </c>
      <c r="O186" s="82"/>
      <c r="P186" s="227">
        <f>O186*H186</f>
        <v>0</v>
      </c>
      <c r="Q186" s="227">
        <v>0</v>
      </c>
      <c r="R186" s="227">
        <f>Q186*H186</f>
        <v>0</v>
      </c>
      <c r="S186" s="227">
        <v>0</v>
      </c>
      <c r="T186" s="228">
        <f>S186*H186</f>
        <v>0</v>
      </c>
      <c r="AR186" s="229" t="s">
        <v>206</v>
      </c>
      <c r="AT186" s="229" t="s">
        <v>201</v>
      </c>
      <c r="AU186" s="229" t="s">
        <v>85</v>
      </c>
      <c r="AY186" s="16" t="s">
        <v>199</v>
      </c>
      <c r="BE186" s="230">
        <f>IF(N186="základní",J186,0)</f>
        <v>0</v>
      </c>
      <c r="BF186" s="230">
        <f>IF(N186="snížená",J186,0)</f>
        <v>0</v>
      </c>
      <c r="BG186" s="230">
        <f>IF(N186="zákl. přenesená",J186,0)</f>
        <v>0</v>
      </c>
      <c r="BH186" s="230">
        <f>IF(N186="sníž. přenesená",J186,0)</f>
        <v>0</v>
      </c>
      <c r="BI186" s="230">
        <f>IF(N186="nulová",J186,0)</f>
        <v>0</v>
      </c>
      <c r="BJ186" s="16" t="s">
        <v>83</v>
      </c>
      <c r="BK186" s="230">
        <f>ROUND(I186*H186,2)</f>
        <v>0</v>
      </c>
      <c r="BL186" s="16" t="s">
        <v>206</v>
      </c>
      <c r="BM186" s="229" t="s">
        <v>411</v>
      </c>
    </row>
    <row r="187" s="1" customFormat="1">
      <c r="B187" s="37"/>
      <c r="C187" s="38"/>
      <c r="D187" s="231" t="s">
        <v>208</v>
      </c>
      <c r="E187" s="38"/>
      <c r="F187" s="232" t="s">
        <v>412</v>
      </c>
      <c r="G187" s="38"/>
      <c r="H187" s="38"/>
      <c r="I187" s="144"/>
      <c r="J187" s="38"/>
      <c r="K187" s="38"/>
      <c r="L187" s="42"/>
      <c r="M187" s="233"/>
      <c r="N187" s="82"/>
      <c r="O187" s="82"/>
      <c r="P187" s="82"/>
      <c r="Q187" s="82"/>
      <c r="R187" s="82"/>
      <c r="S187" s="82"/>
      <c r="T187" s="83"/>
      <c r="AT187" s="16" t="s">
        <v>208</v>
      </c>
      <c r="AU187" s="16" t="s">
        <v>85</v>
      </c>
    </row>
    <row r="188" s="1" customFormat="1">
      <c r="B188" s="37"/>
      <c r="C188" s="38"/>
      <c r="D188" s="231" t="s">
        <v>210</v>
      </c>
      <c r="E188" s="38"/>
      <c r="F188" s="234" t="s">
        <v>406</v>
      </c>
      <c r="G188" s="38"/>
      <c r="H188" s="38"/>
      <c r="I188" s="144"/>
      <c r="J188" s="38"/>
      <c r="K188" s="38"/>
      <c r="L188" s="42"/>
      <c r="M188" s="233"/>
      <c r="N188" s="82"/>
      <c r="O188" s="82"/>
      <c r="P188" s="82"/>
      <c r="Q188" s="82"/>
      <c r="R188" s="82"/>
      <c r="S188" s="82"/>
      <c r="T188" s="83"/>
      <c r="AT188" s="16" t="s">
        <v>210</v>
      </c>
      <c r="AU188" s="16" t="s">
        <v>85</v>
      </c>
    </row>
    <row r="189" s="1" customFormat="1" ht="16.5" customHeight="1">
      <c r="B189" s="37"/>
      <c r="C189" s="218" t="s">
        <v>413</v>
      </c>
      <c r="D189" s="218" t="s">
        <v>201</v>
      </c>
      <c r="E189" s="219" t="s">
        <v>414</v>
      </c>
      <c r="F189" s="220" t="s">
        <v>415</v>
      </c>
      <c r="G189" s="221" t="s">
        <v>221</v>
      </c>
      <c r="H189" s="222">
        <v>288</v>
      </c>
      <c r="I189" s="223"/>
      <c r="J189" s="224">
        <f>ROUND(I189*H189,2)</f>
        <v>0</v>
      </c>
      <c r="K189" s="220" t="s">
        <v>205</v>
      </c>
      <c r="L189" s="42"/>
      <c r="M189" s="225" t="s">
        <v>30</v>
      </c>
      <c r="N189" s="226" t="s">
        <v>46</v>
      </c>
      <c r="O189" s="82"/>
      <c r="P189" s="227">
        <f>O189*H189</f>
        <v>0</v>
      </c>
      <c r="Q189" s="227">
        <v>0</v>
      </c>
      <c r="R189" s="227">
        <f>Q189*H189</f>
        <v>0</v>
      </c>
      <c r="S189" s="227">
        <v>0</v>
      </c>
      <c r="T189" s="228">
        <f>S189*H189</f>
        <v>0</v>
      </c>
      <c r="AR189" s="229" t="s">
        <v>206</v>
      </c>
      <c r="AT189" s="229" t="s">
        <v>201</v>
      </c>
      <c r="AU189" s="229" t="s">
        <v>85</v>
      </c>
      <c r="AY189" s="16" t="s">
        <v>199</v>
      </c>
      <c r="BE189" s="230">
        <f>IF(N189="základní",J189,0)</f>
        <v>0</v>
      </c>
      <c r="BF189" s="230">
        <f>IF(N189="snížená",J189,0)</f>
        <v>0</v>
      </c>
      <c r="BG189" s="230">
        <f>IF(N189="zákl. přenesená",J189,0)</f>
        <v>0</v>
      </c>
      <c r="BH189" s="230">
        <f>IF(N189="sníž. přenesená",J189,0)</f>
        <v>0</v>
      </c>
      <c r="BI189" s="230">
        <f>IF(N189="nulová",J189,0)</f>
        <v>0</v>
      </c>
      <c r="BJ189" s="16" t="s">
        <v>83</v>
      </c>
      <c r="BK189" s="230">
        <f>ROUND(I189*H189,2)</f>
        <v>0</v>
      </c>
      <c r="BL189" s="16" t="s">
        <v>206</v>
      </c>
      <c r="BM189" s="229" t="s">
        <v>416</v>
      </c>
    </row>
    <row r="190" s="1" customFormat="1">
      <c r="B190" s="37"/>
      <c r="C190" s="38"/>
      <c r="D190" s="231" t="s">
        <v>208</v>
      </c>
      <c r="E190" s="38"/>
      <c r="F190" s="232" t="s">
        <v>417</v>
      </c>
      <c r="G190" s="38"/>
      <c r="H190" s="38"/>
      <c r="I190" s="144"/>
      <c r="J190" s="38"/>
      <c r="K190" s="38"/>
      <c r="L190" s="42"/>
      <c r="M190" s="233"/>
      <c r="N190" s="82"/>
      <c r="O190" s="82"/>
      <c r="P190" s="82"/>
      <c r="Q190" s="82"/>
      <c r="R190" s="82"/>
      <c r="S190" s="82"/>
      <c r="T190" s="83"/>
      <c r="AT190" s="16" t="s">
        <v>208</v>
      </c>
      <c r="AU190" s="16" t="s">
        <v>85</v>
      </c>
    </row>
    <row r="191" s="1" customFormat="1">
      <c r="B191" s="37"/>
      <c r="C191" s="38"/>
      <c r="D191" s="231" t="s">
        <v>210</v>
      </c>
      <c r="E191" s="38"/>
      <c r="F191" s="234" t="s">
        <v>418</v>
      </c>
      <c r="G191" s="38"/>
      <c r="H191" s="38"/>
      <c r="I191" s="144"/>
      <c r="J191" s="38"/>
      <c r="K191" s="38"/>
      <c r="L191" s="42"/>
      <c r="M191" s="233"/>
      <c r="N191" s="82"/>
      <c r="O191" s="82"/>
      <c r="P191" s="82"/>
      <c r="Q191" s="82"/>
      <c r="R191" s="82"/>
      <c r="S191" s="82"/>
      <c r="T191" s="83"/>
      <c r="AT191" s="16" t="s">
        <v>210</v>
      </c>
      <c r="AU191" s="16" t="s">
        <v>85</v>
      </c>
    </row>
    <row r="192" s="12" customFormat="1">
      <c r="B192" s="235"/>
      <c r="C192" s="236"/>
      <c r="D192" s="231" t="s">
        <v>214</v>
      </c>
      <c r="E192" s="237" t="s">
        <v>30</v>
      </c>
      <c r="F192" s="238" t="s">
        <v>419</v>
      </c>
      <c r="G192" s="236"/>
      <c r="H192" s="239">
        <v>288</v>
      </c>
      <c r="I192" s="240"/>
      <c r="J192" s="236"/>
      <c r="K192" s="236"/>
      <c r="L192" s="241"/>
      <c r="M192" s="242"/>
      <c r="N192" s="243"/>
      <c r="O192" s="243"/>
      <c r="P192" s="243"/>
      <c r="Q192" s="243"/>
      <c r="R192" s="243"/>
      <c r="S192" s="243"/>
      <c r="T192" s="244"/>
      <c r="AT192" s="245" t="s">
        <v>214</v>
      </c>
      <c r="AU192" s="245" t="s">
        <v>85</v>
      </c>
      <c r="AV192" s="12" t="s">
        <v>85</v>
      </c>
      <c r="AW192" s="12" t="s">
        <v>36</v>
      </c>
      <c r="AX192" s="12" t="s">
        <v>83</v>
      </c>
      <c r="AY192" s="245" t="s">
        <v>199</v>
      </c>
    </row>
    <row r="193" s="1" customFormat="1" ht="16.5" customHeight="1">
      <c r="B193" s="37"/>
      <c r="C193" s="218" t="s">
        <v>420</v>
      </c>
      <c r="D193" s="218" t="s">
        <v>201</v>
      </c>
      <c r="E193" s="219" t="s">
        <v>421</v>
      </c>
      <c r="F193" s="220" t="s">
        <v>422</v>
      </c>
      <c r="G193" s="221" t="s">
        <v>277</v>
      </c>
      <c r="H193" s="222">
        <v>8</v>
      </c>
      <c r="I193" s="223"/>
      <c r="J193" s="224">
        <f>ROUND(I193*H193,2)</f>
        <v>0</v>
      </c>
      <c r="K193" s="220" t="s">
        <v>205</v>
      </c>
      <c r="L193" s="42"/>
      <c r="M193" s="225" t="s">
        <v>30</v>
      </c>
      <c r="N193" s="226" t="s">
        <v>46</v>
      </c>
      <c r="O193" s="82"/>
      <c r="P193" s="227">
        <f>O193*H193</f>
        <v>0</v>
      </c>
      <c r="Q193" s="227">
        <v>0</v>
      </c>
      <c r="R193" s="227">
        <f>Q193*H193</f>
        <v>0</v>
      </c>
      <c r="S193" s="227">
        <v>0</v>
      </c>
      <c r="T193" s="228">
        <f>S193*H193</f>
        <v>0</v>
      </c>
      <c r="AR193" s="229" t="s">
        <v>206</v>
      </c>
      <c r="AT193" s="229" t="s">
        <v>201</v>
      </c>
      <c r="AU193" s="229" t="s">
        <v>85</v>
      </c>
      <c r="AY193" s="16" t="s">
        <v>199</v>
      </c>
      <c r="BE193" s="230">
        <f>IF(N193="základní",J193,0)</f>
        <v>0</v>
      </c>
      <c r="BF193" s="230">
        <f>IF(N193="snížená",J193,0)</f>
        <v>0</v>
      </c>
      <c r="BG193" s="230">
        <f>IF(N193="zákl. přenesená",J193,0)</f>
        <v>0</v>
      </c>
      <c r="BH193" s="230">
        <f>IF(N193="sníž. přenesená",J193,0)</f>
        <v>0</v>
      </c>
      <c r="BI193" s="230">
        <f>IF(N193="nulová",J193,0)</f>
        <v>0</v>
      </c>
      <c r="BJ193" s="16" t="s">
        <v>83</v>
      </c>
      <c r="BK193" s="230">
        <f>ROUND(I193*H193,2)</f>
        <v>0</v>
      </c>
      <c r="BL193" s="16" t="s">
        <v>206</v>
      </c>
      <c r="BM193" s="229" t="s">
        <v>423</v>
      </c>
    </row>
    <row r="194" s="1" customFormat="1">
      <c r="B194" s="37"/>
      <c r="C194" s="38"/>
      <c r="D194" s="231" t="s">
        <v>208</v>
      </c>
      <c r="E194" s="38"/>
      <c r="F194" s="232" t="s">
        <v>424</v>
      </c>
      <c r="G194" s="38"/>
      <c r="H194" s="38"/>
      <c r="I194" s="144"/>
      <c r="J194" s="38"/>
      <c r="K194" s="38"/>
      <c r="L194" s="42"/>
      <c r="M194" s="233"/>
      <c r="N194" s="82"/>
      <c r="O194" s="82"/>
      <c r="P194" s="82"/>
      <c r="Q194" s="82"/>
      <c r="R194" s="82"/>
      <c r="S194" s="82"/>
      <c r="T194" s="83"/>
      <c r="AT194" s="16" t="s">
        <v>208</v>
      </c>
      <c r="AU194" s="16" t="s">
        <v>85</v>
      </c>
    </row>
    <row r="195" s="1" customFormat="1">
      <c r="B195" s="37"/>
      <c r="C195" s="38"/>
      <c r="D195" s="231" t="s">
        <v>210</v>
      </c>
      <c r="E195" s="38"/>
      <c r="F195" s="234" t="s">
        <v>425</v>
      </c>
      <c r="G195" s="38"/>
      <c r="H195" s="38"/>
      <c r="I195" s="144"/>
      <c r="J195" s="38"/>
      <c r="K195" s="38"/>
      <c r="L195" s="42"/>
      <c r="M195" s="233"/>
      <c r="N195" s="82"/>
      <c r="O195" s="82"/>
      <c r="P195" s="82"/>
      <c r="Q195" s="82"/>
      <c r="R195" s="82"/>
      <c r="S195" s="82"/>
      <c r="T195" s="83"/>
      <c r="AT195" s="16" t="s">
        <v>210</v>
      </c>
      <c r="AU195" s="16" t="s">
        <v>85</v>
      </c>
    </row>
    <row r="196" s="1" customFormat="1" ht="16.5" customHeight="1">
      <c r="B196" s="37"/>
      <c r="C196" s="218" t="s">
        <v>426</v>
      </c>
      <c r="D196" s="218" t="s">
        <v>201</v>
      </c>
      <c r="E196" s="219" t="s">
        <v>427</v>
      </c>
      <c r="F196" s="220" t="s">
        <v>428</v>
      </c>
      <c r="G196" s="221" t="s">
        <v>277</v>
      </c>
      <c r="H196" s="222">
        <v>1</v>
      </c>
      <c r="I196" s="223"/>
      <c r="J196" s="224">
        <f>ROUND(I196*H196,2)</f>
        <v>0</v>
      </c>
      <c r="K196" s="220" t="s">
        <v>205</v>
      </c>
      <c r="L196" s="42"/>
      <c r="M196" s="225" t="s">
        <v>30</v>
      </c>
      <c r="N196" s="226" t="s">
        <v>46</v>
      </c>
      <c r="O196" s="82"/>
      <c r="P196" s="227">
        <f>O196*H196</f>
        <v>0</v>
      </c>
      <c r="Q196" s="227">
        <v>0</v>
      </c>
      <c r="R196" s="227">
        <f>Q196*H196</f>
        <v>0</v>
      </c>
      <c r="S196" s="227">
        <v>0</v>
      </c>
      <c r="T196" s="228">
        <f>S196*H196</f>
        <v>0</v>
      </c>
      <c r="AR196" s="229" t="s">
        <v>206</v>
      </c>
      <c r="AT196" s="229" t="s">
        <v>201</v>
      </c>
      <c r="AU196" s="229" t="s">
        <v>85</v>
      </c>
      <c r="AY196" s="16" t="s">
        <v>199</v>
      </c>
      <c r="BE196" s="230">
        <f>IF(N196="základní",J196,0)</f>
        <v>0</v>
      </c>
      <c r="BF196" s="230">
        <f>IF(N196="snížená",J196,0)</f>
        <v>0</v>
      </c>
      <c r="BG196" s="230">
        <f>IF(N196="zákl. přenesená",J196,0)</f>
        <v>0</v>
      </c>
      <c r="BH196" s="230">
        <f>IF(N196="sníž. přenesená",J196,0)</f>
        <v>0</v>
      </c>
      <c r="BI196" s="230">
        <f>IF(N196="nulová",J196,0)</f>
        <v>0</v>
      </c>
      <c r="BJ196" s="16" t="s">
        <v>83</v>
      </c>
      <c r="BK196" s="230">
        <f>ROUND(I196*H196,2)</f>
        <v>0</v>
      </c>
      <c r="BL196" s="16" t="s">
        <v>206</v>
      </c>
      <c r="BM196" s="229" t="s">
        <v>429</v>
      </c>
    </row>
    <row r="197" s="1" customFormat="1">
      <c r="B197" s="37"/>
      <c r="C197" s="38"/>
      <c r="D197" s="231" t="s">
        <v>208</v>
      </c>
      <c r="E197" s="38"/>
      <c r="F197" s="232" t="s">
        <v>430</v>
      </c>
      <c r="G197" s="38"/>
      <c r="H197" s="38"/>
      <c r="I197" s="144"/>
      <c r="J197" s="38"/>
      <c r="K197" s="38"/>
      <c r="L197" s="42"/>
      <c r="M197" s="233"/>
      <c r="N197" s="82"/>
      <c r="O197" s="82"/>
      <c r="P197" s="82"/>
      <c r="Q197" s="82"/>
      <c r="R197" s="82"/>
      <c r="S197" s="82"/>
      <c r="T197" s="83"/>
      <c r="AT197" s="16" t="s">
        <v>208</v>
      </c>
      <c r="AU197" s="16" t="s">
        <v>85</v>
      </c>
    </row>
    <row r="198" s="1" customFormat="1">
      <c r="B198" s="37"/>
      <c r="C198" s="38"/>
      <c r="D198" s="231" t="s">
        <v>210</v>
      </c>
      <c r="E198" s="38"/>
      <c r="F198" s="234" t="s">
        <v>425</v>
      </c>
      <c r="G198" s="38"/>
      <c r="H198" s="38"/>
      <c r="I198" s="144"/>
      <c r="J198" s="38"/>
      <c r="K198" s="38"/>
      <c r="L198" s="42"/>
      <c r="M198" s="233"/>
      <c r="N198" s="82"/>
      <c r="O198" s="82"/>
      <c r="P198" s="82"/>
      <c r="Q198" s="82"/>
      <c r="R198" s="82"/>
      <c r="S198" s="82"/>
      <c r="T198" s="83"/>
      <c r="AT198" s="16" t="s">
        <v>210</v>
      </c>
      <c r="AU198" s="16" t="s">
        <v>85</v>
      </c>
    </row>
    <row r="199" s="1" customFormat="1" ht="16.5" customHeight="1">
      <c r="B199" s="37"/>
      <c r="C199" s="218" t="s">
        <v>431</v>
      </c>
      <c r="D199" s="218" t="s">
        <v>201</v>
      </c>
      <c r="E199" s="219" t="s">
        <v>432</v>
      </c>
      <c r="F199" s="220" t="s">
        <v>433</v>
      </c>
      <c r="G199" s="221" t="s">
        <v>277</v>
      </c>
      <c r="H199" s="222">
        <v>7</v>
      </c>
      <c r="I199" s="223"/>
      <c r="J199" s="224">
        <f>ROUND(I199*H199,2)</f>
        <v>0</v>
      </c>
      <c r="K199" s="220" t="s">
        <v>205</v>
      </c>
      <c r="L199" s="42"/>
      <c r="M199" s="225" t="s">
        <v>30</v>
      </c>
      <c r="N199" s="226" t="s">
        <v>46</v>
      </c>
      <c r="O199" s="82"/>
      <c r="P199" s="227">
        <f>O199*H199</f>
        <v>0</v>
      </c>
      <c r="Q199" s="227">
        <v>0</v>
      </c>
      <c r="R199" s="227">
        <f>Q199*H199</f>
        <v>0</v>
      </c>
      <c r="S199" s="227">
        <v>0</v>
      </c>
      <c r="T199" s="228">
        <f>S199*H199</f>
        <v>0</v>
      </c>
      <c r="AR199" s="229" t="s">
        <v>206</v>
      </c>
      <c r="AT199" s="229" t="s">
        <v>201</v>
      </c>
      <c r="AU199" s="229" t="s">
        <v>85</v>
      </c>
      <c r="AY199" s="16" t="s">
        <v>199</v>
      </c>
      <c r="BE199" s="230">
        <f>IF(N199="základní",J199,0)</f>
        <v>0</v>
      </c>
      <c r="BF199" s="230">
        <f>IF(N199="snížená",J199,0)</f>
        <v>0</v>
      </c>
      <c r="BG199" s="230">
        <f>IF(N199="zákl. přenesená",J199,0)</f>
        <v>0</v>
      </c>
      <c r="BH199" s="230">
        <f>IF(N199="sníž. přenesená",J199,0)</f>
        <v>0</v>
      </c>
      <c r="BI199" s="230">
        <f>IF(N199="nulová",J199,0)</f>
        <v>0</v>
      </c>
      <c r="BJ199" s="16" t="s">
        <v>83</v>
      </c>
      <c r="BK199" s="230">
        <f>ROUND(I199*H199,2)</f>
        <v>0</v>
      </c>
      <c r="BL199" s="16" t="s">
        <v>206</v>
      </c>
      <c r="BM199" s="229" t="s">
        <v>434</v>
      </c>
    </row>
    <row r="200" s="1" customFormat="1">
      <c r="B200" s="37"/>
      <c r="C200" s="38"/>
      <c r="D200" s="231" t="s">
        <v>208</v>
      </c>
      <c r="E200" s="38"/>
      <c r="F200" s="232" t="s">
        <v>435</v>
      </c>
      <c r="G200" s="38"/>
      <c r="H200" s="38"/>
      <c r="I200" s="144"/>
      <c r="J200" s="38"/>
      <c r="K200" s="38"/>
      <c r="L200" s="42"/>
      <c r="M200" s="233"/>
      <c r="N200" s="82"/>
      <c r="O200" s="82"/>
      <c r="P200" s="82"/>
      <c r="Q200" s="82"/>
      <c r="R200" s="82"/>
      <c r="S200" s="82"/>
      <c r="T200" s="83"/>
      <c r="AT200" s="16" t="s">
        <v>208</v>
      </c>
      <c r="AU200" s="16" t="s">
        <v>85</v>
      </c>
    </row>
    <row r="201" s="1" customFormat="1">
      <c r="B201" s="37"/>
      <c r="C201" s="38"/>
      <c r="D201" s="231" t="s">
        <v>210</v>
      </c>
      <c r="E201" s="38"/>
      <c r="F201" s="234" t="s">
        <v>425</v>
      </c>
      <c r="G201" s="38"/>
      <c r="H201" s="38"/>
      <c r="I201" s="144"/>
      <c r="J201" s="38"/>
      <c r="K201" s="38"/>
      <c r="L201" s="42"/>
      <c r="M201" s="233"/>
      <c r="N201" s="82"/>
      <c r="O201" s="82"/>
      <c r="P201" s="82"/>
      <c r="Q201" s="82"/>
      <c r="R201" s="82"/>
      <c r="S201" s="82"/>
      <c r="T201" s="83"/>
      <c r="AT201" s="16" t="s">
        <v>210</v>
      </c>
      <c r="AU201" s="16" t="s">
        <v>85</v>
      </c>
    </row>
    <row r="202" s="1" customFormat="1" ht="16.5" customHeight="1">
      <c r="B202" s="37"/>
      <c r="C202" s="218" t="s">
        <v>436</v>
      </c>
      <c r="D202" s="218" t="s">
        <v>201</v>
      </c>
      <c r="E202" s="219" t="s">
        <v>437</v>
      </c>
      <c r="F202" s="220" t="s">
        <v>438</v>
      </c>
      <c r="G202" s="221" t="s">
        <v>277</v>
      </c>
      <c r="H202" s="222">
        <v>14</v>
      </c>
      <c r="I202" s="223"/>
      <c r="J202" s="224">
        <f>ROUND(I202*H202,2)</f>
        <v>0</v>
      </c>
      <c r="K202" s="220" t="s">
        <v>205</v>
      </c>
      <c r="L202" s="42"/>
      <c r="M202" s="225" t="s">
        <v>30</v>
      </c>
      <c r="N202" s="226" t="s">
        <v>46</v>
      </c>
      <c r="O202" s="82"/>
      <c r="P202" s="227">
        <f>O202*H202</f>
        <v>0</v>
      </c>
      <c r="Q202" s="227">
        <v>0</v>
      </c>
      <c r="R202" s="227">
        <f>Q202*H202</f>
        <v>0</v>
      </c>
      <c r="S202" s="227">
        <v>0</v>
      </c>
      <c r="T202" s="228">
        <f>S202*H202</f>
        <v>0</v>
      </c>
      <c r="AR202" s="229" t="s">
        <v>206</v>
      </c>
      <c r="AT202" s="229" t="s">
        <v>201</v>
      </c>
      <c r="AU202" s="229" t="s">
        <v>85</v>
      </c>
      <c r="AY202" s="16" t="s">
        <v>199</v>
      </c>
      <c r="BE202" s="230">
        <f>IF(N202="základní",J202,0)</f>
        <v>0</v>
      </c>
      <c r="BF202" s="230">
        <f>IF(N202="snížená",J202,0)</f>
        <v>0</v>
      </c>
      <c r="BG202" s="230">
        <f>IF(N202="zákl. přenesená",J202,0)</f>
        <v>0</v>
      </c>
      <c r="BH202" s="230">
        <f>IF(N202="sníž. přenesená",J202,0)</f>
        <v>0</v>
      </c>
      <c r="BI202" s="230">
        <f>IF(N202="nulová",J202,0)</f>
        <v>0</v>
      </c>
      <c r="BJ202" s="16" t="s">
        <v>83</v>
      </c>
      <c r="BK202" s="230">
        <f>ROUND(I202*H202,2)</f>
        <v>0</v>
      </c>
      <c r="BL202" s="16" t="s">
        <v>206</v>
      </c>
      <c r="BM202" s="229" t="s">
        <v>439</v>
      </c>
    </row>
    <row r="203" s="1" customFormat="1">
      <c r="B203" s="37"/>
      <c r="C203" s="38"/>
      <c r="D203" s="231" t="s">
        <v>208</v>
      </c>
      <c r="E203" s="38"/>
      <c r="F203" s="232" t="s">
        <v>440</v>
      </c>
      <c r="G203" s="38"/>
      <c r="H203" s="38"/>
      <c r="I203" s="144"/>
      <c r="J203" s="38"/>
      <c r="K203" s="38"/>
      <c r="L203" s="42"/>
      <c r="M203" s="233"/>
      <c r="N203" s="82"/>
      <c r="O203" s="82"/>
      <c r="P203" s="82"/>
      <c r="Q203" s="82"/>
      <c r="R203" s="82"/>
      <c r="S203" s="82"/>
      <c r="T203" s="83"/>
      <c r="AT203" s="16" t="s">
        <v>208</v>
      </c>
      <c r="AU203" s="16" t="s">
        <v>85</v>
      </c>
    </row>
    <row r="204" s="1" customFormat="1">
      <c r="B204" s="37"/>
      <c r="C204" s="38"/>
      <c r="D204" s="231" t="s">
        <v>210</v>
      </c>
      <c r="E204" s="38"/>
      <c r="F204" s="234" t="s">
        <v>425</v>
      </c>
      <c r="G204" s="38"/>
      <c r="H204" s="38"/>
      <c r="I204" s="144"/>
      <c r="J204" s="38"/>
      <c r="K204" s="38"/>
      <c r="L204" s="42"/>
      <c r="M204" s="233"/>
      <c r="N204" s="82"/>
      <c r="O204" s="82"/>
      <c r="P204" s="82"/>
      <c r="Q204" s="82"/>
      <c r="R204" s="82"/>
      <c r="S204" s="82"/>
      <c r="T204" s="83"/>
      <c r="AT204" s="16" t="s">
        <v>210</v>
      </c>
      <c r="AU204" s="16" t="s">
        <v>85</v>
      </c>
    </row>
    <row r="205" s="1" customFormat="1" ht="16.5" customHeight="1">
      <c r="B205" s="37"/>
      <c r="C205" s="218" t="s">
        <v>441</v>
      </c>
      <c r="D205" s="218" t="s">
        <v>201</v>
      </c>
      <c r="E205" s="219" t="s">
        <v>442</v>
      </c>
      <c r="F205" s="220" t="s">
        <v>443</v>
      </c>
      <c r="G205" s="221" t="s">
        <v>277</v>
      </c>
      <c r="H205" s="222">
        <v>2</v>
      </c>
      <c r="I205" s="223"/>
      <c r="J205" s="224">
        <f>ROUND(I205*H205,2)</f>
        <v>0</v>
      </c>
      <c r="K205" s="220" t="s">
        <v>205</v>
      </c>
      <c r="L205" s="42"/>
      <c r="M205" s="225" t="s">
        <v>30</v>
      </c>
      <c r="N205" s="226" t="s">
        <v>46</v>
      </c>
      <c r="O205" s="82"/>
      <c r="P205" s="227">
        <f>O205*H205</f>
        <v>0</v>
      </c>
      <c r="Q205" s="227">
        <v>0</v>
      </c>
      <c r="R205" s="227">
        <f>Q205*H205</f>
        <v>0</v>
      </c>
      <c r="S205" s="227">
        <v>0</v>
      </c>
      <c r="T205" s="228">
        <f>S205*H205</f>
        <v>0</v>
      </c>
      <c r="AR205" s="229" t="s">
        <v>206</v>
      </c>
      <c r="AT205" s="229" t="s">
        <v>201</v>
      </c>
      <c r="AU205" s="229" t="s">
        <v>85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444</v>
      </c>
    </row>
    <row r="206" s="1" customFormat="1">
      <c r="B206" s="37"/>
      <c r="C206" s="38"/>
      <c r="D206" s="231" t="s">
        <v>208</v>
      </c>
      <c r="E206" s="38"/>
      <c r="F206" s="232" t="s">
        <v>445</v>
      </c>
      <c r="G206" s="38"/>
      <c r="H206" s="38"/>
      <c r="I206" s="144"/>
      <c r="J206" s="38"/>
      <c r="K206" s="38"/>
      <c r="L206" s="42"/>
      <c r="M206" s="233"/>
      <c r="N206" s="82"/>
      <c r="O206" s="82"/>
      <c r="P206" s="82"/>
      <c r="Q206" s="82"/>
      <c r="R206" s="82"/>
      <c r="S206" s="82"/>
      <c r="T206" s="83"/>
      <c r="AT206" s="16" t="s">
        <v>208</v>
      </c>
      <c r="AU206" s="16" t="s">
        <v>85</v>
      </c>
    </row>
    <row r="207" s="1" customFormat="1">
      <c r="B207" s="37"/>
      <c r="C207" s="38"/>
      <c r="D207" s="231" t="s">
        <v>210</v>
      </c>
      <c r="E207" s="38"/>
      <c r="F207" s="234" t="s">
        <v>425</v>
      </c>
      <c r="G207" s="38"/>
      <c r="H207" s="38"/>
      <c r="I207" s="144"/>
      <c r="J207" s="38"/>
      <c r="K207" s="38"/>
      <c r="L207" s="42"/>
      <c r="M207" s="233"/>
      <c r="N207" s="82"/>
      <c r="O207" s="82"/>
      <c r="P207" s="82"/>
      <c r="Q207" s="82"/>
      <c r="R207" s="82"/>
      <c r="S207" s="82"/>
      <c r="T207" s="83"/>
      <c r="AT207" s="16" t="s">
        <v>210</v>
      </c>
      <c r="AU207" s="16" t="s">
        <v>85</v>
      </c>
    </row>
    <row r="208" s="1" customFormat="1" ht="16.5" customHeight="1">
      <c r="B208" s="37"/>
      <c r="C208" s="218" t="s">
        <v>446</v>
      </c>
      <c r="D208" s="218" t="s">
        <v>201</v>
      </c>
      <c r="E208" s="219" t="s">
        <v>447</v>
      </c>
      <c r="F208" s="220" t="s">
        <v>448</v>
      </c>
      <c r="G208" s="221" t="s">
        <v>277</v>
      </c>
      <c r="H208" s="222">
        <v>8</v>
      </c>
      <c r="I208" s="223"/>
      <c r="J208" s="224">
        <f>ROUND(I208*H208,2)</f>
        <v>0</v>
      </c>
      <c r="K208" s="220" t="s">
        <v>205</v>
      </c>
      <c r="L208" s="42"/>
      <c r="M208" s="225" t="s">
        <v>30</v>
      </c>
      <c r="N208" s="226" t="s">
        <v>46</v>
      </c>
      <c r="O208" s="82"/>
      <c r="P208" s="227">
        <f>O208*H208</f>
        <v>0</v>
      </c>
      <c r="Q208" s="227">
        <v>0</v>
      </c>
      <c r="R208" s="227">
        <f>Q208*H208</f>
        <v>0</v>
      </c>
      <c r="S208" s="227">
        <v>0</v>
      </c>
      <c r="T208" s="228">
        <f>S208*H208</f>
        <v>0</v>
      </c>
      <c r="AR208" s="229" t="s">
        <v>206</v>
      </c>
      <c r="AT208" s="229" t="s">
        <v>201</v>
      </c>
      <c r="AU208" s="229" t="s">
        <v>85</v>
      </c>
      <c r="AY208" s="16" t="s">
        <v>199</v>
      </c>
      <c r="BE208" s="230">
        <f>IF(N208="základní",J208,0)</f>
        <v>0</v>
      </c>
      <c r="BF208" s="230">
        <f>IF(N208="snížená",J208,0)</f>
        <v>0</v>
      </c>
      <c r="BG208" s="230">
        <f>IF(N208="zákl. přenesená",J208,0)</f>
        <v>0</v>
      </c>
      <c r="BH208" s="230">
        <f>IF(N208="sníž. přenesená",J208,0)</f>
        <v>0</v>
      </c>
      <c r="BI208" s="230">
        <f>IF(N208="nulová",J208,0)</f>
        <v>0</v>
      </c>
      <c r="BJ208" s="16" t="s">
        <v>83</v>
      </c>
      <c r="BK208" s="230">
        <f>ROUND(I208*H208,2)</f>
        <v>0</v>
      </c>
      <c r="BL208" s="16" t="s">
        <v>206</v>
      </c>
      <c r="BM208" s="229" t="s">
        <v>449</v>
      </c>
    </row>
    <row r="209" s="1" customFormat="1">
      <c r="B209" s="37"/>
      <c r="C209" s="38"/>
      <c r="D209" s="231" t="s">
        <v>208</v>
      </c>
      <c r="E209" s="38"/>
      <c r="F209" s="232" t="s">
        <v>450</v>
      </c>
      <c r="G209" s="38"/>
      <c r="H209" s="38"/>
      <c r="I209" s="144"/>
      <c r="J209" s="38"/>
      <c r="K209" s="38"/>
      <c r="L209" s="42"/>
      <c r="M209" s="233"/>
      <c r="N209" s="82"/>
      <c r="O209" s="82"/>
      <c r="P209" s="82"/>
      <c r="Q209" s="82"/>
      <c r="R209" s="82"/>
      <c r="S209" s="82"/>
      <c r="T209" s="83"/>
      <c r="AT209" s="16" t="s">
        <v>208</v>
      </c>
      <c r="AU209" s="16" t="s">
        <v>85</v>
      </c>
    </row>
    <row r="210" s="1" customFormat="1">
      <c r="B210" s="37"/>
      <c r="C210" s="38"/>
      <c r="D210" s="231" t="s">
        <v>210</v>
      </c>
      <c r="E210" s="38"/>
      <c r="F210" s="234" t="s">
        <v>425</v>
      </c>
      <c r="G210" s="38"/>
      <c r="H210" s="38"/>
      <c r="I210" s="144"/>
      <c r="J210" s="38"/>
      <c r="K210" s="38"/>
      <c r="L210" s="42"/>
      <c r="M210" s="233"/>
      <c r="N210" s="82"/>
      <c r="O210" s="82"/>
      <c r="P210" s="82"/>
      <c r="Q210" s="82"/>
      <c r="R210" s="82"/>
      <c r="S210" s="82"/>
      <c r="T210" s="83"/>
      <c r="AT210" s="16" t="s">
        <v>210</v>
      </c>
      <c r="AU210" s="16" t="s">
        <v>85</v>
      </c>
    </row>
    <row r="211" s="1" customFormat="1" ht="16.5" customHeight="1">
      <c r="B211" s="37"/>
      <c r="C211" s="218" t="s">
        <v>451</v>
      </c>
      <c r="D211" s="218" t="s">
        <v>201</v>
      </c>
      <c r="E211" s="219" t="s">
        <v>452</v>
      </c>
      <c r="F211" s="220" t="s">
        <v>453</v>
      </c>
      <c r="G211" s="221" t="s">
        <v>277</v>
      </c>
      <c r="H211" s="222">
        <v>1</v>
      </c>
      <c r="I211" s="223"/>
      <c r="J211" s="224">
        <f>ROUND(I211*H211,2)</f>
        <v>0</v>
      </c>
      <c r="K211" s="220" t="s">
        <v>205</v>
      </c>
      <c r="L211" s="42"/>
      <c r="M211" s="225" t="s">
        <v>30</v>
      </c>
      <c r="N211" s="226" t="s">
        <v>46</v>
      </c>
      <c r="O211" s="82"/>
      <c r="P211" s="227">
        <f>O211*H211</f>
        <v>0</v>
      </c>
      <c r="Q211" s="227">
        <v>0</v>
      </c>
      <c r="R211" s="227">
        <f>Q211*H211</f>
        <v>0</v>
      </c>
      <c r="S211" s="227">
        <v>0</v>
      </c>
      <c r="T211" s="228">
        <f>S211*H211</f>
        <v>0</v>
      </c>
      <c r="AR211" s="229" t="s">
        <v>206</v>
      </c>
      <c r="AT211" s="229" t="s">
        <v>201</v>
      </c>
      <c r="AU211" s="229" t="s">
        <v>85</v>
      </c>
      <c r="AY211" s="16" t="s">
        <v>199</v>
      </c>
      <c r="BE211" s="230">
        <f>IF(N211="základní",J211,0)</f>
        <v>0</v>
      </c>
      <c r="BF211" s="230">
        <f>IF(N211="snížená",J211,0)</f>
        <v>0</v>
      </c>
      <c r="BG211" s="230">
        <f>IF(N211="zákl. přenesená",J211,0)</f>
        <v>0</v>
      </c>
      <c r="BH211" s="230">
        <f>IF(N211="sníž. přenesená",J211,0)</f>
        <v>0</v>
      </c>
      <c r="BI211" s="230">
        <f>IF(N211="nulová",J211,0)</f>
        <v>0</v>
      </c>
      <c r="BJ211" s="16" t="s">
        <v>83</v>
      </c>
      <c r="BK211" s="230">
        <f>ROUND(I211*H211,2)</f>
        <v>0</v>
      </c>
      <c r="BL211" s="16" t="s">
        <v>206</v>
      </c>
      <c r="BM211" s="229" t="s">
        <v>454</v>
      </c>
    </row>
    <row r="212" s="1" customFormat="1">
      <c r="B212" s="37"/>
      <c r="C212" s="38"/>
      <c r="D212" s="231" t="s">
        <v>208</v>
      </c>
      <c r="E212" s="38"/>
      <c r="F212" s="232" t="s">
        <v>455</v>
      </c>
      <c r="G212" s="38"/>
      <c r="H212" s="38"/>
      <c r="I212" s="144"/>
      <c r="J212" s="38"/>
      <c r="K212" s="38"/>
      <c r="L212" s="42"/>
      <c r="M212" s="233"/>
      <c r="N212" s="82"/>
      <c r="O212" s="82"/>
      <c r="P212" s="82"/>
      <c r="Q212" s="82"/>
      <c r="R212" s="82"/>
      <c r="S212" s="82"/>
      <c r="T212" s="83"/>
      <c r="AT212" s="16" t="s">
        <v>208</v>
      </c>
      <c r="AU212" s="16" t="s">
        <v>85</v>
      </c>
    </row>
    <row r="213" s="1" customFormat="1">
      <c r="B213" s="37"/>
      <c r="C213" s="38"/>
      <c r="D213" s="231" t="s">
        <v>210</v>
      </c>
      <c r="E213" s="38"/>
      <c r="F213" s="234" t="s">
        <v>425</v>
      </c>
      <c r="G213" s="38"/>
      <c r="H213" s="38"/>
      <c r="I213" s="144"/>
      <c r="J213" s="38"/>
      <c r="K213" s="38"/>
      <c r="L213" s="42"/>
      <c r="M213" s="233"/>
      <c r="N213" s="82"/>
      <c r="O213" s="82"/>
      <c r="P213" s="82"/>
      <c r="Q213" s="82"/>
      <c r="R213" s="82"/>
      <c r="S213" s="82"/>
      <c r="T213" s="83"/>
      <c r="AT213" s="16" t="s">
        <v>210</v>
      </c>
      <c r="AU213" s="16" t="s">
        <v>85</v>
      </c>
    </row>
    <row r="214" s="1" customFormat="1" ht="16.5" customHeight="1">
      <c r="B214" s="37"/>
      <c r="C214" s="218" t="s">
        <v>456</v>
      </c>
      <c r="D214" s="218" t="s">
        <v>201</v>
      </c>
      <c r="E214" s="219" t="s">
        <v>457</v>
      </c>
      <c r="F214" s="220" t="s">
        <v>458</v>
      </c>
      <c r="G214" s="221" t="s">
        <v>277</v>
      </c>
      <c r="H214" s="222">
        <v>7</v>
      </c>
      <c r="I214" s="223"/>
      <c r="J214" s="224">
        <f>ROUND(I214*H214,2)</f>
        <v>0</v>
      </c>
      <c r="K214" s="220" t="s">
        <v>205</v>
      </c>
      <c r="L214" s="42"/>
      <c r="M214" s="225" t="s">
        <v>30</v>
      </c>
      <c r="N214" s="226" t="s">
        <v>46</v>
      </c>
      <c r="O214" s="82"/>
      <c r="P214" s="227">
        <f>O214*H214</f>
        <v>0</v>
      </c>
      <c r="Q214" s="227">
        <v>0</v>
      </c>
      <c r="R214" s="227">
        <f>Q214*H214</f>
        <v>0</v>
      </c>
      <c r="S214" s="227">
        <v>0</v>
      </c>
      <c r="T214" s="228">
        <f>S214*H214</f>
        <v>0</v>
      </c>
      <c r="AR214" s="229" t="s">
        <v>206</v>
      </c>
      <c r="AT214" s="229" t="s">
        <v>201</v>
      </c>
      <c r="AU214" s="229" t="s">
        <v>85</v>
      </c>
      <c r="AY214" s="16" t="s">
        <v>199</v>
      </c>
      <c r="BE214" s="230">
        <f>IF(N214="základní",J214,0)</f>
        <v>0</v>
      </c>
      <c r="BF214" s="230">
        <f>IF(N214="snížená",J214,0)</f>
        <v>0</v>
      </c>
      <c r="BG214" s="230">
        <f>IF(N214="zákl. přenesená",J214,0)</f>
        <v>0</v>
      </c>
      <c r="BH214" s="230">
        <f>IF(N214="sníž. přenesená",J214,0)</f>
        <v>0</v>
      </c>
      <c r="BI214" s="230">
        <f>IF(N214="nulová",J214,0)</f>
        <v>0</v>
      </c>
      <c r="BJ214" s="16" t="s">
        <v>83</v>
      </c>
      <c r="BK214" s="230">
        <f>ROUND(I214*H214,2)</f>
        <v>0</v>
      </c>
      <c r="BL214" s="16" t="s">
        <v>206</v>
      </c>
      <c r="BM214" s="229" t="s">
        <v>459</v>
      </c>
    </row>
    <row r="215" s="1" customFormat="1">
      <c r="B215" s="37"/>
      <c r="C215" s="38"/>
      <c r="D215" s="231" t="s">
        <v>208</v>
      </c>
      <c r="E215" s="38"/>
      <c r="F215" s="232" t="s">
        <v>460</v>
      </c>
      <c r="G215" s="38"/>
      <c r="H215" s="38"/>
      <c r="I215" s="144"/>
      <c r="J215" s="38"/>
      <c r="K215" s="38"/>
      <c r="L215" s="42"/>
      <c r="M215" s="233"/>
      <c r="N215" s="82"/>
      <c r="O215" s="82"/>
      <c r="P215" s="82"/>
      <c r="Q215" s="82"/>
      <c r="R215" s="82"/>
      <c r="S215" s="82"/>
      <c r="T215" s="83"/>
      <c r="AT215" s="16" t="s">
        <v>208</v>
      </c>
      <c r="AU215" s="16" t="s">
        <v>85</v>
      </c>
    </row>
    <row r="216" s="1" customFormat="1">
      <c r="B216" s="37"/>
      <c r="C216" s="38"/>
      <c r="D216" s="231" t="s">
        <v>210</v>
      </c>
      <c r="E216" s="38"/>
      <c r="F216" s="234" t="s">
        <v>425</v>
      </c>
      <c r="G216" s="38"/>
      <c r="H216" s="38"/>
      <c r="I216" s="144"/>
      <c r="J216" s="38"/>
      <c r="K216" s="38"/>
      <c r="L216" s="42"/>
      <c r="M216" s="233"/>
      <c r="N216" s="82"/>
      <c r="O216" s="82"/>
      <c r="P216" s="82"/>
      <c r="Q216" s="82"/>
      <c r="R216" s="82"/>
      <c r="S216" s="82"/>
      <c r="T216" s="83"/>
      <c r="AT216" s="16" t="s">
        <v>210</v>
      </c>
      <c r="AU216" s="16" t="s">
        <v>85</v>
      </c>
    </row>
    <row r="217" s="1" customFormat="1" ht="16.5" customHeight="1">
      <c r="B217" s="37"/>
      <c r="C217" s="218" t="s">
        <v>461</v>
      </c>
      <c r="D217" s="218" t="s">
        <v>201</v>
      </c>
      <c r="E217" s="219" t="s">
        <v>462</v>
      </c>
      <c r="F217" s="220" t="s">
        <v>463</v>
      </c>
      <c r="G217" s="221" t="s">
        <v>277</v>
      </c>
      <c r="H217" s="222">
        <v>14</v>
      </c>
      <c r="I217" s="223"/>
      <c r="J217" s="224">
        <f>ROUND(I217*H217,2)</f>
        <v>0</v>
      </c>
      <c r="K217" s="220" t="s">
        <v>205</v>
      </c>
      <c r="L217" s="42"/>
      <c r="M217" s="225" t="s">
        <v>30</v>
      </c>
      <c r="N217" s="226" t="s">
        <v>46</v>
      </c>
      <c r="O217" s="82"/>
      <c r="P217" s="227">
        <f>O217*H217</f>
        <v>0</v>
      </c>
      <c r="Q217" s="227">
        <v>0</v>
      </c>
      <c r="R217" s="227">
        <f>Q217*H217</f>
        <v>0</v>
      </c>
      <c r="S217" s="227">
        <v>0</v>
      </c>
      <c r="T217" s="228">
        <f>S217*H217</f>
        <v>0</v>
      </c>
      <c r="AR217" s="229" t="s">
        <v>206</v>
      </c>
      <c r="AT217" s="229" t="s">
        <v>201</v>
      </c>
      <c r="AU217" s="229" t="s">
        <v>85</v>
      </c>
      <c r="AY217" s="16" t="s">
        <v>199</v>
      </c>
      <c r="BE217" s="230">
        <f>IF(N217="základní",J217,0)</f>
        <v>0</v>
      </c>
      <c r="BF217" s="230">
        <f>IF(N217="snížená",J217,0)</f>
        <v>0</v>
      </c>
      <c r="BG217" s="230">
        <f>IF(N217="zákl. přenesená",J217,0)</f>
        <v>0</v>
      </c>
      <c r="BH217" s="230">
        <f>IF(N217="sníž. přenesená",J217,0)</f>
        <v>0</v>
      </c>
      <c r="BI217" s="230">
        <f>IF(N217="nulová",J217,0)</f>
        <v>0</v>
      </c>
      <c r="BJ217" s="16" t="s">
        <v>83</v>
      </c>
      <c r="BK217" s="230">
        <f>ROUND(I217*H217,2)</f>
        <v>0</v>
      </c>
      <c r="BL217" s="16" t="s">
        <v>206</v>
      </c>
      <c r="BM217" s="229" t="s">
        <v>464</v>
      </c>
    </row>
    <row r="218" s="1" customFormat="1">
      <c r="B218" s="37"/>
      <c r="C218" s="38"/>
      <c r="D218" s="231" t="s">
        <v>208</v>
      </c>
      <c r="E218" s="38"/>
      <c r="F218" s="232" t="s">
        <v>465</v>
      </c>
      <c r="G218" s="38"/>
      <c r="H218" s="38"/>
      <c r="I218" s="144"/>
      <c r="J218" s="38"/>
      <c r="K218" s="38"/>
      <c r="L218" s="42"/>
      <c r="M218" s="233"/>
      <c r="N218" s="82"/>
      <c r="O218" s="82"/>
      <c r="P218" s="82"/>
      <c r="Q218" s="82"/>
      <c r="R218" s="82"/>
      <c r="S218" s="82"/>
      <c r="T218" s="83"/>
      <c r="AT218" s="16" t="s">
        <v>208</v>
      </c>
      <c r="AU218" s="16" t="s">
        <v>85</v>
      </c>
    </row>
    <row r="219" s="1" customFormat="1">
      <c r="B219" s="37"/>
      <c r="C219" s="38"/>
      <c r="D219" s="231" t="s">
        <v>210</v>
      </c>
      <c r="E219" s="38"/>
      <c r="F219" s="234" t="s">
        <v>425</v>
      </c>
      <c r="G219" s="38"/>
      <c r="H219" s="38"/>
      <c r="I219" s="144"/>
      <c r="J219" s="38"/>
      <c r="K219" s="38"/>
      <c r="L219" s="42"/>
      <c r="M219" s="233"/>
      <c r="N219" s="82"/>
      <c r="O219" s="82"/>
      <c r="P219" s="82"/>
      <c r="Q219" s="82"/>
      <c r="R219" s="82"/>
      <c r="S219" s="82"/>
      <c r="T219" s="83"/>
      <c r="AT219" s="16" t="s">
        <v>210</v>
      </c>
      <c r="AU219" s="16" t="s">
        <v>85</v>
      </c>
    </row>
    <row r="220" s="1" customFormat="1" ht="16.5" customHeight="1">
      <c r="B220" s="37"/>
      <c r="C220" s="218" t="s">
        <v>466</v>
      </c>
      <c r="D220" s="218" t="s">
        <v>201</v>
      </c>
      <c r="E220" s="219" t="s">
        <v>467</v>
      </c>
      <c r="F220" s="220" t="s">
        <v>468</v>
      </c>
      <c r="G220" s="221" t="s">
        <v>277</v>
      </c>
      <c r="H220" s="222">
        <v>2</v>
      </c>
      <c r="I220" s="223"/>
      <c r="J220" s="224">
        <f>ROUND(I220*H220,2)</f>
        <v>0</v>
      </c>
      <c r="K220" s="220" t="s">
        <v>205</v>
      </c>
      <c r="L220" s="42"/>
      <c r="M220" s="225" t="s">
        <v>30</v>
      </c>
      <c r="N220" s="226" t="s">
        <v>46</v>
      </c>
      <c r="O220" s="82"/>
      <c r="P220" s="227">
        <f>O220*H220</f>
        <v>0</v>
      </c>
      <c r="Q220" s="227">
        <v>0</v>
      </c>
      <c r="R220" s="227">
        <f>Q220*H220</f>
        <v>0</v>
      </c>
      <c r="S220" s="227">
        <v>0</v>
      </c>
      <c r="T220" s="228">
        <f>S220*H220</f>
        <v>0</v>
      </c>
      <c r="AR220" s="229" t="s">
        <v>206</v>
      </c>
      <c r="AT220" s="229" t="s">
        <v>201</v>
      </c>
      <c r="AU220" s="229" t="s">
        <v>85</v>
      </c>
      <c r="AY220" s="16" t="s">
        <v>199</v>
      </c>
      <c r="BE220" s="230">
        <f>IF(N220="základní",J220,0)</f>
        <v>0</v>
      </c>
      <c r="BF220" s="230">
        <f>IF(N220="snížená",J220,0)</f>
        <v>0</v>
      </c>
      <c r="BG220" s="230">
        <f>IF(N220="zákl. přenesená",J220,0)</f>
        <v>0</v>
      </c>
      <c r="BH220" s="230">
        <f>IF(N220="sníž. přenesená",J220,0)</f>
        <v>0</v>
      </c>
      <c r="BI220" s="230">
        <f>IF(N220="nulová",J220,0)</f>
        <v>0</v>
      </c>
      <c r="BJ220" s="16" t="s">
        <v>83</v>
      </c>
      <c r="BK220" s="230">
        <f>ROUND(I220*H220,2)</f>
        <v>0</v>
      </c>
      <c r="BL220" s="16" t="s">
        <v>206</v>
      </c>
      <c r="BM220" s="229" t="s">
        <v>469</v>
      </c>
    </row>
    <row r="221" s="1" customFormat="1">
      <c r="B221" s="37"/>
      <c r="C221" s="38"/>
      <c r="D221" s="231" t="s">
        <v>208</v>
      </c>
      <c r="E221" s="38"/>
      <c r="F221" s="232" t="s">
        <v>470</v>
      </c>
      <c r="G221" s="38"/>
      <c r="H221" s="38"/>
      <c r="I221" s="144"/>
      <c r="J221" s="38"/>
      <c r="K221" s="38"/>
      <c r="L221" s="42"/>
      <c r="M221" s="233"/>
      <c r="N221" s="82"/>
      <c r="O221" s="82"/>
      <c r="P221" s="82"/>
      <c r="Q221" s="82"/>
      <c r="R221" s="82"/>
      <c r="S221" s="82"/>
      <c r="T221" s="83"/>
      <c r="AT221" s="16" t="s">
        <v>208</v>
      </c>
      <c r="AU221" s="16" t="s">
        <v>85</v>
      </c>
    </row>
    <row r="222" s="1" customFormat="1">
      <c r="B222" s="37"/>
      <c r="C222" s="38"/>
      <c r="D222" s="231" t="s">
        <v>210</v>
      </c>
      <c r="E222" s="38"/>
      <c r="F222" s="234" t="s">
        <v>425</v>
      </c>
      <c r="G222" s="38"/>
      <c r="H222" s="38"/>
      <c r="I222" s="144"/>
      <c r="J222" s="38"/>
      <c r="K222" s="38"/>
      <c r="L222" s="42"/>
      <c r="M222" s="233"/>
      <c r="N222" s="82"/>
      <c r="O222" s="82"/>
      <c r="P222" s="82"/>
      <c r="Q222" s="82"/>
      <c r="R222" s="82"/>
      <c r="S222" s="82"/>
      <c r="T222" s="83"/>
      <c r="AT222" s="16" t="s">
        <v>210</v>
      </c>
      <c r="AU222" s="16" t="s">
        <v>85</v>
      </c>
    </row>
    <row r="223" s="1" customFormat="1" ht="16.5" customHeight="1">
      <c r="B223" s="37"/>
      <c r="C223" s="218" t="s">
        <v>471</v>
      </c>
      <c r="D223" s="218" t="s">
        <v>201</v>
      </c>
      <c r="E223" s="219" t="s">
        <v>472</v>
      </c>
      <c r="F223" s="220" t="s">
        <v>473</v>
      </c>
      <c r="G223" s="221" t="s">
        <v>277</v>
      </c>
      <c r="H223" s="222">
        <v>10</v>
      </c>
      <c r="I223" s="223"/>
      <c r="J223" s="224">
        <f>ROUND(I223*H223,2)</f>
        <v>0</v>
      </c>
      <c r="K223" s="220" t="s">
        <v>205</v>
      </c>
      <c r="L223" s="42"/>
      <c r="M223" s="225" t="s">
        <v>30</v>
      </c>
      <c r="N223" s="226" t="s">
        <v>46</v>
      </c>
      <c r="O223" s="82"/>
      <c r="P223" s="227">
        <f>O223*H223</f>
        <v>0</v>
      </c>
      <c r="Q223" s="227">
        <v>0</v>
      </c>
      <c r="R223" s="227">
        <f>Q223*H223</f>
        <v>0</v>
      </c>
      <c r="S223" s="227">
        <v>0</v>
      </c>
      <c r="T223" s="228">
        <f>S223*H223</f>
        <v>0</v>
      </c>
      <c r="AR223" s="229" t="s">
        <v>206</v>
      </c>
      <c r="AT223" s="229" t="s">
        <v>201</v>
      </c>
      <c r="AU223" s="229" t="s">
        <v>85</v>
      </c>
      <c r="AY223" s="16" t="s">
        <v>199</v>
      </c>
      <c r="BE223" s="230">
        <f>IF(N223="základní",J223,0)</f>
        <v>0</v>
      </c>
      <c r="BF223" s="230">
        <f>IF(N223="snížená",J223,0)</f>
        <v>0</v>
      </c>
      <c r="BG223" s="230">
        <f>IF(N223="zákl. přenesená",J223,0)</f>
        <v>0</v>
      </c>
      <c r="BH223" s="230">
        <f>IF(N223="sníž. přenesená",J223,0)</f>
        <v>0</v>
      </c>
      <c r="BI223" s="230">
        <f>IF(N223="nulová",J223,0)</f>
        <v>0</v>
      </c>
      <c r="BJ223" s="16" t="s">
        <v>83</v>
      </c>
      <c r="BK223" s="230">
        <f>ROUND(I223*H223,2)</f>
        <v>0</v>
      </c>
      <c r="BL223" s="16" t="s">
        <v>206</v>
      </c>
      <c r="BM223" s="229" t="s">
        <v>474</v>
      </c>
    </row>
    <row r="224" s="1" customFormat="1">
      <c r="B224" s="37"/>
      <c r="C224" s="38"/>
      <c r="D224" s="231" t="s">
        <v>208</v>
      </c>
      <c r="E224" s="38"/>
      <c r="F224" s="232" t="s">
        <v>475</v>
      </c>
      <c r="G224" s="38"/>
      <c r="H224" s="38"/>
      <c r="I224" s="144"/>
      <c r="J224" s="38"/>
      <c r="K224" s="38"/>
      <c r="L224" s="42"/>
      <c r="M224" s="233"/>
      <c r="N224" s="82"/>
      <c r="O224" s="82"/>
      <c r="P224" s="82"/>
      <c r="Q224" s="82"/>
      <c r="R224" s="82"/>
      <c r="S224" s="82"/>
      <c r="T224" s="83"/>
      <c r="AT224" s="16" t="s">
        <v>208</v>
      </c>
      <c r="AU224" s="16" t="s">
        <v>85</v>
      </c>
    </row>
    <row r="225" s="1" customFormat="1">
      <c r="B225" s="37"/>
      <c r="C225" s="38"/>
      <c r="D225" s="231" t="s">
        <v>210</v>
      </c>
      <c r="E225" s="38"/>
      <c r="F225" s="234" t="s">
        <v>425</v>
      </c>
      <c r="G225" s="38"/>
      <c r="H225" s="38"/>
      <c r="I225" s="144"/>
      <c r="J225" s="38"/>
      <c r="K225" s="38"/>
      <c r="L225" s="42"/>
      <c r="M225" s="233"/>
      <c r="N225" s="82"/>
      <c r="O225" s="82"/>
      <c r="P225" s="82"/>
      <c r="Q225" s="82"/>
      <c r="R225" s="82"/>
      <c r="S225" s="82"/>
      <c r="T225" s="83"/>
      <c r="AT225" s="16" t="s">
        <v>210</v>
      </c>
      <c r="AU225" s="16" t="s">
        <v>85</v>
      </c>
    </row>
    <row r="226" s="1" customFormat="1" ht="16.5" customHeight="1">
      <c r="B226" s="37"/>
      <c r="C226" s="218" t="s">
        <v>476</v>
      </c>
      <c r="D226" s="218" t="s">
        <v>201</v>
      </c>
      <c r="E226" s="219" t="s">
        <v>477</v>
      </c>
      <c r="F226" s="220" t="s">
        <v>478</v>
      </c>
      <c r="G226" s="221" t="s">
        <v>277</v>
      </c>
      <c r="H226" s="222">
        <v>1</v>
      </c>
      <c r="I226" s="223"/>
      <c r="J226" s="224">
        <f>ROUND(I226*H226,2)</f>
        <v>0</v>
      </c>
      <c r="K226" s="220" t="s">
        <v>205</v>
      </c>
      <c r="L226" s="42"/>
      <c r="M226" s="225" t="s">
        <v>30</v>
      </c>
      <c r="N226" s="226" t="s">
        <v>46</v>
      </c>
      <c r="O226" s="82"/>
      <c r="P226" s="227">
        <f>O226*H226</f>
        <v>0</v>
      </c>
      <c r="Q226" s="227">
        <v>0</v>
      </c>
      <c r="R226" s="227">
        <f>Q226*H226</f>
        <v>0</v>
      </c>
      <c r="S226" s="227">
        <v>0</v>
      </c>
      <c r="T226" s="228">
        <f>S226*H226</f>
        <v>0</v>
      </c>
      <c r="AR226" s="229" t="s">
        <v>206</v>
      </c>
      <c r="AT226" s="229" t="s">
        <v>201</v>
      </c>
      <c r="AU226" s="229" t="s">
        <v>85</v>
      </c>
      <c r="AY226" s="16" t="s">
        <v>199</v>
      </c>
      <c r="BE226" s="230">
        <f>IF(N226="základní",J226,0)</f>
        <v>0</v>
      </c>
      <c r="BF226" s="230">
        <f>IF(N226="snížená",J226,0)</f>
        <v>0</v>
      </c>
      <c r="BG226" s="230">
        <f>IF(N226="zákl. přenesená",J226,0)</f>
        <v>0</v>
      </c>
      <c r="BH226" s="230">
        <f>IF(N226="sníž. přenesená",J226,0)</f>
        <v>0</v>
      </c>
      <c r="BI226" s="230">
        <f>IF(N226="nulová",J226,0)</f>
        <v>0</v>
      </c>
      <c r="BJ226" s="16" t="s">
        <v>83</v>
      </c>
      <c r="BK226" s="230">
        <f>ROUND(I226*H226,2)</f>
        <v>0</v>
      </c>
      <c r="BL226" s="16" t="s">
        <v>206</v>
      </c>
      <c r="BM226" s="229" t="s">
        <v>479</v>
      </c>
    </row>
    <row r="227" s="1" customFormat="1">
      <c r="B227" s="37"/>
      <c r="C227" s="38"/>
      <c r="D227" s="231" t="s">
        <v>208</v>
      </c>
      <c r="E227" s="38"/>
      <c r="F227" s="232" t="s">
        <v>480</v>
      </c>
      <c r="G227" s="38"/>
      <c r="H227" s="38"/>
      <c r="I227" s="144"/>
      <c r="J227" s="38"/>
      <c r="K227" s="38"/>
      <c r="L227" s="42"/>
      <c r="M227" s="233"/>
      <c r="N227" s="82"/>
      <c r="O227" s="82"/>
      <c r="P227" s="82"/>
      <c r="Q227" s="82"/>
      <c r="R227" s="82"/>
      <c r="S227" s="82"/>
      <c r="T227" s="83"/>
      <c r="AT227" s="16" t="s">
        <v>208</v>
      </c>
      <c r="AU227" s="16" t="s">
        <v>85</v>
      </c>
    </row>
    <row r="228" s="1" customFormat="1">
      <c r="B228" s="37"/>
      <c r="C228" s="38"/>
      <c r="D228" s="231" t="s">
        <v>210</v>
      </c>
      <c r="E228" s="38"/>
      <c r="F228" s="234" t="s">
        <v>425</v>
      </c>
      <c r="G228" s="38"/>
      <c r="H228" s="38"/>
      <c r="I228" s="144"/>
      <c r="J228" s="38"/>
      <c r="K228" s="38"/>
      <c r="L228" s="42"/>
      <c r="M228" s="233"/>
      <c r="N228" s="82"/>
      <c r="O228" s="82"/>
      <c r="P228" s="82"/>
      <c r="Q228" s="82"/>
      <c r="R228" s="82"/>
      <c r="S228" s="82"/>
      <c r="T228" s="83"/>
      <c r="AT228" s="16" t="s">
        <v>210</v>
      </c>
      <c r="AU228" s="16" t="s">
        <v>85</v>
      </c>
    </row>
    <row r="229" s="1" customFormat="1" ht="16.5" customHeight="1">
      <c r="B229" s="37"/>
      <c r="C229" s="218" t="s">
        <v>481</v>
      </c>
      <c r="D229" s="218" t="s">
        <v>201</v>
      </c>
      <c r="E229" s="219" t="s">
        <v>482</v>
      </c>
      <c r="F229" s="220" t="s">
        <v>483</v>
      </c>
      <c r="G229" s="221" t="s">
        <v>277</v>
      </c>
      <c r="H229" s="222">
        <v>7</v>
      </c>
      <c r="I229" s="223"/>
      <c r="J229" s="224">
        <f>ROUND(I229*H229,2)</f>
        <v>0</v>
      </c>
      <c r="K229" s="220" t="s">
        <v>205</v>
      </c>
      <c r="L229" s="42"/>
      <c r="M229" s="225" t="s">
        <v>30</v>
      </c>
      <c r="N229" s="226" t="s">
        <v>46</v>
      </c>
      <c r="O229" s="82"/>
      <c r="P229" s="227">
        <f>O229*H229</f>
        <v>0</v>
      </c>
      <c r="Q229" s="227">
        <v>0</v>
      </c>
      <c r="R229" s="227">
        <f>Q229*H229</f>
        <v>0</v>
      </c>
      <c r="S229" s="227">
        <v>0</v>
      </c>
      <c r="T229" s="228">
        <f>S229*H229</f>
        <v>0</v>
      </c>
      <c r="AR229" s="229" t="s">
        <v>206</v>
      </c>
      <c r="AT229" s="229" t="s">
        <v>201</v>
      </c>
      <c r="AU229" s="229" t="s">
        <v>85</v>
      </c>
      <c r="AY229" s="16" t="s">
        <v>199</v>
      </c>
      <c r="BE229" s="230">
        <f>IF(N229="základní",J229,0)</f>
        <v>0</v>
      </c>
      <c r="BF229" s="230">
        <f>IF(N229="snížená",J229,0)</f>
        <v>0</v>
      </c>
      <c r="BG229" s="230">
        <f>IF(N229="zákl. přenesená",J229,0)</f>
        <v>0</v>
      </c>
      <c r="BH229" s="230">
        <f>IF(N229="sníž. přenesená",J229,0)</f>
        <v>0</v>
      </c>
      <c r="BI229" s="230">
        <f>IF(N229="nulová",J229,0)</f>
        <v>0</v>
      </c>
      <c r="BJ229" s="16" t="s">
        <v>83</v>
      </c>
      <c r="BK229" s="230">
        <f>ROUND(I229*H229,2)</f>
        <v>0</v>
      </c>
      <c r="BL229" s="16" t="s">
        <v>206</v>
      </c>
      <c r="BM229" s="229" t="s">
        <v>484</v>
      </c>
    </row>
    <row r="230" s="1" customFormat="1">
      <c r="B230" s="37"/>
      <c r="C230" s="38"/>
      <c r="D230" s="231" t="s">
        <v>208</v>
      </c>
      <c r="E230" s="38"/>
      <c r="F230" s="232" t="s">
        <v>485</v>
      </c>
      <c r="G230" s="38"/>
      <c r="H230" s="38"/>
      <c r="I230" s="144"/>
      <c r="J230" s="38"/>
      <c r="K230" s="38"/>
      <c r="L230" s="42"/>
      <c r="M230" s="233"/>
      <c r="N230" s="82"/>
      <c r="O230" s="82"/>
      <c r="P230" s="82"/>
      <c r="Q230" s="82"/>
      <c r="R230" s="82"/>
      <c r="S230" s="82"/>
      <c r="T230" s="83"/>
      <c r="AT230" s="16" t="s">
        <v>208</v>
      </c>
      <c r="AU230" s="16" t="s">
        <v>85</v>
      </c>
    </row>
    <row r="231" s="1" customFormat="1">
      <c r="B231" s="37"/>
      <c r="C231" s="38"/>
      <c r="D231" s="231" t="s">
        <v>210</v>
      </c>
      <c r="E231" s="38"/>
      <c r="F231" s="234" t="s">
        <v>425</v>
      </c>
      <c r="G231" s="38"/>
      <c r="H231" s="38"/>
      <c r="I231" s="144"/>
      <c r="J231" s="38"/>
      <c r="K231" s="38"/>
      <c r="L231" s="42"/>
      <c r="M231" s="233"/>
      <c r="N231" s="82"/>
      <c r="O231" s="82"/>
      <c r="P231" s="82"/>
      <c r="Q231" s="82"/>
      <c r="R231" s="82"/>
      <c r="S231" s="82"/>
      <c r="T231" s="83"/>
      <c r="AT231" s="16" t="s">
        <v>210</v>
      </c>
      <c r="AU231" s="16" t="s">
        <v>85</v>
      </c>
    </row>
    <row r="232" s="1" customFormat="1" ht="16.5" customHeight="1">
      <c r="B232" s="37"/>
      <c r="C232" s="218" t="s">
        <v>486</v>
      </c>
      <c r="D232" s="218" t="s">
        <v>201</v>
      </c>
      <c r="E232" s="219" t="s">
        <v>487</v>
      </c>
      <c r="F232" s="220" t="s">
        <v>488</v>
      </c>
      <c r="G232" s="221" t="s">
        <v>277</v>
      </c>
      <c r="H232" s="222">
        <v>14</v>
      </c>
      <c r="I232" s="223"/>
      <c r="J232" s="224">
        <f>ROUND(I232*H232,2)</f>
        <v>0</v>
      </c>
      <c r="K232" s="220" t="s">
        <v>205</v>
      </c>
      <c r="L232" s="42"/>
      <c r="M232" s="225" t="s">
        <v>30</v>
      </c>
      <c r="N232" s="226" t="s">
        <v>46</v>
      </c>
      <c r="O232" s="82"/>
      <c r="P232" s="227">
        <f>O232*H232</f>
        <v>0</v>
      </c>
      <c r="Q232" s="227">
        <v>0</v>
      </c>
      <c r="R232" s="227">
        <f>Q232*H232</f>
        <v>0</v>
      </c>
      <c r="S232" s="227">
        <v>0</v>
      </c>
      <c r="T232" s="228">
        <f>S232*H232</f>
        <v>0</v>
      </c>
      <c r="AR232" s="229" t="s">
        <v>206</v>
      </c>
      <c r="AT232" s="229" t="s">
        <v>201</v>
      </c>
      <c r="AU232" s="229" t="s">
        <v>85</v>
      </c>
      <c r="AY232" s="16" t="s">
        <v>199</v>
      </c>
      <c r="BE232" s="230">
        <f>IF(N232="základní",J232,0)</f>
        <v>0</v>
      </c>
      <c r="BF232" s="230">
        <f>IF(N232="snížená",J232,0)</f>
        <v>0</v>
      </c>
      <c r="BG232" s="230">
        <f>IF(N232="zákl. přenesená",J232,0)</f>
        <v>0</v>
      </c>
      <c r="BH232" s="230">
        <f>IF(N232="sníž. přenesená",J232,0)</f>
        <v>0</v>
      </c>
      <c r="BI232" s="230">
        <f>IF(N232="nulová",J232,0)</f>
        <v>0</v>
      </c>
      <c r="BJ232" s="16" t="s">
        <v>83</v>
      </c>
      <c r="BK232" s="230">
        <f>ROUND(I232*H232,2)</f>
        <v>0</v>
      </c>
      <c r="BL232" s="16" t="s">
        <v>206</v>
      </c>
      <c r="BM232" s="229" t="s">
        <v>489</v>
      </c>
    </row>
    <row r="233" s="1" customFormat="1">
      <c r="B233" s="37"/>
      <c r="C233" s="38"/>
      <c r="D233" s="231" t="s">
        <v>208</v>
      </c>
      <c r="E233" s="38"/>
      <c r="F233" s="232" t="s">
        <v>490</v>
      </c>
      <c r="G233" s="38"/>
      <c r="H233" s="38"/>
      <c r="I233" s="144"/>
      <c r="J233" s="38"/>
      <c r="K233" s="38"/>
      <c r="L233" s="42"/>
      <c r="M233" s="233"/>
      <c r="N233" s="82"/>
      <c r="O233" s="82"/>
      <c r="P233" s="82"/>
      <c r="Q233" s="82"/>
      <c r="R233" s="82"/>
      <c r="S233" s="82"/>
      <c r="T233" s="83"/>
      <c r="AT233" s="16" t="s">
        <v>208</v>
      </c>
      <c r="AU233" s="16" t="s">
        <v>85</v>
      </c>
    </row>
    <row r="234" s="1" customFormat="1">
      <c r="B234" s="37"/>
      <c r="C234" s="38"/>
      <c r="D234" s="231" t="s">
        <v>210</v>
      </c>
      <c r="E234" s="38"/>
      <c r="F234" s="234" t="s">
        <v>425</v>
      </c>
      <c r="G234" s="38"/>
      <c r="H234" s="38"/>
      <c r="I234" s="144"/>
      <c r="J234" s="38"/>
      <c r="K234" s="38"/>
      <c r="L234" s="42"/>
      <c r="M234" s="233"/>
      <c r="N234" s="82"/>
      <c r="O234" s="82"/>
      <c r="P234" s="82"/>
      <c r="Q234" s="82"/>
      <c r="R234" s="82"/>
      <c r="S234" s="82"/>
      <c r="T234" s="83"/>
      <c r="AT234" s="16" t="s">
        <v>210</v>
      </c>
      <c r="AU234" s="16" t="s">
        <v>85</v>
      </c>
    </row>
    <row r="235" s="1" customFormat="1" ht="16.5" customHeight="1">
      <c r="B235" s="37"/>
      <c r="C235" s="218" t="s">
        <v>491</v>
      </c>
      <c r="D235" s="218" t="s">
        <v>201</v>
      </c>
      <c r="E235" s="219" t="s">
        <v>492</v>
      </c>
      <c r="F235" s="220" t="s">
        <v>493</v>
      </c>
      <c r="G235" s="221" t="s">
        <v>204</v>
      </c>
      <c r="H235" s="222">
        <v>71</v>
      </c>
      <c r="I235" s="223"/>
      <c r="J235" s="224">
        <f>ROUND(I235*H235,2)</f>
        <v>0</v>
      </c>
      <c r="K235" s="220" t="s">
        <v>205</v>
      </c>
      <c r="L235" s="42"/>
      <c r="M235" s="225" t="s">
        <v>30</v>
      </c>
      <c r="N235" s="226" t="s">
        <v>46</v>
      </c>
      <c r="O235" s="82"/>
      <c r="P235" s="227">
        <f>O235*H235</f>
        <v>0</v>
      </c>
      <c r="Q235" s="227">
        <v>0</v>
      </c>
      <c r="R235" s="227">
        <f>Q235*H235</f>
        <v>0</v>
      </c>
      <c r="S235" s="227">
        <v>0</v>
      </c>
      <c r="T235" s="228">
        <f>S235*H235</f>
        <v>0</v>
      </c>
      <c r="AR235" s="229" t="s">
        <v>206</v>
      </c>
      <c r="AT235" s="229" t="s">
        <v>201</v>
      </c>
      <c r="AU235" s="229" t="s">
        <v>85</v>
      </c>
      <c r="AY235" s="16" t="s">
        <v>199</v>
      </c>
      <c r="BE235" s="230">
        <f>IF(N235="základní",J235,0)</f>
        <v>0</v>
      </c>
      <c r="BF235" s="230">
        <f>IF(N235="snížená",J235,0)</f>
        <v>0</v>
      </c>
      <c r="BG235" s="230">
        <f>IF(N235="zákl. přenesená",J235,0)</f>
        <v>0</v>
      </c>
      <c r="BH235" s="230">
        <f>IF(N235="sníž. přenesená",J235,0)</f>
        <v>0</v>
      </c>
      <c r="BI235" s="230">
        <f>IF(N235="nulová",J235,0)</f>
        <v>0</v>
      </c>
      <c r="BJ235" s="16" t="s">
        <v>83</v>
      </c>
      <c r="BK235" s="230">
        <f>ROUND(I235*H235,2)</f>
        <v>0</v>
      </c>
      <c r="BL235" s="16" t="s">
        <v>206</v>
      </c>
      <c r="BM235" s="229" t="s">
        <v>494</v>
      </c>
    </row>
    <row r="236" s="1" customFormat="1">
      <c r="B236" s="37"/>
      <c r="C236" s="38"/>
      <c r="D236" s="231" t="s">
        <v>208</v>
      </c>
      <c r="E236" s="38"/>
      <c r="F236" s="232" t="s">
        <v>495</v>
      </c>
      <c r="G236" s="38"/>
      <c r="H236" s="38"/>
      <c r="I236" s="144"/>
      <c r="J236" s="38"/>
      <c r="K236" s="38"/>
      <c r="L236" s="42"/>
      <c r="M236" s="233"/>
      <c r="N236" s="82"/>
      <c r="O236" s="82"/>
      <c r="P236" s="82"/>
      <c r="Q236" s="82"/>
      <c r="R236" s="82"/>
      <c r="S236" s="82"/>
      <c r="T236" s="83"/>
      <c r="AT236" s="16" t="s">
        <v>208</v>
      </c>
      <c r="AU236" s="16" t="s">
        <v>85</v>
      </c>
    </row>
    <row r="237" s="1" customFormat="1">
      <c r="B237" s="37"/>
      <c r="C237" s="38"/>
      <c r="D237" s="231" t="s">
        <v>210</v>
      </c>
      <c r="E237" s="38"/>
      <c r="F237" s="234" t="s">
        <v>496</v>
      </c>
      <c r="G237" s="38"/>
      <c r="H237" s="38"/>
      <c r="I237" s="144"/>
      <c r="J237" s="38"/>
      <c r="K237" s="38"/>
      <c r="L237" s="42"/>
      <c r="M237" s="233"/>
      <c r="N237" s="82"/>
      <c r="O237" s="82"/>
      <c r="P237" s="82"/>
      <c r="Q237" s="82"/>
      <c r="R237" s="82"/>
      <c r="S237" s="82"/>
      <c r="T237" s="83"/>
      <c r="AT237" s="16" t="s">
        <v>210</v>
      </c>
      <c r="AU237" s="16" t="s">
        <v>85</v>
      </c>
    </row>
    <row r="238" s="1" customFormat="1" ht="16.5" customHeight="1">
      <c r="B238" s="37"/>
      <c r="C238" s="218" t="s">
        <v>497</v>
      </c>
      <c r="D238" s="218" t="s">
        <v>201</v>
      </c>
      <c r="E238" s="219" t="s">
        <v>498</v>
      </c>
      <c r="F238" s="220" t="s">
        <v>499</v>
      </c>
      <c r="G238" s="221" t="s">
        <v>277</v>
      </c>
      <c r="H238" s="222">
        <v>8</v>
      </c>
      <c r="I238" s="223"/>
      <c r="J238" s="224">
        <f>ROUND(I238*H238,2)</f>
        <v>0</v>
      </c>
      <c r="K238" s="220" t="s">
        <v>205</v>
      </c>
      <c r="L238" s="42"/>
      <c r="M238" s="225" t="s">
        <v>30</v>
      </c>
      <c r="N238" s="226" t="s">
        <v>46</v>
      </c>
      <c r="O238" s="82"/>
      <c r="P238" s="227">
        <f>O238*H238</f>
        <v>0</v>
      </c>
      <c r="Q238" s="227">
        <v>0</v>
      </c>
      <c r="R238" s="227">
        <f>Q238*H238</f>
        <v>0</v>
      </c>
      <c r="S238" s="227">
        <v>0</v>
      </c>
      <c r="T238" s="228">
        <f>S238*H238</f>
        <v>0</v>
      </c>
      <c r="AR238" s="229" t="s">
        <v>206</v>
      </c>
      <c r="AT238" s="229" t="s">
        <v>201</v>
      </c>
      <c r="AU238" s="229" t="s">
        <v>85</v>
      </c>
      <c r="AY238" s="16" t="s">
        <v>199</v>
      </c>
      <c r="BE238" s="230">
        <f>IF(N238="základní",J238,0)</f>
        <v>0</v>
      </c>
      <c r="BF238" s="230">
        <f>IF(N238="snížená",J238,0)</f>
        <v>0</v>
      </c>
      <c r="BG238" s="230">
        <f>IF(N238="zákl. přenesená",J238,0)</f>
        <v>0</v>
      </c>
      <c r="BH238" s="230">
        <f>IF(N238="sníž. přenesená",J238,0)</f>
        <v>0</v>
      </c>
      <c r="BI238" s="230">
        <f>IF(N238="nulová",J238,0)</f>
        <v>0</v>
      </c>
      <c r="BJ238" s="16" t="s">
        <v>83</v>
      </c>
      <c r="BK238" s="230">
        <f>ROUND(I238*H238,2)</f>
        <v>0</v>
      </c>
      <c r="BL238" s="16" t="s">
        <v>206</v>
      </c>
      <c r="BM238" s="229" t="s">
        <v>500</v>
      </c>
    </row>
    <row r="239" s="1" customFormat="1">
      <c r="B239" s="37"/>
      <c r="C239" s="38"/>
      <c r="D239" s="231" t="s">
        <v>208</v>
      </c>
      <c r="E239" s="38"/>
      <c r="F239" s="232" t="s">
        <v>501</v>
      </c>
      <c r="G239" s="38"/>
      <c r="H239" s="38"/>
      <c r="I239" s="144"/>
      <c r="J239" s="38"/>
      <c r="K239" s="38"/>
      <c r="L239" s="42"/>
      <c r="M239" s="233"/>
      <c r="N239" s="82"/>
      <c r="O239" s="82"/>
      <c r="P239" s="82"/>
      <c r="Q239" s="82"/>
      <c r="R239" s="82"/>
      <c r="S239" s="82"/>
      <c r="T239" s="83"/>
      <c r="AT239" s="16" t="s">
        <v>208</v>
      </c>
      <c r="AU239" s="16" t="s">
        <v>85</v>
      </c>
    </row>
    <row r="240" s="1" customFormat="1">
      <c r="B240" s="37"/>
      <c r="C240" s="38"/>
      <c r="D240" s="231" t="s">
        <v>210</v>
      </c>
      <c r="E240" s="38"/>
      <c r="F240" s="234" t="s">
        <v>425</v>
      </c>
      <c r="G240" s="38"/>
      <c r="H240" s="38"/>
      <c r="I240" s="144"/>
      <c r="J240" s="38"/>
      <c r="K240" s="38"/>
      <c r="L240" s="42"/>
      <c r="M240" s="233"/>
      <c r="N240" s="82"/>
      <c r="O240" s="82"/>
      <c r="P240" s="82"/>
      <c r="Q240" s="82"/>
      <c r="R240" s="82"/>
      <c r="S240" s="82"/>
      <c r="T240" s="83"/>
      <c r="AT240" s="16" t="s">
        <v>210</v>
      </c>
      <c r="AU240" s="16" t="s">
        <v>85</v>
      </c>
    </row>
    <row r="241" s="1" customFormat="1" ht="16.5" customHeight="1">
      <c r="B241" s="37"/>
      <c r="C241" s="218" t="s">
        <v>502</v>
      </c>
      <c r="D241" s="218" t="s">
        <v>201</v>
      </c>
      <c r="E241" s="219" t="s">
        <v>503</v>
      </c>
      <c r="F241" s="220" t="s">
        <v>504</v>
      </c>
      <c r="G241" s="221" t="s">
        <v>277</v>
      </c>
      <c r="H241" s="222">
        <v>1</v>
      </c>
      <c r="I241" s="223"/>
      <c r="J241" s="224">
        <f>ROUND(I241*H241,2)</f>
        <v>0</v>
      </c>
      <c r="K241" s="220" t="s">
        <v>205</v>
      </c>
      <c r="L241" s="42"/>
      <c r="M241" s="225" t="s">
        <v>30</v>
      </c>
      <c r="N241" s="226" t="s">
        <v>46</v>
      </c>
      <c r="O241" s="82"/>
      <c r="P241" s="227">
        <f>O241*H241</f>
        <v>0</v>
      </c>
      <c r="Q241" s="227">
        <v>0</v>
      </c>
      <c r="R241" s="227">
        <f>Q241*H241</f>
        <v>0</v>
      </c>
      <c r="S241" s="227">
        <v>0</v>
      </c>
      <c r="T241" s="228">
        <f>S241*H241</f>
        <v>0</v>
      </c>
      <c r="AR241" s="229" t="s">
        <v>206</v>
      </c>
      <c r="AT241" s="229" t="s">
        <v>201</v>
      </c>
      <c r="AU241" s="229" t="s">
        <v>85</v>
      </c>
      <c r="AY241" s="16" t="s">
        <v>199</v>
      </c>
      <c r="BE241" s="230">
        <f>IF(N241="základní",J241,0)</f>
        <v>0</v>
      </c>
      <c r="BF241" s="230">
        <f>IF(N241="snížená",J241,0)</f>
        <v>0</v>
      </c>
      <c r="BG241" s="230">
        <f>IF(N241="zákl. přenesená",J241,0)</f>
        <v>0</v>
      </c>
      <c r="BH241" s="230">
        <f>IF(N241="sníž. přenesená",J241,0)</f>
        <v>0</v>
      </c>
      <c r="BI241" s="230">
        <f>IF(N241="nulová",J241,0)</f>
        <v>0</v>
      </c>
      <c r="BJ241" s="16" t="s">
        <v>83</v>
      </c>
      <c r="BK241" s="230">
        <f>ROUND(I241*H241,2)</f>
        <v>0</v>
      </c>
      <c r="BL241" s="16" t="s">
        <v>206</v>
      </c>
      <c r="BM241" s="229" t="s">
        <v>505</v>
      </c>
    </row>
    <row r="242" s="1" customFormat="1">
      <c r="B242" s="37"/>
      <c r="C242" s="38"/>
      <c r="D242" s="231" t="s">
        <v>208</v>
      </c>
      <c r="E242" s="38"/>
      <c r="F242" s="232" t="s">
        <v>506</v>
      </c>
      <c r="G242" s="38"/>
      <c r="H242" s="38"/>
      <c r="I242" s="144"/>
      <c r="J242" s="38"/>
      <c r="K242" s="38"/>
      <c r="L242" s="42"/>
      <c r="M242" s="233"/>
      <c r="N242" s="82"/>
      <c r="O242" s="82"/>
      <c r="P242" s="82"/>
      <c r="Q242" s="82"/>
      <c r="R242" s="82"/>
      <c r="S242" s="82"/>
      <c r="T242" s="83"/>
      <c r="AT242" s="16" t="s">
        <v>208</v>
      </c>
      <c r="AU242" s="16" t="s">
        <v>85</v>
      </c>
    </row>
    <row r="243" s="1" customFormat="1">
      <c r="B243" s="37"/>
      <c r="C243" s="38"/>
      <c r="D243" s="231" t="s">
        <v>210</v>
      </c>
      <c r="E243" s="38"/>
      <c r="F243" s="234" t="s">
        <v>425</v>
      </c>
      <c r="G243" s="38"/>
      <c r="H243" s="38"/>
      <c r="I243" s="144"/>
      <c r="J243" s="38"/>
      <c r="K243" s="38"/>
      <c r="L243" s="42"/>
      <c r="M243" s="233"/>
      <c r="N243" s="82"/>
      <c r="O243" s="82"/>
      <c r="P243" s="82"/>
      <c r="Q243" s="82"/>
      <c r="R243" s="82"/>
      <c r="S243" s="82"/>
      <c r="T243" s="83"/>
      <c r="AT243" s="16" t="s">
        <v>210</v>
      </c>
      <c r="AU243" s="16" t="s">
        <v>85</v>
      </c>
    </row>
    <row r="244" s="1" customFormat="1" ht="16.5" customHeight="1">
      <c r="B244" s="37"/>
      <c r="C244" s="218" t="s">
        <v>507</v>
      </c>
      <c r="D244" s="218" t="s">
        <v>201</v>
      </c>
      <c r="E244" s="219" t="s">
        <v>508</v>
      </c>
      <c r="F244" s="220" t="s">
        <v>509</v>
      </c>
      <c r="G244" s="221" t="s">
        <v>277</v>
      </c>
      <c r="H244" s="222">
        <v>7</v>
      </c>
      <c r="I244" s="223"/>
      <c r="J244" s="224">
        <f>ROUND(I244*H244,2)</f>
        <v>0</v>
      </c>
      <c r="K244" s="220" t="s">
        <v>205</v>
      </c>
      <c r="L244" s="42"/>
      <c r="M244" s="225" t="s">
        <v>30</v>
      </c>
      <c r="N244" s="226" t="s">
        <v>46</v>
      </c>
      <c r="O244" s="82"/>
      <c r="P244" s="227">
        <f>O244*H244</f>
        <v>0</v>
      </c>
      <c r="Q244" s="227">
        <v>0</v>
      </c>
      <c r="R244" s="227">
        <f>Q244*H244</f>
        <v>0</v>
      </c>
      <c r="S244" s="227">
        <v>0</v>
      </c>
      <c r="T244" s="228">
        <f>S244*H244</f>
        <v>0</v>
      </c>
      <c r="AR244" s="229" t="s">
        <v>206</v>
      </c>
      <c r="AT244" s="229" t="s">
        <v>201</v>
      </c>
      <c r="AU244" s="229" t="s">
        <v>85</v>
      </c>
      <c r="AY244" s="16" t="s">
        <v>199</v>
      </c>
      <c r="BE244" s="230">
        <f>IF(N244="základní",J244,0)</f>
        <v>0</v>
      </c>
      <c r="BF244" s="230">
        <f>IF(N244="snížená",J244,0)</f>
        <v>0</v>
      </c>
      <c r="BG244" s="230">
        <f>IF(N244="zákl. přenesená",J244,0)</f>
        <v>0</v>
      </c>
      <c r="BH244" s="230">
        <f>IF(N244="sníž. přenesená",J244,0)</f>
        <v>0</v>
      </c>
      <c r="BI244" s="230">
        <f>IF(N244="nulová",J244,0)</f>
        <v>0</v>
      </c>
      <c r="BJ244" s="16" t="s">
        <v>83</v>
      </c>
      <c r="BK244" s="230">
        <f>ROUND(I244*H244,2)</f>
        <v>0</v>
      </c>
      <c r="BL244" s="16" t="s">
        <v>206</v>
      </c>
      <c r="BM244" s="229" t="s">
        <v>510</v>
      </c>
    </row>
    <row r="245" s="1" customFormat="1">
      <c r="B245" s="37"/>
      <c r="C245" s="38"/>
      <c r="D245" s="231" t="s">
        <v>208</v>
      </c>
      <c r="E245" s="38"/>
      <c r="F245" s="232" t="s">
        <v>511</v>
      </c>
      <c r="G245" s="38"/>
      <c r="H245" s="38"/>
      <c r="I245" s="144"/>
      <c r="J245" s="38"/>
      <c r="K245" s="38"/>
      <c r="L245" s="42"/>
      <c r="M245" s="233"/>
      <c r="N245" s="82"/>
      <c r="O245" s="82"/>
      <c r="P245" s="82"/>
      <c r="Q245" s="82"/>
      <c r="R245" s="82"/>
      <c r="S245" s="82"/>
      <c r="T245" s="83"/>
      <c r="AT245" s="16" t="s">
        <v>208</v>
      </c>
      <c r="AU245" s="16" t="s">
        <v>85</v>
      </c>
    </row>
    <row r="246" s="1" customFormat="1">
      <c r="B246" s="37"/>
      <c r="C246" s="38"/>
      <c r="D246" s="231" t="s">
        <v>210</v>
      </c>
      <c r="E246" s="38"/>
      <c r="F246" s="234" t="s">
        <v>425</v>
      </c>
      <c r="G246" s="38"/>
      <c r="H246" s="38"/>
      <c r="I246" s="144"/>
      <c r="J246" s="38"/>
      <c r="K246" s="38"/>
      <c r="L246" s="42"/>
      <c r="M246" s="233"/>
      <c r="N246" s="82"/>
      <c r="O246" s="82"/>
      <c r="P246" s="82"/>
      <c r="Q246" s="82"/>
      <c r="R246" s="82"/>
      <c r="S246" s="82"/>
      <c r="T246" s="83"/>
      <c r="AT246" s="16" t="s">
        <v>210</v>
      </c>
      <c r="AU246" s="16" t="s">
        <v>85</v>
      </c>
    </row>
    <row r="247" s="1" customFormat="1" ht="16.5" customHeight="1">
      <c r="B247" s="37"/>
      <c r="C247" s="218" t="s">
        <v>512</v>
      </c>
      <c r="D247" s="218" t="s">
        <v>201</v>
      </c>
      <c r="E247" s="219" t="s">
        <v>513</v>
      </c>
      <c r="F247" s="220" t="s">
        <v>514</v>
      </c>
      <c r="G247" s="221" t="s">
        <v>277</v>
      </c>
      <c r="H247" s="222">
        <v>11</v>
      </c>
      <c r="I247" s="223"/>
      <c r="J247" s="224">
        <f>ROUND(I247*H247,2)</f>
        <v>0</v>
      </c>
      <c r="K247" s="220" t="s">
        <v>205</v>
      </c>
      <c r="L247" s="42"/>
      <c r="M247" s="225" t="s">
        <v>30</v>
      </c>
      <c r="N247" s="226" t="s">
        <v>46</v>
      </c>
      <c r="O247" s="82"/>
      <c r="P247" s="227">
        <f>O247*H247</f>
        <v>0</v>
      </c>
      <c r="Q247" s="227">
        <v>0</v>
      </c>
      <c r="R247" s="227">
        <f>Q247*H247</f>
        <v>0</v>
      </c>
      <c r="S247" s="227">
        <v>0</v>
      </c>
      <c r="T247" s="228">
        <f>S247*H247</f>
        <v>0</v>
      </c>
      <c r="AR247" s="229" t="s">
        <v>206</v>
      </c>
      <c r="AT247" s="229" t="s">
        <v>201</v>
      </c>
      <c r="AU247" s="229" t="s">
        <v>85</v>
      </c>
      <c r="AY247" s="16" t="s">
        <v>199</v>
      </c>
      <c r="BE247" s="230">
        <f>IF(N247="základní",J247,0)</f>
        <v>0</v>
      </c>
      <c r="BF247" s="230">
        <f>IF(N247="snížená",J247,0)</f>
        <v>0</v>
      </c>
      <c r="BG247" s="230">
        <f>IF(N247="zákl. přenesená",J247,0)</f>
        <v>0</v>
      </c>
      <c r="BH247" s="230">
        <f>IF(N247="sníž. přenesená",J247,0)</f>
        <v>0</v>
      </c>
      <c r="BI247" s="230">
        <f>IF(N247="nulová",J247,0)</f>
        <v>0</v>
      </c>
      <c r="BJ247" s="16" t="s">
        <v>83</v>
      </c>
      <c r="BK247" s="230">
        <f>ROUND(I247*H247,2)</f>
        <v>0</v>
      </c>
      <c r="BL247" s="16" t="s">
        <v>206</v>
      </c>
      <c r="BM247" s="229" t="s">
        <v>515</v>
      </c>
    </row>
    <row r="248" s="1" customFormat="1">
      <c r="B248" s="37"/>
      <c r="C248" s="38"/>
      <c r="D248" s="231" t="s">
        <v>208</v>
      </c>
      <c r="E248" s="38"/>
      <c r="F248" s="232" t="s">
        <v>516</v>
      </c>
      <c r="G248" s="38"/>
      <c r="H248" s="38"/>
      <c r="I248" s="144"/>
      <c r="J248" s="38"/>
      <c r="K248" s="38"/>
      <c r="L248" s="42"/>
      <c r="M248" s="233"/>
      <c r="N248" s="82"/>
      <c r="O248" s="82"/>
      <c r="P248" s="82"/>
      <c r="Q248" s="82"/>
      <c r="R248" s="82"/>
      <c r="S248" s="82"/>
      <c r="T248" s="83"/>
      <c r="AT248" s="16" t="s">
        <v>208</v>
      </c>
      <c r="AU248" s="16" t="s">
        <v>85</v>
      </c>
    </row>
    <row r="249" s="1" customFormat="1">
      <c r="B249" s="37"/>
      <c r="C249" s="38"/>
      <c r="D249" s="231" t="s">
        <v>210</v>
      </c>
      <c r="E249" s="38"/>
      <c r="F249" s="234" t="s">
        <v>425</v>
      </c>
      <c r="G249" s="38"/>
      <c r="H249" s="38"/>
      <c r="I249" s="144"/>
      <c r="J249" s="38"/>
      <c r="K249" s="38"/>
      <c r="L249" s="42"/>
      <c r="M249" s="233"/>
      <c r="N249" s="82"/>
      <c r="O249" s="82"/>
      <c r="P249" s="82"/>
      <c r="Q249" s="82"/>
      <c r="R249" s="82"/>
      <c r="S249" s="82"/>
      <c r="T249" s="83"/>
      <c r="AT249" s="16" t="s">
        <v>210</v>
      </c>
      <c r="AU249" s="16" t="s">
        <v>85</v>
      </c>
    </row>
    <row r="250" s="1" customFormat="1" ht="16.5" customHeight="1">
      <c r="B250" s="37"/>
      <c r="C250" s="218" t="s">
        <v>517</v>
      </c>
      <c r="D250" s="218" t="s">
        <v>201</v>
      </c>
      <c r="E250" s="219" t="s">
        <v>518</v>
      </c>
      <c r="F250" s="220" t="s">
        <v>519</v>
      </c>
      <c r="G250" s="221" t="s">
        <v>277</v>
      </c>
      <c r="H250" s="222">
        <v>1</v>
      </c>
      <c r="I250" s="223"/>
      <c r="J250" s="224">
        <f>ROUND(I250*H250,2)</f>
        <v>0</v>
      </c>
      <c r="K250" s="220" t="s">
        <v>205</v>
      </c>
      <c r="L250" s="42"/>
      <c r="M250" s="225" t="s">
        <v>30</v>
      </c>
      <c r="N250" s="226" t="s">
        <v>46</v>
      </c>
      <c r="O250" s="82"/>
      <c r="P250" s="227">
        <f>O250*H250</f>
        <v>0</v>
      </c>
      <c r="Q250" s="227">
        <v>0</v>
      </c>
      <c r="R250" s="227">
        <f>Q250*H250</f>
        <v>0</v>
      </c>
      <c r="S250" s="227">
        <v>0</v>
      </c>
      <c r="T250" s="228">
        <f>S250*H250</f>
        <v>0</v>
      </c>
      <c r="AR250" s="229" t="s">
        <v>206</v>
      </c>
      <c r="AT250" s="229" t="s">
        <v>201</v>
      </c>
      <c r="AU250" s="229" t="s">
        <v>85</v>
      </c>
      <c r="AY250" s="16" t="s">
        <v>199</v>
      </c>
      <c r="BE250" s="230">
        <f>IF(N250="základní",J250,0)</f>
        <v>0</v>
      </c>
      <c r="BF250" s="230">
        <f>IF(N250="snížená",J250,0)</f>
        <v>0</v>
      </c>
      <c r="BG250" s="230">
        <f>IF(N250="zákl. přenesená",J250,0)</f>
        <v>0</v>
      </c>
      <c r="BH250" s="230">
        <f>IF(N250="sníž. přenesená",J250,0)</f>
        <v>0</v>
      </c>
      <c r="BI250" s="230">
        <f>IF(N250="nulová",J250,0)</f>
        <v>0</v>
      </c>
      <c r="BJ250" s="16" t="s">
        <v>83</v>
      </c>
      <c r="BK250" s="230">
        <f>ROUND(I250*H250,2)</f>
        <v>0</v>
      </c>
      <c r="BL250" s="16" t="s">
        <v>206</v>
      </c>
      <c r="BM250" s="229" t="s">
        <v>520</v>
      </c>
    </row>
    <row r="251" s="1" customFormat="1">
      <c r="B251" s="37"/>
      <c r="C251" s="38"/>
      <c r="D251" s="231" t="s">
        <v>208</v>
      </c>
      <c r="E251" s="38"/>
      <c r="F251" s="232" t="s">
        <v>521</v>
      </c>
      <c r="G251" s="38"/>
      <c r="H251" s="38"/>
      <c r="I251" s="144"/>
      <c r="J251" s="38"/>
      <c r="K251" s="38"/>
      <c r="L251" s="42"/>
      <c r="M251" s="233"/>
      <c r="N251" s="82"/>
      <c r="O251" s="82"/>
      <c r="P251" s="82"/>
      <c r="Q251" s="82"/>
      <c r="R251" s="82"/>
      <c r="S251" s="82"/>
      <c r="T251" s="83"/>
      <c r="AT251" s="16" t="s">
        <v>208</v>
      </c>
      <c r="AU251" s="16" t="s">
        <v>85</v>
      </c>
    </row>
    <row r="252" s="1" customFormat="1">
      <c r="B252" s="37"/>
      <c r="C252" s="38"/>
      <c r="D252" s="231" t="s">
        <v>210</v>
      </c>
      <c r="E252" s="38"/>
      <c r="F252" s="234" t="s">
        <v>425</v>
      </c>
      <c r="G252" s="38"/>
      <c r="H252" s="38"/>
      <c r="I252" s="144"/>
      <c r="J252" s="38"/>
      <c r="K252" s="38"/>
      <c r="L252" s="42"/>
      <c r="M252" s="233"/>
      <c r="N252" s="82"/>
      <c r="O252" s="82"/>
      <c r="P252" s="82"/>
      <c r="Q252" s="82"/>
      <c r="R252" s="82"/>
      <c r="S252" s="82"/>
      <c r="T252" s="83"/>
      <c r="AT252" s="16" t="s">
        <v>210</v>
      </c>
      <c r="AU252" s="16" t="s">
        <v>85</v>
      </c>
    </row>
    <row r="253" s="1" customFormat="1" ht="16.5" customHeight="1">
      <c r="B253" s="37"/>
      <c r="C253" s="218" t="s">
        <v>522</v>
      </c>
      <c r="D253" s="218" t="s">
        <v>201</v>
      </c>
      <c r="E253" s="219" t="s">
        <v>523</v>
      </c>
      <c r="F253" s="220" t="s">
        <v>524</v>
      </c>
      <c r="G253" s="221" t="s">
        <v>277</v>
      </c>
      <c r="H253" s="222">
        <v>8</v>
      </c>
      <c r="I253" s="223"/>
      <c r="J253" s="224">
        <f>ROUND(I253*H253,2)</f>
        <v>0</v>
      </c>
      <c r="K253" s="220" t="s">
        <v>205</v>
      </c>
      <c r="L253" s="42"/>
      <c r="M253" s="225" t="s">
        <v>30</v>
      </c>
      <c r="N253" s="226" t="s">
        <v>46</v>
      </c>
      <c r="O253" s="82"/>
      <c r="P253" s="227">
        <f>O253*H253</f>
        <v>0</v>
      </c>
      <c r="Q253" s="227">
        <v>0</v>
      </c>
      <c r="R253" s="227">
        <f>Q253*H253</f>
        <v>0</v>
      </c>
      <c r="S253" s="227">
        <v>0</v>
      </c>
      <c r="T253" s="228">
        <f>S253*H253</f>
        <v>0</v>
      </c>
      <c r="AR253" s="229" t="s">
        <v>206</v>
      </c>
      <c r="AT253" s="229" t="s">
        <v>201</v>
      </c>
      <c r="AU253" s="229" t="s">
        <v>85</v>
      </c>
      <c r="AY253" s="16" t="s">
        <v>199</v>
      </c>
      <c r="BE253" s="230">
        <f>IF(N253="základní",J253,0)</f>
        <v>0</v>
      </c>
      <c r="BF253" s="230">
        <f>IF(N253="snížená",J253,0)</f>
        <v>0</v>
      </c>
      <c r="BG253" s="230">
        <f>IF(N253="zákl. přenesená",J253,0)</f>
        <v>0</v>
      </c>
      <c r="BH253" s="230">
        <f>IF(N253="sníž. přenesená",J253,0)</f>
        <v>0</v>
      </c>
      <c r="BI253" s="230">
        <f>IF(N253="nulová",J253,0)</f>
        <v>0</v>
      </c>
      <c r="BJ253" s="16" t="s">
        <v>83</v>
      </c>
      <c r="BK253" s="230">
        <f>ROUND(I253*H253,2)</f>
        <v>0</v>
      </c>
      <c r="BL253" s="16" t="s">
        <v>206</v>
      </c>
      <c r="BM253" s="229" t="s">
        <v>525</v>
      </c>
    </row>
    <row r="254" s="1" customFormat="1">
      <c r="B254" s="37"/>
      <c r="C254" s="38"/>
      <c r="D254" s="231" t="s">
        <v>208</v>
      </c>
      <c r="E254" s="38"/>
      <c r="F254" s="232" t="s">
        <v>526</v>
      </c>
      <c r="G254" s="38"/>
      <c r="H254" s="38"/>
      <c r="I254" s="144"/>
      <c r="J254" s="38"/>
      <c r="K254" s="38"/>
      <c r="L254" s="42"/>
      <c r="M254" s="233"/>
      <c r="N254" s="82"/>
      <c r="O254" s="82"/>
      <c r="P254" s="82"/>
      <c r="Q254" s="82"/>
      <c r="R254" s="82"/>
      <c r="S254" s="82"/>
      <c r="T254" s="83"/>
      <c r="AT254" s="16" t="s">
        <v>208</v>
      </c>
      <c r="AU254" s="16" t="s">
        <v>85</v>
      </c>
    </row>
    <row r="255" s="1" customFormat="1">
      <c r="B255" s="37"/>
      <c r="C255" s="38"/>
      <c r="D255" s="231" t="s">
        <v>210</v>
      </c>
      <c r="E255" s="38"/>
      <c r="F255" s="234" t="s">
        <v>425</v>
      </c>
      <c r="G255" s="38"/>
      <c r="H255" s="38"/>
      <c r="I255" s="144"/>
      <c r="J255" s="38"/>
      <c r="K255" s="38"/>
      <c r="L255" s="42"/>
      <c r="M255" s="233"/>
      <c r="N255" s="82"/>
      <c r="O255" s="82"/>
      <c r="P255" s="82"/>
      <c r="Q255" s="82"/>
      <c r="R255" s="82"/>
      <c r="S255" s="82"/>
      <c r="T255" s="83"/>
      <c r="AT255" s="16" t="s">
        <v>210</v>
      </c>
      <c r="AU255" s="16" t="s">
        <v>85</v>
      </c>
    </row>
    <row r="256" s="1" customFormat="1" ht="16.5" customHeight="1">
      <c r="B256" s="37"/>
      <c r="C256" s="218" t="s">
        <v>527</v>
      </c>
      <c r="D256" s="218" t="s">
        <v>201</v>
      </c>
      <c r="E256" s="219" t="s">
        <v>528</v>
      </c>
      <c r="F256" s="220" t="s">
        <v>529</v>
      </c>
      <c r="G256" s="221" t="s">
        <v>277</v>
      </c>
      <c r="H256" s="222">
        <v>1</v>
      </c>
      <c r="I256" s="223"/>
      <c r="J256" s="224">
        <f>ROUND(I256*H256,2)</f>
        <v>0</v>
      </c>
      <c r="K256" s="220" t="s">
        <v>205</v>
      </c>
      <c r="L256" s="42"/>
      <c r="M256" s="225" t="s">
        <v>30</v>
      </c>
      <c r="N256" s="226" t="s">
        <v>46</v>
      </c>
      <c r="O256" s="82"/>
      <c r="P256" s="227">
        <f>O256*H256</f>
        <v>0</v>
      </c>
      <c r="Q256" s="227">
        <v>0</v>
      </c>
      <c r="R256" s="227">
        <f>Q256*H256</f>
        <v>0</v>
      </c>
      <c r="S256" s="227">
        <v>0</v>
      </c>
      <c r="T256" s="228">
        <f>S256*H256</f>
        <v>0</v>
      </c>
      <c r="AR256" s="229" t="s">
        <v>206</v>
      </c>
      <c r="AT256" s="229" t="s">
        <v>201</v>
      </c>
      <c r="AU256" s="229" t="s">
        <v>85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530</v>
      </c>
    </row>
    <row r="257" s="1" customFormat="1">
      <c r="B257" s="37"/>
      <c r="C257" s="38"/>
      <c r="D257" s="231" t="s">
        <v>208</v>
      </c>
      <c r="E257" s="38"/>
      <c r="F257" s="232" t="s">
        <v>531</v>
      </c>
      <c r="G257" s="38"/>
      <c r="H257" s="38"/>
      <c r="I257" s="144"/>
      <c r="J257" s="38"/>
      <c r="K257" s="38"/>
      <c r="L257" s="42"/>
      <c r="M257" s="233"/>
      <c r="N257" s="82"/>
      <c r="O257" s="82"/>
      <c r="P257" s="82"/>
      <c r="Q257" s="82"/>
      <c r="R257" s="82"/>
      <c r="S257" s="82"/>
      <c r="T257" s="83"/>
      <c r="AT257" s="16" t="s">
        <v>208</v>
      </c>
      <c r="AU257" s="16" t="s">
        <v>85</v>
      </c>
    </row>
    <row r="258" s="1" customFormat="1">
      <c r="B258" s="37"/>
      <c r="C258" s="38"/>
      <c r="D258" s="231" t="s">
        <v>210</v>
      </c>
      <c r="E258" s="38"/>
      <c r="F258" s="234" t="s">
        <v>425</v>
      </c>
      <c r="G258" s="38"/>
      <c r="H258" s="38"/>
      <c r="I258" s="144"/>
      <c r="J258" s="38"/>
      <c r="K258" s="38"/>
      <c r="L258" s="42"/>
      <c r="M258" s="233"/>
      <c r="N258" s="82"/>
      <c r="O258" s="82"/>
      <c r="P258" s="82"/>
      <c r="Q258" s="82"/>
      <c r="R258" s="82"/>
      <c r="S258" s="82"/>
      <c r="T258" s="83"/>
      <c r="AT258" s="16" t="s">
        <v>210</v>
      </c>
      <c r="AU258" s="16" t="s">
        <v>85</v>
      </c>
    </row>
    <row r="259" s="1" customFormat="1" ht="16.5" customHeight="1">
      <c r="B259" s="37"/>
      <c r="C259" s="218" t="s">
        <v>532</v>
      </c>
      <c r="D259" s="218" t="s">
        <v>201</v>
      </c>
      <c r="E259" s="219" t="s">
        <v>533</v>
      </c>
      <c r="F259" s="220" t="s">
        <v>534</v>
      </c>
      <c r="G259" s="221" t="s">
        <v>277</v>
      </c>
      <c r="H259" s="222">
        <v>7</v>
      </c>
      <c r="I259" s="223"/>
      <c r="J259" s="224">
        <f>ROUND(I259*H259,2)</f>
        <v>0</v>
      </c>
      <c r="K259" s="220" t="s">
        <v>205</v>
      </c>
      <c r="L259" s="42"/>
      <c r="M259" s="225" t="s">
        <v>30</v>
      </c>
      <c r="N259" s="226" t="s">
        <v>46</v>
      </c>
      <c r="O259" s="82"/>
      <c r="P259" s="227">
        <f>O259*H259</f>
        <v>0</v>
      </c>
      <c r="Q259" s="227">
        <v>0</v>
      </c>
      <c r="R259" s="227">
        <f>Q259*H259</f>
        <v>0</v>
      </c>
      <c r="S259" s="227">
        <v>0</v>
      </c>
      <c r="T259" s="228">
        <f>S259*H259</f>
        <v>0</v>
      </c>
      <c r="AR259" s="229" t="s">
        <v>206</v>
      </c>
      <c r="AT259" s="229" t="s">
        <v>201</v>
      </c>
      <c r="AU259" s="229" t="s">
        <v>85</v>
      </c>
      <c r="AY259" s="16" t="s">
        <v>199</v>
      </c>
      <c r="BE259" s="230">
        <f>IF(N259="základní",J259,0)</f>
        <v>0</v>
      </c>
      <c r="BF259" s="230">
        <f>IF(N259="snížená",J259,0)</f>
        <v>0</v>
      </c>
      <c r="BG259" s="230">
        <f>IF(N259="zákl. přenesená",J259,0)</f>
        <v>0</v>
      </c>
      <c r="BH259" s="230">
        <f>IF(N259="sníž. přenesená",J259,0)</f>
        <v>0</v>
      </c>
      <c r="BI259" s="230">
        <f>IF(N259="nulová",J259,0)</f>
        <v>0</v>
      </c>
      <c r="BJ259" s="16" t="s">
        <v>83</v>
      </c>
      <c r="BK259" s="230">
        <f>ROUND(I259*H259,2)</f>
        <v>0</v>
      </c>
      <c r="BL259" s="16" t="s">
        <v>206</v>
      </c>
      <c r="BM259" s="229" t="s">
        <v>535</v>
      </c>
    </row>
    <row r="260" s="1" customFormat="1">
      <c r="B260" s="37"/>
      <c r="C260" s="38"/>
      <c r="D260" s="231" t="s">
        <v>208</v>
      </c>
      <c r="E260" s="38"/>
      <c r="F260" s="232" t="s">
        <v>536</v>
      </c>
      <c r="G260" s="38"/>
      <c r="H260" s="38"/>
      <c r="I260" s="144"/>
      <c r="J260" s="38"/>
      <c r="K260" s="38"/>
      <c r="L260" s="42"/>
      <c r="M260" s="233"/>
      <c r="N260" s="82"/>
      <c r="O260" s="82"/>
      <c r="P260" s="82"/>
      <c r="Q260" s="82"/>
      <c r="R260" s="82"/>
      <c r="S260" s="82"/>
      <c r="T260" s="83"/>
      <c r="AT260" s="16" t="s">
        <v>208</v>
      </c>
      <c r="AU260" s="16" t="s">
        <v>85</v>
      </c>
    </row>
    <row r="261" s="1" customFormat="1">
      <c r="B261" s="37"/>
      <c r="C261" s="38"/>
      <c r="D261" s="231" t="s">
        <v>210</v>
      </c>
      <c r="E261" s="38"/>
      <c r="F261" s="234" t="s">
        <v>425</v>
      </c>
      <c r="G261" s="38"/>
      <c r="H261" s="38"/>
      <c r="I261" s="144"/>
      <c r="J261" s="38"/>
      <c r="K261" s="38"/>
      <c r="L261" s="42"/>
      <c r="M261" s="233"/>
      <c r="N261" s="82"/>
      <c r="O261" s="82"/>
      <c r="P261" s="82"/>
      <c r="Q261" s="82"/>
      <c r="R261" s="82"/>
      <c r="S261" s="82"/>
      <c r="T261" s="83"/>
      <c r="AT261" s="16" t="s">
        <v>210</v>
      </c>
      <c r="AU261" s="16" t="s">
        <v>85</v>
      </c>
    </row>
    <row r="262" s="1" customFormat="1" ht="16.5" customHeight="1">
      <c r="B262" s="37"/>
      <c r="C262" s="218" t="s">
        <v>537</v>
      </c>
      <c r="D262" s="218" t="s">
        <v>201</v>
      </c>
      <c r="E262" s="219" t="s">
        <v>538</v>
      </c>
      <c r="F262" s="220" t="s">
        <v>539</v>
      </c>
      <c r="G262" s="221" t="s">
        <v>277</v>
      </c>
      <c r="H262" s="222">
        <v>11</v>
      </c>
      <c r="I262" s="223"/>
      <c r="J262" s="224">
        <f>ROUND(I262*H262,2)</f>
        <v>0</v>
      </c>
      <c r="K262" s="220" t="s">
        <v>205</v>
      </c>
      <c r="L262" s="42"/>
      <c r="M262" s="225" t="s">
        <v>30</v>
      </c>
      <c r="N262" s="226" t="s">
        <v>46</v>
      </c>
      <c r="O262" s="82"/>
      <c r="P262" s="227">
        <f>O262*H262</f>
        <v>0</v>
      </c>
      <c r="Q262" s="227">
        <v>0</v>
      </c>
      <c r="R262" s="227">
        <f>Q262*H262</f>
        <v>0</v>
      </c>
      <c r="S262" s="227">
        <v>0</v>
      </c>
      <c r="T262" s="228">
        <f>S262*H262</f>
        <v>0</v>
      </c>
      <c r="AR262" s="229" t="s">
        <v>206</v>
      </c>
      <c r="AT262" s="229" t="s">
        <v>201</v>
      </c>
      <c r="AU262" s="229" t="s">
        <v>85</v>
      </c>
      <c r="AY262" s="16" t="s">
        <v>199</v>
      </c>
      <c r="BE262" s="230">
        <f>IF(N262="základní",J262,0)</f>
        <v>0</v>
      </c>
      <c r="BF262" s="230">
        <f>IF(N262="snížená",J262,0)</f>
        <v>0</v>
      </c>
      <c r="BG262" s="230">
        <f>IF(N262="zákl. přenesená",J262,0)</f>
        <v>0</v>
      </c>
      <c r="BH262" s="230">
        <f>IF(N262="sníž. přenesená",J262,0)</f>
        <v>0</v>
      </c>
      <c r="BI262" s="230">
        <f>IF(N262="nulová",J262,0)</f>
        <v>0</v>
      </c>
      <c r="BJ262" s="16" t="s">
        <v>83</v>
      </c>
      <c r="BK262" s="230">
        <f>ROUND(I262*H262,2)</f>
        <v>0</v>
      </c>
      <c r="BL262" s="16" t="s">
        <v>206</v>
      </c>
      <c r="BM262" s="229" t="s">
        <v>540</v>
      </c>
    </row>
    <row r="263" s="1" customFormat="1">
      <c r="B263" s="37"/>
      <c r="C263" s="38"/>
      <c r="D263" s="231" t="s">
        <v>208</v>
      </c>
      <c r="E263" s="38"/>
      <c r="F263" s="232" t="s">
        <v>541</v>
      </c>
      <c r="G263" s="38"/>
      <c r="H263" s="38"/>
      <c r="I263" s="144"/>
      <c r="J263" s="38"/>
      <c r="K263" s="38"/>
      <c r="L263" s="42"/>
      <c r="M263" s="233"/>
      <c r="N263" s="82"/>
      <c r="O263" s="82"/>
      <c r="P263" s="82"/>
      <c r="Q263" s="82"/>
      <c r="R263" s="82"/>
      <c r="S263" s="82"/>
      <c r="T263" s="83"/>
      <c r="AT263" s="16" t="s">
        <v>208</v>
      </c>
      <c r="AU263" s="16" t="s">
        <v>85</v>
      </c>
    </row>
    <row r="264" s="1" customFormat="1">
      <c r="B264" s="37"/>
      <c r="C264" s="38"/>
      <c r="D264" s="231" t="s">
        <v>210</v>
      </c>
      <c r="E264" s="38"/>
      <c r="F264" s="234" t="s">
        <v>425</v>
      </c>
      <c r="G264" s="38"/>
      <c r="H264" s="38"/>
      <c r="I264" s="144"/>
      <c r="J264" s="38"/>
      <c r="K264" s="38"/>
      <c r="L264" s="42"/>
      <c r="M264" s="233"/>
      <c r="N264" s="82"/>
      <c r="O264" s="82"/>
      <c r="P264" s="82"/>
      <c r="Q264" s="82"/>
      <c r="R264" s="82"/>
      <c r="S264" s="82"/>
      <c r="T264" s="83"/>
      <c r="AT264" s="16" t="s">
        <v>210</v>
      </c>
      <c r="AU264" s="16" t="s">
        <v>85</v>
      </c>
    </row>
    <row r="265" s="1" customFormat="1" ht="16.5" customHeight="1">
      <c r="B265" s="37"/>
      <c r="C265" s="218" t="s">
        <v>542</v>
      </c>
      <c r="D265" s="218" t="s">
        <v>201</v>
      </c>
      <c r="E265" s="219" t="s">
        <v>543</v>
      </c>
      <c r="F265" s="220" t="s">
        <v>544</v>
      </c>
      <c r="G265" s="221" t="s">
        <v>277</v>
      </c>
      <c r="H265" s="222">
        <v>1</v>
      </c>
      <c r="I265" s="223"/>
      <c r="J265" s="224">
        <f>ROUND(I265*H265,2)</f>
        <v>0</v>
      </c>
      <c r="K265" s="220" t="s">
        <v>205</v>
      </c>
      <c r="L265" s="42"/>
      <c r="M265" s="225" t="s">
        <v>30</v>
      </c>
      <c r="N265" s="226" t="s">
        <v>46</v>
      </c>
      <c r="O265" s="82"/>
      <c r="P265" s="227">
        <f>O265*H265</f>
        <v>0</v>
      </c>
      <c r="Q265" s="227">
        <v>0</v>
      </c>
      <c r="R265" s="227">
        <f>Q265*H265</f>
        <v>0</v>
      </c>
      <c r="S265" s="227">
        <v>0</v>
      </c>
      <c r="T265" s="228">
        <f>S265*H265</f>
        <v>0</v>
      </c>
      <c r="AR265" s="229" t="s">
        <v>206</v>
      </c>
      <c r="AT265" s="229" t="s">
        <v>201</v>
      </c>
      <c r="AU265" s="229" t="s">
        <v>85</v>
      </c>
      <c r="AY265" s="16" t="s">
        <v>199</v>
      </c>
      <c r="BE265" s="230">
        <f>IF(N265="základní",J265,0)</f>
        <v>0</v>
      </c>
      <c r="BF265" s="230">
        <f>IF(N265="snížená",J265,0)</f>
        <v>0</v>
      </c>
      <c r="BG265" s="230">
        <f>IF(N265="zákl. přenesená",J265,0)</f>
        <v>0</v>
      </c>
      <c r="BH265" s="230">
        <f>IF(N265="sníž. přenesená",J265,0)</f>
        <v>0</v>
      </c>
      <c r="BI265" s="230">
        <f>IF(N265="nulová",J265,0)</f>
        <v>0</v>
      </c>
      <c r="BJ265" s="16" t="s">
        <v>83</v>
      </c>
      <c r="BK265" s="230">
        <f>ROUND(I265*H265,2)</f>
        <v>0</v>
      </c>
      <c r="BL265" s="16" t="s">
        <v>206</v>
      </c>
      <c r="BM265" s="229" t="s">
        <v>545</v>
      </c>
    </row>
    <row r="266" s="1" customFormat="1">
      <c r="B266" s="37"/>
      <c r="C266" s="38"/>
      <c r="D266" s="231" t="s">
        <v>208</v>
      </c>
      <c r="E266" s="38"/>
      <c r="F266" s="232" t="s">
        <v>546</v>
      </c>
      <c r="G266" s="38"/>
      <c r="H266" s="38"/>
      <c r="I266" s="144"/>
      <c r="J266" s="38"/>
      <c r="K266" s="38"/>
      <c r="L266" s="42"/>
      <c r="M266" s="233"/>
      <c r="N266" s="82"/>
      <c r="O266" s="82"/>
      <c r="P266" s="82"/>
      <c r="Q266" s="82"/>
      <c r="R266" s="82"/>
      <c r="S266" s="82"/>
      <c r="T266" s="83"/>
      <c r="AT266" s="16" t="s">
        <v>208</v>
      </c>
      <c r="AU266" s="16" t="s">
        <v>85</v>
      </c>
    </row>
    <row r="267" s="1" customFormat="1">
      <c r="B267" s="37"/>
      <c r="C267" s="38"/>
      <c r="D267" s="231" t="s">
        <v>210</v>
      </c>
      <c r="E267" s="38"/>
      <c r="F267" s="234" t="s">
        <v>425</v>
      </c>
      <c r="G267" s="38"/>
      <c r="H267" s="38"/>
      <c r="I267" s="144"/>
      <c r="J267" s="38"/>
      <c r="K267" s="38"/>
      <c r="L267" s="42"/>
      <c r="M267" s="233"/>
      <c r="N267" s="82"/>
      <c r="O267" s="82"/>
      <c r="P267" s="82"/>
      <c r="Q267" s="82"/>
      <c r="R267" s="82"/>
      <c r="S267" s="82"/>
      <c r="T267" s="83"/>
      <c r="AT267" s="16" t="s">
        <v>210</v>
      </c>
      <c r="AU267" s="16" t="s">
        <v>85</v>
      </c>
    </row>
    <row r="268" s="1" customFormat="1" ht="16.5" customHeight="1">
      <c r="B268" s="37"/>
      <c r="C268" s="218" t="s">
        <v>547</v>
      </c>
      <c r="D268" s="218" t="s">
        <v>201</v>
      </c>
      <c r="E268" s="219" t="s">
        <v>548</v>
      </c>
      <c r="F268" s="220" t="s">
        <v>549</v>
      </c>
      <c r="G268" s="221" t="s">
        <v>277</v>
      </c>
      <c r="H268" s="222">
        <v>9</v>
      </c>
      <c r="I268" s="223"/>
      <c r="J268" s="224">
        <f>ROUND(I268*H268,2)</f>
        <v>0</v>
      </c>
      <c r="K268" s="220" t="s">
        <v>205</v>
      </c>
      <c r="L268" s="42"/>
      <c r="M268" s="225" t="s">
        <v>30</v>
      </c>
      <c r="N268" s="226" t="s">
        <v>46</v>
      </c>
      <c r="O268" s="82"/>
      <c r="P268" s="227">
        <f>O268*H268</f>
        <v>0</v>
      </c>
      <c r="Q268" s="227">
        <v>0</v>
      </c>
      <c r="R268" s="227">
        <f>Q268*H268</f>
        <v>0</v>
      </c>
      <c r="S268" s="227">
        <v>0</v>
      </c>
      <c r="T268" s="228">
        <f>S268*H268</f>
        <v>0</v>
      </c>
      <c r="AR268" s="229" t="s">
        <v>206</v>
      </c>
      <c r="AT268" s="229" t="s">
        <v>201</v>
      </c>
      <c r="AU268" s="229" t="s">
        <v>85</v>
      </c>
      <c r="AY268" s="16" t="s">
        <v>199</v>
      </c>
      <c r="BE268" s="230">
        <f>IF(N268="základní",J268,0)</f>
        <v>0</v>
      </c>
      <c r="BF268" s="230">
        <f>IF(N268="snížená",J268,0)</f>
        <v>0</v>
      </c>
      <c r="BG268" s="230">
        <f>IF(N268="zákl. přenesená",J268,0)</f>
        <v>0</v>
      </c>
      <c r="BH268" s="230">
        <f>IF(N268="sníž. přenesená",J268,0)</f>
        <v>0</v>
      </c>
      <c r="BI268" s="230">
        <f>IF(N268="nulová",J268,0)</f>
        <v>0</v>
      </c>
      <c r="BJ268" s="16" t="s">
        <v>83</v>
      </c>
      <c r="BK268" s="230">
        <f>ROUND(I268*H268,2)</f>
        <v>0</v>
      </c>
      <c r="BL268" s="16" t="s">
        <v>206</v>
      </c>
      <c r="BM268" s="229" t="s">
        <v>550</v>
      </c>
    </row>
    <row r="269" s="1" customFormat="1">
      <c r="B269" s="37"/>
      <c r="C269" s="38"/>
      <c r="D269" s="231" t="s">
        <v>208</v>
      </c>
      <c r="E269" s="38"/>
      <c r="F269" s="232" t="s">
        <v>551</v>
      </c>
      <c r="G269" s="38"/>
      <c r="H269" s="38"/>
      <c r="I269" s="144"/>
      <c r="J269" s="38"/>
      <c r="K269" s="38"/>
      <c r="L269" s="42"/>
      <c r="M269" s="233"/>
      <c r="N269" s="82"/>
      <c r="O269" s="82"/>
      <c r="P269" s="82"/>
      <c r="Q269" s="82"/>
      <c r="R269" s="82"/>
      <c r="S269" s="82"/>
      <c r="T269" s="83"/>
      <c r="AT269" s="16" t="s">
        <v>208</v>
      </c>
      <c r="AU269" s="16" t="s">
        <v>85</v>
      </c>
    </row>
    <row r="270" s="1" customFormat="1">
      <c r="B270" s="37"/>
      <c r="C270" s="38"/>
      <c r="D270" s="231" t="s">
        <v>210</v>
      </c>
      <c r="E270" s="38"/>
      <c r="F270" s="234" t="s">
        <v>425</v>
      </c>
      <c r="G270" s="38"/>
      <c r="H270" s="38"/>
      <c r="I270" s="144"/>
      <c r="J270" s="38"/>
      <c r="K270" s="38"/>
      <c r="L270" s="42"/>
      <c r="M270" s="233"/>
      <c r="N270" s="82"/>
      <c r="O270" s="82"/>
      <c r="P270" s="82"/>
      <c r="Q270" s="82"/>
      <c r="R270" s="82"/>
      <c r="S270" s="82"/>
      <c r="T270" s="83"/>
      <c r="AT270" s="16" t="s">
        <v>210</v>
      </c>
      <c r="AU270" s="16" t="s">
        <v>85</v>
      </c>
    </row>
    <row r="271" s="1" customFormat="1" ht="16.5" customHeight="1">
      <c r="B271" s="37"/>
      <c r="C271" s="218" t="s">
        <v>552</v>
      </c>
      <c r="D271" s="218" t="s">
        <v>201</v>
      </c>
      <c r="E271" s="219" t="s">
        <v>553</v>
      </c>
      <c r="F271" s="220" t="s">
        <v>554</v>
      </c>
      <c r="G271" s="221" t="s">
        <v>277</v>
      </c>
      <c r="H271" s="222">
        <v>1</v>
      </c>
      <c r="I271" s="223"/>
      <c r="J271" s="224">
        <f>ROUND(I271*H271,2)</f>
        <v>0</v>
      </c>
      <c r="K271" s="220" t="s">
        <v>205</v>
      </c>
      <c r="L271" s="42"/>
      <c r="M271" s="225" t="s">
        <v>30</v>
      </c>
      <c r="N271" s="226" t="s">
        <v>46</v>
      </c>
      <c r="O271" s="82"/>
      <c r="P271" s="227">
        <f>O271*H271</f>
        <v>0</v>
      </c>
      <c r="Q271" s="227">
        <v>0</v>
      </c>
      <c r="R271" s="227">
        <f>Q271*H271</f>
        <v>0</v>
      </c>
      <c r="S271" s="227">
        <v>0</v>
      </c>
      <c r="T271" s="228">
        <f>S271*H271</f>
        <v>0</v>
      </c>
      <c r="AR271" s="229" t="s">
        <v>206</v>
      </c>
      <c r="AT271" s="229" t="s">
        <v>201</v>
      </c>
      <c r="AU271" s="229" t="s">
        <v>85</v>
      </c>
      <c r="AY271" s="16" t="s">
        <v>199</v>
      </c>
      <c r="BE271" s="230">
        <f>IF(N271="základní",J271,0)</f>
        <v>0</v>
      </c>
      <c r="BF271" s="230">
        <f>IF(N271="snížená",J271,0)</f>
        <v>0</v>
      </c>
      <c r="BG271" s="230">
        <f>IF(N271="zákl. přenesená",J271,0)</f>
        <v>0</v>
      </c>
      <c r="BH271" s="230">
        <f>IF(N271="sníž. přenesená",J271,0)</f>
        <v>0</v>
      </c>
      <c r="BI271" s="230">
        <f>IF(N271="nulová",J271,0)</f>
        <v>0</v>
      </c>
      <c r="BJ271" s="16" t="s">
        <v>83</v>
      </c>
      <c r="BK271" s="230">
        <f>ROUND(I271*H271,2)</f>
        <v>0</v>
      </c>
      <c r="BL271" s="16" t="s">
        <v>206</v>
      </c>
      <c r="BM271" s="229" t="s">
        <v>555</v>
      </c>
    </row>
    <row r="272" s="1" customFormat="1">
      <c r="B272" s="37"/>
      <c r="C272" s="38"/>
      <c r="D272" s="231" t="s">
        <v>208</v>
      </c>
      <c r="E272" s="38"/>
      <c r="F272" s="232" t="s">
        <v>556</v>
      </c>
      <c r="G272" s="38"/>
      <c r="H272" s="38"/>
      <c r="I272" s="144"/>
      <c r="J272" s="38"/>
      <c r="K272" s="38"/>
      <c r="L272" s="42"/>
      <c r="M272" s="233"/>
      <c r="N272" s="82"/>
      <c r="O272" s="82"/>
      <c r="P272" s="82"/>
      <c r="Q272" s="82"/>
      <c r="R272" s="82"/>
      <c r="S272" s="82"/>
      <c r="T272" s="83"/>
      <c r="AT272" s="16" t="s">
        <v>208</v>
      </c>
      <c r="AU272" s="16" t="s">
        <v>85</v>
      </c>
    </row>
    <row r="273" s="1" customFormat="1">
      <c r="B273" s="37"/>
      <c r="C273" s="38"/>
      <c r="D273" s="231" t="s">
        <v>210</v>
      </c>
      <c r="E273" s="38"/>
      <c r="F273" s="234" t="s">
        <v>425</v>
      </c>
      <c r="G273" s="38"/>
      <c r="H273" s="38"/>
      <c r="I273" s="144"/>
      <c r="J273" s="38"/>
      <c r="K273" s="38"/>
      <c r="L273" s="42"/>
      <c r="M273" s="233"/>
      <c r="N273" s="82"/>
      <c r="O273" s="82"/>
      <c r="P273" s="82"/>
      <c r="Q273" s="82"/>
      <c r="R273" s="82"/>
      <c r="S273" s="82"/>
      <c r="T273" s="83"/>
      <c r="AT273" s="16" t="s">
        <v>210</v>
      </c>
      <c r="AU273" s="16" t="s">
        <v>85</v>
      </c>
    </row>
    <row r="274" s="1" customFormat="1" ht="16.5" customHeight="1">
      <c r="B274" s="37"/>
      <c r="C274" s="218" t="s">
        <v>557</v>
      </c>
      <c r="D274" s="218" t="s">
        <v>201</v>
      </c>
      <c r="E274" s="219" t="s">
        <v>558</v>
      </c>
      <c r="F274" s="220" t="s">
        <v>559</v>
      </c>
      <c r="G274" s="221" t="s">
        <v>277</v>
      </c>
      <c r="H274" s="222">
        <v>7</v>
      </c>
      <c r="I274" s="223"/>
      <c r="J274" s="224">
        <f>ROUND(I274*H274,2)</f>
        <v>0</v>
      </c>
      <c r="K274" s="220" t="s">
        <v>205</v>
      </c>
      <c r="L274" s="42"/>
      <c r="M274" s="225" t="s">
        <v>30</v>
      </c>
      <c r="N274" s="226" t="s">
        <v>46</v>
      </c>
      <c r="O274" s="82"/>
      <c r="P274" s="227">
        <f>O274*H274</f>
        <v>0</v>
      </c>
      <c r="Q274" s="227">
        <v>0</v>
      </c>
      <c r="R274" s="227">
        <f>Q274*H274</f>
        <v>0</v>
      </c>
      <c r="S274" s="227">
        <v>0</v>
      </c>
      <c r="T274" s="228">
        <f>S274*H274</f>
        <v>0</v>
      </c>
      <c r="AR274" s="229" t="s">
        <v>206</v>
      </c>
      <c r="AT274" s="229" t="s">
        <v>201</v>
      </c>
      <c r="AU274" s="229" t="s">
        <v>85</v>
      </c>
      <c r="AY274" s="16" t="s">
        <v>199</v>
      </c>
      <c r="BE274" s="230">
        <f>IF(N274="základní",J274,0)</f>
        <v>0</v>
      </c>
      <c r="BF274" s="230">
        <f>IF(N274="snížená",J274,0)</f>
        <v>0</v>
      </c>
      <c r="BG274" s="230">
        <f>IF(N274="zákl. přenesená",J274,0)</f>
        <v>0</v>
      </c>
      <c r="BH274" s="230">
        <f>IF(N274="sníž. přenesená",J274,0)</f>
        <v>0</v>
      </c>
      <c r="BI274" s="230">
        <f>IF(N274="nulová",J274,0)</f>
        <v>0</v>
      </c>
      <c r="BJ274" s="16" t="s">
        <v>83</v>
      </c>
      <c r="BK274" s="230">
        <f>ROUND(I274*H274,2)</f>
        <v>0</v>
      </c>
      <c r="BL274" s="16" t="s">
        <v>206</v>
      </c>
      <c r="BM274" s="229" t="s">
        <v>560</v>
      </c>
    </row>
    <row r="275" s="1" customFormat="1">
      <c r="B275" s="37"/>
      <c r="C275" s="38"/>
      <c r="D275" s="231" t="s">
        <v>208</v>
      </c>
      <c r="E275" s="38"/>
      <c r="F275" s="232" t="s">
        <v>561</v>
      </c>
      <c r="G275" s="38"/>
      <c r="H275" s="38"/>
      <c r="I275" s="144"/>
      <c r="J275" s="38"/>
      <c r="K275" s="38"/>
      <c r="L275" s="42"/>
      <c r="M275" s="233"/>
      <c r="N275" s="82"/>
      <c r="O275" s="82"/>
      <c r="P275" s="82"/>
      <c r="Q275" s="82"/>
      <c r="R275" s="82"/>
      <c r="S275" s="82"/>
      <c r="T275" s="83"/>
      <c r="AT275" s="16" t="s">
        <v>208</v>
      </c>
      <c r="AU275" s="16" t="s">
        <v>85</v>
      </c>
    </row>
    <row r="276" s="1" customFormat="1">
      <c r="B276" s="37"/>
      <c r="C276" s="38"/>
      <c r="D276" s="231" t="s">
        <v>210</v>
      </c>
      <c r="E276" s="38"/>
      <c r="F276" s="234" t="s">
        <v>425</v>
      </c>
      <c r="G276" s="38"/>
      <c r="H276" s="38"/>
      <c r="I276" s="144"/>
      <c r="J276" s="38"/>
      <c r="K276" s="38"/>
      <c r="L276" s="42"/>
      <c r="M276" s="233"/>
      <c r="N276" s="82"/>
      <c r="O276" s="82"/>
      <c r="P276" s="82"/>
      <c r="Q276" s="82"/>
      <c r="R276" s="82"/>
      <c r="S276" s="82"/>
      <c r="T276" s="83"/>
      <c r="AT276" s="16" t="s">
        <v>210</v>
      </c>
      <c r="AU276" s="16" t="s">
        <v>85</v>
      </c>
    </row>
    <row r="277" s="1" customFormat="1" ht="16.5" customHeight="1">
      <c r="B277" s="37"/>
      <c r="C277" s="218" t="s">
        <v>562</v>
      </c>
      <c r="D277" s="218" t="s">
        <v>201</v>
      </c>
      <c r="E277" s="219" t="s">
        <v>563</v>
      </c>
      <c r="F277" s="220" t="s">
        <v>564</v>
      </c>
      <c r="G277" s="221" t="s">
        <v>277</v>
      </c>
      <c r="H277" s="222">
        <v>11</v>
      </c>
      <c r="I277" s="223"/>
      <c r="J277" s="224">
        <f>ROUND(I277*H277,2)</f>
        <v>0</v>
      </c>
      <c r="K277" s="220" t="s">
        <v>205</v>
      </c>
      <c r="L277" s="42"/>
      <c r="M277" s="225" t="s">
        <v>30</v>
      </c>
      <c r="N277" s="226" t="s">
        <v>46</v>
      </c>
      <c r="O277" s="82"/>
      <c r="P277" s="227">
        <f>O277*H277</f>
        <v>0</v>
      </c>
      <c r="Q277" s="227">
        <v>0</v>
      </c>
      <c r="R277" s="227">
        <f>Q277*H277</f>
        <v>0</v>
      </c>
      <c r="S277" s="227">
        <v>0</v>
      </c>
      <c r="T277" s="228">
        <f>S277*H277</f>
        <v>0</v>
      </c>
      <c r="AR277" s="229" t="s">
        <v>206</v>
      </c>
      <c r="AT277" s="229" t="s">
        <v>201</v>
      </c>
      <c r="AU277" s="229" t="s">
        <v>85</v>
      </c>
      <c r="AY277" s="16" t="s">
        <v>199</v>
      </c>
      <c r="BE277" s="230">
        <f>IF(N277="základní",J277,0)</f>
        <v>0</v>
      </c>
      <c r="BF277" s="230">
        <f>IF(N277="snížená",J277,0)</f>
        <v>0</v>
      </c>
      <c r="BG277" s="230">
        <f>IF(N277="zákl. přenesená",J277,0)</f>
        <v>0</v>
      </c>
      <c r="BH277" s="230">
        <f>IF(N277="sníž. přenesená",J277,0)</f>
        <v>0</v>
      </c>
      <c r="BI277" s="230">
        <f>IF(N277="nulová",J277,0)</f>
        <v>0</v>
      </c>
      <c r="BJ277" s="16" t="s">
        <v>83</v>
      </c>
      <c r="BK277" s="230">
        <f>ROUND(I277*H277,2)</f>
        <v>0</v>
      </c>
      <c r="BL277" s="16" t="s">
        <v>206</v>
      </c>
      <c r="BM277" s="229" t="s">
        <v>565</v>
      </c>
    </row>
    <row r="278" s="1" customFormat="1">
      <c r="B278" s="37"/>
      <c r="C278" s="38"/>
      <c r="D278" s="231" t="s">
        <v>208</v>
      </c>
      <c r="E278" s="38"/>
      <c r="F278" s="232" t="s">
        <v>566</v>
      </c>
      <c r="G278" s="38"/>
      <c r="H278" s="38"/>
      <c r="I278" s="144"/>
      <c r="J278" s="38"/>
      <c r="K278" s="38"/>
      <c r="L278" s="42"/>
      <c r="M278" s="233"/>
      <c r="N278" s="82"/>
      <c r="O278" s="82"/>
      <c r="P278" s="82"/>
      <c r="Q278" s="82"/>
      <c r="R278" s="82"/>
      <c r="S278" s="82"/>
      <c r="T278" s="83"/>
      <c r="AT278" s="16" t="s">
        <v>208</v>
      </c>
      <c r="AU278" s="16" t="s">
        <v>85</v>
      </c>
    </row>
    <row r="279" s="1" customFormat="1">
      <c r="B279" s="37"/>
      <c r="C279" s="38"/>
      <c r="D279" s="231" t="s">
        <v>210</v>
      </c>
      <c r="E279" s="38"/>
      <c r="F279" s="234" t="s">
        <v>425</v>
      </c>
      <c r="G279" s="38"/>
      <c r="H279" s="38"/>
      <c r="I279" s="144"/>
      <c r="J279" s="38"/>
      <c r="K279" s="38"/>
      <c r="L279" s="42"/>
      <c r="M279" s="233"/>
      <c r="N279" s="82"/>
      <c r="O279" s="82"/>
      <c r="P279" s="82"/>
      <c r="Q279" s="82"/>
      <c r="R279" s="82"/>
      <c r="S279" s="82"/>
      <c r="T279" s="83"/>
      <c r="AT279" s="16" t="s">
        <v>210</v>
      </c>
      <c r="AU279" s="16" t="s">
        <v>85</v>
      </c>
    </row>
    <row r="280" s="1" customFormat="1" ht="16.5" customHeight="1">
      <c r="B280" s="37"/>
      <c r="C280" s="218" t="s">
        <v>567</v>
      </c>
      <c r="D280" s="218" t="s">
        <v>201</v>
      </c>
      <c r="E280" s="219" t="s">
        <v>568</v>
      </c>
      <c r="F280" s="220" t="s">
        <v>569</v>
      </c>
      <c r="G280" s="221" t="s">
        <v>221</v>
      </c>
      <c r="H280" s="222">
        <v>2477</v>
      </c>
      <c r="I280" s="223"/>
      <c r="J280" s="224">
        <f>ROUND(I280*H280,2)</f>
        <v>0</v>
      </c>
      <c r="K280" s="220" t="s">
        <v>205</v>
      </c>
      <c r="L280" s="42"/>
      <c r="M280" s="225" t="s">
        <v>30</v>
      </c>
      <c r="N280" s="226" t="s">
        <v>46</v>
      </c>
      <c r="O280" s="82"/>
      <c r="P280" s="227">
        <f>O280*H280</f>
        <v>0</v>
      </c>
      <c r="Q280" s="227">
        <v>0</v>
      </c>
      <c r="R280" s="227">
        <f>Q280*H280</f>
        <v>0</v>
      </c>
      <c r="S280" s="227">
        <v>0</v>
      </c>
      <c r="T280" s="228">
        <f>S280*H280</f>
        <v>0</v>
      </c>
      <c r="AR280" s="229" t="s">
        <v>206</v>
      </c>
      <c r="AT280" s="229" t="s">
        <v>201</v>
      </c>
      <c r="AU280" s="229" t="s">
        <v>85</v>
      </c>
      <c r="AY280" s="16" t="s">
        <v>199</v>
      </c>
      <c r="BE280" s="230">
        <f>IF(N280="základní",J280,0)</f>
        <v>0</v>
      </c>
      <c r="BF280" s="230">
        <f>IF(N280="snížená",J280,0)</f>
        <v>0</v>
      </c>
      <c r="BG280" s="230">
        <f>IF(N280="zákl. přenesená",J280,0)</f>
        <v>0</v>
      </c>
      <c r="BH280" s="230">
        <f>IF(N280="sníž. přenesená",J280,0)</f>
        <v>0</v>
      </c>
      <c r="BI280" s="230">
        <f>IF(N280="nulová",J280,0)</f>
        <v>0</v>
      </c>
      <c r="BJ280" s="16" t="s">
        <v>83</v>
      </c>
      <c r="BK280" s="230">
        <f>ROUND(I280*H280,2)</f>
        <v>0</v>
      </c>
      <c r="BL280" s="16" t="s">
        <v>206</v>
      </c>
      <c r="BM280" s="229" t="s">
        <v>570</v>
      </c>
    </row>
    <row r="281" s="1" customFormat="1">
      <c r="B281" s="37"/>
      <c r="C281" s="38"/>
      <c r="D281" s="231" t="s">
        <v>208</v>
      </c>
      <c r="E281" s="38"/>
      <c r="F281" s="232" t="s">
        <v>571</v>
      </c>
      <c r="G281" s="38"/>
      <c r="H281" s="38"/>
      <c r="I281" s="144"/>
      <c r="J281" s="38"/>
      <c r="K281" s="38"/>
      <c r="L281" s="42"/>
      <c r="M281" s="233"/>
      <c r="N281" s="82"/>
      <c r="O281" s="82"/>
      <c r="P281" s="82"/>
      <c r="Q281" s="82"/>
      <c r="R281" s="82"/>
      <c r="S281" s="82"/>
      <c r="T281" s="83"/>
      <c r="AT281" s="16" t="s">
        <v>208</v>
      </c>
      <c r="AU281" s="16" t="s">
        <v>85</v>
      </c>
    </row>
    <row r="282" s="1" customFormat="1">
      <c r="B282" s="37"/>
      <c r="C282" s="38"/>
      <c r="D282" s="231" t="s">
        <v>210</v>
      </c>
      <c r="E282" s="38"/>
      <c r="F282" s="234" t="s">
        <v>418</v>
      </c>
      <c r="G282" s="38"/>
      <c r="H282" s="38"/>
      <c r="I282" s="144"/>
      <c r="J282" s="38"/>
      <c r="K282" s="38"/>
      <c r="L282" s="42"/>
      <c r="M282" s="233"/>
      <c r="N282" s="82"/>
      <c r="O282" s="82"/>
      <c r="P282" s="82"/>
      <c r="Q282" s="82"/>
      <c r="R282" s="82"/>
      <c r="S282" s="82"/>
      <c r="T282" s="83"/>
      <c r="AT282" s="16" t="s">
        <v>210</v>
      </c>
      <c r="AU282" s="16" t="s">
        <v>85</v>
      </c>
    </row>
    <row r="283" s="12" customFormat="1">
      <c r="B283" s="235"/>
      <c r="C283" s="236"/>
      <c r="D283" s="231" t="s">
        <v>214</v>
      </c>
      <c r="E283" s="237" t="s">
        <v>30</v>
      </c>
      <c r="F283" s="238" t="s">
        <v>572</v>
      </c>
      <c r="G283" s="236"/>
      <c r="H283" s="239">
        <v>2477</v>
      </c>
      <c r="I283" s="240"/>
      <c r="J283" s="236"/>
      <c r="K283" s="236"/>
      <c r="L283" s="241"/>
      <c r="M283" s="242"/>
      <c r="N283" s="243"/>
      <c r="O283" s="243"/>
      <c r="P283" s="243"/>
      <c r="Q283" s="243"/>
      <c r="R283" s="243"/>
      <c r="S283" s="243"/>
      <c r="T283" s="244"/>
      <c r="AT283" s="245" t="s">
        <v>214</v>
      </c>
      <c r="AU283" s="245" t="s">
        <v>85</v>
      </c>
      <c r="AV283" s="12" t="s">
        <v>85</v>
      </c>
      <c r="AW283" s="12" t="s">
        <v>36</v>
      </c>
      <c r="AX283" s="12" t="s">
        <v>83</v>
      </c>
      <c r="AY283" s="245" t="s">
        <v>199</v>
      </c>
    </row>
    <row r="284" s="1" customFormat="1" ht="16.5" customHeight="1">
      <c r="B284" s="37"/>
      <c r="C284" s="218" t="s">
        <v>573</v>
      </c>
      <c r="D284" s="218" t="s">
        <v>201</v>
      </c>
      <c r="E284" s="219" t="s">
        <v>574</v>
      </c>
      <c r="F284" s="220" t="s">
        <v>575</v>
      </c>
      <c r="G284" s="221" t="s">
        <v>221</v>
      </c>
      <c r="H284" s="222">
        <v>4954</v>
      </c>
      <c r="I284" s="223"/>
      <c r="J284" s="224">
        <f>ROUND(I284*H284,2)</f>
        <v>0</v>
      </c>
      <c r="K284" s="220" t="s">
        <v>205</v>
      </c>
      <c r="L284" s="42"/>
      <c r="M284" s="225" t="s">
        <v>30</v>
      </c>
      <c r="N284" s="226" t="s">
        <v>46</v>
      </c>
      <c r="O284" s="82"/>
      <c r="P284" s="227">
        <f>O284*H284</f>
        <v>0</v>
      </c>
      <c r="Q284" s="227">
        <v>0</v>
      </c>
      <c r="R284" s="227">
        <f>Q284*H284</f>
        <v>0</v>
      </c>
      <c r="S284" s="227">
        <v>0</v>
      </c>
      <c r="T284" s="228">
        <f>S284*H284</f>
        <v>0</v>
      </c>
      <c r="AR284" s="229" t="s">
        <v>206</v>
      </c>
      <c r="AT284" s="229" t="s">
        <v>201</v>
      </c>
      <c r="AU284" s="229" t="s">
        <v>85</v>
      </c>
      <c r="AY284" s="16" t="s">
        <v>199</v>
      </c>
      <c r="BE284" s="230">
        <f>IF(N284="základní",J284,0)</f>
        <v>0</v>
      </c>
      <c r="BF284" s="230">
        <f>IF(N284="snížená",J284,0)</f>
        <v>0</v>
      </c>
      <c r="BG284" s="230">
        <f>IF(N284="zákl. přenesená",J284,0)</f>
        <v>0</v>
      </c>
      <c r="BH284" s="230">
        <f>IF(N284="sníž. přenesená",J284,0)</f>
        <v>0</v>
      </c>
      <c r="BI284" s="230">
        <f>IF(N284="nulová",J284,0)</f>
        <v>0</v>
      </c>
      <c r="BJ284" s="16" t="s">
        <v>83</v>
      </c>
      <c r="BK284" s="230">
        <f>ROUND(I284*H284,2)</f>
        <v>0</v>
      </c>
      <c r="BL284" s="16" t="s">
        <v>206</v>
      </c>
      <c r="BM284" s="229" t="s">
        <v>576</v>
      </c>
    </row>
    <row r="285" s="1" customFormat="1">
      <c r="B285" s="37"/>
      <c r="C285" s="38"/>
      <c r="D285" s="231" t="s">
        <v>208</v>
      </c>
      <c r="E285" s="38"/>
      <c r="F285" s="232" t="s">
        <v>577</v>
      </c>
      <c r="G285" s="38"/>
      <c r="H285" s="38"/>
      <c r="I285" s="144"/>
      <c r="J285" s="38"/>
      <c r="K285" s="38"/>
      <c r="L285" s="42"/>
      <c r="M285" s="233"/>
      <c r="N285" s="82"/>
      <c r="O285" s="82"/>
      <c r="P285" s="82"/>
      <c r="Q285" s="82"/>
      <c r="R285" s="82"/>
      <c r="S285" s="82"/>
      <c r="T285" s="83"/>
      <c r="AT285" s="16" t="s">
        <v>208</v>
      </c>
      <c r="AU285" s="16" t="s">
        <v>85</v>
      </c>
    </row>
    <row r="286" s="1" customFormat="1">
      <c r="B286" s="37"/>
      <c r="C286" s="38"/>
      <c r="D286" s="231" t="s">
        <v>210</v>
      </c>
      <c r="E286" s="38"/>
      <c r="F286" s="234" t="s">
        <v>418</v>
      </c>
      <c r="G286" s="38"/>
      <c r="H286" s="38"/>
      <c r="I286" s="144"/>
      <c r="J286" s="38"/>
      <c r="K286" s="38"/>
      <c r="L286" s="42"/>
      <c r="M286" s="233"/>
      <c r="N286" s="82"/>
      <c r="O286" s="82"/>
      <c r="P286" s="82"/>
      <c r="Q286" s="82"/>
      <c r="R286" s="82"/>
      <c r="S286" s="82"/>
      <c r="T286" s="83"/>
      <c r="AT286" s="16" t="s">
        <v>210</v>
      </c>
      <c r="AU286" s="16" t="s">
        <v>85</v>
      </c>
    </row>
    <row r="287" s="1" customFormat="1" ht="16.5" customHeight="1">
      <c r="B287" s="37"/>
      <c r="C287" s="218" t="s">
        <v>578</v>
      </c>
      <c r="D287" s="218" t="s">
        <v>201</v>
      </c>
      <c r="E287" s="219" t="s">
        <v>579</v>
      </c>
      <c r="F287" s="220" t="s">
        <v>580</v>
      </c>
      <c r="G287" s="221" t="s">
        <v>221</v>
      </c>
      <c r="H287" s="222">
        <v>2477</v>
      </c>
      <c r="I287" s="223"/>
      <c r="J287" s="224">
        <f>ROUND(I287*H287,2)</f>
        <v>0</v>
      </c>
      <c r="K287" s="220" t="s">
        <v>205</v>
      </c>
      <c r="L287" s="42"/>
      <c r="M287" s="225" t="s">
        <v>30</v>
      </c>
      <c r="N287" s="226" t="s">
        <v>46</v>
      </c>
      <c r="O287" s="82"/>
      <c r="P287" s="227">
        <f>O287*H287</f>
        <v>0</v>
      </c>
      <c r="Q287" s="227">
        <v>0</v>
      </c>
      <c r="R287" s="227">
        <f>Q287*H287</f>
        <v>0</v>
      </c>
      <c r="S287" s="227">
        <v>0</v>
      </c>
      <c r="T287" s="228">
        <f>S287*H287</f>
        <v>0</v>
      </c>
      <c r="AR287" s="229" t="s">
        <v>206</v>
      </c>
      <c r="AT287" s="229" t="s">
        <v>201</v>
      </c>
      <c r="AU287" s="229" t="s">
        <v>85</v>
      </c>
      <c r="AY287" s="16" t="s">
        <v>199</v>
      </c>
      <c r="BE287" s="230">
        <f>IF(N287="základní",J287,0)</f>
        <v>0</v>
      </c>
      <c r="BF287" s="230">
        <f>IF(N287="snížená",J287,0)</f>
        <v>0</v>
      </c>
      <c r="BG287" s="230">
        <f>IF(N287="zákl. přenesená",J287,0)</f>
        <v>0</v>
      </c>
      <c r="BH287" s="230">
        <f>IF(N287="sníž. přenesená",J287,0)</f>
        <v>0</v>
      </c>
      <c r="BI287" s="230">
        <f>IF(N287="nulová",J287,0)</f>
        <v>0</v>
      </c>
      <c r="BJ287" s="16" t="s">
        <v>83</v>
      </c>
      <c r="BK287" s="230">
        <f>ROUND(I287*H287,2)</f>
        <v>0</v>
      </c>
      <c r="BL287" s="16" t="s">
        <v>206</v>
      </c>
      <c r="BM287" s="229" t="s">
        <v>581</v>
      </c>
    </row>
    <row r="288" s="1" customFormat="1">
      <c r="B288" s="37"/>
      <c r="C288" s="38"/>
      <c r="D288" s="231" t="s">
        <v>208</v>
      </c>
      <c r="E288" s="38"/>
      <c r="F288" s="232" t="s">
        <v>582</v>
      </c>
      <c r="G288" s="38"/>
      <c r="H288" s="38"/>
      <c r="I288" s="144"/>
      <c r="J288" s="38"/>
      <c r="K288" s="38"/>
      <c r="L288" s="42"/>
      <c r="M288" s="233"/>
      <c r="N288" s="82"/>
      <c r="O288" s="82"/>
      <c r="P288" s="82"/>
      <c r="Q288" s="82"/>
      <c r="R288" s="82"/>
      <c r="S288" s="82"/>
      <c r="T288" s="83"/>
      <c r="AT288" s="16" t="s">
        <v>208</v>
      </c>
      <c r="AU288" s="16" t="s">
        <v>85</v>
      </c>
    </row>
    <row r="289" s="1" customFormat="1">
      <c r="B289" s="37"/>
      <c r="C289" s="38"/>
      <c r="D289" s="231" t="s">
        <v>210</v>
      </c>
      <c r="E289" s="38"/>
      <c r="F289" s="234" t="s">
        <v>583</v>
      </c>
      <c r="G289" s="38"/>
      <c r="H289" s="38"/>
      <c r="I289" s="144"/>
      <c r="J289" s="38"/>
      <c r="K289" s="38"/>
      <c r="L289" s="42"/>
      <c r="M289" s="233"/>
      <c r="N289" s="82"/>
      <c r="O289" s="82"/>
      <c r="P289" s="82"/>
      <c r="Q289" s="82"/>
      <c r="R289" s="82"/>
      <c r="S289" s="82"/>
      <c r="T289" s="83"/>
      <c r="AT289" s="16" t="s">
        <v>210</v>
      </c>
      <c r="AU289" s="16" t="s">
        <v>85</v>
      </c>
    </row>
    <row r="290" s="12" customFormat="1">
      <c r="B290" s="235"/>
      <c r="C290" s="236"/>
      <c r="D290" s="231" t="s">
        <v>214</v>
      </c>
      <c r="E290" s="237" t="s">
        <v>30</v>
      </c>
      <c r="F290" s="238" t="s">
        <v>572</v>
      </c>
      <c r="G290" s="236"/>
      <c r="H290" s="239">
        <v>2477</v>
      </c>
      <c r="I290" s="240"/>
      <c r="J290" s="236"/>
      <c r="K290" s="236"/>
      <c r="L290" s="241"/>
      <c r="M290" s="242"/>
      <c r="N290" s="243"/>
      <c r="O290" s="243"/>
      <c r="P290" s="243"/>
      <c r="Q290" s="243"/>
      <c r="R290" s="243"/>
      <c r="S290" s="243"/>
      <c r="T290" s="244"/>
      <c r="AT290" s="245" t="s">
        <v>214</v>
      </c>
      <c r="AU290" s="245" t="s">
        <v>85</v>
      </c>
      <c r="AV290" s="12" t="s">
        <v>85</v>
      </c>
      <c r="AW290" s="12" t="s">
        <v>36</v>
      </c>
      <c r="AX290" s="12" t="s">
        <v>83</v>
      </c>
      <c r="AY290" s="245" t="s">
        <v>199</v>
      </c>
    </row>
    <row r="291" s="1" customFormat="1" ht="16.5" customHeight="1">
      <c r="B291" s="37"/>
      <c r="C291" s="218" t="s">
        <v>584</v>
      </c>
      <c r="D291" s="218" t="s">
        <v>201</v>
      </c>
      <c r="E291" s="219" t="s">
        <v>585</v>
      </c>
      <c r="F291" s="220" t="s">
        <v>586</v>
      </c>
      <c r="G291" s="221" t="s">
        <v>221</v>
      </c>
      <c r="H291" s="222">
        <v>2477</v>
      </c>
      <c r="I291" s="223"/>
      <c r="J291" s="224">
        <f>ROUND(I291*H291,2)</f>
        <v>0</v>
      </c>
      <c r="K291" s="220" t="s">
        <v>205</v>
      </c>
      <c r="L291" s="42"/>
      <c r="M291" s="225" t="s">
        <v>30</v>
      </c>
      <c r="N291" s="226" t="s">
        <v>46</v>
      </c>
      <c r="O291" s="82"/>
      <c r="P291" s="227">
        <f>O291*H291</f>
        <v>0</v>
      </c>
      <c r="Q291" s="227">
        <v>0</v>
      </c>
      <c r="R291" s="227">
        <f>Q291*H291</f>
        <v>0</v>
      </c>
      <c r="S291" s="227">
        <v>0</v>
      </c>
      <c r="T291" s="228">
        <f>S291*H291</f>
        <v>0</v>
      </c>
      <c r="AR291" s="229" t="s">
        <v>206</v>
      </c>
      <c r="AT291" s="229" t="s">
        <v>201</v>
      </c>
      <c r="AU291" s="229" t="s">
        <v>85</v>
      </c>
      <c r="AY291" s="16" t="s">
        <v>199</v>
      </c>
      <c r="BE291" s="230">
        <f>IF(N291="základní",J291,0)</f>
        <v>0</v>
      </c>
      <c r="BF291" s="230">
        <f>IF(N291="snížená",J291,0)</f>
        <v>0</v>
      </c>
      <c r="BG291" s="230">
        <f>IF(N291="zákl. přenesená",J291,0)</f>
        <v>0</v>
      </c>
      <c r="BH291" s="230">
        <f>IF(N291="sníž. přenesená",J291,0)</f>
        <v>0</v>
      </c>
      <c r="BI291" s="230">
        <f>IF(N291="nulová",J291,0)</f>
        <v>0</v>
      </c>
      <c r="BJ291" s="16" t="s">
        <v>83</v>
      </c>
      <c r="BK291" s="230">
        <f>ROUND(I291*H291,2)</f>
        <v>0</v>
      </c>
      <c r="BL291" s="16" t="s">
        <v>206</v>
      </c>
      <c r="BM291" s="229" t="s">
        <v>587</v>
      </c>
    </row>
    <row r="292" s="1" customFormat="1">
      <c r="B292" s="37"/>
      <c r="C292" s="38"/>
      <c r="D292" s="231" t="s">
        <v>208</v>
      </c>
      <c r="E292" s="38"/>
      <c r="F292" s="232" t="s">
        <v>586</v>
      </c>
      <c r="G292" s="38"/>
      <c r="H292" s="38"/>
      <c r="I292" s="144"/>
      <c r="J292" s="38"/>
      <c r="K292" s="38"/>
      <c r="L292" s="42"/>
      <c r="M292" s="233"/>
      <c r="N292" s="82"/>
      <c r="O292" s="82"/>
      <c r="P292" s="82"/>
      <c r="Q292" s="82"/>
      <c r="R292" s="82"/>
      <c r="S292" s="82"/>
      <c r="T292" s="83"/>
      <c r="AT292" s="16" t="s">
        <v>208</v>
      </c>
      <c r="AU292" s="16" t="s">
        <v>85</v>
      </c>
    </row>
    <row r="293" s="1" customFormat="1">
      <c r="B293" s="37"/>
      <c r="C293" s="38"/>
      <c r="D293" s="231" t="s">
        <v>210</v>
      </c>
      <c r="E293" s="38"/>
      <c r="F293" s="234" t="s">
        <v>588</v>
      </c>
      <c r="G293" s="38"/>
      <c r="H293" s="38"/>
      <c r="I293" s="144"/>
      <c r="J293" s="38"/>
      <c r="K293" s="38"/>
      <c r="L293" s="42"/>
      <c r="M293" s="233"/>
      <c r="N293" s="82"/>
      <c r="O293" s="82"/>
      <c r="P293" s="82"/>
      <c r="Q293" s="82"/>
      <c r="R293" s="82"/>
      <c r="S293" s="82"/>
      <c r="T293" s="83"/>
      <c r="AT293" s="16" t="s">
        <v>210</v>
      </c>
      <c r="AU293" s="16" t="s">
        <v>85</v>
      </c>
    </row>
    <row r="294" s="12" customFormat="1">
      <c r="B294" s="235"/>
      <c r="C294" s="236"/>
      <c r="D294" s="231" t="s">
        <v>214</v>
      </c>
      <c r="E294" s="237" t="s">
        <v>30</v>
      </c>
      <c r="F294" s="238" t="s">
        <v>572</v>
      </c>
      <c r="G294" s="236"/>
      <c r="H294" s="239">
        <v>2477</v>
      </c>
      <c r="I294" s="240"/>
      <c r="J294" s="236"/>
      <c r="K294" s="236"/>
      <c r="L294" s="241"/>
      <c r="M294" s="242"/>
      <c r="N294" s="243"/>
      <c r="O294" s="243"/>
      <c r="P294" s="243"/>
      <c r="Q294" s="243"/>
      <c r="R294" s="243"/>
      <c r="S294" s="243"/>
      <c r="T294" s="244"/>
      <c r="AT294" s="245" t="s">
        <v>214</v>
      </c>
      <c r="AU294" s="245" t="s">
        <v>85</v>
      </c>
      <c r="AV294" s="12" t="s">
        <v>85</v>
      </c>
      <c r="AW294" s="12" t="s">
        <v>36</v>
      </c>
      <c r="AX294" s="12" t="s">
        <v>83</v>
      </c>
      <c r="AY294" s="245" t="s">
        <v>199</v>
      </c>
    </row>
    <row r="295" s="1" customFormat="1" ht="16.5" customHeight="1">
      <c r="B295" s="37"/>
      <c r="C295" s="218" t="s">
        <v>589</v>
      </c>
      <c r="D295" s="218" t="s">
        <v>201</v>
      </c>
      <c r="E295" s="219" t="s">
        <v>590</v>
      </c>
      <c r="F295" s="220" t="s">
        <v>591</v>
      </c>
      <c r="G295" s="221" t="s">
        <v>236</v>
      </c>
      <c r="H295" s="222">
        <v>4954</v>
      </c>
      <c r="I295" s="223"/>
      <c r="J295" s="224">
        <f>ROUND(I295*H295,2)</f>
        <v>0</v>
      </c>
      <c r="K295" s="220" t="s">
        <v>205</v>
      </c>
      <c r="L295" s="42"/>
      <c r="M295" s="225" t="s">
        <v>30</v>
      </c>
      <c r="N295" s="226" t="s">
        <v>46</v>
      </c>
      <c r="O295" s="82"/>
      <c r="P295" s="227">
        <f>O295*H295</f>
        <v>0</v>
      </c>
      <c r="Q295" s="227">
        <v>0</v>
      </c>
      <c r="R295" s="227">
        <f>Q295*H295</f>
        <v>0</v>
      </c>
      <c r="S295" s="227">
        <v>0</v>
      </c>
      <c r="T295" s="228">
        <f>S295*H295</f>
        <v>0</v>
      </c>
      <c r="AR295" s="229" t="s">
        <v>206</v>
      </c>
      <c r="AT295" s="229" t="s">
        <v>201</v>
      </c>
      <c r="AU295" s="229" t="s">
        <v>85</v>
      </c>
      <c r="AY295" s="16" t="s">
        <v>199</v>
      </c>
      <c r="BE295" s="230">
        <f>IF(N295="základní",J295,0)</f>
        <v>0</v>
      </c>
      <c r="BF295" s="230">
        <f>IF(N295="snížená",J295,0)</f>
        <v>0</v>
      </c>
      <c r="BG295" s="230">
        <f>IF(N295="zákl. přenesená",J295,0)</f>
        <v>0</v>
      </c>
      <c r="BH295" s="230">
        <f>IF(N295="sníž. přenesená",J295,0)</f>
        <v>0</v>
      </c>
      <c r="BI295" s="230">
        <f>IF(N295="nulová",J295,0)</f>
        <v>0</v>
      </c>
      <c r="BJ295" s="16" t="s">
        <v>83</v>
      </c>
      <c r="BK295" s="230">
        <f>ROUND(I295*H295,2)</f>
        <v>0</v>
      </c>
      <c r="BL295" s="16" t="s">
        <v>206</v>
      </c>
      <c r="BM295" s="229" t="s">
        <v>592</v>
      </c>
    </row>
    <row r="296" s="1" customFormat="1">
      <c r="B296" s="37"/>
      <c r="C296" s="38"/>
      <c r="D296" s="231" t="s">
        <v>208</v>
      </c>
      <c r="E296" s="38"/>
      <c r="F296" s="232" t="s">
        <v>593</v>
      </c>
      <c r="G296" s="38"/>
      <c r="H296" s="38"/>
      <c r="I296" s="144"/>
      <c r="J296" s="38"/>
      <c r="K296" s="38"/>
      <c r="L296" s="42"/>
      <c r="M296" s="233"/>
      <c r="N296" s="82"/>
      <c r="O296" s="82"/>
      <c r="P296" s="82"/>
      <c r="Q296" s="82"/>
      <c r="R296" s="82"/>
      <c r="S296" s="82"/>
      <c r="T296" s="83"/>
      <c r="AT296" s="16" t="s">
        <v>208</v>
      </c>
      <c r="AU296" s="16" t="s">
        <v>85</v>
      </c>
    </row>
    <row r="297" s="1" customFormat="1">
      <c r="B297" s="37"/>
      <c r="C297" s="38"/>
      <c r="D297" s="231" t="s">
        <v>210</v>
      </c>
      <c r="E297" s="38"/>
      <c r="F297" s="234" t="s">
        <v>594</v>
      </c>
      <c r="G297" s="38"/>
      <c r="H297" s="38"/>
      <c r="I297" s="144"/>
      <c r="J297" s="38"/>
      <c r="K297" s="38"/>
      <c r="L297" s="42"/>
      <c r="M297" s="233"/>
      <c r="N297" s="82"/>
      <c r="O297" s="82"/>
      <c r="P297" s="82"/>
      <c r="Q297" s="82"/>
      <c r="R297" s="82"/>
      <c r="S297" s="82"/>
      <c r="T297" s="83"/>
      <c r="AT297" s="16" t="s">
        <v>210</v>
      </c>
      <c r="AU297" s="16" t="s">
        <v>85</v>
      </c>
    </row>
    <row r="298" s="1" customFormat="1" ht="16.5" customHeight="1">
      <c r="B298" s="37"/>
      <c r="C298" s="218" t="s">
        <v>595</v>
      </c>
      <c r="D298" s="218" t="s">
        <v>201</v>
      </c>
      <c r="E298" s="219" t="s">
        <v>596</v>
      </c>
      <c r="F298" s="220" t="s">
        <v>597</v>
      </c>
      <c r="G298" s="221" t="s">
        <v>204</v>
      </c>
      <c r="H298" s="222">
        <v>1920</v>
      </c>
      <c r="I298" s="223"/>
      <c r="J298" s="224">
        <f>ROUND(I298*H298,2)</f>
        <v>0</v>
      </c>
      <c r="K298" s="220" t="s">
        <v>205</v>
      </c>
      <c r="L298" s="42"/>
      <c r="M298" s="225" t="s">
        <v>30</v>
      </c>
      <c r="N298" s="226" t="s">
        <v>46</v>
      </c>
      <c r="O298" s="82"/>
      <c r="P298" s="227">
        <f>O298*H298</f>
        <v>0</v>
      </c>
      <c r="Q298" s="227">
        <v>0</v>
      </c>
      <c r="R298" s="227">
        <f>Q298*H298</f>
        <v>0</v>
      </c>
      <c r="S298" s="227">
        <v>0</v>
      </c>
      <c r="T298" s="228">
        <f>S298*H298</f>
        <v>0</v>
      </c>
      <c r="AR298" s="229" t="s">
        <v>206</v>
      </c>
      <c r="AT298" s="229" t="s">
        <v>201</v>
      </c>
      <c r="AU298" s="229" t="s">
        <v>85</v>
      </c>
      <c r="AY298" s="16" t="s">
        <v>199</v>
      </c>
      <c r="BE298" s="230">
        <f>IF(N298="základní",J298,0)</f>
        <v>0</v>
      </c>
      <c r="BF298" s="230">
        <f>IF(N298="snížená",J298,0)</f>
        <v>0</v>
      </c>
      <c r="BG298" s="230">
        <f>IF(N298="zákl. přenesená",J298,0)</f>
        <v>0</v>
      </c>
      <c r="BH298" s="230">
        <f>IF(N298="sníž. přenesená",J298,0)</f>
        <v>0</v>
      </c>
      <c r="BI298" s="230">
        <f>IF(N298="nulová",J298,0)</f>
        <v>0</v>
      </c>
      <c r="BJ298" s="16" t="s">
        <v>83</v>
      </c>
      <c r="BK298" s="230">
        <f>ROUND(I298*H298,2)</f>
        <v>0</v>
      </c>
      <c r="BL298" s="16" t="s">
        <v>206</v>
      </c>
      <c r="BM298" s="229" t="s">
        <v>598</v>
      </c>
    </row>
    <row r="299" s="1" customFormat="1">
      <c r="B299" s="37"/>
      <c r="C299" s="38"/>
      <c r="D299" s="231" t="s">
        <v>208</v>
      </c>
      <c r="E299" s="38"/>
      <c r="F299" s="232" t="s">
        <v>599</v>
      </c>
      <c r="G299" s="38"/>
      <c r="H299" s="38"/>
      <c r="I299" s="144"/>
      <c r="J299" s="38"/>
      <c r="K299" s="38"/>
      <c r="L299" s="42"/>
      <c r="M299" s="233"/>
      <c r="N299" s="82"/>
      <c r="O299" s="82"/>
      <c r="P299" s="82"/>
      <c r="Q299" s="82"/>
      <c r="R299" s="82"/>
      <c r="S299" s="82"/>
      <c r="T299" s="83"/>
      <c r="AT299" s="16" t="s">
        <v>208</v>
      </c>
      <c r="AU299" s="16" t="s">
        <v>85</v>
      </c>
    </row>
    <row r="300" s="1" customFormat="1">
      <c r="B300" s="37"/>
      <c r="C300" s="38"/>
      <c r="D300" s="231" t="s">
        <v>210</v>
      </c>
      <c r="E300" s="38"/>
      <c r="F300" s="234" t="s">
        <v>600</v>
      </c>
      <c r="G300" s="38"/>
      <c r="H300" s="38"/>
      <c r="I300" s="144"/>
      <c r="J300" s="38"/>
      <c r="K300" s="38"/>
      <c r="L300" s="42"/>
      <c r="M300" s="233"/>
      <c r="N300" s="82"/>
      <c r="O300" s="82"/>
      <c r="P300" s="82"/>
      <c r="Q300" s="82"/>
      <c r="R300" s="82"/>
      <c r="S300" s="82"/>
      <c r="T300" s="83"/>
      <c r="AT300" s="16" t="s">
        <v>210</v>
      </c>
      <c r="AU300" s="16" t="s">
        <v>85</v>
      </c>
    </row>
    <row r="301" s="11" customFormat="1" ht="22.8" customHeight="1">
      <c r="B301" s="202"/>
      <c r="C301" s="203"/>
      <c r="D301" s="204" t="s">
        <v>74</v>
      </c>
      <c r="E301" s="216" t="s">
        <v>217</v>
      </c>
      <c r="F301" s="216" t="s">
        <v>218</v>
      </c>
      <c r="G301" s="203"/>
      <c r="H301" s="203"/>
      <c r="I301" s="206"/>
      <c r="J301" s="217">
        <f>BK301</f>
        <v>0</v>
      </c>
      <c r="K301" s="203"/>
      <c r="L301" s="208"/>
      <c r="M301" s="209"/>
      <c r="N301" s="210"/>
      <c r="O301" s="210"/>
      <c r="P301" s="211">
        <f>SUM(P302:P316)</f>
        <v>0</v>
      </c>
      <c r="Q301" s="210"/>
      <c r="R301" s="211">
        <f>SUM(R302:R316)</f>
        <v>0</v>
      </c>
      <c r="S301" s="210"/>
      <c r="T301" s="212">
        <f>SUM(T302:T316)</f>
        <v>157.04480000000001</v>
      </c>
      <c r="AR301" s="213" t="s">
        <v>83</v>
      </c>
      <c r="AT301" s="214" t="s">
        <v>74</v>
      </c>
      <c r="AU301" s="214" t="s">
        <v>83</v>
      </c>
      <c r="AY301" s="213" t="s">
        <v>199</v>
      </c>
      <c r="BK301" s="215">
        <f>SUM(BK302:BK316)</f>
        <v>0</v>
      </c>
    </row>
    <row r="302" s="1" customFormat="1" ht="16.5" customHeight="1">
      <c r="B302" s="37"/>
      <c r="C302" s="218" t="s">
        <v>601</v>
      </c>
      <c r="D302" s="218" t="s">
        <v>201</v>
      </c>
      <c r="E302" s="219" t="s">
        <v>602</v>
      </c>
      <c r="F302" s="220" t="s">
        <v>603</v>
      </c>
      <c r="G302" s="221" t="s">
        <v>221</v>
      </c>
      <c r="H302" s="222">
        <v>2</v>
      </c>
      <c r="I302" s="223"/>
      <c r="J302" s="224">
        <f>ROUND(I302*H302,2)</f>
        <v>0</v>
      </c>
      <c r="K302" s="220" t="s">
        <v>205</v>
      </c>
      <c r="L302" s="42"/>
      <c r="M302" s="225" t="s">
        <v>30</v>
      </c>
      <c r="N302" s="226" t="s">
        <v>46</v>
      </c>
      <c r="O302" s="82"/>
      <c r="P302" s="227">
        <f>O302*H302</f>
        <v>0</v>
      </c>
      <c r="Q302" s="227">
        <v>0</v>
      </c>
      <c r="R302" s="227">
        <f>Q302*H302</f>
        <v>0</v>
      </c>
      <c r="S302" s="227">
        <v>2.5</v>
      </c>
      <c r="T302" s="228">
        <f>S302*H302</f>
        <v>5</v>
      </c>
      <c r="AR302" s="229" t="s">
        <v>206</v>
      </c>
      <c r="AT302" s="229" t="s">
        <v>201</v>
      </c>
      <c r="AU302" s="229" t="s">
        <v>85</v>
      </c>
      <c r="AY302" s="16" t="s">
        <v>199</v>
      </c>
      <c r="BE302" s="230">
        <f>IF(N302="základní",J302,0)</f>
        <v>0</v>
      </c>
      <c r="BF302" s="230">
        <f>IF(N302="snížená",J302,0)</f>
        <v>0</v>
      </c>
      <c r="BG302" s="230">
        <f>IF(N302="zákl. přenesená",J302,0)</f>
        <v>0</v>
      </c>
      <c r="BH302" s="230">
        <f>IF(N302="sníž. přenesená",J302,0)</f>
        <v>0</v>
      </c>
      <c r="BI302" s="230">
        <f>IF(N302="nulová",J302,0)</f>
        <v>0</v>
      </c>
      <c r="BJ302" s="16" t="s">
        <v>83</v>
      </c>
      <c r="BK302" s="230">
        <f>ROUND(I302*H302,2)</f>
        <v>0</v>
      </c>
      <c r="BL302" s="16" t="s">
        <v>206</v>
      </c>
      <c r="BM302" s="229" t="s">
        <v>604</v>
      </c>
    </row>
    <row r="303" s="1" customFormat="1">
      <c r="B303" s="37"/>
      <c r="C303" s="38"/>
      <c r="D303" s="231" t="s">
        <v>208</v>
      </c>
      <c r="E303" s="38"/>
      <c r="F303" s="232" t="s">
        <v>605</v>
      </c>
      <c r="G303" s="38"/>
      <c r="H303" s="38"/>
      <c r="I303" s="144"/>
      <c r="J303" s="38"/>
      <c r="K303" s="38"/>
      <c r="L303" s="42"/>
      <c r="M303" s="233"/>
      <c r="N303" s="82"/>
      <c r="O303" s="82"/>
      <c r="P303" s="82"/>
      <c r="Q303" s="82"/>
      <c r="R303" s="82"/>
      <c r="S303" s="82"/>
      <c r="T303" s="83"/>
      <c r="AT303" s="16" t="s">
        <v>208</v>
      </c>
      <c r="AU303" s="16" t="s">
        <v>85</v>
      </c>
    </row>
    <row r="304" s="12" customFormat="1">
      <c r="B304" s="235"/>
      <c r="C304" s="236"/>
      <c r="D304" s="231" t="s">
        <v>214</v>
      </c>
      <c r="E304" s="237" t="s">
        <v>30</v>
      </c>
      <c r="F304" s="238" t="s">
        <v>606</v>
      </c>
      <c r="G304" s="236"/>
      <c r="H304" s="239">
        <v>2</v>
      </c>
      <c r="I304" s="240"/>
      <c r="J304" s="236"/>
      <c r="K304" s="236"/>
      <c r="L304" s="241"/>
      <c r="M304" s="242"/>
      <c r="N304" s="243"/>
      <c r="O304" s="243"/>
      <c r="P304" s="243"/>
      <c r="Q304" s="243"/>
      <c r="R304" s="243"/>
      <c r="S304" s="243"/>
      <c r="T304" s="244"/>
      <c r="AT304" s="245" t="s">
        <v>214</v>
      </c>
      <c r="AU304" s="245" t="s">
        <v>85</v>
      </c>
      <c r="AV304" s="12" t="s">
        <v>85</v>
      </c>
      <c r="AW304" s="12" t="s">
        <v>36</v>
      </c>
      <c r="AX304" s="12" t="s">
        <v>75</v>
      </c>
      <c r="AY304" s="245" t="s">
        <v>199</v>
      </c>
    </row>
    <row r="305" s="13" customFormat="1">
      <c r="B305" s="246"/>
      <c r="C305" s="247"/>
      <c r="D305" s="231" t="s">
        <v>214</v>
      </c>
      <c r="E305" s="248" t="s">
        <v>30</v>
      </c>
      <c r="F305" s="249" t="s">
        <v>216</v>
      </c>
      <c r="G305" s="247"/>
      <c r="H305" s="250">
        <v>2</v>
      </c>
      <c r="I305" s="251"/>
      <c r="J305" s="247"/>
      <c r="K305" s="247"/>
      <c r="L305" s="252"/>
      <c r="M305" s="253"/>
      <c r="N305" s="254"/>
      <c r="O305" s="254"/>
      <c r="P305" s="254"/>
      <c r="Q305" s="254"/>
      <c r="R305" s="254"/>
      <c r="S305" s="254"/>
      <c r="T305" s="255"/>
      <c r="AT305" s="256" t="s">
        <v>214</v>
      </c>
      <c r="AU305" s="256" t="s">
        <v>85</v>
      </c>
      <c r="AV305" s="13" t="s">
        <v>206</v>
      </c>
      <c r="AW305" s="13" t="s">
        <v>4</v>
      </c>
      <c r="AX305" s="13" t="s">
        <v>83</v>
      </c>
      <c r="AY305" s="256" t="s">
        <v>199</v>
      </c>
    </row>
    <row r="306" s="1" customFormat="1" ht="16.5" customHeight="1">
      <c r="B306" s="37"/>
      <c r="C306" s="218" t="s">
        <v>607</v>
      </c>
      <c r="D306" s="218" t="s">
        <v>201</v>
      </c>
      <c r="E306" s="219" t="s">
        <v>219</v>
      </c>
      <c r="F306" s="220" t="s">
        <v>220</v>
      </c>
      <c r="G306" s="221" t="s">
        <v>221</v>
      </c>
      <c r="H306" s="222">
        <v>36.384</v>
      </c>
      <c r="I306" s="223"/>
      <c r="J306" s="224">
        <f>ROUND(I306*H306,2)</f>
        <v>0</v>
      </c>
      <c r="K306" s="220" t="s">
        <v>205</v>
      </c>
      <c r="L306" s="42"/>
      <c r="M306" s="225" t="s">
        <v>30</v>
      </c>
      <c r="N306" s="226" t="s">
        <v>46</v>
      </c>
      <c r="O306" s="82"/>
      <c r="P306" s="227">
        <f>O306*H306</f>
        <v>0</v>
      </c>
      <c r="Q306" s="227">
        <v>0</v>
      </c>
      <c r="R306" s="227">
        <f>Q306*H306</f>
        <v>0</v>
      </c>
      <c r="S306" s="227">
        <v>2.2000000000000002</v>
      </c>
      <c r="T306" s="228">
        <f>S306*H306</f>
        <v>80.044800000000009</v>
      </c>
      <c r="AR306" s="229" t="s">
        <v>206</v>
      </c>
      <c r="AT306" s="229" t="s">
        <v>201</v>
      </c>
      <c r="AU306" s="229" t="s">
        <v>85</v>
      </c>
      <c r="AY306" s="16" t="s">
        <v>199</v>
      </c>
      <c r="BE306" s="230">
        <f>IF(N306="základní",J306,0)</f>
        <v>0</v>
      </c>
      <c r="BF306" s="230">
        <f>IF(N306="snížená",J306,0)</f>
        <v>0</v>
      </c>
      <c r="BG306" s="230">
        <f>IF(N306="zákl. přenesená",J306,0)</f>
        <v>0</v>
      </c>
      <c r="BH306" s="230">
        <f>IF(N306="sníž. přenesená",J306,0)</f>
        <v>0</v>
      </c>
      <c r="BI306" s="230">
        <f>IF(N306="nulová",J306,0)</f>
        <v>0</v>
      </c>
      <c r="BJ306" s="16" t="s">
        <v>83</v>
      </c>
      <c r="BK306" s="230">
        <f>ROUND(I306*H306,2)</f>
        <v>0</v>
      </c>
      <c r="BL306" s="16" t="s">
        <v>206</v>
      </c>
      <c r="BM306" s="229" t="s">
        <v>608</v>
      </c>
    </row>
    <row r="307" s="1" customFormat="1">
      <c r="B307" s="37"/>
      <c r="C307" s="38"/>
      <c r="D307" s="231" t="s">
        <v>208</v>
      </c>
      <c r="E307" s="38"/>
      <c r="F307" s="232" t="s">
        <v>223</v>
      </c>
      <c r="G307" s="38"/>
      <c r="H307" s="38"/>
      <c r="I307" s="144"/>
      <c r="J307" s="38"/>
      <c r="K307" s="38"/>
      <c r="L307" s="42"/>
      <c r="M307" s="233"/>
      <c r="N307" s="82"/>
      <c r="O307" s="82"/>
      <c r="P307" s="82"/>
      <c r="Q307" s="82"/>
      <c r="R307" s="82"/>
      <c r="S307" s="82"/>
      <c r="T307" s="83"/>
      <c r="AT307" s="16" t="s">
        <v>208</v>
      </c>
      <c r="AU307" s="16" t="s">
        <v>85</v>
      </c>
    </row>
    <row r="308" s="12" customFormat="1">
      <c r="B308" s="235"/>
      <c r="C308" s="236"/>
      <c r="D308" s="231" t="s">
        <v>214</v>
      </c>
      <c r="E308" s="237" t="s">
        <v>30</v>
      </c>
      <c r="F308" s="238" t="s">
        <v>609</v>
      </c>
      <c r="G308" s="236"/>
      <c r="H308" s="239">
        <v>23.094000000000001</v>
      </c>
      <c r="I308" s="240"/>
      <c r="J308" s="236"/>
      <c r="K308" s="236"/>
      <c r="L308" s="241"/>
      <c r="M308" s="242"/>
      <c r="N308" s="243"/>
      <c r="O308" s="243"/>
      <c r="P308" s="243"/>
      <c r="Q308" s="243"/>
      <c r="R308" s="243"/>
      <c r="S308" s="243"/>
      <c r="T308" s="244"/>
      <c r="AT308" s="245" t="s">
        <v>214</v>
      </c>
      <c r="AU308" s="245" t="s">
        <v>85</v>
      </c>
      <c r="AV308" s="12" t="s">
        <v>85</v>
      </c>
      <c r="AW308" s="12" t="s">
        <v>36</v>
      </c>
      <c r="AX308" s="12" t="s">
        <v>75</v>
      </c>
      <c r="AY308" s="245" t="s">
        <v>199</v>
      </c>
    </row>
    <row r="309" s="12" customFormat="1">
      <c r="B309" s="235"/>
      <c r="C309" s="236"/>
      <c r="D309" s="231" t="s">
        <v>214</v>
      </c>
      <c r="E309" s="237" t="s">
        <v>30</v>
      </c>
      <c r="F309" s="238" t="s">
        <v>610</v>
      </c>
      <c r="G309" s="236"/>
      <c r="H309" s="239">
        <v>7.4500000000000002</v>
      </c>
      <c r="I309" s="240"/>
      <c r="J309" s="236"/>
      <c r="K309" s="236"/>
      <c r="L309" s="241"/>
      <c r="M309" s="242"/>
      <c r="N309" s="243"/>
      <c r="O309" s="243"/>
      <c r="P309" s="243"/>
      <c r="Q309" s="243"/>
      <c r="R309" s="243"/>
      <c r="S309" s="243"/>
      <c r="T309" s="244"/>
      <c r="AT309" s="245" t="s">
        <v>214</v>
      </c>
      <c r="AU309" s="245" t="s">
        <v>85</v>
      </c>
      <c r="AV309" s="12" t="s">
        <v>85</v>
      </c>
      <c r="AW309" s="12" t="s">
        <v>36</v>
      </c>
      <c r="AX309" s="12" t="s">
        <v>75</v>
      </c>
      <c r="AY309" s="245" t="s">
        <v>199</v>
      </c>
    </row>
    <row r="310" s="12" customFormat="1">
      <c r="B310" s="235"/>
      <c r="C310" s="236"/>
      <c r="D310" s="231" t="s">
        <v>214</v>
      </c>
      <c r="E310" s="237" t="s">
        <v>30</v>
      </c>
      <c r="F310" s="238" t="s">
        <v>611</v>
      </c>
      <c r="G310" s="236"/>
      <c r="H310" s="239">
        <v>5.8399999999999999</v>
      </c>
      <c r="I310" s="240"/>
      <c r="J310" s="236"/>
      <c r="K310" s="236"/>
      <c r="L310" s="241"/>
      <c r="M310" s="242"/>
      <c r="N310" s="243"/>
      <c r="O310" s="243"/>
      <c r="P310" s="243"/>
      <c r="Q310" s="243"/>
      <c r="R310" s="243"/>
      <c r="S310" s="243"/>
      <c r="T310" s="244"/>
      <c r="AT310" s="245" t="s">
        <v>214</v>
      </c>
      <c r="AU310" s="245" t="s">
        <v>85</v>
      </c>
      <c r="AV310" s="12" t="s">
        <v>85</v>
      </c>
      <c r="AW310" s="12" t="s">
        <v>36</v>
      </c>
      <c r="AX310" s="12" t="s">
        <v>75</v>
      </c>
      <c r="AY310" s="245" t="s">
        <v>199</v>
      </c>
    </row>
    <row r="311" s="13" customFormat="1">
      <c r="B311" s="246"/>
      <c r="C311" s="247"/>
      <c r="D311" s="231" t="s">
        <v>214</v>
      </c>
      <c r="E311" s="248" t="s">
        <v>30</v>
      </c>
      <c r="F311" s="249" t="s">
        <v>216</v>
      </c>
      <c r="G311" s="247"/>
      <c r="H311" s="250">
        <v>36.384</v>
      </c>
      <c r="I311" s="251"/>
      <c r="J311" s="247"/>
      <c r="K311" s="247"/>
      <c r="L311" s="252"/>
      <c r="M311" s="253"/>
      <c r="N311" s="254"/>
      <c r="O311" s="254"/>
      <c r="P311" s="254"/>
      <c r="Q311" s="254"/>
      <c r="R311" s="254"/>
      <c r="S311" s="254"/>
      <c r="T311" s="255"/>
      <c r="AT311" s="256" t="s">
        <v>214</v>
      </c>
      <c r="AU311" s="256" t="s">
        <v>85</v>
      </c>
      <c r="AV311" s="13" t="s">
        <v>206</v>
      </c>
      <c r="AW311" s="13" t="s">
        <v>4</v>
      </c>
      <c r="AX311" s="13" t="s">
        <v>83</v>
      </c>
      <c r="AY311" s="256" t="s">
        <v>199</v>
      </c>
    </row>
    <row r="312" s="1" customFormat="1" ht="16.5" customHeight="1">
      <c r="B312" s="37"/>
      <c r="C312" s="218" t="s">
        <v>612</v>
      </c>
      <c r="D312" s="218" t="s">
        <v>201</v>
      </c>
      <c r="E312" s="219" t="s">
        <v>613</v>
      </c>
      <c r="F312" s="220" t="s">
        <v>614</v>
      </c>
      <c r="G312" s="221" t="s">
        <v>221</v>
      </c>
      <c r="H312" s="222">
        <v>30</v>
      </c>
      <c r="I312" s="223"/>
      <c r="J312" s="224">
        <f>ROUND(I312*H312,2)</f>
        <v>0</v>
      </c>
      <c r="K312" s="220" t="s">
        <v>205</v>
      </c>
      <c r="L312" s="42"/>
      <c r="M312" s="225" t="s">
        <v>30</v>
      </c>
      <c r="N312" s="226" t="s">
        <v>46</v>
      </c>
      <c r="O312" s="82"/>
      <c r="P312" s="227">
        <f>O312*H312</f>
        <v>0</v>
      </c>
      <c r="Q312" s="227">
        <v>0</v>
      </c>
      <c r="R312" s="227">
        <f>Q312*H312</f>
        <v>0</v>
      </c>
      <c r="S312" s="227">
        <v>2.3999999999999999</v>
      </c>
      <c r="T312" s="228">
        <f>S312*H312</f>
        <v>72</v>
      </c>
      <c r="AR312" s="229" t="s">
        <v>206</v>
      </c>
      <c r="AT312" s="229" t="s">
        <v>201</v>
      </c>
      <c r="AU312" s="229" t="s">
        <v>85</v>
      </c>
      <c r="AY312" s="16" t="s">
        <v>199</v>
      </c>
      <c r="BE312" s="230">
        <f>IF(N312="základní",J312,0)</f>
        <v>0</v>
      </c>
      <c r="BF312" s="230">
        <f>IF(N312="snížená",J312,0)</f>
        <v>0</v>
      </c>
      <c r="BG312" s="230">
        <f>IF(N312="zákl. přenesená",J312,0)</f>
        <v>0</v>
      </c>
      <c r="BH312" s="230">
        <f>IF(N312="sníž. přenesená",J312,0)</f>
        <v>0</v>
      </c>
      <c r="BI312" s="230">
        <f>IF(N312="nulová",J312,0)</f>
        <v>0</v>
      </c>
      <c r="BJ312" s="16" t="s">
        <v>83</v>
      </c>
      <c r="BK312" s="230">
        <f>ROUND(I312*H312,2)</f>
        <v>0</v>
      </c>
      <c r="BL312" s="16" t="s">
        <v>206</v>
      </c>
      <c r="BM312" s="229" t="s">
        <v>615</v>
      </c>
    </row>
    <row r="313" s="1" customFormat="1">
      <c r="B313" s="37"/>
      <c r="C313" s="38"/>
      <c r="D313" s="231" t="s">
        <v>208</v>
      </c>
      <c r="E313" s="38"/>
      <c r="F313" s="232" t="s">
        <v>616</v>
      </c>
      <c r="G313" s="38"/>
      <c r="H313" s="38"/>
      <c r="I313" s="144"/>
      <c r="J313" s="38"/>
      <c r="K313" s="38"/>
      <c r="L313" s="42"/>
      <c r="M313" s="233"/>
      <c r="N313" s="82"/>
      <c r="O313" s="82"/>
      <c r="P313" s="82"/>
      <c r="Q313" s="82"/>
      <c r="R313" s="82"/>
      <c r="S313" s="82"/>
      <c r="T313" s="83"/>
      <c r="AT313" s="16" t="s">
        <v>208</v>
      </c>
      <c r="AU313" s="16" t="s">
        <v>85</v>
      </c>
    </row>
    <row r="314" s="12" customFormat="1">
      <c r="B314" s="235"/>
      <c r="C314" s="236"/>
      <c r="D314" s="231" t="s">
        <v>214</v>
      </c>
      <c r="E314" s="237" t="s">
        <v>30</v>
      </c>
      <c r="F314" s="238" t="s">
        <v>617</v>
      </c>
      <c r="G314" s="236"/>
      <c r="H314" s="239">
        <v>25</v>
      </c>
      <c r="I314" s="240"/>
      <c r="J314" s="236"/>
      <c r="K314" s="236"/>
      <c r="L314" s="241"/>
      <c r="M314" s="242"/>
      <c r="N314" s="243"/>
      <c r="O314" s="243"/>
      <c r="P314" s="243"/>
      <c r="Q314" s="243"/>
      <c r="R314" s="243"/>
      <c r="S314" s="243"/>
      <c r="T314" s="244"/>
      <c r="AT314" s="245" t="s">
        <v>214</v>
      </c>
      <c r="AU314" s="245" t="s">
        <v>85</v>
      </c>
      <c r="AV314" s="12" t="s">
        <v>85</v>
      </c>
      <c r="AW314" s="12" t="s">
        <v>36</v>
      </c>
      <c r="AX314" s="12" t="s">
        <v>75</v>
      </c>
      <c r="AY314" s="245" t="s">
        <v>199</v>
      </c>
    </row>
    <row r="315" s="12" customFormat="1">
      <c r="B315" s="235"/>
      <c r="C315" s="236"/>
      <c r="D315" s="231" t="s">
        <v>214</v>
      </c>
      <c r="E315" s="237" t="s">
        <v>30</v>
      </c>
      <c r="F315" s="238" t="s">
        <v>618</v>
      </c>
      <c r="G315" s="236"/>
      <c r="H315" s="239">
        <v>5</v>
      </c>
      <c r="I315" s="240"/>
      <c r="J315" s="236"/>
      <c r="K315" s="236"/>
      <c r="L315" s="241"/>
      <c r="M315" s="242"/>
      <c r="N315" s="243"/>
      <c r="O315" s="243"/>
      <c r="P315" s="243"/>
      <c r="Q315" s="243"/>
      <c r="R315" s="243"/>
      <c r="S315" s="243"/>
      <c r="T315" s="244"/>
      <c r="AT315" s="245" t="s">
        <v>214</v>
      </c>
      <c r="AU315" s="245" t="s">
        <v>85</v>
      </c>
      <c r="AV315" s="12" t="s">
        <v>85</v>
      </c>
      <c r="AW315" s="12" t="s">
        <v>36</v>
      </c>
      <c r="AX315" s="12" t="s">
        <v>75</v>
      </c>
      <c r="AY315" s="245" t="s">
        <v>199</v>
      </c>
    </row>
    <row r="316" s="13" customFormat="1">
      <c r="B316" s="246"/>
      <c r="C316" s="247"/>
      <c r="D316" s="231" t="s">
        <v>214</v>
      </c>
      <c r="E316" s="248" t="s">
        <v>30</v>
      </c>
      <c r="F316" s="249" t="s">
        <v>216</v>
      </c>
      <c r="G316" s="247"/>
      <c r="H316" s="250">
        <v>30</v>
      </c>
      <c r="I316" s="251"/>
      <c r="J316" s="247"/>
      <c r="K316" s="247"/>
      <c r="L316" s="252"/>
      <c r="M316" s="253"/>
      <c r="N316" s="254"/>
      <c r="O316" s="254"/>
      <c r="P316" s="254"/>
      <c r="Q316" s="254"/>
      <c r="R316" s="254"/>
      <c r="S316" s="254"/>
      <c r="T316" s="255"/>
      <c r="AT316" s="256" t="s">
        <v>214</v>
      </c>
      <c r="AU316" s="256" t="s">
        <v>85</v>
      </c>
      <c r="AV316" s="13" t="s">
        <v>206</v>
      </c>
      <c r="AW316" s="13" t="s">
        <v>36</v>
      </c>
      <c r="AX316" s="13" t="s">
        <v>83</v>
      </c>
      <c r="AY316" s="256" t="s">
        <v>199</v>
      </c>
    </row>
    <row r="317" s="11" customFormat="1" ht="22.8" customHeight="1">
      <c r="B317" s="202"/>
      <c r="C317" s="203"/>
      <c r="D317" s="204" t="s">
        <v>74</v>
      </c>
      <c r="E317" s="216" t="s">
        <v>225</v>
      </c>
      <c r="F317" s="216" t="s">
        <v>226</v>
      </c>
      <c r="G317" s="203"/>
      <c r="H317" s="203"/>
      <c r="I317" s="206"/>
      <c r="J317" s="217">
        <f>BK317</f>
        <v>0</v>
      </c>
      <c r="K317" s="203"/>
      <c r="L317" s="208"/>
      <c r="M317" s="209"/>
      <c r="N317" s="210"/>
      <c r="O317" s="210"/>
      <c r="P317" s="211">
        <f>SUM(P318:P338)</f>
        <v>0</v>
      </c>
      <c r="Q317" s="210"/>
      <c r="R317" s="211">
        <f>SUM(R318:R338)</f>
        <v>9.3764999999999994E-05</v>
      </c>
      <c r="S317" s="210"/>
      <c r="T317" s="212">
        <f>SUM(T318:T338)</f>
        <v>39.91872</v>
      </c>
      <c r="AR317" s="213" t="s">
        <v>83</v>
      </c>
      <c r="AT317" s="214" t="s">
        <v>74</v>
      </c>
      <c r="AU317" s="214" t="s">
        <v>83</v>
      </c>
      <c r="AY317" s="213" t="s">
        <v>199</v>
      </c>
      <c r="BK317" s="215">
        <f>SUM(BK318:BK338)</f>
        <v>0</v>
      </c>
    </row>
    <row r="318" s="1" customFormat="1" ht="16.5" customHeight="1">
      <c r="B318" s="37"/>
      <c r="C318" s="218" t="s">
        <v>619</v>
      </c>
      <c r="D318" s="218" t="s">
        <v>201</v>
      </c>
      <c r="E318" s="219" t="s">
        <v>620</v>
      </c>
      <c r="F318" s="220" t="s">
        <v>621</v>
      </c>
      <c r="G318" s="221" t="s">
        <v>229</v>
      </c>
      <c r="H318" s="222">
        <v>57</v>
      </c>
      <c r="I318" s="223"/>
      <c r="J318" s="224">
        <f>ROUND(I318*H318,2)</f>
        <v>0</v>
      </c>
      <c r="K318" s="220" t="s">
        <v>205</v>
      </c>
      <c r="L318" s="42"/>
      <c r="M318" s="225" t="s">
        <v>30</v>
      </c>
      <c r="N318" s="226" t="s">
        <v>46</v>
      </c>
      <c r="O318" s="82"/>
      <c r="P318" s="227">
        <f>O318*H318</f>
        <v>0</v>
      </c>
      <c r="Q318" s="227">
        <v>1.6449999999999999E-06</v>
      </c>
      <c r="R318" s="227">
        <f>Q318*H318</f>
        <v>9.3764999999999994E-05</v>
      </c>
      <c r="S318" s="227">
        <v>0</v>
      </c>
      <c r="T318" s="228">
        <f>S318*H318</f>
        <v>0</v>
      </c>
      <c r="AR318" s="229" t="s">
        <v>206</v>
      </c>
      <c r="AT318" s="229" t="s">
        <v>201</v>
      </c>
      <c r="AU318" s="229" t="s">
        <v>85</v>
      </c>
      <c r="AY318" s="16" t="s">
        <v>199</v>
      </c>
      <c r="BE318" s="230">
        <f>IF(N318="základní",J318,0)</f>
        <v>0</v>
      </c>
      <c r="BF318" s="230">
        <f>IF(N318="snížená",J318,0)</f>
        <v>0</v>
      </c>
      <c r="BG318" s="230">
        <f>IF(N318="zákl. přenesená",J318,0)</f>
        <v>0</v>
      </c>
      <c r="BH318" s="230">
        <f>IF(N318="sníž. přenesená",J318,0)</f>
        <v>0</v>
      </c>
      <c r="BI318" s="230">
        <f>IF(N318="nulová",J318,0)</f>
        <v>0</v>
      </c>
      <c r="BJ318" s="16" t="s">
        <v>83</v>
      </c>
      <c r="BK318" s="230">
        <f>ROUND(I318*H318,2)</f>
        <v>0</v>
      </c>
      <c r="BL318" s="16" t="s">
        <v>206</v>
      </c>
      <c r="BM318" s="229" t="s">
        <v>622</v>
      </c>
    </row>
    <row r="319" s="1" customFormat="1">
      <c r="B319" s="37"/>
      <c r="C319" s="38"/>
      <c r="D319" s="231" t="s">
        <v>208</v>
      </c>
      <c r="E319" s="38"/>
      <c r="F319" s="232" t="s">
        <v>623</v>
      </c>
      <c r="G319" s="38"/>
      <c r="H319" s="38"/>
      <c r="I319" s="144"/>
      <c r="J319" s="38"/>
      <c r="K319" s="38"/>
      <c r="L319" s="42"/>
      <c r="M319" s="233"/>
      <c r="N319" s="82"/>
      <c r="O319" s="82"/>
      <c r="P319" s="82"/>
      <c r="Q319" s="82"/>
      <c r="R319" s="82"/>
      <c r="S319" s="82"/>
      <c r="T319" s="83"/>
      <c r="AT319" s="16" t="s">
        <v>208</v>
      </c>
      <c r="AU319" s="16" t="s">
        <v>85</v>
      </c>
    </row>
    <row r="320" s="1" customFormat="1">
      <c r="B320" s="37"/>
      <c r="C320" s="38"/>
      <c r="D320" s="231" t="s">
        <v>210</v>
      </c>
      <c r="E320" s="38"/>
      <c r="F320" s="234" t="s">
        <v>624</v>
      </c>
      <c r="G320" s="38"/>
      <c r="H320" s="38"/>
      <c r="I320" s="144"/>
      <c r="J320" s="38"/>
      <c r="K320" s="38"/>
      <c r="L320" s="42"/>
      <c r="M320" s="233"/>
      <c r="N320" s="82"/>
      <c r="O320" s="82"/>
      <c r="P320" s="82"/>
      <c r="Q320" s="82"/>
      <c r="R320" s="82"/>
      <c r="S320" s="82"/>
      <c r="T320" s="83"/>
      <c r="AT320" s="16" t="s">
        <v>210</v>
      </c>
      <c r="AU320" s="16" t="s">
        <v>85</v>
      </c>
    </row>
    <row r="321" s="1" customFormat="1" ht="16.5" customHeight="1">
      <c r="B321" s="37"/>
      <c r="C321" s="218" t="s">
        <v>625</v>
      </c>
      <c r="D321" s="218" t="s">
        <v>201</v>
      </c>
      <c r="E321" s="219" t="s">
        <v>626</v>
      </c>
      <c r="F321" s="220" t="s">
        <v>627</v>
      </c>
      <c r="G321" s="221" t="s">
        <v>221</v>
      </c>
      <c r="H321" s="222">
        <v>7</v>
      </c>
      <c r="I321" s="223"/>
      <c r="J321" s="224">
        <f>ROUND(I321*H321,2)</f>
        <v>0</v>
      </c>
      <c r="K321" s="220" t="s">
        <v>205</v>
      </c>
      <c r="L321" s="42"/>
      <c r="M321" s="225" t="s">
        <v>30</v>
      </c>
      <c r="N321" s="226" t="s">
        <v>46</v>
      </c>
      <c r="O321" s="82"/>
      <c r="P321" s="227">
        <f>O321*H321</f>
        <v>0</v>
      </c>
      <c r="Q321" s="227">
        <v>0</v>
      </c>
      <c r="R321" s="227">
        <f>Q321*H321</f>
        <v>0</v>
      </c>
      <c r="S321" s="227">
        <v>1.8</v>
      </c>
      <c r="T321" s="228">
        <f>S321*H321</f>
        <v>12.6</v>
      </c>
      <c r="AR321" s="229" t="s">
        <v>206</v>
      </c>
      <c r="AT321" s="229" t="s">
        <v>201</v>
      </c>
      <c r="AU321" s="229" t="s">
        <v>85</v>
      </c>
      <c r="AY321" s="16" t="s">
        <v>199</v>
      </c>
      <c r="BE321" s="230">
        <f>IF(N321="základní",J321,0)</f>
        <v>0</v>
      </c>
      <c r="BF321" s="230">
        <f>IF(N321="snížená",J321,0)</f>
        <v>0</v>
      </c>
      <c r="BG321" s="230">
        <f>IF(N321="zákl. přenesená",J321,0)</f>
        <v>0</v>
      </c>
      <c r="BH321" s="230">
        <f>IF(N321="sníž. přenesená",J321,0)</f>
        <v>0</v>
      </c>
      <c r="BI321" s="230">
        <f>IF(N321="nulová",J321,0)</f>
        <v>0</v>
      </c>
      <c r="BJ321" s="16" t="s">
        <v>83</v>
      </c>
      <c r="BK321" s="230">
        <f>ROUND(I321*H321,2)</f>
        <v>0</v>
      </c>
      <c r="BL321" s="16" t="s">
        <v>206</v>
      </c>
      <c r="BM321" s="229" t="s">
        <v>628</v>
      </c>
    </row>
    <row r="322" s="1" customFormat="1">
      <c r="B322" s="37"/>
      <c r="C322" s="38"/>
      <c r="D322" s="231" t="s">
        <v>208</v>
      </c>
      <c r="E322" s="38"/>
      <c r="F322" s="232" t="s">
        <v>629</v>
      </c>
      <c r="G322" s="38"/>
      <c r="H322" s="38"/>
      <c r="I322" s="144"/>
      <c r="J322" s="38"/>
      <c r="K322" s="38"/>
      <c r="L322" s="42"/>
      <c r="M322" s="233"/>
      <c r="N322" s="82"/>
      <c r="O322" s="82"/>
      <c r="P322" s="82"/>
      <c r="Q322" s="82"/>
      <c r="R322" s="82"/>
      <c r="S322" s="82"/>
      <c r="T322" s="83"/>
      <c r="AT322" s="16" t="s">
        <v>208</v>
      </c>
      <c r="AU322" s="16" t="s">
        <v>85</v>
      </c>
    </row>
    <row r="323" s="12" customFormat="1">
      <c r="B323" s="235"/>
      <c r="C323" s="236"/>
      <c r="D323" s="231" t="s">
        <v>214</v>
      </c>
      <c r="E323" s="237" t="s">
        <v>30</v>
      </c>
      <c r="F323" s="238" t="s">
        <v>630</v>
      </c>
      <c r="G323" s="236"/>
      <c r="H323" s="239">
        <v>7</v>
      </c>
      <c r="I323" s="240"/>
      <c r="J323" s="236"/>
      <c r="K323" s="236"/>
      <c r="L323" s="241"/>
      <c r="M323" s="242"/>
      <c r="N323" s="243"/>
      <c r="O323" s="243"/>
      <c r="P323" s="243"/>
      <c r="Q323" s="243"/>
      <c r="R323" s="243"/>
      <c r="S323" s="243"/>
      <c r="T323" s="244"/>
      <c r="AT323" s="245" t="s">
        <v>214</v>
      </c>
      <c r="AU323" s="245" t="s">
        <v>85</v>
      </c>
      <c r="AV323" s="12" t="s">
        <v>85</v>
      </c>
      <c r="AW323" s="12" t="s">
        <v>36</v>
      </c>
      <c r="AX323" s="12" t="s">
        <v>83</v>
      </c>
      <c r="AY323" s="245" t="s">
        <v>199</v>
      </c>
    </row>
    <row r="324" s="1" customFormat="1" ht="16.5" customHeight="1">
      <c r="B324" s="37"/>
      <c r="C324" s="218" t="s">
        <v>631</v>
      </c>
      <c r="D324" s="218" t="s">
        <v>201</v>
      </c>
      <c r="E324" s="219" t="s">
        <v>632</v>
      </c>
      <c r="F324" s="220" t="s">
        <v>633</v>
      </c>
      <c r="G324" s="221" t="s">
        <v>229</v>
      </c>
      <c r="H324" s="222">
        <v>68</v>
      </c>
      <c r="I324" s="223"/>
      <c r="J324" s="224">
        <f>ROUND(I324*H324,2)</f>
        <v>0</v>
      </c>
      <c r="K324" s="220" t="s">
        <v>205</v>
      </c>
      <c r="L324" s="42"/>
      <c r="M324" s="225" t="s">
        <v>30</v>
      </c>
      <c r="N324" s="226" t="s">
        <v>46</v>
      </c>
      <c r="O324" s="82"/>
      <c r="P324" s="227">
        <f>O324*H324</f>
        <v>0</v>
      </c>
      <c r="Q324" s="227">
        <v>0</v>
      </c>
      <c r="R324" s="227">
        <f>Q324*H324</f>
        <v>0</v>
      </c>
      <c r="S324" s="227">
        <v>0.059999999999999998</v>
      </c>
      <c r="T324" s="228">
        <f>S324*H324</f>
        <v>4.0800000000000001</v>
      </c>
      <c r="AR324" s="229" t="s">
        <v>206</v>
      </c>
      <c r="AT324" s="229" t="s">
        <v>201</v>
      </c>
      <c r="AU324" s="229" t="s">
        <v>85</v>
      </c>
      <c r="AY324" s="16" t="s">
        <v>199</v>
      </c>
      <c r="BE324" s="230">
        <f>IF(N324="základní",J324,0)</f>
        <v>0</v>
      </c>
      <c r="BF324" s="230">
        <f>IF(N324="snížená",J324,0)</f>
        <v>0</v>
      </c>
      <c r="BG324" s="230">
        <f>IF(N324="zákl. přenesená",J324,0)</f>
        <v>0</v>
      </c>
      <c r="BH324" s="230">
        <f>IF(N324="sníž. přenesená",J324,0)</f>
        <v>0</v>
      </c>
      <c r="BI324" s="230">
        <f>IF(N324="nulová",J324,0)</f>
        <v>0</v>
      </c>
      <c r="BJ324" s="16" t="s">
        <v>83</v>
      </c>
      <c r="BK324" s="230">
        <f>ROUND(I324*H324,2)</f>
        <v>0</v>
      </c>
      <c r="BL324" s="16" t="s">
        <v>206</v>
      </c>
      <c r="BM324" s="229" t="s">
        <v>634</v>
      </c>
    </row>
    <row r="325" s="1" customFormat="1">
      <c r="B325" s="37"/>
      <c r="C325" s="38"/>
      <c r="D325" s="231" t="s">
        <v>208</v>
      </c>
      <c r="E325" s="38"/>
      <c r="F325" s="232" t="s">
        <v>635</v>
      </c>
      <c r="G325" s="38"/>
      <c r="H325" s="38"/>
      <c r="I325" s="144"/>
      <c r="J325" s="38"/>
      <c r="K325" s="38"/>
      <c r="L325" s="42"/>
      <c r="M325" s="233"/>
      <c r="N325" s="82"/>
      <c r="O325" s="82"/>
      <c r="P325" s="82"/>
      <c r="Q325" s="82"/>
      <c r="R325" s="82"/>
      <c r="S325" s="82"/>
      <c r="T325" s="83"/>
      <c r="AT325" s="16" t="s">
        <v>208</v>
      </c>
      <c r="AU325" s="16" t="s">
        <v>85</v>
      </c>
    </row>
    <row r="326" s="1" customFormat="1">
      <c r="B326" s="37"/>
      <c r="C326" s="38"/>
      <c r="D326" s="231" t="s">
        <v>210</v>
      </c>
      <c r="E326" s="38"/>
      <c r="F326" s="234" t="s">
        <v>636</v>
      </c>
      <c r="G326" s="38"/>
      <c r="H326" s="38"/>
      <c r="I326" s="144"/>
      <c r="J326" s="38"/>
      <c r="K326" s="38"/>
      <c r="L326" s="42"/>
      <c r="M326" s="233"/>
      <c r="N326" s="82"/>
      <c r="O326" s="82"/>
      <c r="P326" s="82"/>
      <c r="Q326" s="82"/>
      <c r="R326" s="82"/>
      <c r="S326" s="82"/>
      <c r="T326" s="83"/>
      <c r="AT326" s="16" t="s">
        <v>210</v>
      </c>
      <c r="AU326" s="16" t="s">
        <v>85</v>
      </c>
    </row>
    <row r="327" s="1" customFormat="1" ht="16.5" customHeight="1">
      <c r="B327" s="37"/>
      <c r="C327" s="218" t="s">
        <v>637</v>
      </c>
      <c r="D327" s="218" t="s">
        <v>201</v>
      </c>
      <c r="E327" s="219" t="s">
        <v>638</v>
      </c>
      <c r="F327" s="220" t="s">
        <v>639</v>
      </c>
      <c r="G327" s="221" t="s">
        <v>229</v>
      </c>
      <c r="H327" s="222">
        <v>214</v>
      </c>
      <c r="I327" s="223"/>
      <c r="J327" s="224">
        <f>ROUND(I327*H327,2)</f>
        <v>0</v>
      </c>
      <c r="K327" s="220" t="s">
        <v>205</v>
      </c>
      <c r="L327" s="42"/>
      <c r="M327" s="225" t="s">
        <v>30</v>
      </c>
      <c r="N327" s="226" t="s">
        <v>46</v>
      </c>
      <c r="O327" s="82"/>
      <c r="P327" s="227">
        <f>O327*H327</f>
        <v>0</v>
      </c>
      <c r="Q327" s="227">
        <v>0</v>
      </c>
      <c r="R327" s="227">
        <f>Q327*H327</f>
        <v>0</v>
      </c>
      <c r="S327" s="227">
        <v>0.00198</v>
      </c>
      <c r="T327" s="228">
        <f>S327*H327</f>
        <v>0.42371999999999999</v>
      </c>
      <c r="AR327" s="229" t="s">
        <v>206</v>
      </c>
      <c r="AT327" s="229" t="s">
        <v>201</v>
      </c>
      <c r="AU327" s="229" t="s">
        <v>85</v>
      </c>
      <c r="AY327" s="16" t="s">
        <v>199</v>
      </c>
      <c r="BE327" s="230">
        <f>IF(N327="základní",J327,0)</f>
        <v>0</v>
      </c>
      <c r="BF327" s="230">
        <f>IF(N327="snížená",J327,0)</f>
        <v>0</v>
      </c>
      <c r="BG327" s="230">
        <f>IF(N327="zákl. přenesená",J327,0)</f>
        <v>0</v>
      </c>
      <c r="BH327" s="230">
        <f>IF(N327="sníž. přenesená",J327,0)</f>
        <v>0</v>
      </c>
      <c r="BI327" s="230">
        <f>IF(N327="nulová",J327,0)</f>
        <v>0</v>
      </c>
      <c r="BJ327" s="16" t="s">
        <v>83</v>
      </c>
      <c r="BK327" s="230">
        <f>ROUND(I327*H327,2)</f>
        <v>0</v>
      </c>
      <c r="BL327" s="16" t="s">
        <v>206</v>
      </c>
      <c r="BM327" s="229" t="s">
        <v>640</v>
      </c>
    </row>
    <row r="328" s="1" customFormat="1">
      <c r="B328" s="37"/>
      <c r="C328" s="38"/>
      <c r="D328" s="231" t="s">
        <v>208</v>
      </c>
      <c r="E328" s="38"/>
      <c r="F328" s="232" t="s">
        <v>641</v>
      </c>
      <c r="G328" s="38"/>
      <c r="H328" s="38"/>
      <c r="I328" s="144"/>
      <c r="J328" s="38"/>
      <c r="K328" s="38"/>
      <c r="L328" s="42"/>
      <c r="M328" s="233"/>
      <c r="N328" s="82"/>
      <c r="O328" s="82"/>
      <c r="P328" s="82"/>
      <c r="Q328" s="82"/>
      <c r="R328" s="82"/>
      <c r="S328" s="82"/>
      <c r="T328" s="83"/>
      <c r="AT328" s="16" t="s">
        <v>208</v>
      </c>
      <c r="AU328" s="16" t="s">
        <v>85</v>
      </c>
    </row>
    <row r="329" s="1" customFormat="1">
      <c r="B329" s="37"/>
      <c r="C329" s="38"/>
      <c r="D329" s="231" t="s">
        <v>210</v>
      </c>
      <c r="E329" s="38"/>
      <c r="F329" s="234" t="s">
        <v>642</v>
      </c>
      <c r="G329" s="38"/>
      <c r="H329" s="38"/>
      <c r="I329" s="144"/>
      <c r="J329" s="38"/>
      <c r="K329" s="38"/>
      <c r="L329" s="42"/>
      <c r="M329" s="233"/>
      <c r="N329" s="82"/>
      <c r="O329" s="82"/>
      <c r="P329" s="82"/>
      <c r="Q329" s="82"/>
      <c r="R329" s="82"/>
      <c r="S329" s="82"/>
      <c r="T329" s="83"/>
      <c r="AT329" s="16" t="s">
        <v>210</v>
      </c>
      <c r="AU329" s="16" t="s">
        <v>85</v>
      </c>
    </row>
    <row r="330" s="1" customFormat="1" ht="16.5" customHeight="1">
      <c r="B330" s="37"/>
      <c r="C330" s="218" t="s">
        <v>643</v>
      </c>
      <c r="D330" s="218" t="s">
        <v>201</v>
      </c>
      <c r="E330" s="219" t="s">
        <v>644</v>
      </c>
      <c r="F330" s="220" t="s">
        <v>645</v>
      </c>
      <c r="G330" s="221" t="s">
        <v>277</v>
      </c>
      <c r="H330" s="222">
        <v>1</v>
      </c>
      <c r="I330" s="223"/>
      <c r="J330" s="224">
        <f>ROUND(I330*H330,2)</f>
        <v>0</v>
      </c>
      <c r="K330" s="220" t="s">
        <v>205</v>
      </c>
      <c r="L330" s="42"/>
      <c r="M330" s="225" t="s">
        <v>30</v>
      </c>
      <c r="N330" s="226" t="s">
        <v>46</v>
      </c>
      <c r="O330" s="82"/>
      <c r="P330" s="227">
        <f>O330*H330</f>
        <v>0</v>
      </c>
      <c r="Q330" s="227">
        <v>0</v>
      </c>
      <c r="R330" s="227">
        <f>Q330*H330</f>
        <v>0</v>
      </c>
      <c r="S330" s="227">
        <v>0.20999999999999999</v>
      </c>
      <c r="T330" s="228">
        <f>S330*H330</f>
        <v>0.20999999999999999</v>
      </c>
      <c r="AR330" s="229" t="s">
        <v>206</v>
      </c>
      <c r="AT330" s="229" t="s">
        <v>201</v>
      </c>
      <c r="AU330" s="229" t="s">
        <v>85</v>
      </c>
      <c r="AY330" s="16" t="s">
        <v>199</v>
      </c>
      <c r="BE330" s="230">
        <f>IF(N330="základní",J330,0)</f>
        <v>0</v>
      </c>
      <c r="BF330" s="230">
        <f>IF(N330="snížená",J330,0)</f>
        <v>0</v>
      </c>
      <c r="BG330" s="230">
        <f>IF(N330="zákl. přenesená",J330,0)</f>
        <v>0</v>
      </c>
      <c r="BH330" s="230">
        <f>IF(N330="sníž. přenesená",J330,0)</f>
        <v>0</v>
      </c>
      <c r="BI330" s="230">
        <f>IF(N330="nulová",J330,0)</f>
        <v>0</v>
      </c>
      <c r="BJ330" s="16" t="s">
        <v>83</v>
      </c>
      <c r="BK330" s="230">
        <f>ROUND(I330*H330,2)</f>
        <v>0</v>
      </c>
      <c r="BL330" s="16" t="s">
        <v>206</v>
      </c>
      <c r="BM330" s="229" t="s">
        <v>646</v>
      </c>
    </row>
    <row r="331" s="1" customFormat="1">
      <c r="B331" s="37"/>
      <c r="C331" s="38"/>
      <c r="D331" s="231" t="s">
        <v>208</v>
      </c>
      <c r="E331" s="38"/>
      <c r="F331" s="232" t="s">
        <v>647</v>
      </c>
      <c r="G331" s="38"/>
      <c r="H331" s="38"/>
      <c r="I331" s="144"/>
      <c r="J331" s="38"/>
      <c r="K331" s="38"/>
      <c r="L331" s="42"/>
      <c r="M331" s="233"/>
      <c r="N331" s="82"/>
      <c r="O331" s="82"/>
      <c r="P331" s="82"/>
      <c r="Q331" s="82"/>
      <c r="R331" s="82"/>
      <c r="S331" s="82"/>
      <c r="T331" s="83"/>
      <c r="AT331" s="16" t="s">
        <v>208</v>
      </c>
      <c r="AU331" s="16" t="s">
        <v>85</v>
      </c>
    </row>
    <row r="332" s="1" customFormat="1">
      <c r="B332" s="37"/>
      <c r="C332" s="38"/>
      <c r="D332" s="231" t="s">
        <v>210</v>
      </c>
      <c r="E332" s="38"/>
      <c r="F332" s="234" t="s">
        <v>636</v>
      </c>
      <c r="G332" s="38"/>
      <c r="H332" s="38"/>
      <c r="I332" s="144"/>
      <c r="J332" s="38"/>
      <c r="K332" s="38"/>
      <c r="L332" s="42"/>
      <c r="M332" s="233"/>
      <c r="N332" s="82"/>
      <c r="O332" s="82"/>
      <c r="P332" s="82"/>
      <c r="Q332" s="82"/>
      <c r="R332" s="82"/>
      <c r="S332" s="82"/>
      <c r="T332" s="83"/>
      <c r="AT332" s="16" t="s">
        <v>210</v>
      </c>
      <c r="AU332" s="16" t="s">
        <v>85</v>
      </c>
    </row>
    <row r="333" s="1" customFormat="1" ht="16.5" customHeight="1">
      <c r="B333" s="37"/>
      <c r="C333" s="218" t="s">
        <v>648</v>
      </c>
      <c r="D333" s="218" t="s">
        <v>201</v>
      </c>
      <c r="E333" s="219" t="s">
        <v>649</v>
      </c>
      <c r="F333" s="220" t="s">
        <v>650</v>
      </c>
      <c r="G333" s="221" t="s">
        <v>277</v>
      </c>
      <c r="H333" s="222">
        <v>1</v>
      </c>
      <c r="I333" s="223"/>
      <c r="J333" s="224">
        <f>ROUND(I333*H333,2)</f>
        <v>0</v>
      </c>
      <c r="K333" s="220" t="s">
        <v>205</v>
      </c>
      <c r="L333" s="42"/>
      <c r="M333" s="225" t="s">
        <v>30</v>
      </c>
      <c r="N333" s="226" t="s">
        <v>46</v>
      </c>
      <c r="O333" s="82"/>
      <c r="P333" s="227">
        <f>O333*H333</f>
        <v>0</v>
      </c>
      <c r="Q333" s="227">
        <v>0</v>
      </c>
      <c r="R333" s="227">
        <f>Q333*H333</f>
        <v>0</v>
      </c>
      <c r="S333" s="227">
        <v>0.28499999999999998</v>
      </c>
      <c r="T333" s="228">
        <f>S333*H333</f>
        <v>0.28499999999999998</v>
      </c>
      <c r="AR333" s="229" t="s">
        <v>206</v>
      </c>
      <c r="AT333" s="229" t="s">
        <v>201</v>
      </c>
      <c r="AU333" s="229" t="s">
        <v>85</v>
      </c>
      <c r="AY333" s="16" t="s">
        <v>199</v>
      </c>
      <c r="BE333" s="230">
        <f>IF(N333="základní",J333,0)</f>
        <v>0</v>
      </c>
      <c r="BF333" s="230">
        <f>IF(N333="snížená",J333,0)</f>
        <v>0</v>
      </c>
      <c r="BG333" s="230">
        <f>IF(N333="zákl. přenesená",J333,0)</f>
        <v>0</v>
      </c>
      <c r="BH333" s="230">
        <f>IF(N333="sníž. přenesená",J333,0)</f>
        <v>0</v>
      </c>
      <c r="BI333" s="230">
        <f>IF(N333="nulová",J333,0)</f>
        <v>0</v>
      </c>
      <c r="BJ333" s="16" t="s">
        <v>83</v>
      </c>
      <c r="BK333" s="230">
        <f>ROUND(I333*H333,2)</f>
        <v>0</v>
      </c>
      <c r="BL333" s="16" t="s">
        <v>206</v>
      </c>
      <c r="BM333" s="229" t="s">
        <v>651</v>
      </c>
    </row>
    <row r="334" s="1" customFormat="1">
      <c r="B334" s="37"/>
      <c r="C334" s="38"/>
      <c r="D334" s="231" t="s">
        <v>208</v>
      </c>
      <c r="E334" s="38"/>
      <c r="F334" s="232" t="s">
        <v>652</v>
      </c>
      <c r="G334" s="38"/>
      <c r="H334" s="38"/>
      <c r="I334" s="144"/>
      <c r="J334" s="38"/>
      <c r="K334" s="38"/>
      <c r="L334" s="42"/>
      <c r="M334" s="233"/>
      <c r="N334" s="82"/>
      <c r="O334" s="82"/>
      <c r="P334" s="82"/>
      <c r="Q334" s="82"/>
      <c r="R334" s="82"/>
      <c r="S334" s="82"/>
      <c r="T334" s="83"/>
      <c r="AT334" s="16" t="s">
        <v>208</v>
      </c>
      <c r="AU334" s="16" t="s">
        <v>85</v>
      </c>
    </row>
    <row r="335" s="1" customFormat="1">
      <c r="B335" s="37"/>
      <c r="C335" s="38"/>
      <c r="D335" s="231" t="s">
        <v>210</v>
      </c>
      <c r="E335" s="38"/>
      <c r="F335" s="234" t="s">
        <v>636</v>
      </c>
      <c r="G335" s="38"/>
      <c r="H335" s="38"/>
      <c r="I335" s="144"/>
      <c r="J335" s="38"/>
      <c r="K335" s="38"/>
      <c r="L335" s="42"/>
      <c r="M335" s="233"/>
      <c r="N335" s="82"/>
      <c r="O335" s="82"/>
      <c r="P335" s="82"/>
      <c r="Q335" s="82"/>
      <c r="R335" s="82"/>
      <c r="S335" s="82"/>
      <c r="T335" s="83"/>
      <c r="AT335" s="16" t="s">
        <v>210</v>
      </c>
      <c r="AU335" s="16" t="s">
        <v>85</v>
      </c>
    </row>
    <row r="336" s="1" customFormat="1" ht="16.5" customHeight="1">
      <c r="B336" s="37"/>
      <c r="C336" s="218" t="s">
        <v>653</v>
      </c>
      <c r="D336" s="218" t="s">
        <v>201</v>
      </c>
      <c r="E336" s="219" t="s">
        <v>654</v>
      </c>
      <c r="F336" s="220" t="s">
        <v>655</v>
      </c>
      <c r="G336" s="221" t="s">
        <v>229</v>
      </c>
      <c r="H336" s="222">
        <v>240</v>
      </c>
      <c r="I336" s="223"/>
      <c r="J336" s="224">
        <f>ROUND(I336*H336,2)</f>
        <v>0</v>
      </c>
      <c r="K336" s="220" t="s">
        <v>205</v>
      </c>
      <c r="L336" s="42"/>
      <c r="M336" s="225" t="s">
        <v>30</v>
      </c>
      <c r="N336" s="226" t="s">
        <v>46</v>
      </c>
      <c r="O336" s="82"/>
      <c r="P336" s="227">
        <f>O336*H336</f>
        <v>0</v>
      </c>
      <c r="Q336" s="227">
        <v>0</v>
      </c>
      <c r="R336" s="227">
        <f>Q336*H336</f>
        <v>0</v>
      </c>
      <c r="S336" s="227">
        <v>0.092999999999999999</v>
      </c>
      <c r="T336" s="228">
        <f>S336*H336</f>
        <v>22.32</v>
      </c>
      <c r="AR336" s="229" t="s">
        <v>206</v>
      </c>
      <c r="AT336" s="229" t="s">
        <v>201</v>
      </c>
      <c r="AU336" s="229" t="s">
        <v>85</v>
      </c>
      <c r="AY336" s="16" t="s">
        <v>199</v>
      </c>
      <c r="BE336" s="230">
        <f>IF(N336="základní",J336,0)</f>
        <v>0</v>
      </c>
      <c r="BF336" s="230">
        <f>IF(N336="snížená",J336,0)</f>
        <v>0</v>
      </c>
      <c r="BG336" s="230">
        <f>IF(N336="zákl. přenesená",J336,0)</f>
        <v>0</v>
      </c>
      <c r="BH336" s="230">
        <f>IF(N336="sníž. přenesená",J336,0)</f>
        <v>0</v>
      </c>
      <c r="BI336" s="230">
        <f>IF(N336="nulová",J336,0)</f>
        <v>0</v>
      </c>
      <c r="BJ336" s="16" t="s">
        <v>83</v>
      </c>
      <c r="BK336" s="230">
        <f>ROUND(I336*H336,2)</f>
        <v>0</v>
      </c>
      <c r="BL336" s="16" t="s">
        <v>206</v>
      </c>
      <c r="BM336" s="229" t="s">
        <v>656</v>
      </c>
    </row>
    <row r="337" s="1" customFormat="1">
      <c r="B337" s="37"/>
      <c r="C337" s="38"/>
      <c r="D337" s="231" t="s">
        <v>208</v>
      </c>
      <c r="E337" s="38"/>
      <c r="F337" s="232" t="s">
        <v>657</v>
      </c>
      <c r="G337" s="38"/>
      <c r="H337" s="38"/>
      <c r="I337" s="144"/>
      <c r="J337" s="38"/>
      <c r="K337" s="38"/>
      <c r="L337" s="42"/>
      <c r="M337" s="233"/>
      <c r="N337" s="82"/>
      <c r="O337" s="82"/>
      <c r="P337" s="82"/>
      <c r="Q337" s="82"/>
      <c r="R337" s="82"/>
      <c r="S337" s="82"/>
      <c r="T337" s="83"/>
      <c r="AT337" s="16" t="s">
        <v>208</v>
      </c>
      <c r="AU337" s="16" t="s">
        <v>85</v>
      </c>
    </row>
    <row r="338" s="12" customFormat="1">
      <c r="B338" s="235"/>
      <c r="C338" s="236"/>
      <c r="D338" s="231" t="s">
        <v>214</v>
      </c>
      <c r="E338" s="237" t="s">
        <v>30</v>
      </c>
      <c r="F338" s="238" t="s">
        <v>658</v>
      </c>
      <c r="G338" s="236"/>
      <c r="H338" s="239">
        <v>240</v>
      </c>
      <c r="I338" s="240"/>
      <c r="J338" s="236"/>
      <c r="K338" s="236"/>
      <c r="L338" s="241"/>
      <c r="M338" s="242"/>
      <c r="N338" s="243"/>
      <c r="O338" s="243"/>
      <c r="P338" s="243"/>
      <c r="Q338" s="243"/>
      <c r="R338" s="243"/>
      <c r="S338" s="243"/>
      <c r="T338" s="244"/>
      <c r="AT338" s="245" t="s">
        <v>214</v>
      </c>
      <c r="AU338" s="245" t="s">
        <v>85</v>
      </c>
      <c r="AV338" s="12" t="s">
        <v>85</v>
      </c>
      <c r="AW338" s="12" t="s">
        <v>36</v>
      </c>
      <c r="AX338" s="12" t="s">
        <v>83</v>
      </c>
      <c r="AY338" s="245" t="s">
        <v>199</v>
      </c>
    </row>
    <row r="339" s="11" customFormat="1" ht="22.8" customHeight="1">
      <c r="B339" s="202"/>
      <c r="C339" s="203"/>
      <c r="D339" s="204" t="s">
        <v>74</v>
      </c>
      <c r="E339" s="216" t="s">
        <v>232</v>
      </c>
      <c r="F339" s="216" t="s">
        <v>233</v>
      </c>
      <c r="G339" s="203"/>
      <c r="H339" s="203"/>
      <c r="I339" s="206"/>
      <c r="J339" s="217">
        <f>BK339</f>
        <v>0</v>
      </c>
      <c r="K339" s="203"/>
      <c r="L339" s="208"/>
      <c r="M339" s="209"/>
      <c r="N339" s="210"/>
      <c r="O339" s="210"/>
      <c r="P339" s="211">
        <f>SUM(P340:P443)</f>
        <v>0</v>
      </c>
      <c r="Q339" s="210"/>
      <c r="R339" s="211">
        <f>SUM(R340:R443)</f>
        <v>0</v>
      </c>
      <c r="S339" s="210"/>
      <c r="T339" s="212">
        <f>SUM(T340:T443)</f>
        <v>0</v>
      </c>
      <c r="AR339" s="213" t="s">
        <v>83</v>
      </c>
      <c r="AT339" s="214" t="s">
        <v>74</v>
      </c>
      <c r="AU339" s="214" t="s">
        <v>83</v>
      </c>
      <c r="AY339" s="213" t="s">
        <v>199</v>
      </c>
      <c r="BK339" s="215">
        <f>SUM(BK340:BK443)</f>
        <v>0</v>
      </c>
    </row>
    <row r="340" s="1" customFormat="1" ht="16.5" customHeight="1">
      <c r="B340" s="37"/>
      <c r="C340" s="218" t="s">
        <v>659</v>
      </c>
      <c r="D340" s="218" t="s">
        <v>201</v>
      </c>
      <c r="E340" s="219" t="s">
        <v>660</v>
      </c>
      <c r="F340" s="220" t="s">
        <v>661</v>
      </c>
      <c r="G340" s="221" t="s">
        <v>236</v>
      </c>
      <c r="H340" s="222">
        <v>12.6</v>
      </c>
      <c r="I340" s="223"/>
      <c r="J340" s="224">
        <f>ROUND(I340*H340,2)</f>
        <v>0</v>
      </c>
      <c r="K340" s="220" t="s">
        <v>205</v>
      </c>
      <c r="L340" s="42"/>
      <c r="M340" s="225" t="s">
        <v>30</v>
      </c>
      <c r="N340" s="226" t="s">
        <v>46</v>
      </c>
      <c r="O340" s="82"/>
      <c r="P340" s="227">
        <f>O340*H340</f>
        <v>0</v>
      </c>
      <c r="Q340" s="227">
        <v>0</v>
      </c>
      <c r="R340" s="227">
        <f>Q340*H340</f>
        <v>0</v>
      </c>
      <c r="S340" s="227">
        <v>0</v>
      </c>
      <c r="T340" s="228">
        <f>S340*H340</f>
        <v>0</v>
      </c>
      <c r="AR340" s="229" t="s">
        <v>206</v>
      </c>
      <c r="AT340" s="229" t="s">
        <v>201</v>
      </c>
      <c r="AU340" s="229" t="s">
        <v>85</v>
      </c>
      <c r="AY340" s="16" t="s">
        <v>199</v>
      </c>
      <c r="BE340" s="230">
        <f>IF(N340="základní",J340,0)</f>
        <v>0</v>
      </c>
      <c r="BF340" s="230">
        <f>IF(N340="snížená",J340,0)</f>
        <v>0</v>
      </c>
      <c r="BG340" s="230">
        <f>IF(N340="zákl. přenesená",J340,0)</f>
        <v>0</v>
      </c>
      <c r="BH340" s="230">
        <f>IF(N340="sníž. přenesená",J340,0)</f>
        <v>0</v>
      </c>
      <c r="BI340" s="230">
        <f>IF(N340="nulová",J340,0)</f>
        <v>0</v>
      </c>
      <c r="BJ340" s="16" t="s">
        <v>83</v>
      </c>
      <c r="BK340" s="230">
        <f>ROUND(I340*H340,2)</f>
        <v>0</v>
      </c>
      <c r="BL340" s="16" t="s">
        <v>206</v>
      </c>
      <c r="BM340" s="229" t="s">
        <v>662</v>
      </c>
    </row>
    <row r="341" s="1" customFormat="1">
      <c r="B341" s="37"/>
      <c r="C341" s="38"/>
      <c r="D341" s="231" t="s">
        <v>208</v>
      </c>
      <c r="E341" s="38"/>
      <c r="F341" s="232" t="s">
        <v>663</v>
      </c>
      <c r="G341" s="38"/>
      <c r="H341" s="38"/>
      <c r="I341" s="144"/>
      <c r="J341" s="38"/>
      <c r="K341" s="38"/>
      <c r="L341" s="42"/>
      <c r="M341" s="233"/>
      <c r="N341" s="82"/>
      <c r="O341" s="82"/>
      <c r="P341" s="82"/>
      <c r="Q341" s="82"/>
      <c r="R341" s="82"/>
      <c r="S341" s="82"/>
      <c r="T341" s="83"/>
      <c r="AT341" s="16" t="s">
        <v>208</v>
      </c>
      <c r="AU341" s="16" t="s">
        <v>85</v>
      </c>
    </row>
    <row r="342" s="1" customFormat="1">
      <c r="B342" s="37"/>
      <c r="C342" s="38"/>
      <c r="D342" s="231" t="s">
        <v>210</v>
      </c>
      <c r="E342" s="38"/>
      <c r="F342" s="234" t="s">
        <v>664</v>
      </c>
      <c r="G342" s="38"/>
      <c r="H342" s="38"/>
      <c r="I342" s="144"/>
      <c r="J342" s="38"/>
      <c r="K342" s="38"/>
      <c r="L342" s="42"/>
      <c r="M342" s="233"/>
      <c r="N342" s="82"/>
      <c r="O342" s="82"/>
      <c r="P342" s="82"/>
      <c r="Q342" s="82"/>
      <c r="R342" s="82"/>
      <c r="S342" s="82"/>
      <c r="T342" s="83"/>
      <c r="AT342" s="16" t="s">
        <v>210</v>
      </c>
      <c r="AU342" s="16" t="s">
        <v>85</v>
      </c>
    </row>
    <row r="343" s="12" customFormat="1">
      <c r="B343" s="235"/>
      <c r="C343" s="236"/>
      <c r="D343" s="231" t="s">
        <v>214</v>
      </c>
      <c r="E343" s="237" t="s">
        <v>30</v>
      </c>
      <c r="F343" s="238" t="s">
        <v>665</v>
      </c>
      <c r="G343" s="236"/>
      <c r="H343" s="239">
        <v>12.6</v>
      </c>
      <c r="I343" s="240"/>
      <c r="J343" s="236"/>
      <c r="K343" s="236"/>
      <c r="L343" s="241"/>
      <c r="M343" s="242"/>
      <c r="N343" s="243"/>
      <c r="O343" s="243"/>
      <c r="P343" s="243"/>
      <c r="Q343" s="243"/>
      <c r="R343" s="243"/>
      <c r="S343" s="243"/>
      <c r="T343" s="244"/>
      <c r="AT343" s="245" t="s">
        <v>214</v>
      </c>
      <c r="AU343" s="245" t="s">
        <v>85</v>
      </c>
      <c r="AV343" s="12" t="s">
        <v>85</v>
      </c>
      <c r="AW343" s="12" t="s">
        <v>36</v>
      </c>
      <c r="AX343" s="12" t="s">
        <v>83</v>
      </c>
      <c r="AY343" s="245" t="s">
        <v>199</v>
      </c>
    </row>
    <row r="344" s="1" customFormat="1" ht="16.5" customHeight="1">
      <c r="B344" s="37"/>
      <c r="C344" s="218" t="s">
        <v>666</v>
      </c>
      <c r="D344" s="218" t="s">
        <v>201</v>
      </c>
      <c r="E344" s="219" t="s">
        <v>667</v>
      </c>
      <c r="F344" s="220" t="s">
        <v>668</v>
      </c>
      <c r="G344" s="221" t="s">
        <v>236</v>
      </c>
      <c r="H344" s="222">
        <v>4.29</v>
      </c>
      <c r="I344" s="223"/>
      <c r="J344" s="224">
        <f>ROUND(I344*H344,2)</f>
        <v>0</v>
      </c>
      <c r="K344" s="220" t="s">
        <v>205</v>
      </c>
      <c r="L344" s="42"/>
      <c r="M344" s="225" t="s">
        <v>30</v>
      </c>
      <c r="N344" s="226" t="s">
        <v>46</v>
      </c>
      <c r="O344" s="82"/>
      <c r="P344" s="227">
        <f>O344*H344</f>
        <v>0</v>
      </c>
      <c r="Q344" s="227">
        <v>0</v>
      </c>
      <c r="R344" s="227">
        <f>Q344*H344</f>
        <v>0</v>
      </c>
      <c r="S344" s="227">
        <v>0</v>
      </c>
      <c r="T344" s="228">
        <f>S344*H344</f>
        <v>0</v>
      </c>
      <c r="AR344" s="229" t="s">
        <v>206</v>
      </c>
      <c r="AT344" s="229" t="s">
        <v>201</v>
      </c>
      <c r="AU344" s="229" t="s">
        <v>85</v>
      </c>
      <c r="AY344" s="16" t="s">
        <v>199</v>
      </c>
      <c r="BE344" s="230">
        <f>IF(N344="základní",J344,0)</f>
        <v>0</v>
      </c>
      <c r="BF344" s="230">
        <f>IF(N344="snížená",J344,0)</f>
        <v>0</v>
      </c>
      <c r="BG344" s="230">
        <f>IF(N344="zákl. přenesená",J344,0)</f>
        <v>0</v>
      </c>
      <c r="BH344" s="230">
        <f>IF(N344="sníž. přenesená",J344,0)</f>
        <v>0</v>
      </c>
      <c r="BI344" s="230">
        <f>IF(N344="nulová",J344,0)</f>
        <v>0</v>
      </c>
      <c r="BJ344" s="16" t="s">
        <v>83</v>
      </c>
      <c r="BK344" s="230">
        <f>ROUND(I344*H344,2)</f>
        <v>0</v>
      </c>
      <c r="BL344" s="16" t="s">
        <v>206</v>
      </c>
      <c r="BM344" s="229" t="s">
        <v>669</v>
      </c>
    </row>
    <row r="345" s="1" customFormat="1">
      <c r="B345" s="37"/>
      <c r="C345" s="38"/>
      <c r="D345" s="231" t="s">
        <v>208</v>
      </c>
      <c r="E345" s="38"/>
      <c r="F345" s="232" t="s">
        <v>670</v>
      </c>
      <c r="G345" s="38"/>
      <c r="H345" s="38"/>
      <c r="I345" s="144"/>
      <c r="J345" s="38"/>
      <c r="K345" s="38"/>
      <c r="L345" s="42"/>
      <c r="M345" s="233"/>
      <c r="N345" s="82"/>
      <c r="O345" s="82"/>
      <c r="P345" s="82"/>
      <c r="Q345" s="82"/>
      <c r="R345" s="82"/>
      <c r="S345" s="82"/>
      <c r="T345" s="83"/>
      <c r="AT345" s="16" t="s">
        <v>208</v>
      </c>
      <c r="AU345" s="16" t="s">
        <v>85</v>
      </c>
    </row>
    <row r="346" s="1" customFormat="1">
      <c r="B346" s="37"/>
      <c r="C346" s="38"/>
      <c r="D346" s="231" t="s">
        <v>210</v>
      </c>
      <c r="E346" s="38"/>
      <c r="F346" s="234" t="s">
        <v>664</v>
      </c>
      <c r="G346" s="38"/>
      <c r="H346" s="38"/>
      <c r="I346" s="144"/>
      <c r="J346" s="38"/>
      <c r="K346" s="38"/>
      <c r="L346" s="42"/>
      <c r="M346" s="233"/>
      <c r="N346" s="82"/>
      <c r="O346" s="82"/>
      <c r="P346" s="82"/>
      <c r="Q346" s="82"/>
      <c r="R346" s="82"/>
      <c r="S346" s="82"/>
      <c r="T346" s="83"/>
      <c r="AT346" s="16" t="s">
        <v>210</v>
      </c>
      <c r="AU346" s="16" t="s">
        <v>85</v>
      </c>
    </row>
    <row r="347" s="12" customFormat="1">
      <c r="B347" s="235"/>
      <c r="C347" s="236"/>
      <c r="D347" s="231" t="s">
        <v>214</v>
      </c>
      <c r="E347" s="237" t="s">
        <v>30</v>
      </c>
      <c r="F347" s="238" t="s">
        <v>671</v>
      </c>
      <c r="G347" s="236"/>
      <c r="H347" s="239">
        <v>4.0800000000000001</v>
      </c>
      <c r="I347" s="240"/>
      <c r="J347" s="236"/>
      <c r="K347" s="236"/>
      <c r="L347" s="241"/>
      <c r="M347" s="242"/>
      <c r="N347" s="243"/>
      <c r="O347" s="243"/>
      <c r="P347" s="243"/>
      <c r="Q347" s="243"/>
      <c r="R347" s="243"/>
      <c r="S347" s="243"/>
      <c r="T347" s="244"/>
      <c r="AT347" s="245" t="s">
        <v>214</v>
      </c>
      <c r="AU347" s="245" t="s">
        <v>85</v>
      </c>
      <c r="AV347" s="12" t="s">
        <v>85</v>
      </c>
      <c r="AW347" s="12" t="s">
        <v>36</v>
      </c>
      <c r="AX347" s="12" t="s">
        <v>75</v>
      </c>
      <c r="AY347" s="245" t="s">
        <v>199</v>
      </c>
    </row>
    <row r="348" s="12" customFormat="1">
      <c r="B348" s="235"/>
      <c r="C348" s="236"/>
      <c r="D348" s="231" t="s">
        <v>214</v>
      </c>
      <c r="E348" s="237" t="s">
        <v>30</v>
      </c>
      <c r="F348" s="238" t="s">
        <v>672</v>
      </c>
      <c r="G348" s="236"/>
      <c r="H348" s="239">
        <v>0.20999999999999999</v>
      </c>
      <c r="I348" s="240"/>
      <c r="J348" s="236"/>
      <c r="K348" s="236"/>
      <c r="L348" s="241"/>
      <c r="M348" s="242"/>
      <c r="N348" s="243"/>
      <c r="O348" s="243"/>
      <c r="P348" s="243"/>
      <c r="Q348" s="243"/>
      <c r="R348" s="243"/>
      <c r="S348" s="243"/>
      <c r="T348" s="244"/>
      <c r="AT348" s="245" t="s">
        <v>214</v>
      </c>
      <c r="AU348" s="245" t="s">
        <v>85</v>
      </c>
      <c r="AV348" s="12" t="s">
        <v>85</v>
      </c>
      <c r="AW348" s="12" t="s">
        <v>36</v>
      </c>
      <c r="AX348" s="12" t="s">
        <v>75</v>
      </c>
      <c r="AY348" s="245" t="s">
        <v>199</v>
      </c>
    </row>
    <row r="349" s="13" customFormat="1">
      <c r="B349" s="246"/>
      <c r="C349" s="247"/>
      <c r="D349" s="231" t="s">
        <v>214</v>
      </c>
      <c r="E349" s="248" t="s">
        <v>30</v>
      </c>
      <c r="F349" s="249" t="s">
        <v>216</v>
      </c>
      <c r="G349" s="247"/>
      <c r="H349" s="250">
        <v>4.29</v>
      </c>
      <c r="I349" s="251"/>
      <c r="J349" s="247"/>
      <c r="K349" s="247"/>
      <c r="L349" s="252"/>
      <c r="M349" s="253"/>
      <c r="N349" s="254"/>
      <c r="O349" s="254"/>
      <c r="P349" s="254"/>
      <c r="Q349" s="254"/>
      <c r="R349" s="254"/>
      <c r="S349" s="254"/>
      <c r="T349" s="255"/>
      <c r="AT349" s="256" t="s">
        <v>214</v>
      </c>
      <c r="AU349" s="256" t="s">
        <v>85</v>
      </c>
      <c r="AV349" s="13" t="s">
        <v>206</v>
      </c>
      <c r="AW349" s="13" t="s">
        <v>4</v>
      </c>
      <c r="AX349" s="13" t="s">
        <v>83</v>
      </c>
      <c r="AY349" s="256" t="s">
        <v>199</v>
      </c>
    </row>
    <row r="350" s="1" customFormat="1" ht="16.5" customHeight="1">
      <c r="B350" s="37"/>
      <c r="C350" s="218" t="s">
        <v>673</v>
      </c>
      <c r="D350" s="218" t="s">
        <v>201</v>
      </c>
      <c r="E350" s="219" t="s">
        <v>674</v>
      </c>
      <c r="F350" s="220" t="s">
        <v>675</v>
      </c>
      <c r="G350" s="221" t="s">
        <v>236</v>
      </c>
      <c r="H350" s="222">
        <v>22.32</v>
      </c>
      <c r="I350" s="223"/>
      <c r="J350" s="224">
        <f>ROUND(I350*H350,2)</f>
        <v>0</v>
      </c>
      <c r="K350" s="220" t="s">
        <v>205</v>
      </c>
      <c r="L350" s="42"/>
      <c r="M350" s="225" t="s">
        <v>30</v>
      </c>
      <c r="N350" s="226" t="s">
        <v>46</v>
      </c>
      <c r="O350" s="82"/>
      <c r="P350" s="227">
        <f>O350*H350</f>
        <v>0</v>
      </c>
      <c r="Q350" s="227">
        <v>0</v>
      </c>
      <c r="R350" s="227">
        <f>Q350*H350</f>
        <v>0</v>
      </c>
      <c r="S350" s="227">
        <v>0</v>
      </c>
      <c r="T350" s="228">
        <f>S350*H350</f>
        <v>0</v>
      </c>
      <c r="AR350" s="229" t="s">
        <v>206</v>
      </c>
      <c r="AT350" s="229" t="s">
        <v>201</v>
      </c>
      <c r="AU350" s="229" t="s">
        <v>85</v>
      </c>
      <c r="AY350" s="16" t="s">
        <v>199</v>
      </c>
      <c r="BE350" s="230">
        <f>IF(N350="základní",J350,0)</f>
        <v>0</v>
      </c>
      <c r="BF350" s="230">
        <f>IF(N350="snížená",J350,0)</f>
        <v>0</v>
      </c>
      <c r="BG350" s="230">
        <f>IF(N350="zákl. přenesená",J350,0)</f>
        <v>0</v>
      </c>
      <c r="BH350" s="230">
        <f>IF(N350="sníž. přenesená",J350,0)</f>
        <v>0</v>
      </c>
      <c r="BI350" s="230">
        <f>IF(N350="nulová",J350,0)</f>
        <v>0</v>
      </c>
      <c r="BJ350" s="16" t="s">
        <v>83</v>
      </c>
      <c r="BK350" s="230">
        <f>ROUND(I350*H350,2)</f>
        <v>0</v>
      </c>
      <c r="BL350" s="16" t="s">
        <v>206</v>
      </c>
      <c r="BM350" s="229" t="s">
        <v>676</v>
      </c>
    </row>
    <row r="351" s="1" customFormat="1">
      <c r="B351" s="37"/>
      <c r="C351" s="38"/>
      <c r="D351" s="231" t="s">
        <v>208</v>
      </c>
      <c r="E351" s="38"/>
      <c r="F351" s="232" t="s">
        <v>677</v>
      </c>
      <c r="G351" s="38"/>
      <c r="H351" s="38"/>
      <c r="I351" s="144"/>
      <c r="J351" s="38"/>
      <c r="K351" s="38"/>
      <c r="L351" s="42"/>
      <c r="M351" s="233"/>
      <c r="N351" s="82"/>
      <c r="O351" s="82"/>
      <c r="P351" s="82"/>
      <c r="Q351" s="82"/>
      <c r="R351" s="82"/>
      <c r="S351" s="82"/>
      <c r="T351" s="83"/>
      <c r="AT351" s="16" t="s">
        <v>208</v>
      </c>
      <c r="AU351" s="16" t="s">
        <v>85</v>
      </c>
    </row>
    <row r="352" s="1" customFormat="1">
      <c r="B352" s="37"/>
      <c r="C352" s="38"/>
      <c r="D352" s="231" t="s">
        <v>210</v>
      </c>
      <c r="E352" s="38"/>
      <c r="F352" s="234" t="s">
        <v>664</v>
      </c>
      <c r="G352" s="38"/>
      <c r="H352" s="38"/>
      <c r="I352" s="144"/>
      <c r="J352" s="38"/>
      <c r="K352" s="38"/>
      <c r="L352" s="42"/>
      <c r="M352" s="233"/>
      <c r="N352" s="82"/>
      <c r="O352" s="82"/>
      <c r="P352" s="82"/>
      <c r="Q352" s="82"/>
      <c r="R352" s="82"/>
      <c r="S352" s="82"/>
      <c r="T352" s="83"/>
      <c r="AT352" s="16" t="s">
        <v>210</v>
      </c>
      <c r="AU352" s="16" t="s">
        <v>85</v>
      </c>
    </row>
    <row r="353" s="12" customFormat="1">
      <c r="B353" s="235"/>
      <c r="C353" s="236"/>
      <c r="D353" s="231" t="s">
        <v>214</v>
      </c>
      <c r="E353" s="237" t="s">
        <v>30</v>
      </c>
      <c r="F353" s="238" t="s">
        <v>678</v>
      </c>
      <c r="G353" s="236"/>
      <c r="H353" s="239">
        <v>22.32</v>
      </c>
      <c r="I353" s="240"/>
      <c r="J353" s="236"/>
      <c r="K353" s="236"/>
      <c r="L353" s="241"/>
      <c r="M353" s="242"/>
      <c r="N353" s="243"/>
      <c r="O353" s="243"/>
      <c r="P353" s="243"/>
      <c r="Q353" s="243"/>
      <c r="R353" s="243"/>
      <c r="S353" s="243"/>
      <c r="T353" s="244"/>
      <c r="AT353" s="245" t="s">
        <v>214</v>
      </c>
      <c r="AU353" s="245" t="s">
        <v>85</v>
      </c>
      <c r="AV353" s="12" t="s">
        <v>85</v>
      </c>
      <c r="AW353" s="12" t="s">
        <v>36</v>
      </c>
      <c r="AX353" s="12" t="s">
        <v>83</v>
      </c>
      <c r="AY353" s="245" t="s">
        <v>199</v>
      </c>
    </row>
    <row r="354" s="1" customFormat="1" ht="16.5" customHeight="1">
      <c r="B354" s="37"/>
      <c r="C354" s="218" t="s">
        <v>679</v>
      </c>
      <c r="D354" s="218" t="s">
        <v>201</v>
      </c>
      <c r="E354" s="219" t="s">
        <v>680</v>
      </c>
      <c r="F354" s="220" t="s">
        <v>681</v>
      </c>
      <c r="G354" s="221" t="s">
        <v>236</v>
      </c>
      <c r="H354" s="222">
        <v>2322.5790000000002</v>
      </c>
      <c r="I354" s="223"/>
      <c r="J354" s="224">
        <f>ROUND(I354*H354,2)</f>
        <v>0</v>
      </c>
      <c r="K354" s="220" t="s">
        <v>205</v>
      </c>
      <c r="L354" s="42"/>
      <c r="M354" s="225" t="s">
        <v>30</v>
      </c>
      <c r="N354" s="226" t="s">
        <v>46</v>
      </c>
      <c r="O354" s="82"/>
      <c r="P354" s="227">
        <f>O354*H354</f>
        <v>0</v>
      </c>
      <c r="Q354" s="227">
        <v>0</v>
      </c>
      <c r="R354" s="227">
        <f>Q354*H354</f>
        <v>0</v>
      </c>
      <c r="S354" s="227">
        <v>0</v>
      </c>
      <c r="T354" s="228">
        <f>S354*H354</f>
        <v>0</v>
      </c>
      <c r="AR354" s="229" t="s">
        <v>206</v>
      </c>
      <c r="AT354" s="229" t="s">
        <v>201</v>
      </c>
      <c r="AU354" s="229" t="s">
        <v>85</v>
      </c>
      <c r="AY354" s="16" t="s">
        <v>199</v>
      </c>
      <c r="BE354" s="230">
        <f>IF(N354="základní",J354,0)</f>
        <v>0</v>
      </c>
      <c r="BF354" s="230">
        <f>IF(N354="snížená",J354,0)</f>
        <v>0</v>
      </c>
      <c r="BG354" s="230">
        <f>IF(N354="zákl. přenesená",J354,0)</f>
        <v>0</v>
      </c>
      <c r="BH354" s="230">
        <f>IF(N354="sníž. přenesená",J354,0)</f>
        <v>0</v>
      </c>
      <c r="BI354" s="230">
        <f>IF(N354="nulová",J354,0)</f>
        <v>0</v>
      </c>
      <c r="BJ354" s="16" t="s">
        <v>83</v>
      </c>
      <c r="BK354" s="230">
        <f>ROUND(I354*H354,2)</f>
        <v>0</v>
      </c>
      <c r="BL354" s="16" t="s">
        <v>206</v>
      </c>
      <c r="BM354" s="229" t="s">
        <v>682</v>
      </c>
    </row>
    <row r="355" s="1" customFormat="1">
      <c r="B355" s="37"/>
      <c r="C355" s="38"/>
      <c r="D355" s="231" t="s">
        <v>208</v>
      </c>
      <c r="E355" s="38"/>
      <c r="F355" s="232" t="s">
        <v>683</v>
      </c>
      <c r="G355" s="38"/>
      <c r="H355" s="38"/>
      <c r="I355" s="144"/>
      <c r="J355" s="38"/>
      <c r="K355" s="38"/>
      <c r="L355" s="42"/>
      <c r="M355" s="233"/>
      <c r="N355" s="82"/>
      <c r="O355" s="82"/>
      <c r="P355" s="82"/>
      <c r="Q355" s="82"/>
      <c r="R355" s="82"/>
      <c r="S355" s="82"/>
      <c r="T355" s="83"/>
      <c r="AT355" s="16" t="s">
        <v>208</v>
      </c>
      <c r="AU355" s="16" t="s">
        <v>85</v>
      </c>
    </row>
    <row r="356" s="1" customFormat="1">
      <c r="B356" s="37"/>
      <c r="C356" s="38"/>
      <c r="D356" s="231" t="s">
        <v>210</v>
      </c>
      <c r="E356" s="38"/>
      <c r="F356" s="234" t="s">
        <v>239</v>
      </c>
      <c r="G356" s="38"/>
      <c r="H356" s="38"/>
      <c r="I356" s="144"/>
      <c r="J356" s="38"/>
      <c r="K356" s="38"/>
      <c r="L356" s="42"/>
      <c r="M356" s="233"/>
      <c r="N356" s="82"/>
      <c r="O356" s="82"/>
      <c r="P356" s="82"/>
      <c r="Q356" s="82"/>
      <c r="R356" s="82"/>
      <c r="S356" s="82"/>
      <c r="T356" s="83"/>
      <c r="AT356" s="16" t="s">
        <v>210</v>
      </c>
      <c r="AU356" s="16" t="s">
        <v>85</v>
      </c>
    </row>
    <row r="357" s="12" customFormat="1">
      <c r="B357" s="235"/>
      <c r="C357" s="236"/>
      <c r="D357" s="231" t="s">
        <v>214</v>
      </c>
      <c r="E357" s="237" t="s">
        <v>30</v>
      </c>
      <c r="F357" s="238" t="s">
        <v>684</v>
      </c>
      <c r="G357" s="236"/>
      <c r="H357" s="239">
        <v>1268</v>
      </c>
      <c r="I357" s="240"/>
      <c r="J357" s="236"/>
      <c r="K357" s="236"/>
      <c r="L357" s="241"/>
      <c r="M357" s="242"/>
      <c r="N357" s="243"/>
      <c r="O357" s="243"/>
      <c r="P357" s="243"/>
      <c r="Q357" s="243"/>
      <c r="R357" s="243"/>
      <c r="S357" s="243"/>
      <c r="T357" s="244"/>
      <c r="AT357" s="245" t="s">
        <v>214</v>
      </c>
      <c r="AU357" s="245" t="s">
        <v>85</v>
      </c>
      <c r="AV357" s="12" t="s">
        <v>85</v>
      </c>
      <c r="AW357" s="12" t="s">
        <v>36</v>
      </c>
      <c r="AX357" s="12" t="s">
        <v>75</v>
      </c>
      <c r="AY357" s="245" t="s">
        <v>199</v>
      </c>
    </row>
    <row r="358" s="12" customFormat="1">
      <c r="B358" s="235"/>
      <c r="C358" s="236"/>
      <c r="D358" s="231" t="s">
        <v>214</v>
      </c>
      <c r="E358" s="237" t="s">
        <v>30</v>
      </c>
      <c r="F358" s="238" t="s">
        <v>685</v>
      </c>
      <c r="G358" s="236"/>
      <c r="H358" s="239">
        <v>961.73900000000003</v>
      </c>
      <c r="I358" s="240"/>
      <c r="J358" s="236"/>
      <c r="K358" s="236"/>
      <c r="L358" s="241"/>
      <c r="M358" s="242"/>
      <c r="N358" s="243"/>
      <c r="O358" s="243"/>
      <c r="P358" s="243"/>
      <c r="Q358" s="243"/>
      <c r="R358" s="243"/>
      <c r="S358" s="243"/>
      <c r="T358" s="244"/>
      <c r="AT358" s="245" t="s">
        <v>214</v>
      </c>
      <c r="AU358" s="245" t="s">
        <v>85</v>
      </c>
      <c r="AV358" s="12" t="s">
        <v>85</v>
      </c>
      <c r="AW358" s="12" t="s">
        <v>36</v>
      </c>
      <c r="AX358" s="12" t="s">
        <v>75</v>
      </c>
      <c r="AY358" s="245" t="s">
        <v>199</v>
      </c>
    </row>
    <row r="359" s="12" customFormat="1">
      <c r="B359" s="235"/>
      <c r="C359" s="236"/>
      <c r="D359" s="231" t="s">
        <v>214</v>
      </c>
      <c r="E359" s="237" t="s">
        <v>30</v>
      </c>
      <c r="F359" s="238" t="s">
        <v>686</v>
      </c>
      <c r="G359" s="236"/>
      <c r="H359" s="239">
        <v>92.840000000000003</v>
      </c>
      <c r="I359" s="240"/>
      <c r="J359" s="236"/>
      <c r="K359" s="236"/>
      <c r="L359" s="241"/>
      <c r="M359" s="242"/>
      <c r="N359" s="243"/>
      <c r="O359" s="243"/>
      <c r="P359" s="243"/>
      <c r="Q359" s="243"/>
      <c r="R359" s="243"/>
      <c r="S359" s="243"/>
      <c r="T359" s="244"/>
      <c r="AT359" s="245" t="s">
        <v>214</v>
      </c>
      <c r="AU359" s="245" t="s">
        <v>85</v>
      </c>
      <c r="AV359" s="12" t="s">
        <v>85</v>
      </c>
      <c r="AW359" s="12" t="s">
        <v>36</v>
      </c>
      <c r="AX359" s="12" t="s">
        <v>75</v>
      </c>
      <c r="AY359" s="245" t="s">
        <v>199</v>
      </c>
    </row>
    <row r="360" s="13" customFormat="1">
      <c r="B360" s="246"/>
      <c r="C360" s="247"/>
      <c r="D360" s="231" t="s">
        <v>214</v>
      </c>
      <c r="E360" s="248" t="s">
        <v>30</v>
      </c>
      <c r="F360" s="249" t="s">
        <v>216</v>
      </c>
      <c r="G360" s="247"/>
      <c r="H360" s="250">
        <v>2322.5790000000002</v>
      </c>
      <c r="I360" s="251"/>
      <c r="J360" s="247"/>
      <c r="K360" s="247"/>
      <c r="L360" s="252"/>
      <c r="M360" s="253"/>
      <c r="N360" s="254"/>
      <c r="O360" s="254"/>
      <c r="P360" s="254"/>
      <c r="Q360" s="254"/>
      <c r="R360" s="254"/>
      <c r="S360" s="254"/>
      <c r="T360" s="255"/>
      <c r="AT360" s="256" t="s">
        <v>214</v>
      </c>
      <c r="AU360" s="256" t="s">
        <v>85</v>
      </c>
      <c r="AV360" s="13" t="s">
        <v>206</v>
      </c>
      <c r="AW360" s="13" t="s">
        <v>4</v>
      </c>
      <c r="AX360" s="13" t="s">
        <v>83</v>
      </c>
      <c r="AY360" s="256" t="s">
        <v>199</v>
      </c>
    </row>
    <row r="361" s="1" customFormat="1" ht="16.5" customHeight="1">
      <c r="B361" s="37"/>
      <c r="C361" s="218" t="s">
        <v>687</v>
      </c>
      <c r="D361" s="218" t="s">
        <v>201</v>
      </c>
      <c r="E361" s="219" t="s">
        <v>688</v>
      </c>
      <c r="F361" s="220" t="s">
        <v>681</v>
      </c>
      <c r="G361" s="221" t="s">
        <v>236</v>
      </c>
      <c r="H361" s="222">
        <v>808.96000000000004</v>
      </c>
      <c r="I361" s="223"/>
      <c r="J361" s="224">
        <f>ROUND(I361*H361,2)</f>
        <v>0</v>
      </c>
      <c r="K361" s="220" t="s">
        <v>205</v>
      </c>
      <c r="L361" s="42"/>
      <c r="M361" s="225" t="s">
        <v>30</v>
      </c>
      <c r="N361" s="226" t="s">
        <v>46</v>
      </c>
      <c r="O361" s="82"/>
      <c r="P361" s="227">
        <f>O361*H361</f>
        <v>0</v>
      </c>
      <c r="Q361" s="227">
        <v>0</v>
      </c>
      <c r="R361" s="227">
        <f>Q361*H361</f>
        <v>0</v>
      </c>
      <c r="S361" s="227">
        <v>0</v>
      </c>
      <c r="T361" s="228">
        <f>S361*H361</f>
        <v>0</v>
      </c>
      <c r="AR361" s="229" t="s">
        <v>206</v>
      </c>
      <c r="AT361" s="229" t="s">
        <v>201</v>
      </c>
      <c r="AU361" s="229" t="s">
        <v>85</v>
      </c>
      <c r="AY361" s="16" t="s">
        <v>199</v>
      </c>
      <c r="BE361" s="230">
        <f>IF(N361="základní",J361,0)</f>
        <v>0</v>
      </c>
      <c r="BF361" s="230">
        <f>IF(N361="snížená",J361,0)</f>
        <v>0</v>
      </c>
      <c r="BG361" s="230">
        <f>IF(N361="zákl. přenesená",J361,0)</f>
        <v>0</v>
      </c>
      <c r="BH361" s="230">
        <f>IF(N361="sníž. přenesená",J361,0)</f>
        <v>0</v>
      </c>
      <c r="BI361" s="230">
        <f>IF(N361="nulová",J361,0)</f>
        <v>0</v>
      </c>
      <c r="BJ361" s="16" t="s">
        <v>83</v>
      </c>
      <c r="BK361" s="230">
        <f>ROUND(I361*H361,2)</f>
        <v>0</v>
      </c>
      <c r="BL361" s="16" t="s">
        <v>206</v>
      </c>
      <c r="BM361" s="229" t="s">
        <v>689</v>
      </c>
    </row>
    <row r="362" s="1" customFormat="1">
      <c r="B362" s="37"/>
      <c r="C362" s="38"/>
      <c r="D362" s="231" t="s">
        <v>208</v>
      </c>
      <c r="E362" s="38"/>
      <c r="F362" s="232" t="s">
        <v>690</v>
      </c>
      <c r="G362" s="38"/>
      <c r="H362" s="38"/>
      <c r="I362" s="144"/>
      <c r="J362" s="38"/>
      <c r="K362" s="38"/>
      <c r="L362" s="42"/>
      <c r="M362" s="233"/>
      <c r="N362" s="82"/>
      <c r="O362" s="82"/>
      <c r="P362" s="82"/>
      <c r="Q362" s="82"/>
      <c r="R362" s="82"/>
      <c r="S362" s="82"/>
      <c r="T362" s="83"/>
      <c r="AT362" s="16" t="s">
        <v>208</v>
      </c>
      <c r="AU362" s="16" t="s">
        <v>85</v>
      </c>
    </row>
    <row r="363" s="1" customFormat="1">
      <c r="B363" s="37"/>
      <c r="C363" s="38"/>
      <c r="D363" s="231" t="s">
        <v>210</v>
      </c>
      <c r="E363" s="38"/>
      <c r="F363" s="234" t="s">
        <v>239</v>
      </c>
      <c r="G363" s="38"/>
      <c r="H363" s="38"/>
      <c r="I363" s="144"/>
      <c r="J363" s="38"/>
      <c r="K363" s="38"/>
      <c r="L363" s="42"/>
      <c r="M363" s="233"/>
      <c r="N363" s="82"/>
      <c r="O363" s="82"/>
      <c r="P363" s="82"/>
      <c r="Q363" s="82"/>
      <c r="R363" s="82"/>
      <c r="S363" s="82"/>
      <c r="T363" s="83"/>
      <c r="AT363" s="16" t="s">
        <v>210</v>
      </c>
      <c r="AU363" s="16" t="s">
        <v>85</v>
      </c>
    </row>
    <row r="364" s="12" customFormat="1">
      <c r="B364" s="235"/>
      <c r="C364" s="236"/>
      <c r="D364" s="231" t="s">
        <v>214</v>
      </c>
      <c r="E364" s="237" t="s">
        <v>30</v>
      </c>
      <c r="F364" s="238" t="s">
        <v>691</v>
      </c>
      <c r="G364" s="236"/>
      <c r="H364" s="239">
        <v>652.79999999999995</v>
      </c>
      <c r="I364" s="240"/>
      <c r="J364" s="236"/>
      <c r="K364" s="236"/>
      <c r="L364" s="241"/>
      <c r="M364" s="242"/>
      <c r="N364" s="243"/>
      <c r="O364" s="243"/>
      <c r="P364" s="243"/>
      <c r="Q364" s="243"/>
      <c r="R364" s="243"/>
      <c r="S364" s="243"/>
      <c r="T364" s="244"/>
      <c r="AT364" s="245" t="s">
        <v>214</v>
      </c>
      <c r="AU364" s="245" t="s">
        <v>85</v>
      </c>
      <c r="AV364" s="12" t="s">
        <v>85</v>
      </c>
      <c r="AW364" s="12" t="s">
        <v>36</v>
      </c>
      <c r="AX364" s="12" t="s">
        <v>75</v>
      </c>
      <c r="AY364" s="245" t="s">
        <v>199</v>
      </c>
    </row>
    <row r="365" s="12" customFormat="1">
      <c r="B365" s="235"/>
      <c r="C365" s="236"/>
      <c r="D365" s="231" t="s">
        <v>214</v>
      </c>
      <c r="E365" s="237" t="s">
        <v>30</v>
      </c>
      <c r="F365" s="238" t="s">
        <v>692</v>
      </c>
      <c r="G365" s="236"/>
      <c r="H365" s="239">
        <v>156.16</v>
      </c>
      <c r="I365" s="240"/>
      <c r="J365" s="236"/>
      <c r="K365" s="236"/>
      <c r="L365" s="241"/>
      <c r="M365" s="242"/>
      <c r="N365" s="243"/>
      <c r="O365" s="243"/>
      <c r="P365" s="243"/>
      <c r="Q365" s="243"/>
      <c r="R365" s="243"/>
      <c r="S365" s="243"/>
      <c r="T365" s="244"/>
      <c r="AT365" s="245" t="s">
        <v>214</v>
      </c>
      <c r="AU365" s="245" t="s">
        <v>85</v>
      </c>
      <c r="AV365" s="12" t="s">
        <v>85</v>
      </c>
      <c r="AW365" s="12" t="s">
        <v>36</v>
      </c>
      <c r="AX365" s="12" t="s">
        <v>75</v>
      </c>
      <c r="AY365" s="245" t="s">
        <v>199</v>
      </c>
    </row>
    <row r="366" s="13" customFormat="1">
      <c r="B366" s="246"/>
      <c r="C366" s="247"/>
      <c r="D366" s="231" t="s">
        <v>214</v>
      </c>
      <c r="E366" s="248" t="s">
        <v>30</v>
      </c>
      <c r="F366" s="249" t="s">
        <v>216</v>
      </c>
      <c r="G366" s="247"/>
      <c r="H366" s="250">
        <v>808.96000000000004</v>
      </c>
      <c r="I366" s="251"/>
      <c r="J366" s="247"/>
      <c r="K366" s="247"/>
      <c r="L366" s="252"/>
      <c r="M366" s="253"/>
      <c r="N366" s="254"/>
      <c r="O366" s="254"/>
      <c r="P366" s="254"/>
      <c r="Q366" s="254"/>
      <c r="R366" s="254"/>
      <c r="S366" s="254"/>
      <c r="T366" s="255"/>
      <c r="AT366" s="256" t="s">
        <v>214</v>
      </c>
      <c r="AU366" s="256" t="s">
        <v>85</v>
      </c>
      <c r="AV366" s="13" t="s">
        <v>206</v>
      </c>
      <c r="AW366" s="13" t="s">
        <v>4</v>
      </c>
      <c r="AX366" s="13" t="s">
        <v>83</v>
      </c>
      <c r="AY366" s="256" t="s">
        <v>199</v>
      </c>
    </row>
    <row r="367" s="1" customFormat="1" ht="16.5" customHeight="1">
      <c r="B367" s="37"/>
      <c r="C367" s="218" t="s">
        <v>693</v>
      </c>
      <c r="D367" s="218" t="s">
        <v>201</v>
      </c>
      <c r="E367" s="219" t="s">
        <v>694</v>
      </c>
      <c r="F367" s="220" t="s">
        <v>695</v>
      </c>
      <c r="G367" s="221" t="s">
        <v>236</v>
      </c>
      <c r="H367" s="222">
        <v>23225.790000000001</v>
      </c>
      <c r="I367" s="223"/>
      <c r="J367" s="224">
        <f>ROUND(I367*H367,2)</f>
        <v>0</v>
      </c>
      <c r="K367" s="220" t="s">
        <v>205</v>
      </c>
      <c r="L367" s="42"/>
      <c r="M367" s="225" t="s">
        <v>30</v>
      </c>
      <c r="N367" s="226" t="s">
        <v>46</v>
      </c>
      <c r="O367" s="82"/>
      <c r="P367" s="227">
        <f>O367*H367</f>
        <v>0</v>
      </c>
      <c r="Q367" s="227">
        <v>0</v>
      </c>
      <c r="R367" s="227">
        <f>Q367*H367</f>
        <v>0</v>
      </c>
      <c r="S367" s="227">
        <v>0</v>
      </c>
      <c r="T367" s="228">
        <f>S367*H367</f>
        <v>0</v>
      </c>
      <c r="AR367" s="229" t="s">
        <v>206</v>
      </c>
      <c r="AT367" s="229" t="s">
        <v>201</v>
      </c>
      <c r="AU367" s="229" t="s">
        <v>85</v>
      </c>
      <c r="AY367" s="16" t="s">
        <v>199</v>
      </c>
      <c r="BE367" s="230">
        <f>IF(N367="základní",J367,0)</f>
        <v>0</v>
      </c>
      <c r="BF367" s="230">
        <f>IF(N367="snížená",J367,0)</f>
        <v>0</v>
      </c>
      <c r="BG367" s="230">
        <f>IF(N367="zákl. přenesená",J367,0)</f>
        <v>0</v>
      </c>
      <c r="BH367" s="230">
        <f>IF(N367="sníž. přenesená",J367,0)</f>
        <v>0</v>
      </c>
      <c r="BI367" s="230">
        <f>IF(N367="nulová",J367,0)</f>
        <v>0</v>
      </c>
      <c r="BJ367" s="16" t="s">
        <v>83</v>
      </c>
      <c r="BK367" s="230">
        <f>ROUND(I367*H367,2)</f>
        <v>0</v>
      </c>
      <c r="BL367" s="16" t="s">
        <v>206</v>
      </c>
      <c r="BM367" s="229" t="s">
        <v>696</v>
      </c>
    </row>
    <row r="368" s="1" customFormat="1">
      <c r="B368" s="37"/>
      <c r="C368" s="38"/>
      <c r="D368" s="231" t="s">
        <v>208</v>
      </c>
      <c r="E368" s="38"/>
      <c r="F368" s="232" t="s">
        <v>246</v>
      </c>
      <c r="G368" s="38"/>
      <c r="H368" s="38"/>
      <c r="I368" s="144"/>
      <c r="J368" s="38"/>
      <c r="K368" s="38"/>
      <c r="L368" s="42"/>
      <c r="M368" s="233"/>
      <c r="N368" s="82"/>
      <c r="O368" s="82"/>
      <c r="P368" s="82"/>
      <c r="Q368" s="82"/>
      <c r="R368" s="82"/>
      <c r="S368" s="82"/>
      <c r="T368" s="83"/>
      <c r="AT368" s="16" t="s">
        <v>208</v>
      </c>
      <c r="AU368" s="16" t="s">
        <v>85</v>
      </c>
    </row>
    <row r="369" s="1" customFormat="1">
      <c r="B369" s="37"/>
      <c r="C369" s="38"/>
      <c r="D369" s="231" t="s">
        <v>210</v>
      </c>
      <c r="E369" s="38"/>
      <c r="F369" s="234" t="s">
        <v>239</v>
      </c>
      <c r="G369" s="38"/>
      <c r="H369" s="38"/>
      <c r="I369" s="144"/>
      <c r="J369" s="38"/>
      <c r="K369" s="38"/>
      <c r="L369" s="42"/>
      <c r="M369" s="233"/>
      <c r="N369" s="82"/>
      <c r="O369" s="82"/>
      <c r="P369" s="82"/>
      <c r="Q369" s="82"/>
      <c r="R369" s="82"/>
      <c r="S369" s="82"/>
      <c r="T369" s="83"/>
      <c r="AT369" s="16" t="s">
        <v>210</v>
      </c>
      <c r="AU369" s="16" t="s">
        <v>85</v>
      </c>
    </row>
    <row r="370" s="12" customFormat="1">
      <c r="B370" s="235"/>
      <c r="C370" s="236"/>
      <c r="D370" s="231" t="s">
        <v>214</v>
      </c>
      <c r="E370" s="237" t="s">
        <v>30</v>
      </c>
      <c r="F370" s="238" t="s">
        <v>684</v>
      </c>
      <c r="G370" s="236"/>
      <c r="H370" s="239">
        <v>1268</v>
      </c>
      <c r="I370" s="240"/>
      <c r="J370" s="236"/>
      <c r="K370" s="236"/>
      <c r="L370" s="241"/>
      <c r="M370" s="242"/>
      <c r="N370" s="243"/>
      <c r="O370" s="243"/>
      <c r="P370" s="243"/>
      <c r="Q370" s="243"/>
      <c r="R370" s="243"/>
      <c r="S370" s="243"/>
      <c r="T370" s="244"/>
      <c r="AT370" s="245" t="s">
        <v>214</v>
      </c>
      <c r="AU370" s="245" t="s">
        <v>85</v>
      </c>
      <c r="AV370" s="12" t="s">
        <v>85</v>
      </c>
      <c r="AW370" s="12" t="s">
        <v>36</v>
      </c>
      <c r="AX370" s="12" t="s">
        <v>75</v>
      </c>
      <c r="AY370" s="245" t="s">
        <v>199</v>
      </c>
    </row>
    <row r="371" s="12" customFormat="1">
      <c r="B371" s="235"/>
      <c r="C371" s="236"/>
      <c r="D371" s="231" t="s">
        <v>214</v>
      </c>
      <c r="E371" s="237" t="s">
        <v>30</v>
      </c>
      <c r="F371" s="238" t="s">
        <v>685</v>
      </c>
      <c r="G371" s="236"/>
      <c r="H371" s="239">
        <v>961.73900000000003</v>
      </c>
      <c r="I371" s="240"/>
      <c r="J371" s="236"/>
      <c r="K371" s="236"/>
      <c r="L371" s="241"/>
      <c r="M371" s="242"/>
      <c r="N371" s="243"/>
      <c r="O371" s="243"/>
      <c r="P371" s="243"/>
      <c r="Q371" s="243"/>
      <c r="R371" s="243"/>
      <c r="S371" s="243"/>
      <c r="T371" s="244"/>
      <c r="AT371" s="245" t="s">
        <v>214</v>
      </c>
      <c r="AU371" s="245" t="s">
        <v>85</v>
      </c>
      <c r="AV371" s="12" t="s">
        <v>85</v>
      </c>
      <c r="AW371" s="12" t="s">
        <v>36</v>
      </c>
      <c r="AX371" s="12" t="s">
        <v>75</v>
      </c>
      <c r="AY371" s="245" t="s">
        <v>199</v>
      </c>
    </row>
    <row r="372" s="12" customFormat="1">
      <c r="B372" s="235"/>
      <c r="C372" s="236"/>
      <c r="D372" s="231" t="s">
        <v>214</v>
      </c>
      <c r="E372" s="237" t="s">
        <v>30</v>
      </c>
      <c r="F372" s="238" t="s">
        <v>686</v>
      </c>
      <c r="G372" s="236"/>
      <c r="H372" s="239">
        <v>92.840000000000003</v>
      </c>
      <c r="I372" s="240"/>
      <c r="J372" s="236"/>
      <c r="K372" s="236"/>
      <c r="L372" s="241"/>
      <c r="M372" s="242"/>
      <c r="N372" s="243"/>
      <c r="O372" s="243"/>
      <c r="P372" s="243"/>
      <c r="Q372" s="243"/>
      <c r="R372" s="243"/>
      <c r="S372" s="243"/>
      <c r="T372" s="244"/>
      <c r="AT372" s="245" t="s">
        <v>214</v>
      </c>
      <c r="AU372" s="245" t="s">
        <v>85</v>
      </c>
      <c r="AV372" s="12" t="s">
        <v>85</v>
      </c>
      <c r="AW372" s="12" t="s">
        <v>36</v>
      </c>
      <c r="AX372" s="12" t="s">
        <v>75</v>
      </c>
      <c r="AY372" s="245" t="s">
        <v>199</v>
      </c>
    </row>
    <row r="373" s="13" customFormat="1">
      <c r="B373" s="246"/>
      <c r="C373" s="247"/>
      <c r="D373" s="231" t="s">
        <v>214</v>
      </c>
      <c r="E373" s="248" t="s">
        <v>30</v>
      </c>
      <c r="F373" s="249" t="s">
        <v>216</v>
      </c>
      <c r="G373" s="247"/>
      <c r="H373" s="250">
        <v>2322.5790000000002</v>
      </c>
      <c r="I373" s="251"/>
      <c r="J373" s="247"/>
      <c r="K373" s="247"/>
      <c r="L373" s="252"/>
      <c r="M373" s="253"/>
      <c r="N373" s="254"/>
      <c r="O373" s="254"/>
      <c r="P373" s="254"/>
      <c r="Q373" s="254"/>
      <c r="R373" s="254"/>
      <c r="S373" s="254"/>
      <c r="T373" s="255"/>
      <c r="AT373" s="256" t="s">
        <v>214</v>
      </c>
      <c r="AU373" s="256" t="s">
        <v>85</v>
      </c>
      <c r="AV373" s="13" t="s">
        <v>206</v>
      </c>
      <c r="AW373" s="13" t="s">
        <v>36</v>
      </c>
      <c r="AX373" s="13" t="s">
        <v>83</v>
      </c>
      <c r="AY373" s="256" t="s">
        <v>199</v>
      </c>
    </row>
    <row r="374" s="12" customFormat="1">
      <c r="B374" s="235"/>
      <c r="C374" s="236"/>
      <c r="D374" s="231" t="s">
        <v>214</v>
      </c>
      <c r="E374" s="236"/>
      <c r="F374" s="238" t="s">
        <v>697</v>
      </c>
      <c r="G374" s="236"/>
      <c r="H374" s="239">
        <v>23225.790000000001</v>
      </c>
      <c r="I374" s="240"/>
      <c r="J374" s="236"/>
      <c r="K374" s="236"/>
      <c r="L374" s="241"/>
      <c r="M374" s="242"/>
      <c r="N374" s="243"/>
      <c r="O374" s="243"/>
      <c r="P374" s="243"/>
      <c r="Q374" s="243"/>
      <c r="R374" s="243"/>
      <c r="S374" s="243"/>
      <c r="T374" s="244"/>
      <c r="AT374" s="245" t="s">
        <v>214</v>
      </c>
      <c r="AU374" s="245" t="s">
        <v>85</v>
      </c>
      <c r="AV374" s="12" t="s">
        <v>85</v>
      </c>
      <c r="AW374" s="12" t="s">
        <v>4</v>
      </c>
      <c r="AX374" s="12" t="s">
        <v>83</v>
      </c>
      <c r="AY374" s="245" t="s">
        <v>199</v>
      </c>
    </row>
    <row r="375" s="1" customFormat="1" ht="16.5" customHeight="1">
      <c r="B375" s="37"/>
      <c r="C375" s="218" t="s">
        <v>698</v>
      </c>
      <c r="D375" s="218" t="s">
        <v>201</v>
      </c>
      <c r="E375" s="219" t="s">
        <v>234</v>
      </c>
      <c r="F375" s="220" t="s">
        <v>235</v>
      </c>
      <c r="G375" s="221" t="s">
        <v>236</v>
      </c>
      <c r="H375" s="222">
        <v>330.03800000000001</v>
      </c>
      <c r="I375" s="223"/>
      <c r="J375" s="224">
        <f>ROUND(I375*H375,2)</f>
        <v>0</v>
      </c>
      <c r="K375" s="220" t="s">
        <v>205</v>
      </c>
      <c r="L375" s="42"/>
      <c r="M375" s="225" t="s">
        <v>30</v>
      </c>
      <c r="N375" s="226" t="s">
        <v>46</v>
      </c>
      <c r="O375" s="82"/>
      <c r="P375" s="227">
        <f>O375*H375</f>
        <v>0</v>
      </c>
      <c r="Q375" s="227">
        <v>0</v>
      </c>
      <c r="R375" s="227">
        <f>Q375*H375</f>
        <v>0</v>
      </c>
      <c r="S375" s="227">
        <v>0</v>
      </c>
      <c r="T375" s="228">
        <f>S375*H375</f>
        <v>0</v>
      </c>
      <c r="AR375" s="229" t="s">
        <v>206</v>
      </c>
      <c r="AT375" s="229" t="s">
        <v>201</v>
      </c>
      <c r="AU375" s="229" t="s">
        <v>85</v>
      </c>
      <c r="AY375" s="16" t="s">
        <v>199</v>
      </c>
      <c r="BE375" s="230">
        <f>IF(N375="základní",J375,0)</f>
        <v>0</v>
      </c>
      <c r="BF375" s="230">
        <f>IF(N375="snížená",J375,0)</f>
        <v>0</v>
      </c>
      <c r="BG375" s="230">
        <f>IF(N375="zákl. přenesená",J375,0)</f>
        <v>0</v>
      </c>
      <c r="BH375" s="230">
        <f>IF(N375="sníž. přenesená",J375,0)</f>
        <v>0</v>
      </c>
      <c r="BI375" s="230">
        <f>IF(N375="nulová",J375,0)</f>
        <v>0</v>
      </c>
      <c r="BJ375" s="16" t="s">
        <v>83</v>
      </c>
      <c r="BK375" s="230">
        <f>ROUND(I375*H375,2)</f>
        <v>0</v>
      </c>
      <c r="BL375" s="16" t="s">
        <v>206</v>
      </c>
      <c r="BM375" s="229" t="s">
        <v>699</v>
      </c>
    </row>
    <row r="376" s="1" customFormat="1">
      <c r="B376" s="37"/>
      <c r="C376" s="38"/>
      <c r="D376" s="231" t="s">
        <v>208</v>
      </c>
      <c r="E376" s="38"/>
      <c r="F376" s="232" t="s">
        <v>238</v>
      </c>
      <c r="G376" s="38"/>
      <c r="H376" s="38"/>
      <c r="I376" s="144"/>
      <c r="J376" s="38"/>
      <c r="K376" s="38"/>
      <c r="L376" s="42"/>
      <c r="M376" s="233"/>
      <c r="N376" s="82"/>
      <c r="O376" s="82"/>
      <c r="P376" s="82"/>
      <c r="Q376" s="82"/>
      <c r="R376" s="82"/>
      <c r="S376" s="82"/>
      <c r="T376" s="83"/>
      <c r="AT376" s="16" t="s">
        <v>208</v>
      </c>
      <c r="AU376" s="16" t="s">
        <v>85</v>
      </c>
    </row>
    <row r="377" s="1" customFormat="1">
      <c r="B377" s="37"/>
      <c r="C377" s="38"/>
      <c r="D377" s="231" t="s">
        <v>210</v>
      </c>
      <c r="E377" s="38"/>
      <c r="F377" s="234" t="s">
        <v>239</v>
      </c>
      <c r="G377" s="38"/>
      <c r="H377" s="38"/>
      <c r="I377" s="144"/>
      <c r="J377" s="38"/>
      <c r="K377" s="38"/>
      <c r="L377" s="42"/>
      <c r="M377" s="233"/>
      <c r="N377" s="82"/>
      <c r="O377" s="82"/>
      <c r="P377" s="82"/>
      <c r="Q377" s="82"/>
      <c r="R377" s="82"/>
      <c r="S377" s="82"/>
      <c r="T377" s="83"/>
      <c r="AT377" s="16" t="s">
        <v>210</v>
      </c>
      <c r="AU377" s="16" t="s">
        <v>85</v>
      </c>
    </row>
    <row r="378" s="12" customFormat="1">
      <c r="B378" s="235"/>
      <c r="C378" s="236"/>
      <c r="D378" s="231" t="s">
        <v>214</v>
      </c>
      <c r="E378" s="237" t="s">
        <v>30</v>
      </c>
      <c r="F378" s="238" t="s">
        <v>700</v>
      </c>
      <c r="G378" s="236"/>
      <c r="H378" s="239">
        <v>49.5</v>
      </c>
      <c r="I378" s="240"/>
      <c r="J378" s="236"/>
      <c r="K378" s="236"/>
      <c r="L378" s="241"/>
      <c r="M378" s="242"/>
      <c r="N378" s="243"/>
      <c r="O378" s="243"/>
      <c r="P378" s="243"/>
      <c r="Q378" s="243"/>
      <c r="R378" s="243"/>
      <c r="S378" s="243"/>
      <c r="T378" s="244"/>
      <c r="AT378" s="245" t="s">
        <v>214</v>
      </c>
      <c r="AU378" s="245" t="s">
        <v>85</v>
      </c>
      <c r="AV378" s="12" t="s">
        <v>85</v>
      </c>
      <c r="AW378" s="12" t="s">
        <v>36</v>
      </c>
      <c r="AX378" s="12" t="s">
        <v>75</v>
      </c>
      <c r="AY378" s="245" t="s">
        <v>199</v>
      </c>
    </row>
    <row r="379" s="12" customFormat="1">
      <c r="B379" s="235"/>
      <c r="C379" s="236"/>
      <c r="D379" s="231" t="s">
        <v>214</v>
      </c>
      <c r="E379" s="237" t="s">
        <v>30</v>
      </c>
      <c r="F379" s="238" t="s">
        <v>701</v>
      </c>
      <c r="G379" s="236"/>
      <c r="H379" s="239">
        <v>86.129999999999995</v>
      </c>
      <c r="I379" s="240"/>
      <c r="J379" s="236"/>
      <c r="K379" s="236"/>
      <c r="L379" s="241"/>
      <c r="M379" s="242"/>
      <c r="N379" s="243"/>
      <c r="O379" s="243"/>
      <c r="P379" s="243"/>
      <c r="Q379" s="243"/>
      <c r="R379" s="243"/>
      <c r="S379" s="243"/>
      <c r="T379" s="244"/>
      <c r="AT379" s="245" t="s">
        <v>214</v>
      </c>
      <c r="AU379" s="245" t="s">
        <v>85</v>
      </c>
      <c r="AV379" s="12" t="s">
        <v>85</v>
      </c>
      <c r="AW379" s="12" t="s">
        <v>36</v>
      </c>
      <c r="AX379" s="12" t="s">
        <v>75</v>
      </c>
      <c r="AY379" s="245" t="s">
        <v>199</v>
      </c>
    </row>
    <row r="380" s="12" customFormat="1">
      <c r="B380" s="235"/>
      <c r="C380" s="236"/>
      <c r="D380" s="231" t="s">
        <v>214</v>
      </c>
      <c r="E380" s="237" t="s">
        <v>30</v>
      </c>
      <c r="F380" s="238" t="s">
        <v>702</v>
      </c>
      <c r="G380" s="236"/>
      <c r="H380" s="239">
        <v>5</v>
      </c>
      <c r="I380" s="240"/>
      <c r="J380" s="236"/>
      <c r="K380" s="236"/>
      <c r="L380" s="241"/>
      <c r="M380" s="242"/>
      <c r="N380" s="243"/>
      <c r="O380" s="243"/>
      <c r="P380" s="243"/>
      <c r="Q380" s="243"/>
      <c r="R380" s="243"/>
      <c r="S380" s="243"/>
      <c r="T380" s="244"/>
      <c r="AT380" s="245" t="s">
        <v>214</v>
      </c>
      <c r="AU380" s="245" t="s">
        <v>85</v>
      </c>
      <c r="AV380" s="12" t="s">
        <v>85</v>
      </c>
      <c r="AW380" s="12" t="s">
        <v>36</v>
      </c>
      <c r="AX380" s="12" t="s">
        <v>75</v>
      </c>
      <c r="AY380" s="245" t="s">
        <v>199</v>
      </c>
    </row>
    <row r="381" s="12" customFormat="1">
      <c r="B381" s="235"/>
      <c r="C381" s="236"/>
      <c r="D381" s="231" t="s">
        <v>214</v>
      </c>
      <c r="E381" s="237" t="s">
        <v>30</v>
      </c>
      <c r="F381" s="238" t="s">
        <v>703</v>
      </c>
      <c r="G381" s="236"/>
      <c r="H381" s="239">
        <v>13.199999999999999</v>
      </c>
      <c r="I381" s="240"/>
      <c r="J381" s="236"/>
      <c r="K381" s="236"/>
      <c r="L381" s="241"/>
      <c r="M381" s="242"/>
      <c r="N381" s="243"/>
      <c r="O381" s="243"/>
      <c r="P381" s="243"/>
      <c r="Q381" s="243"/>
      <c r="R381" s="243"/>
      <c r="S381" s="243"/>
      <c r="T381" s="244"/>
      <c r="AT381" s="245" t="s">
        <v>214</v>
      </c>
      <c r="AU381" s="245" t="s">
        <v>85</v>
      </c>
      <c r="AV381" s="12" t="s">
        <v>85</v>
      </c>
      <c r="AW381" s="12" t="s">
        <v>36</v>
      </c>
      <c r="AX381" s="12" t="s">
        <v>75</v>
      </c>
      <c r="AY381" s="245" t="s">
        <v>199</v>
      </c>
    </row>
    <row r="382" s="12" customFormat="1">
      <c r="B382" s="235"/>
      <c r="C382" s="236"/>
      <c r="D382" s="231" t="s">
        <v>214</v>
      </c>
      <c r="E382" s="237" t="s">
        <v>30</v>
      </c>
      <c r="F382" s="238" t="s">
        <v>704</v>
      </c>
      <c r="G382" s="236"/>
      <c r="H382" s="239">
        <v>39.334000000000003</v>
      </c>
      <c r="I382" s="240"/>
      <c r="J382" s="236"/>
      <c r="K382" s="236"/>
      <c r="L382" s="241"/>
      <c r="M382" s="242"/>
      <c r="N382" s="243"/>
      <c r="O382" s="243"/>
      <c r="P382" s="243"/>
      <c r="Q382" s="243"/>
      <c r="R382" s="243"/>
      <c r="S382" s="243"/>
      <c r="T382" s="244"/>
      <c r="AT382" s="245" t="s">
        <v>214</v>
      </c>
      <c r="AU382" s="245" t="s">
        <v>85</v>
      </c>
      <c r="AV382" s="12" t="s">
        <v>85</v>
      </c>
      <c r="AW382" s="12" t="s">
        <v>36</v>
      </c>
      <c r="AX382" s="12" t="s">
        <v>75</v>
      </c>
      <c r="AY382" s="245" t="s">
        <v>199</v>
      </c>
    </row>
    <row r="383" s="12" customFormat="1">
      <c r="B383" s="235"/>
      <c r="C383" s="236"/>
      <c r="D383" s="231" t="s">
        <v>214</v>
      </c>
      <c r="E383" s="237" t="s">
        <v>30</v>
      </c>
      <c r="F383" s="238" t="s">
        <v>705</v>
      </c>
      <c r="G383" s="236"/>
      <c r="H383" s="239">
        <v>16.388999999999999</v>
      </c>
      <c r="I383" s="240"/>
      <c r="J383" s="236"/>
      <c r="K383" s="236"/>
      <c r="L383" s="241"/>
      <c r="M383" s="242"/>
      <c r="N383" s="243"/>
      <c r="O383" s="243"/>
      <c r="P383" s="243"/>
      <c r="Q383" s="243"/>
      <c r="R383" s="243"/>
      <c r="S383" s="243"/>
      <c r="T383" s="244"/>
      <c r="AT383" s="245" t="s">
        <v>214</v>
      </c>
      <c r="AU383" s="245" t="s">
        <v>85</v>
      </c>
      <c r="AV383" s="12" t="s">
        <v>85</v>
      </c>
      <c r="AW383" s="12" t="s">
        <v>36</v>
      </c>
      <c r="AX383" s="12" t="s">
        <v>75</v>
      </c>
      <c r="AY383" s="245" t="s">
        <v>199</v>
      </c>
    </row>
    <row r="384" s="12" customFormat="1">
      <c r="B384" s="235"/>
      <c r="C384" s="236"/>
      <c r="D384" s="231" t="s">
        <v>214</v>
      </c>
      <c r="E384" s="237" t="s">
        <v>30</v>
      </c>
      <c r="F384" s="238" t="s">
        <v>706</v>
      </c>
      <c r="G384" s="236"/>
      <c r="H384" s="239">
        <v>8.5660000000000007</v>
      </c>
      <c r="I384" s="240"/>
      <c r="J384" s="236"/>
      <c r="K384" s="236"/>
      <c r="L384" s="241"/>
      <c r="M384" s="242"/>
      <c r="N384" s="243"/>
      <c r="O384" s="243"/>
      <c r="P384" s="243"/>
      <c r="Q384" s="243"/>
      <c r="R384" s="243"/>
      <c r="S384" s="243"/>
      <c r="T384" s="244"/>
      <c r="AT384" s="245" t="s">
        <v>214</v>
      </c>
      <c r="AU384" s="245" t="s">
        <v>85</v>
      </c>
      <c r="AV384" s="12" t="s">
        <v>85</v>
      </c>
      <c r="AW384" s="12" t="s">
        <v>36</v>
      </c>
      <c r="AX384" s="12" t="s">
        <v>75</v>
      </c>
      <c r="AY384" s="245" t="s">
        <v>199</v>
      </c>
    </row>
    <row r="385" s="12" customFormat="1">
      <c r="B385" s="235"/>
      <c r="C385" s="236"/>
      <c r="D385" s="231" t="s">
        <v>214</v>
      </c>
      <c r="E385" s="237" t="s">
        <v>30</v>
      </c>
      <c r="F385" s="238" t="s">
        <v>707</v>
      </c>
      <c r="G385" s="236"/>
      <c r="H385" s="239">
        <v>72</v>
      </c>
      <c r="I385" s="240"/>
      <c r="J385" s="236"/>
      <c r="K385" s="236"/>
      <c r="L385" s="241"/>
      <c r="M385" s="242"/>
      <c r="N385" s="243"/>
      <c r="O385" s="243"/>
      <c r="P385" s="243"/>
      <c r="Q385" s="243"/>
      <c r="R385" s="243"/>
      <c r="S385" s="243"/>
      <c r="T385" s="244"/>
      <c r="AT385" s="245" t="s">
        <v>214</v>
      </c>
      <c r="AU385" s="245" t="s">
        <v>85</v>
      </c>
      <c r="AV385" s="12" t="s">
        <v>85</v>
      </c>
      <c r="AW385" s="12" t="s">
        <v>36</v>
      </c>
      <c r="AX385" s="12" t="s">
        <v>75</v>
      </c>
      <c r="AY385" s="245" t="s">
        <v>199</v>
      </c>
    </row>
    <row r="386" s="12" customFormat="1">
      <c r="B386" s="235"/>
      <c r="C386" s="236"/>
      <c r="D386" s="231" t="s">
        <v>214</v>
      </c>
      <c r="E386" s="237" t="s">
        <v>30</v>
      </c>
      <c r="F386" s="238" t="s">
        <v>665</v>
      </c>
      <c r="G386" s="236"/>
      <c r="H386" s="239">
        <v>12.6</v>
      </c>
      <c r="I386" s="240"/>
      <c r="J386" s="236"/>
      <c r="K386" s="236"/>
      <c r="L386" s="241"/>
      <c r="M386" s="242"/>
      <c r="N386" s="243"/>
      <c r="O386" s="243"/>
      <c r="P386" s="243"/>
      <c r="Q386" s="243"/>
      <c r="R386" s="243"/>
      <c r="S386" s="243"/>
      <c r="T386" s="244"/>
      <c r="AT386" s="245" t="s">
        <v>214</v>
      </c>
      <c r="AU386" s="245" t="s">
        <v>85</v>
      </c>
      <c r="AV386" s="12" t="s">
        <v>85</v>
      </c>
      <c r="AW386" s="12" t="s">
        <v>36</v>
      </c>
      <c r="AX386" s="12" t="s">
        <v>75</v>
      </c>
      <c r="AY386" s="245" t="s">
        <v>199</v>
      </c>
    </row>
    <row r="387" s="12" customFormat="1">
      <c r="B387" s="235"/>
      <c r="C387" s="236"/>
      <c r="D387" s="231" t="s">
        <v>214</v>
      </c>
      <c r="E387" s="237" t="s">
        <v>30</v>
      </c>
      <c r="F387" s="238" t="s">
        <v>671</v>
      </c>
      <c r="G387" s="236"/>
      <c r="H387" s="239">
        <v>4.0800000000000001</v>
      </c>
      <c r="I387" s="240"/>
      <c r="J387" s="236"/>
      <c r="K387" s="236"/>
      <c r="L387" s="241"/>
      <c r="M387" s="242"/>
      <c r="N387" s="243"/>
      <c r="O387" s="243"/>
      <c r="P387" s="243"/>
      <c r="Q387" s="243"/>
      <c r="R387" s="243"/>
      <c r="S387" s="243"/>
      <c r="T387" s="244"/>
      <c r="AT387" s="245" t="s">
        <v>214</v>
      </c>
      <c r="AU387" s="245" t="s">
        <v>85</v>
      </c>
      <c r="AV387" s="12" t="s">
        <v>85</v>
      </c>
      <c r="AW387" s="12" t="s">
        <v>36</v>
      </c>
      <c r="AX387" s="12" t="s">
        <v>75</v>
      </c>
      <c r="AY387" s="245" t="s">
        <v>199</v>
      </c>
    </row>
    <row r="388" s="12" customFormat="1">
      <c r="B388" s="235"/>
      <c r="C388" s="236"/>
      <c r="D388" s="231" t="s">
        <v>214</v>
      </c>
      <c r="E388" s="237" t="s">
        <v>30</v>
      </c>
      <c r="F388" s="238" t="s">
        <v>708</v>
      </c>
      <c r="G388" s="236"/>
      <c r="H388" s="239">
        <v>0.42399999999999999</v>
      </c>
      <c r="I388" s="240"/>
      <c r="J388" s="236"/>
      <c r="K388" s="236"/>
      <c r="L388" s="241"/>
      <c r="M388" s="242"/>
      <c r="N388" s="243"/>
      <c r="O388" s="243"/>
      <c r="P388" s="243"/>
      <c r="Q388" s="243"/>
      <c r="R388" s="243"/>
      <c r="S388" s="243"/>
      <c r="T388" s="244"/>
      <c r="AT388" s="245" t="s">
        <v>214</v>
      </c>
      <c r="AU388" s="245" t="s">
        <v>85</v>
      </c>
      <c r="AV388" s="12" t="s">
        <v>85</v>
      </c>
      <c r="AW388" s="12" t="s">
        <v>36</v>
      </c>
      <c r="AX388" s="12" t="s">
        <v>75</v>
      </c>
      <c r="AY388" s="245" t="s">
        <v>199</v>
      </c>
    </row>
    <row r="389" s="12" customFormat="1">
      <c r="B389" s="235"/>
      <c r="C389" s="236"/>
      <c r="D389" s="231" t="s">
        <v>214</v>
      </c>
      <c r="E389" s="237" t="s">
        <v>30</v>
      </c>
      <c r="F389" s="238" t="s">
        <v>672</v>
      </c>
      <c r="G389" s="236"/>
      <c r="H389" s="239">
        <v>0.20999999999999999</v>
      </c>
      <c r="I389" s="240"/>
      <c r="J389" s="236"/>
      <c r="K389" s="236"/>
      <c r="L389" s="241"/>
      <c r="M389" s="242"/>
      <c r="N389" s="243"/>
      <c r="O389" s="243"/>
      <c r="P389" s="243"/>
      <c r="Q389" s="243"/>
      <c r="R389" s="243"/>
      <c r="S389" s="243"/>
      <c r="T389" s="244"/>
      <c r="AT389" s="245" t="s">
        <v>214</v>
      </c>
      <c r="AU389" s="245" t="s">
        <v>85</v>
      </c>
      <c r="AV389" s="12" t="s">
        <v>85</v>
      </c>
      <c r="AW389" s="12" t="s">
        <v>36</v>
      </c>
      <c r="AX389" s="12" t="s">
        <v>75</v>
      </c>
      <c r="AY389" s="245" t="s">
        <v>199</v>
      </c>
    </row>
    <row r="390" s="12" customFormat="1">
      <c r="B390" s="235"/>
      <c r="C390" s="236"/>
      <c r="D390" s="231" t="s">
        <v>214</v>
      </c>
      <c r="E390" s="237" t="s">
        <v>30</v>
      </c>
      <c r="F390" s="238" t="s">
        <v>709</v>
      </c>
      <c r="G390" s="236"/>
      <c r="H390" s="239">
        <v>0.28499999999999998</v>
      </c>
      <c r="I390" s="240"/>
      <c r="J390" s="236"/>
      <c r="K390" s="236"/>
      <c r="L390" s="241"/>
      <c r="M390" s="242"/>
      <c r="N390" s="243"/>
      <c r="O390" s="243"/>
      <c r="P390" s="243"/>
      <c r="Q390" s="243"/>
      <c r="R390" s="243"/>
      <c r="S390" s="243"/>
      <c r="T390" s="244"/>
      <c r="AT390" s="245" t="s">
        <v>214</v>
      </c>
      <c r="AU390" s="245" t="s">
        <v>85</v>
      </c>
      <c r="AV390" s="12" t="s">
        <v>85</v>
      </c>
      <c r="AW390" s="12" t="s">
        <v>36</v>
      </c>
      <c r="AX390" s="12" t="s">
        <v>75</v>
      </c>
      <c r="AY390" s="245" t="s">
        <v>199</v>
      </c>
    </row>
    <row r="391" s="12" customFormat="1">
      <c r="B391" s="235"/>
      <c r="C391" s="236"/>
      <c r="D391" s="231" t="s">
        <v>214</v>
      </c>
      <c r="E391" s="237" t="s">
        <v>30</v>
      </c>
      <c r="F391" s="238" t="s">
        <v>678</v>
      </c>
      <c r="G391" s="236"/>
      <c r="H391" s="239">
        <v>22.32</v>
      </c>
      <c r="I391" s="240"/>
      <c r="J391" s="236"/>
      <c r="K391" s="236"/>
      <c r="L391" s="241"/>
      <c r="M391" s="242"/>
      <c r="N391" s="243"/>
      <c r="O391" s="243"/>
      <c r="P391" s="243"/>
      <c r="Q391" s="243"/>
      <c r="R391" s="243"/>
      <c r="S391" s="243"/>
      <c r="T391" s="244"/>
      <c r="AT391" s="245" t="s">
        <v>214</v>
      </c>
      <c r="AU391" s="245" t="s">
        <v>85</v>
      </c>
      <c r="AV391" s="12" t="s">
        <v>85</v>
      </c>
      <c r="AW391" s="12" t="s">
        <v>36</v>
      </c>
      <c r="AX391" s="12" t="s">
        <v>75</v>
      </c>
      <c r="AY391" s="245" t="s">
        <v>199</v>
      </c>
    </row>
    <row r="392" s="13" customFormat="1">
      <c r="B392" s="246"/>
      <c r="C392" s="247"/>
      <c r="D392" s="231" t="s">
        <v>214</v>
      </c>
      <c r="E392" s="248" t="s">
        <v>30</v>
      </c>
      <c r="F392" s="249" t="s">
        <v>216</v>
      </c>
      <c r="G392" s="247"/>
      <c r="H392" s="250">
        <v>330.03800000000001</v>
      </c>
      <c r="I392" s="251"/>
      <c r="J392" s="247"/>
      <c r="K392" s="247"/>
      <c r="L392" s="252"/>
      <c r="M392" s="253"/>
      <c r="N392" s="254"/>
      <c r="O392" s="254"/>
      <c r="P392" s="254"/>
      <c r="Q392" s="254"/>
      <c r="R392" s="254"/>
      <c r="S392" s="254"/>
      <c r="T392" s="255"/>
      <c r="AT392" s="256" t="s">
        <v>214</v>
      </c>
      <c r="AU392" s="256" t="s">
        <v>85</v>
      </c>
      <c r="AV392" s="13" t="s">
        <v>206</v>
      </c>
      <c r="AW392" s="13" t="s">
        <v>4</v>
      </c>
      <c r="AX392" s="13" t="s">
        <v>83</v>
      </c>
      <c r="AY392" s="256" t="s">
        <v>199</v>
      </c>
    </row>
    <row r="393" s="1" customFormat="1" ht="16.5" customHeight="1">
      <c r="B393" s="37"/>
      <c r="C393" s="218" t="s">
        <v>710</v>
      </c>
      <c r="D393" s="218" t="s">
        <v>201</v>
      </c>
      <c r="E393" s="219" t="s">
        <v>243</v>
      </c>
      <c r="F393" s="220" t="s">
        <v>244</v>
      </c>
      <c r="G393" s="221" t="s">
        <v>236</v>
      </c>
      <c r="H393" s="222">
        <v>3630.4180000000001</v>
      </c>
      <c r="I393" s="223"/>
      <c r="J393" s="224">
        <f>ROUND(I393*H393,2)</f>
        <v>0</v>
      </c>
      <c r="K393" s="220" t="s">
        <v>205</v>
      </c>
      <c r="L393" s="42"/>
      <c r="M393" s="225" t="s">
        <v>30</v>
      </c>
      <c r="N393" s="226" t="s">
        <v>46</v>
      </c>
      <c r="O393" s="82"/>
      <c r="P393" s="227">
        <f>O393*H393</f>
        <v>0</v>
      </c>
      <c r="Q393" s="227">
        <v>0</v>
      </c>
      <c r="R393" s="227">
        <f>Q393*H393</f>
        <v>0</v>
      </c>
      <c r="S393" s="227">
        <v>0</v>
      </c>
      <c r="T393" s="228">
        <f>S393*H393</f>
        <v>0</v>
      </c>
      <c r="AR393" s="229" t="s">
        <v>206</v>
      </c>
      <c r="AT393" s="229" t="s">
        <v>201</v>
      </c>
      <c r="AU393" s="229" t="s">
        <v>85</v>
      </c>
      <c r="AY393" s="16" t="s">
        <v>199</v>
      </c>
      <c r="BE393" s="230">
        <f>IF(N393="základní",J393,0)</f>
        <v>0</v>
      </c>
      <c r="BF393" s="230">
        <f>IF(N393="snížená",J393,0)</f>
        <v>0</v>
      </c>
      <c r="BG393" s="230">
        <f>IF(N393="zákl. přenesená",J393,0)</f>
        <v>0</v>
      </c>
      <c r="BH393" s="230">
        <f>IF(N393="sníž. přenesená",J393,0)</f>
        <v>0</v>
      </c>
      <c r="BI393" s="230">
        <f>IF(N393="nulová",J393,0)</f>
        <v>0</v>
      </c>
      <c r="BJ393" s="16" t="s">
        <v>83</v>
      </c>
      <c r="BK393" s="230">
        <f>ROUND(I393*H393,2)</f>
        <v>0</v>
      </c>
      <c r="BL393" s="16" t="s">
        <v>206</v>
      </c>
      <c r="BM393" s="229" t="s">
        <v>711</v>
      </c>
    </row>
    <row r="394" s="1" customFormat="1">
      <c r="B394" s="37"/>
      <c r="C394" s="38"/>
      <c r="D394" s="231" t="s">
        <v>208</v>
      </c>
      <c r="E394" s="38"/>
      <c r="F394" s="232" t="s">
        <v>246</v>
      </c>
      <c r="G394" s="38"/>
      <c r="H394" s="38"/>
      <c r="I394" s="144"/>
      <c r="J394" s="38"/>
      <c r="K394" s="38"/>
      <c r="L394" s="42"/>
      <c r="M394" s="233"/>
      <c r="N394" s="82"/>
      <c r="O394" s="82"/>
      <c r="P394" s="82"/>
      <c r="Q394" s="82"/>
      <c r="R394" s="82"/>
      <c r="S394" s="82"/>
      <c r="T394" s="83"/>
      <c r="AT394" s="16" t="s">
        <v>208</v>
      </c>
      <c r="AU394" s="16" t="s">
        <v>85</v>
      </c>
    </row>
    <row r="395" s="1" customFormat="1">
      <c r="B395" s="37"/>
      <c r="C395" s="38"/>
      <c r="D395" s="231" t="s">
        <v>210</v>
      </c>
      <c r="E395" s="38"/>
      <c r="F395" s="234" t="s">
        <v>239</v>
      </c>
      <c r="G395" s="38"/>
      <c r="H395" s="38"/>
      <c r="I395" s="144"/>
      <c r="J395" s="38"/>
      <c r="K395" s="38"/>
      <c r="L395" s="42"/>
      <c r="M395" s="233"/>
      <c r="N395" s="82"/>
      <c r="O395" s="82"/>
      <c r="P395" s="82"/>
      <c r="Q395" s="82"/>
      <c r="R395" s="82"/>
      <c r="S395" s="82"/>
      <c r="T395" s="83"/>
      <c r="AT395" s="16" t="s">
        <v>210</v>
      </c>
      <c r="AU395" s="16" t="s">
        <v>85</v>
      </c>
    </row>
    <row r="396" s="1" customFormat="1" ht="16.5" customHeight="1">
      <c r="B396" s="37"/>
      <c r="C396" s="218" t="s">
        <v>712</v>
      </c>
      <c r="D396" s="218" t="s">
        <v>201</v>
      </c>
      <c r="E396" s="219" t="s">
        <v>248</v>
      </c>
      <c r="F396" s="220" t="s">
        <v>249</v>
      </c>
      <c r="G396" s="221" t="s">
        <v>236</v>
      </c>
      <c r="H396" s="222">
        <v>2652.6170000000002</v>
      </c>
      <c r="I396" s="223"/>
      <c r="J396" s="224">
        <f>ROUND(I396*H396,2)</f>
        <v>0</v>
      </c>
      <c r="K396" s="220" t="s">
        <v>205</v>
      </c>
      <c r="L396" s="42"/>
      <c r="M396" s="225" t="s">
        <v>30</v>
      </c>
      <c r="N396" s="226" t="s">
        <v>46</v>
      </c>
      <c r="O396" s="82"/>
      <c r="P396" s="227">
        <f>O396*H396</f>
        <v>0</v>
      </c>
      <c r="Q396" s="227">
        <v>0</v>
      </c>
      <c r="R396" s="227">
        <f>Q396*H396</f>
        <v>0</v>
      </c>
      <c r="S396" s="227">
        <v>0</v>
      </c>
      <c r="T396" s="228">
        <f>S396*H396</f>
        <v>0</v>
      </c>
      <c r="AR396" s="229" t="s">
        <v>206</v>
      </c>
      <c r="AT396" s="229" t="s">
        <v>201</v>
      </c>
      <c r="AU396" s="229" t="s">
        <v>85</v>
      </c>
      <c r="AY396" s="16" t="s">
        <v>199</v>
      </c>
      <c r="BE396" s="230">
        <f>IF(N396="základní",J396,0)</f>
        <v>0</v>
      </c>
      <c r="BF396" s="230">
        <f>IF(N396="snížená",J396,0)</f>
        <v>0</v>
      </c>
      <c r="BG396" s="230">
        <f>IF(N396="zákl. přenesená",J396,0)</f>
        <v>0</v>
      </c>
      <c r="BH396" s="230">
        <f>IF(N396="sníž. přenesená",J396,0)</f>
        <v>0</v>
      </c>
      <c r="BI396" s="230">
        <f>IF(N396="nulová",J396,0)</f>
        <v>0</v>
      </c>
      <c r="BJ396" s="16" t="s">
        <v>83</v>
      </c>
      <c r="BK396" s="230">
        <f>ROUND(I396*H396,2)</f>
        <v>0</v>
      </c>
      <c r="BL396" s="16" t="s">
        <v>206</v>
      </c>
      <c r="BM396" s="229" t="s">
        <v>713</v>
      </c>
    </row>
    <row r="397" s="1" customFormat="1">
      <c r="B397" s="37"/>
      <c r="C397" s="38"/>
      <c r="D397" s="231" t="s">
        <v>208</v>
      </c>
      <c r="E397" s="38"/>
      <c r="F397" s="232" t="s">
        <v>251</v>
      </c>
      <c r="G397" s="38"/>
      <c r="H397" s="38"/>
      <c r="I397" s="144"/>
      <c r="J397" s="38"/>
      <c r="K397" s="38"/>
      <c r="L397" s="42"/>
      <c r="M397" s="233"/>
      <c r="N397" s="82"/>
      <c r="O397" s="82"/>
      <c r="P397" s="82"/>
      <c r="Q397" s="82"/>
      <c r="R397" s="82"/>
      <c r="S397" s="82"/>
      <c r="T397" s="83"/>
      <c r="AT397" s="16" t="s">
        <v>208</v>
      </c>
      <c r="AU397" s="16" t="s">
        <v>85</v>
      </c>
    </row>
    <row r="398" s="1" customFormat="1">
      <c r="B398" s="37"/>
      <c r="C398" s="38"/>
      <c r="D398" s="231" t="s">
        <v>210</v>
      </c>
      <c r="E398" s="38"/>
      <c r="F398" s="234" t="s">
        <v>252</v>
      </c>
      <c r="G398" s="38"/>
      <c r="H398" s="38"/>
      <c r="I398" s="144"/>
      <c r="J398" s="38"/>
      <c r="K398" s="38"/>
      <c r="L398" s="42"/>
      <c r="M398" s="233"/>
      <c r="N398" s="82"/>
      <c r="O398" s="82"/>
      <c r="P398" s="82"/>
      <c r="Q398" s="82"/>
      <c r="R398" s="82"/>
      <c r="S398" s="82"/>
      <c r="T398" s="83"/>
      <c r="AT398" s="16" t="s">
        <v>210</v>
      </c>
      <c r="AU398" s="16" t="s">
        <v>85</v>
      </c>
    </row>
    <row r="399" s="12" customFormat="1">
      <c r="B399" s="235"/>
      <c r="C399" s="236"/>
      <c r="D399" s="231" t="s">
        <v>214</v>
      </c>
      <c r="E399" s="237" t="s">
        <v>30</v>
      </c>
      <c r="F399" s="238" t="s">
        <v>684</v>
      </c>
      <c r="G399" s="236"/>
      <c r="H399" s="239">
        <v>1268</v>
      </c>
      <c r="I399" s="240"/>
      <c r="J399" s="236"/>
      <c r="K399" s="236"/>
      <c r="L399" s="241"/>
      <c r="M399" s="242"/>
      <c r="N399" s="243"/>
      <c r="O399" s="243"/>
      <c r="P399" s="243"/>
      <c r="Q399" s="243"/>
      <c r="R399" s="243"/>
      <c r="S399" s="243"/>
      <c r="T399" s="244"/>
      <c r="AT399" s="245" t="s">
        <v>214</v>
      </c>
      <c r="AU399" s="245" t="s">
        <v>85</v>
      </c>
      <c r="AV399" s="12" t="s">
        <v>85</v>
      </c>
      <c r="AW399" s="12" t="s">
        <v>36</v>
      </c>
      <c r="AX399" s="12" t="s">
        <v>75</v>
      </c>
      <c r="AY399" s="245" t="s">
        <v>199</v>
      </c>
    </row>
    <row r="400" s="12" customFormat="1">
      <c r="B400" s="235"/>
      <c r="C400" s="236"/>
      <c r="D400" s="231" t="s">
        <v>214</v>
      </c>
      <c r="E400" s="237" t="s">
        <v>30</v>
      </c>
      <c r="F400" s="238" t="s">
        <v>685</v>
      </c>
      <c r="G400" s="236"/>
      <c r="H400" s="239">
        <v>961.73900000000003</v>
      </c>
      <c r="I400" s="240"/>
      <c r="J400" s="236"/>
      <c r="K400" s="236"/>
      <c r="L400" s="241"/>
      <c r="M400" s="242"/>
      <c r="N400" s="243"/>
      <c r="O400" s="243"/>
      <c r="P400" s="243"/>
      <c r="Q400" s="243"/>
      <c r="R400" s="243"/>
      <c r="S400" s="243"/>
      <c r="T400" s="244"/>
      <c r="AT400" s="245" t="s">
        <v>214</v>
      </c>
      <c r="AU400" s="245" t="s">
        <v>85</v>
      </c>
      <c r="AV400" s="12" t="s">
        <v>85</v>
      </c>
      <c r="AW400" s="12" t="s">
        <v>36</v>
      </c>
      <c r="AX400" s="12" t="s">
        <v>75</v>
      </c>
      <c r="AY400" s="245" t="s">
        <v>199</v>
      </c>
    </row>
    <row r="401" s="12" customFormat="1">
      <c r="B401" s="235"/>
      <c r="C401" s="236"/>
      <c r="D401" s="231" t="s">
        <v>214</v>
      </c>
      <c r="E401" s="237" t="s">
        <v>30</v>
      </c>
      <c r="F401" s="238" t="s">
        <v>686</v>
      </c>
      <c r="G401" s="236"/>
      <c r="H401" s="239">
        <v>92.840000000000003</v>
      </c>
      <c r="I401" s="240"/>
      <c r="J401" s="236"/>
      <c r="K401" s="236"/>
      <c r="L401" s="241"/>
      <c r="M401" s="242"/>
      <c r="N401" s="243"/>
      <c r="O401" s="243"/>
      <c r="P401" s="243"/>
      <c r="Q401" s="243"/>
      <c r="R401" s="243"/>
      <c r="S401" s="243"/>
      <c r="T401" s="244"/>
      <c r="AT401" s="245" t="s">
        <v>214</v>
      </c>
      <c r="AU401" s="245" t="s">
        <v>85</v>
      </c>
      <c r="AV401" s="12" t="s">
        <v>85</v>
      </c>
      <c r="AW401" s="12" t="s">
        <v>36</v>
      </c>
      <c r="AX401" s="12" t="s">
        <v>75</v>
      </c>
      <c r="AY401" s="245" t="s">
        <v>199</v>
      </c>
    </row>
    <row r="402" s="12" customFormat="1">
      <c r="B402" s="235"/>
      <c r="C402" s="236"/>
      <c r="D402" s="231" t="s">
        <v>214</v>
      </c>
      <c r="E402" s="237" t="s">
        <v>30</v>
      </c>
      <c r="F402" s="238" t="s">
        <v>700</v>
      </c>
      <c r="G402" s="236"/>
      <c r="H402" s="239">
        <v>49.5</v>
      </c>
      <c r="I402" s="240"/>
      <c r="J402" s="236"/>
      <c r="K402" s="236"/>
      <c r="L402" s="241"/>
      <c r="M402" s="242"/>
      <c r="N402" s="243"/>
      <c r="O402" s="243"/>
      <c r="P402" s="243"/>
      <c r="Q402" s="243"/>
      <c r="R402" s="243"/>
      <c r="S402" s="243"/>
      <c r="T402" s="244"/>
      <c r="AT402" s="245" t="s">
        <v>214</v>
      </c>
      <c r="AU402" s="245" t="s">
        <v>85</v>
      </c>
      <c r="AV402" s="12" t="s">
        <v>85</v>
      </c>
      <c r="AW402" s="12" t="s">
        <v>36</v>
      </c>
      <c r="AX402" s="12" t="s">
        <v>75</v>
      </c>
      <c r="AY402" s="245" t="s">
        <v>199</v>
      </c>
    </row>
    <row r="403" s="12" customFormat="1">
      <c r="B403" s="235"/>
      <c r="C403" s="236"/>
      <c r="D403" s="231" t="s">
        <v>214</v>
      </c>
      <c r="E403" s="237" t="s">
        <v>30</v>
      </c>
      <c r="F403" s="238" t="s">
        <v>701</v>
      </c>
      <c r="G403" s="236"/>
      <c r="H403" s="239">
        <v>86.129999999999995</v>
      </c>
      <c r="I403" s="240"/>
      <c r="J403" s="236"/>
      <c r="K403" s="236"/>
      <c r="L403" s="241"/>
      <c r="M403" s="242"/>
      <c r="N403" s="243"/>
      <c r="O403" s="243"/>
      <c r="P403" s="243"/>
      <c r="Q403" s="243"/>
      <c r="R403" s="243"/>
      <c r="S403" s="243"/>
      <c r="T403" s="244"/>
      <c r="AT403" s="245" t="s">
        <v>214</v>
      </c>
      <c r="AU403" s="245" t="s">
        <v>85</v>
      </c>
      <c r="AV403" s="12" t="s">
        <v>85</v>
      </c>
      <c r="AW403" s="12" t="s">
        <v>36</v>
      </c>
      <c r="AX403" s="12" t="s">
        <v>75</v>
      </c>
      <c r="AY403" s="245" t="s">
        <v>199</v>
      </c>
    </row>
    <row r="404" s="12" customFormat="1">
      <c r="B404" s="235"/>
      <c r="C404" s="236"/>
      <c r="D404" s="231" t="s">
        <v>214</v>
      </c>
      <c r="E404" s="237" t="s">
        <v>30</v>
      </c>
      <c r="F404" s="238" t="s">
        <v>702</v>
      </c>
      <c r="G404" s="236"/>
      <c r="H404" s="239">
        <v>5</v>
      </c>
      <c r="I404" s="240"/>
      <c r="J404" s="236"/>
      <c r="K404" s="236"/>
      <c r="L404" s="241"/>
      <c r="M404" s="242"/>
      <c r="N404" s="243"/>
      <c r="O404" s="243"/>
      <c r="P404" s="243"/>
      <c r="Q404" s="243"/>
      <c r="R404" s="243"/>
      <c r="S404" s="243"/>
      <c r="T404" s="244"/>
      <c r="AT404" s="245" t="s">
        <v>214</v>
      </c>
      <c r="AU404" s="245" t="s">
        <v>85</v>
      </c>
      <c r="AV404" s="12" t="s">
        <v>85</v>
      </c>
      <c r="AW404" s="12" t="s">
        <v>36</v>
      </c>
      <c r="AX404" s="12" t="s">
        <v>75</v>
      </c>
      <c r="AY404" s="245" t="s">
        <v>199</v>
      </c>
    </row>
    <row r="405" s="12" customFormat="1">
      <c r="B405" s="235"/>
      <c r="C405" s="236"/>
      <c r="D405" s="231" t="s">
        <v>214</v>
      </c>
      <c r="E405" s="237" t="s">
        <v>30</v>
      </c>
      <c r="F405" s="238" t="s">
        <v>703</v>
      </c>
      <c r="G405" s="236"/>
      <c r="H405" s="239">
        <v>13.199999999999999</v>
      </c>
      <c r="I405" s="240"/>
      <c r="J405" s="236"/>
      <c r="K405" s="236"/>
      <c r="L405" s="241"/>
      <c r="M405" s="242"/>
      <c r="N405" s="243"/>
      <c r="O405" s="243"/>
      <c r="P405" s="243"/>
      <c r="Q405" s="243"/>
      <c r="R405" s="243"/>
      <c r="S405" s="243"/>
      <c r="T405" s="244"/>
      <c r="AT405" s="245" t="s">
        <v>214</v>
      </c>
      <c r="AU405" s="245" t="s">
        <v>85</v>
      </c>
      <c r="AV405" s="12" t="s">
        <v>85</v>
      </c>
      <c r="AW405" s="12" t="s">
        <v>36</v>
      </c>
      <c r="AX405" s="12" t="s">
        <v>75</v>
      </c>
      <c r="AY405" s="245" t="s">
        <v>199</v>
      </c>
    </row>
    <row r="406" s="12" customFormat="1">
      <c r="B406" s="235"/>
      <c r="C406" s="236"/>
      <c r="D406" s="231" t="s">
        <v>214</v>
      </c>
      <c r="E406" s="237" t="s">
        <v>30</v>
      </c>
      <c r="F406" s="238" t="s">
        <v>704</v>
      </c>
      <c r="G406" s="236"/>
      <c r="H406" s="239">
        <v>39.334000000000003</v>
      </c>
      <c r="I406" s="240"/>
      <c r="J406" s="236"/>
      <c r="K406" s="236"/>
      <c r="L406" s="241"/>
      <c r="M406" s="242"/>
      <c r="N406" s="243"/>
      <c r="O406" s="243"/>
      <c r="P406" s="243"/>
      <c r="Q406" s="243"/>
      <c r="R406" s="243"/>
      <c r="S406" s="243"/>
      <c r="T406" s="244"/>
      <c r="AT406" s="245" t="s">
        <v>214</v>
      </c>
      <c r="AU406" s="245" t="s">
        <v>85</v>
      </c>
      <c r="AV406" s="12" t="s">
        <v>85</v>
      </c>
      <c r="AW406" s="12" t="s">
        <v>36</v>
      </c>
      <c r="AX406" s="12" t="s">
        <v>75</v>
      </c>
      <c r="AY406" s="245" t="s">
        <v>199</v>
      </c>
    </row>
    <row r="407" s="12" customFormat="1">
      <c r="B407" s="235"/>
      <c r="C407" s="236"/>
      <c r="D407" s="231" t="s">
        <v>214</v>
      </c>
      <c r="E407" s="237" t="s">
        <v>30</v>
      </c>
      <c r="F407" s="238" t="s">
        <v>705</v>
      </c>
      <c r="G407" s="236"/>
      <c r="H407" s="239">
        <v>16.388999999999999</v>
      </c>
      <c r="I407" s="240"/>
      <c r="J407" s="236"/>
      <c r="K407" s="236"/>
      <c r="L407" s="241"/>
      <c r="M407" s="242"/>
      <c r="N407" s="243"/>
      <c r="O407" s="243"/>
      <c r="P407" s="243"/>
      <c r="Q407" s="243"/>
      <c r="R407" s="243"/>
      <c r="S407" s="243"/>
      <c r="T407" s="244"/>
      <c r="AT407" s="245" t="s">
        <v>214</v>
      </c>
      <c r="AU407" s="245" t="s">
        <v>85</v>
      </c>
      <c r="AV407" s="12" t="s">
        <v>85</v>
      </c>
      <c r="AW407" s="12" t="s">
        <v>36</v>
      </c>
      <c r="AX407" s="12" t="s">
        <v>75</v>
      </c>
      <c r="AY407" s="245" t="s">
        <v>199</v>
      </c>
    </row>
    <row r="408" s="12" customFormat="1">
      <c r="B408" s="235"/>
      <c r="C408" s="236"/>
      <c r="D408" s="231" t="s">
        <v>214</v>
      </c>
      <c r="E408" s="237" t="s">
        <v>30</v>
      </c>
      <c r="F408" s="238" t="s">
        <v>706</v>
      </c>
      <c r="G408" s="236"/>
      <c r="H408" s="239">
        <v>8.5660000000000007</v>
      </c>
      <c r="I408" s="240"/>
      <c r="J408" s="236"/>
      <c r="K408" s="236"/>
      <c r="L408" s="241"/>
      <c r="M408" s="242"/>
      <c r="N408" s="243"/>
      <c r="O408" s="243"/>
      <c r="P408" s="243"/>
      <c r="Q408" s="243"/>
      <c r="R408" s="243"/>
      <c r="S408" s="243"/>
      <c r="T408" s="244"/>
      <c r="AT408" s="245" t="s">
        <v>214</v>
      </c>
      <c r="AU408" s="245" t="s">
        <v>85</v>
      </c>
      <c r="AV408" s="12" t="s">
        <v>85</v>
      </c>
      <c r="AW408" s="12" t="s">
        <v>36</v>
      </c>
      <c r="AX408" s="12" t="s">
        <v>75</v>
      </c>
      <c r="AY408" s="245" t="s">
        <v>199</v>
      </c>
    </row>
    <row r="409" s="12" customFormat="1">
      <c r="B409" s="235"/>
      <c r="C409" s="236"/>
      <c r="D409" s="231" t="s">
        <v>214</v>
      </c>
      <c r="E409" s="237" t="s">
        <v>30</v>
      </c>
      <c r="F409" s="238" t="s">
        <v>707</v>
      </c>
      <c r="G409" s="236"/>
      <c r="H409" s="239">
        <v>72</v>
      </c>
      <c r="I409" s="240"/>
      <c r="J409" s="236"/>
      <c r="K409" s="236"/>
      <c r="L409" s="241"/>
      <c r="M409" s="242"/>
      <c r="N409" s="243"/>
      <c r="O409" s="243"/>
      <c r="P409" s="243"/>
      <c r="Q409" s="243"/>
      <c r="R409" s="243"/>
      <c r="S409" s="243"/>
      <c r="T409" s="244"/>
      <c r="AT409" s="245" t="s">
        <v>214</v>
      </c>
      <c r="AU409" s="245" t="s">
        <v>85</v>
      </c>
      <c r="AV409" s="12" t="s">
        <v>85</v>
      </c>
      <c r="AW409" s="12" t="s">
        <v>36</v>
      </c>
      <c r="AX409" s="12" t="s">
        <v>75</v>
      </c>
      <c r="AY409" s="245" t="s">
        <v>199</v>
      </c>
    </row>
    <row r="410" s="12" customFormat="1">
      <c r="B410" s="235"/>
      <c r="C410" s="236"/>
      <c r="D410" s="231" t="s">
        <v>214</v>
      </c>
      <c r="E410" s="237" t="s">
        <v>30</v>
      </c>
      <c r="F410" s="238" t="s">
        <v>665</v>
      </c>
      <c r="G410" s="236"/>
      <c r="H410" s="239">
        <v>12.6</v>
      </c>
      <c r="I410" s="240"/>
      <c r="J410" s="236"/>
      <c r="K410" s="236"/>
      <c r="L410" s="241"/>
      <c r="M410" s="242"/>
      <c r="N410" s="243"/>
      <c r="O410" s="243"/>
      <c r="P410" s="243"/>
      <c r="Q410" s="243"/>
      <c r="R410" s="243"/>
      <c r="S410" s="243"/>
      <c r="T410" s="244"/>
      <c r="AT410" s="245" t="s">
        <v>214</v>
      </c>
      <c r="AU410" s="245" t="s">
        <v>85</v>
      </c>
      <c r="AV410" s="12" t="s">
        <v>85</v>
      </c>
      <c r="AW410" s="12" t="s">
        <v>36</v>
      </c>
      <c r="AX410" s="12" t="s">
        <v>75</v>
      </c>
      <c r="AY410" s="245" t="s">
        <v>199</v>
      </c>
    </row>
    <row r="411" s="12" customFormat="1">
      <c r="B411" s="235"/>
      <c r="C411" s="236"/>
      <c r="D411" s="231" t="s">
        <v>214</v>
      </c>
      <c r="E411" s="237" t="s">
        <v>30</v>
      </c>
      <c r="F411" s="238" t="s">
        <v>671</v>
      </c>
      <c r="G411" s="236"/>
      <c r="H411" s="239">
        <v>4.0800000000000001</v>
      </c>
      <c r="I411" s="240"/>
      <c r="J411" s="236"/>
      <c r="K411" s="236"/>
      <c r="L411" s="241"/>
      <c r="M411" s="242"/>
      <c r="N411" s="243"/>
      <c r="O411" s="243"/>
      <c r="P411" s="243"/>
      <c r="Q411" s="243"/>
      <c r="R411" s="243"/>
      <c r="S411" s="243"/>
      <c r="T411" s="244"/>
      <c r="AT411" s="245" t="s">
        <v>214</v>
      </c>
      <c r="AU411" s="245" t="s">
        <v>85</v>
      </c>
      <c r="AV411" s="12" t="s">
        <v>85</v>
      </c>
      <c r="AW411" s="12" t="s">
        <v>36</v>
      </c>
      <c r="AX411" s="12" t="s">
        <v>75</v>
      </c>
      <c r="AY411" s="245" t="s">
        <v>199</v>
      </c>
    </row>
    <row r="412" s="12" customFormat="1">
      <c r="B412" s="235"/>
      <c r="C412" s="236"/>
      <c r="D412" s="231" t="s">
        <v>214</v>
      </c>
      <c r="E412" s="237" t="s">
        <v>30</v>
      </c>
      <c r="F412" s="238" t="s">
        <v>708</v>
      </c>
      <c r="G412" s="236"/>
      <c r="H412" s="239">
        <v>0.42399999999999999</v>
      </c>
      <c r="I412" s="240"/>
      <c r="J412" s="236"/>
      <c r="K412" s="236"/>
      <c r="L412" s="241"/>
      <c r="M412" s="242"/>
      <c r="N412" s="243"/>
      <c r="O412" s="243"/>
      <c r="P412" s="243"/>
      <c r="Q412" s="243"/>
      <c r="R412" s="243"/>
      <c r="S412" s="243"/>
      <c r="T412" s="244"/>
      <c r="AT412" s="245" t="s">
        <v>214</v>
      </c>
      <c r="AU412" s="245" t="s">
        <v>85</v>
      </c>
      <c r="AV412" s="12" t="s">
        <v>85</v>
      </c>
      <c r="AW412" s="12" t="s">
        <v>36</v>
      </c>
      <c r="AX412" s="12" t="s">
        <v>75</v>
      </c>
      <c r="AY412" s="245" t="s">
        <v>199</v>
      </c>
    </row>
    <row r="413" s="12" customFormat="1">
      <c r="B413" s="235"/>
      <c r="C413" s="236"/>
      <c r="D413" s="231" t="s">
        <v>214</v>
      </c>
      <c r="E413" s="237" t="s">
        <v>30</v>
      </c>
      <c r="F413" s="238" t="s">
        <v>672</v>
      </c>
      <c r="G413" s="236"/>
      <c r="H413" s="239">
        <v>0.20999999999999999</v>
      </c>
      <c r="I413" s="240"/>
      <c r="J413" s="236"/>
      <c r="K413" s="236"/>
      <c r="L413" s="241"/>
      <c r="M413" s="242"/>
      <c r="N413" s="243"/>
      <c r="O413" s="243"/>
      <c r="P413" s="243"/>
      <c r="Q413" s="243"/>
      <c r="R413" s="243"/>
      <c r="S413" s="243"/>
      <c r="T413" s="244"/>
      <c r="AT413" s="245" t="s">
        <v>214</v>
      </c>
      <c r="AU413" s="245" t="s">
        <v>85</v>
      </c>
      <c r="AV413" s="12" t="s">
        <v>85</v>
      </c>
      <c r="AW413" s="12" t="s">
        <v>36</v>
      </c>
      <c r="AX413" s="12" t="s">
        <v>75</v>
      </c>
      <c r="AY413" s="245" t="s">
        <v>199</v>
      </c>
    </row>
    <row r="414" s="12" customFormat="1">
      <c r="B414" s="235"/>
      <c r="C414" s="236"/>
      <c r="D414" s="231" t="s">
        <v>214</v>
      </c>
      <c r="E414" s="237" t="s">
        <v>30</v>
      </c>
      <c r="F414" s="238" t="s">
        <v>709</v>
      </c>
      <c r="G414" s="236"/>
      <c r="H414" s="239">
        <v>0.28499999999999998</v>
      </c>
      <c r="I414" s="240"/>
      <c r="J414" s="236"/>
      <c r="K414" s="236"/>
      <c r="L414" s="241"/>
      <c r="M414" s="242"/>
      <c r="N414" s="243"/>
      <c r="O414" s="243"/>
      <c r="P414" s="243"/>
      <c r="Q414" s="243"/>
      <c r="R414" s="243"/>
      <c r="S414" s="243"/>
      <c r="T414" s="244"/>
      <c r="AT414" s="245" t="s">
        <v>214</v>
      </c>
      <c r="AU414" s="245" t="s">
        <v>85</v>
      </c>
      <c r="AV414" s="12" t="s">
        <v>85</v>
      </c>
      <c r="AW414" s="12" t="s">
        <v>36</v>
      </c>
      <c r="AX414" s="12" t="s">
        <v>75</v>
      </c>
      <c r="AY414" s="245" t="s">
        <v>199</v>
      </c>
    </row>
    <row r="415" s="12" customFormat="1">
      <c r="B415" s="235"/>
      <c r="C415" s="236"/>
      <c r="D415" s="231" t="s">
        <v>214</v>
      </c>
      <c r="E415" s="237" t="s">
        <v>30</v>
      </c>
      <c r="F415" s="238" t="s">
        <v>678</v>
      </c>
      <c r="G415" s="236"/>
      <c r="H415" s="239">
        <v>22.32</v>
      </c>
      <c r="I415" s="240"/>
      <c r="J415" s="236"/>
      <c r="K415" s="236"/>
      <c r="L415" s="241"/>
      <c r="M415" s="242"/>
      <c r="N415" s="243"/>
      <c r="O415" s="243"/>
      <c r="P415" s="243"/>
      <c r="Q415" s="243"/>
      <c r="R415" s="243"/>
      <c r="S415" s="243"/>
      <c r="T415" s="244"/>
      <c r="AT415" s="245" t="s">
        <v>214</v>
      </c>
      <c r="AU415" s="245" t="s">
        <v>85</v>
      </c>
      <c r="AV415" s="12" t="s">
        <v>85</v>
      </c>
      <c r="AW415" s="12" t="s">
        <v>36</v>
      </c>
      <c r="AX415" s="12" t="s">
        <v>75</v>
      </c>
      <c r="AY415" s="245" t="s">
        <v>199</v>
      </c>
    </row>
    <row r="416" s="13" customFormat="1">
      <c r="B416" s="246"/>
      <c r="C416" s="247"/>
      <c r="D416" s="231" t="s">
        <v>214</v>
      </c>
      <c r="E416" s="248" t="s">
        <v>30</v>
      </c>
      <c r="F416" s="249" t="s">
        <v>216</v>
      </c>
      <c r="G416" s="247"/>
      <c r="H416" s="250">
        <v>2652.6170000000002</v>
      </c>
      <c r="I416" s="251"/>
      <c r="J416" s="247"/>
      <c r="K416" s="247"/>
      <c r="L416" s="252"/>
      <c r="M416" s="253"/>
      <c r="N416" s="254"/>
      <c r="O416" s="254"/>
      <c r="P416" s="254"/>
      <c r="Q416" s="254"/>
      <c r="R416" s="254"/>
      <c r="S416" s="254"/>
      <c r="T416" s="255"/>
      <c r="AT416" s="256" t="s">
        <v>214</v>
      </c>
      <c r="AU416" s="256" t="s">
        <v>85</v>
      </c>
      <c r="AV416" s="13" t="s">
        <v>206</v>
      </c>
      <c r="AW416" s="13" t="s">
        <v>4</v>
      </c>
      <c r="AX416" s="13" t="s">
        <v>83</v>
      </c>
      <c r="AY416" s="256" t="s">
        <v>199</v>
      </c>
    </row>
    <row r="417" s="1" customFormat="1" ht="16.5" customHeight="1">
      <c r="B417" s="37"/>
      <c r="C417" s="218" t="s">
        <v>714</v>
      </c>
      <c r="D417" s="218" t="s">
        <v>201</v>
      </c>
      <c r="E417" s="219" t="s">
        <v>255</v>
      </c>
      <c r="F417" s="220" t="s">
        <v>256</v>
      </c>
      <c r="G417" s="221" t="s">
        <v>236</v>
      </c>
      <c r="H417" s="222">
        <v>163.619</v>
      </c>
      <c r="I417" s="223"/>
      <c r="J417" s="224">
        <f>ROUND(I417*H417,2)</f>
        <v>0</v>
      </c>
      <c r="K417" s="220" t="s">
        <v>205</v>
      </c>
      <c r="L417" s="42"/>
      <c r="M417" s="225" t="s">
        <v>30</v>
      </c>
      <c r="N417" s="226" t="s">
        <v>46</v>
      </c>
      <c r="O417" s="82"/>
      <c r="P417" s="227">
        <f>O417*H417</f>
        <v>0</v>
      </c>
      <c r="Q417" s="227">
        <v>0</v>
      </c>
      <c r="R417" s="227">
        <f>Q417*H417</f>
        <v>0</v>
      </c>
      <c r="S417" s="227">
        <v>0</v>
      </c>
      <c r="T417" s="228">
        <f>S417*H417</f>
        <v>0</v>
      </c>
      <c r="AR417" s="229" t="s">
        <v>206</v>
      </c>
      <c r="AT417" s="229" t="s">
        <v>201</v>
      </c>
      <c r="AU417" s="229" t="s">
        <v>85</v>
      </c>
      <c r="AY417" s="16" t="s">
        <v>199</v>
      </c>
      <c r="BE417" s="230">
        <f>IF(N417="základní",J417,0)</f>
        <v>0</v>
      </c>
      <c r="BF417" s="230">
        <f>IF(N417="snížená",J417,0)</f>
        <v>0</v>
      </c>
      <c r="BG417" s="230">
        <f>IF(N417="zákl. přenesená",J417,0)</f>
        <v>0</v>
      </c>
      <c r="BH417" s="230">
        <f>IF(N417="sníž. přenesená",J417,0)</f>
        <v>0</v>
      </c>
      <c r="BI417" s="230">
        <f>IF(N417="nulová",J417,0)</f>
        <v>0</v>
      </c>
      <c r="BJ417" s="16" t="s">
        <v>83</v>
      </c>
      <c r="BK417" s="230">
        <f>ROUND(I417*H417,2)</f>
        <v>0</v>
      </c>
      <c r="BL417" s="16" t="s">
        <v>206</v>
      </c>
      <c r="BM417" s="229" t="s">
        <v>715</v>
      </c>
    </row>
    <row r="418" s="1" customFormat="1">
      <c r="B418" s="37"/>
      <c r="C418" s="38"/>
      <c r="D418" s="231" t="s">
        <v>208</v>
      </c>
      <c r="E418" s="38"/>
      <c r="F418" s="232" t="s">
        <v>258</v>
      </c>
      <c r="G418" s="38"/>
      <c r="H418" s="38"/>
      <c r="I418" s="144"/>
      <c r="J418" s="38"/>
      <c r="K418" s="38"/>
      <c r="L418" s="42"/>
      <c r="M418" s="233"/>
      <c r="N418" s="82"/>
      <c r="O418" s="82"/>
      <c r="P418" s="82"/>
      <c r="Q418" s="82"/>
      <c r="R418" s="82"/>
      <c r="S418" s="82"/>
      <c r="T418" s="83"/>
      <c r="AT418" s="16" t="s">
        <v>208</v>
      </c>
      <c r="AU418" s="16" t="s">
        <v>85</v>
      </c>
    </row>
    <row r="419" s="1" customFormat="1">
      <c r="B419" s="37"/>
      <c r="C419" s="38"/>
      <c r="D419" s="231" t="s">
        <v>210</v>
      </c>
      <c r="E419" s="38"/>
      <c r="F419" s="234" t="s">
        <v>259</v>
      </c>
      <c r="G419" s="38"/>
      <c r="H419" s="38"/>
      <c r="I419" s="144"/>
      <c r="J419" s="38"/>
      <c r="K419" s="38"/>
      <c r="L419" s="42"/>
      <c r="M419" s="233"/>
      <c r="N419" s="82"/>
      <c r="O419" s="82"/>
      <c r="P419" s="82"/>
      <c r="Q419" s="82"/>
      <c r="R419" s="82"/>
      <c r="S419" s="82"/>
      <c r="T419" s="83"/>
      <c r="AT419" s="16" t="s">
        <v>210</v>
      </c>
      <c r="AU419" s="16" t="s">
        <v>85</v>
      </c>
    </row>
    <row r="420" s="12" customFormat="1">
      <c r="B420" s="235"/>
      <c r="C420" s="236"/>
      <c r="D420" s="231" t="s">
        <v>214</v>
      </c>
      <c r="E420" s="237" t="s">
        <v>30</v>
      </c>
      <c r="F420" s="238" t="s">
        <v>701</v>
      </c>
      <c r="G420" s="236"/>
      <c r="H420" s="239">
        <v>86.129999999999995</v>
      </c>
      <c r="I420" s="240"/>
      <c r="J420" s="236"/>
      <c r="K420" s="236"/>
      <c r="L420" s="241"/>
      <c r="M420" s="242"/>
      <c r="N420" s="243"/>
      <c r="O420" s="243"/>
      <c r="P420" s="243"/>
      <c r="Q420" s="243"/>
      <c r="R420" s="243"/>
      <c r="S420" s="243"/>
      <c r="T420" s="244"/>
      <c r="AT420" s="245" t="s">
        <v>214</v>
      </c>
      <c r="AU420" s="245" t="s">
        <v>85</v>
      </c>
      <c r="AV420" s="12" t="s">
        <v>85</v>
      </c>
      <c r="AW420" s="12" t="s">
        <v>36</v>
      </c>
      <c r="AX420" s="12" t="s">
        <v>75</v>
      </c>
      <c r="AY420" s="245" t="s">
        <v>199</v>
      </c>
    </row>
    <row r="421" s="12" customFormat="1">
      <c r="B421" s="235"/>
      <c r="C421" s="236"/>
      <c r="D421" s="231" t="s">
        <v>214</v>
      </c>
      <c r="E421" s="237" t="s">
        <v>30</v>
      </c>
      <c r="F421" s="238" t="s">
        <v>703</v>
      </c>
      <c r="G421" s="236"/>
      <c r="H421" s="239">
        <v>13.199999999999999</v>
      </c>
      <c r="I421" s="240"/>
      <c r="J421" s="236"/>
      <c r="K421" s="236"/>
      <c r="L421" s="241"/>
      <c r="M421" s="242"/>
      <c r="N421" s="243"/>
      <c r="O421" s="243"/>
      <c r="P421" s="243"/>
      <c r="Q421" s="243"/>
      <c r="R421" s="243"/>
      <c r="S421" s="243"/>
      <c r="T421" s="244"/>
      <c r="AT421" s="245" t="s">
        <v>214</v>
      </c>
      <c r="AU421" s="245" t="s">
        <v>85</v>
      </c>
      <c r="AV421" s="12" t="s">
        <v>85</v>
      </c>
      <c r="AW421" s="12" t="s">
        <v>36</v>
      </c>
      <c r="AX421" s="12" t="s">
        <v>75</v>
      </c>
      <c r="AY421" s="245" t="s">
        <v>199</v>
      </c>
    </row>
    <row r="422" s="12" customFormat="1">
      <c r="B422" s="235"/>
      <c r="C422" s="236"/>
      <c r="D422" s="231" t="s">
        <v>214</v>
      </c>
      <c r="E422" s="237" t="s">
        <v>30</v>
      </c>
      <c r="F422" s="238" t="s">
        <v>704</v>
      </c>
      <c r="G422" s="236"/>
      <c r="H422" s="239">
        <v>39.334000000000003</v>
      </c>
      <c r="I422" s="240"/>
      <c r="J422" s="236"/>
      <c r="K422" s="236"/>
      <c r="L422" s="241"/>
      <c r="M422" s="242"/>
      <c r="N422" s="243"/>
      <c r="O422" s="243"/>
      <c r="P422" s="243"/>
      <c r="Q422" s="243"/>
      <c r="R422" s="243"/>
      <c r="S422" s="243"/>
      <c r="T422" s="244"/>
      <c r="AT422" s="245" t="s">
        <v>214</v>
      </c>
      <c r="AU422" s="245" t="s">
        <v>85</v>
      </c>
      <c r="AV422" s="12" t="s">
        <v>85</v>
      </c>
      <c r="AW422" s="12" t="s">
        <v>36</v>
      </c>
      <c r="AX422" s="12" t="s">
        <v>75</v>
      </c>
      <c r="AY422" s="245" t="s">
        <v>199</v>
      </c>
    </row>
    <row r="423" s="12" customFormat="1">
      <c r="B423" s="235"/>
      <c r="C423" s="236"/>
      <c r="D423" s="231" t="s">
        <v>214</v>
      </c>
      <c r="E423" s="237" t="s">
        <v>30</v>
      </c>
      <c r="F423" s="238" t="s">
        <v>705</v>
      </c>
      <c r="G423" s="236"/>
      <c r="H423" s="239">
        <v>16.388999999999999</v>
      </c>
      <c r="I423" s="240"/>
      <c r="J423" s="236"/>
      <c r="K423" s="236"/>
      <c r="L423" s="241"/>
      <c r="M423" s="242"/>
      <c r="N423" s="243"/>
      <c r="O423" s="243"/>
      <c r="P423" s="243"/>
      <c r="Q423" s="243"/>
      <c r="R423" s="243"/>
      <c r="S423" s="243"/>
      <c r="T423" s="244"/>
      <c r="AT423" s="245" t="s">
        <v>214</v>
      </c>
      <c r="AU423" s="245" t="s">
        <v>85</v>
      </c>
      <c r="AV423" s="12" t="s">
        <v>85</v>
      </c>
      <c r="AW423" s="12" t="s">
        <v>36</v>
      </c>
      <c r="AX423" s="12" t="s">
        <v>75</v>
      </c>
      <c r="AY423" s="245" t="s">
        <v>199</v>
      </c>
    </row>
    <row r="424" s="12" customFormat="1">
      <c r="B424" s="235"/>
      <c r="C424" s="236"/>
      <c r="D424" s="231" t="s">
        <v>214</v>
      </c>
      <c r="E424" s="237" t="s">
        <v>30</v>
      </c>
      <c r="F424" s="238" t="s">
        <v>706</v>
      </c>
      <c r="G424" s="236"/>
      <c r="H424" s="239">
        <v>8.5660000000000007</v>
      </c>
      <c r="I424" s="240"/>
      <c r="J424" s="236"/>
      <c r="K424" s="236"/>
      <c r="L424" s="241"/>
      <c r="M424" s="242"/>
      <c r="N424" s="243"/>
      <c r="O424" s="243"/>
      <c r="P424" s="243"/>
      <c r="Q424" s="243"/>
      <c r="R424" s="243"/>
      <c r="S424" s="243"/>
      <c r="T424" s="244"/>
      <c r="AT424" s="245" t="s">
        <v>214</v>
      </c>
      <c r="AU424" s="245" t="s">
        <v>85</v>
      </c>
      <c r="AV424" s="12" t="s">
        <v>85</v>
      </c>
      <c r="AW424" s="12" t="s">
        <v>36</v>
      </c>
      <c r="AX424" s="12" t="s">
        <v>75</v>
      </c>
      <c r="AY424" s="245" t="s">
        <v>199</v>
      </c>
    </row>
    <row r="425" s="13" customFormat="1">
      <c r="B425" s="246"/>
      <c r="C425" s="247"/>
      <c r="D425" s="231" t="s">
        <v>214</v>
      </c>
      <c r="E425" s="248" t="s">
        <v>30</v>
      </c>
      <c r="F425" s="249" t="s">
        <v>216</v>
      </c>
      <c r="G425" s="247"/>
      <c r="H425" s="250">
        <v>163.619</v>
      </c>
      <c r="I425" s="251"/>
      <c r="J425" s="247"/>
      <c r="K425" s="247"/>
      <c r="L425" s="252"/>
      <c r="M425" s="253"/>
      <c r="N425" s="254"/>
      <c r="O425" s="254"/>
      <c r="P425" s="254"/>
      <c r="Q425" s="254"/>
      <c r="R425" s="254"/>
      <c r="S425" s="254"/>
      <c r="T425" s="255"/>
      <c r="AT425" s="256" t="s">
        <v>214</v>
      </c>
      <c r="AU425" s="256" t="s">
        <v>85</v>
      </c>
      <c r="AV425" s="13" t="s">
        <v>206</v>
      </c>
      <c r="AW425" s="13" t="s">
        <v>4</v>
      </c>
      <c r="AX425" s="13" t="s">
        <v>83</v>
      </c>
      <c r="AY425" s="256" t="s">
        <v>199</v>
      </c>
    </row>
    <row r="426" s="1" customFormat="1" ht="16.5" customHeight="1">
      <c r="B426" s="37"/>
      <c r="C426" s="218" t="s">
        <v>716</v>
      </c>
      <c r="D426" s="218" t="s">
        <v>201</v>
      </c>
      <c r="E426" s="219" t="s">
        <v>717</v>
      </c>
      <c r="F426" s="220" t="s">
        <v>718</v>
      </c>
      <c r="G426" s="221" t="s">
        <v>236</v>
      </c>
      <c r="H426" s="222">
        <v>121.5</v>
      </c>
      <c r="I426" s="223"/>
      <c r="J426" s="224">
        <f>ROUND(I426*H426,2)</f>
        <v>0</v>
      </c>
      <c r="K426" s="220" t="s">
        <v>205</v>
      </c>
      <c r="L426" s="42"/>
      <c r="M426" s="225" t="s">
        <v>30</v>
      </c>
      <c r="N426" s="226" t="s">
        <v>46</v>
      </c>
      <c r="O426" s="82"/>
      <c r="P426" s="227">
        <f>O426*H426</f>
        <v>0</v>
      </c>
      <c r="Q426" s="227">
        <v>0</v>
      </c>
      <c r="R426" s="227">
        <f>Q426*H426</f>
        <v>0</v>
      </c>
      <c r="S426" s="227">
        <v>0</v>
      </c>
      <c r="T426" s="228">
        <f>S426*H426</f>
        <v>0</v>
      </c>
      <c r="AR426" s="229" t="s">
        <v>206</v>
      </c>
      <c r="AT426" s="229" t="s">
        <v>201</v>
      </c>
      <c r="AU426" s="229" t="s">
        <v>85</v>
      </c>
      <c r="AY426" s="16" t="s">
        <v>199</v>
      </c>
      <c r="BE426" s="230">
        <f>IF(N426="základní",J426,0)</f>
        <v>0</v>
      </c>
      <c r="BF426" s="230">
        <f>IF(N426="snížená",J426,0)</f>
        <v>0</v>
      </c>
      <c r="BG426" s="230">
        <f>IF(N426="zákl. přenesená",J426,0)</f>
        <v>0</v>
      </c>
      <c r="BH426" s="230">
        <f>IF(N426="sníž. přenesená",J426,0)</f>
        <v>0</v>
      </c>
      <c r="BI426" s="230">
        <f>IF(N426="nulová",J426,0)</f>
        <v>0</v>
      </c>
      <c r="BJ426" s="16" t="s">
        <v>83</v>
      </c>
      <c r="BK426" s="230">
        <f>ROUND(I426*H426,2)</f>
        <v>0</v>
      </c>
      <c r="BL426" s="16" t="s">
        <v>206</v>
      </c>
      <c r="BM426" s="229" t="s">
        <v>719</v>
      </c>
    </row>
    <row r="427" s="1" customFormat="1">
      <c r="B427" s="37"/>
      <c r="C427" s="38"/>
      <c r="D427" s="231" t="s">
        <v>208</v>
      </c>
      <c r="E427" s="38"/>
      <c r="F427" s="232" t="s">
        <v>720</v>
      </c>
      <c r="G427" s="38"/>
      <c r="H427" s="38"/>
      <c r="I427" s="144"/>
      <c r="J427" s="38"/>
      <c r="K427" s="38"/>
      <c r="L427" s="42"/>
      <c r="M427" s="233"/>
      <c r="N427" s="82"/>
      <c r="O427" s="82"/>
      <c r="P427" s="82"/>
      <c r="Q427" s="82"/>
      <c r="R427" s="82"/>
      <c r="S427" s="82"/>
      <c r="T427" s="83"/>
      <c r="AT427" s="16" t="s">
        <v>208</v>
      </c>
      <c r="AU427" s="16" t="s">
        <v>85</v>
      </c>
    </row>
    <row r="428" s="1" customFormat="1">
      <c r="B428" s="37"/>
      <c r="C428" s="38"/>
      <c r="D428" s="231" t="s">
        <v>210</v>
      </c>
      <c r="E428" s="38"/>
      <c r="F428" s="234" t="s">
        <v>259</v>
      </c>
      <c r="G428" s="38"/>
      <c r="H428" s="38"/>
      <c r="I428" s="144"/>
      <c r="J428" s="38"/>
      <c r="K428" s="38"/>
      <c r="L428" s="42"/>
      <c r="M428" s="233"/>
      <c r="N428" s="82"/>
      <c r="O428" s="82"/>
      <c r="P428" s="82"/>
      <c r="Q428" s="82"/>
      <c r="R428" s="82"/>
      <c r="S428" s="82"/>
      <c r="T428" s="83"/>
      <c r="AT428" s="16" t="s">
        <v>210</v>
      </c>
      <c r="AU428" s="16" t="s">
        <v>85</v>
      </c>
    </row>
    <row r="429" s="12" customFormat="1">
      <c r="B429" s="235"/>
      <c r="C429" s="236"/>
      <c r="D429" s="231" t="s">
        <v>214</v>
      </c>
      <c r="E429" s="237" t="s">
        <v>30</v>
      </c>
      <c r="F429" s="238" t="s">
        <v>700</v>
      </c>
      <c r="G429" s="236"/>
      <c r="H429" s="239">
        <v>49.5</v>
      </c>
      <c r="I429" s="240"/>
      <c r="J429" s="236"/>
      <c r="K429" s="236"/>
      <c r="L429" s="241"/>
      <c r="M429" s="242"/>
      <c r="N429" s="243"/>
      <c r="O429" s="243"/>
      <c r="P429" s="243"/>
      <c r="Q429" s="243"/>
      <c r="R429" s="243"/>
      <c r="S429" s="243"/>
      <c r="T429" s="244"/>
      <c r="AT429" s="245" t="s">
        <v>214</v>
      </c>
      <c r="AU429" s="245" t="s">
        <v>85</v>
      </c>
      <c r="AV429" s="12" t="s">
        <v>85</v>
      </c>
      <c r="AW429" s="12" t="s">
        <v>36</v>
      </c>
      <c r="AX429" s="12" t="s">
        <v>75</v>
      </c>
      <c r="AY429" s="245" t="s">
        <v>199</v>
      </c>
    </row>
    <row r="430" s="12" customFormat="1">
      <c r="B430" s="235"/>
      <c r="C430" s="236"/>
      <c r="D430" s="231" t="s">
        <v>214</v>
      </c>
      <c r="E430" s="237" t="s">
        <v>30</v>
      </c>
      <c r="F430" s="238" t="s">
        <v>707</v>
      </c>
      <c r="G430" s="236"/>
      <c r="H430" s="239">
        <v>72</v>
      </c>
      <c r="I430" s="240"/>
      <c r="J430" s="236"/>
      <c r="K430" s="236"/>
      <c r="L430" s="241"/>
      <c r="M430" s="242"/>
      <c r="N430" s="243"/>
      <c r="O430" s="243"/>
      <c r="P430" s="243"/>
      <c r="Q430" s="243"/>
      <c r="R430" s="243"/>
      <c r="S430" s="243"/>
      <c r="T430" s="244"/>
      <c r="AT430" s="245" t="s">
        <v>214</v>
      </c>
      <c r="AU430" s="245" t="s">
        <v>85</v>
      </c>
      <c r="AV430" s="12" t="s">
        <v>85</v>
      </c>
      <c r="AW430" s="12" t="s">
        <v>36</v>
      </c>
      <c r="AX430" s="12" t="s">
        <v>75</v>
      </c>
      <c r="AY430" s="245" t="s">
        <v>199</v>
      </c>
    </row>
    <row r="431" s="13" customFormat="1">
      <c r="B431" s="246"/>
      <c r="C431" s="247"/>
      <c r="D431" s="231" t="s">
        <v>214</v>
      </c>
      <c r="E431" s="248" t="s">
        <v>30</v>
      </c>
      <c r="F431" s="249" t="s">
        <v>216</v>
      </c>
      <c r="G431" s="247"/>
      <c r="H431" s="250">
        <v>121.5</v>
      </c>
      <c r="I431" s="251"/>
      <c r="J431" s="247"/>
      <c r="K431" s="247"/>
      <c r="L431" s="252"/>
      <c r="M431" s="253"/>
      <c r="N431" s="254"/>
      <c r="O431" s="254"/>
      <c r="P431" s="254"/>
      <c r="Q431" s="254"/>
      <c r="R431" s="254"/>
      <c r="S431" s="254"/>
      <c r="T431" s="255"/>
      <c r="AT431" s="256" t="s">
        <v>214</v>
      </c>
      <c r="AU431" s="256" t="s">
        <v>85</v>
      </c>
      <c r="AV431" s="13" t="s">
        <v>206</v>
      </c>
      <c r="AW431" s="13" t="s">
        <v>4</v>
      </c>
      <c r="AX431" s="13" t="s">
        <v>83</v>
      </c>
      <c r="AY431" s="256" t="s">
        <v>199</v>
      </c>
    </row>
    <row r="432" s="1" customFormat="1" ht="16.5" customHeight="1">
      <c r="B432" s="37"/>
      <c r="C432" s="218" t="s">
        <v>721</v>
      </c>
      <c r="D432" s="218" t="s">
        <v>201</v>
      </c>
      <c r="E432" s="219" t="s">
        <v>722</v>
      </c>
      <c r="F432" s="220" t="s">
        <v>723</v>
      </c>
      <c r="G432" s="221" t="s">
        <v>236</v>
      </c>
      <c r="H432" s="222">
        <v>1054.579</v>
      </c>
      <c r="I432" s="223"/>
      <c r="J432" s="224">
        <f>ROUND(I432*H432,2)</f>
        <v>0</v>
      </c>
      <c r="K432" s="220" t="s">
        <v>205</v>
      </c>
      <c r="L432" s="42"/>
      <c r="M432" s="225" t="s">
        <v>30</v>
      </c>
      <c r="N432" s="226" t="s">
        <v>46</v>
      </c>
      <c r="O432" s="82"/>
      <c r="P432" s="227">
        <f>O432*H432</f>
        <v>0</v>
      </c>
      <c r="Q432" s="227">
        <v>0</v>
      </c>
      <c r="R432" s="227">
        <f>Q432*H432</f>
        <v>0</v>
      </c>
      <c r="S432" s="227">
        <v>0</v>
      </c>
      <c r="T432" s="228">
        <f>S432*H432</f>
        <v>0</v>
      </c>
      <c r="AR432" s="229" t="s">
        <v>206</v>
      </c>
      <c r="AT432" s="229" t="s">
        <v>201</v>
      </c>
      <c r="AU432" s="229" t="s">
        <v>85</v>
      </c>
      <c r="AY432" s="16" t="s">
        <v>199</v>
      </c>
      <c r="BE432" s="230">
        <f>IF(N432="základní",J432,0)</f>
        <v>0</v>
      </c>
      <c r="BF432" s="230">
        <f>IF(N432="snížená",J432,0)</f>
        <v>0</v>
      </c>
      <c r="BG432" s="230">
        <f>IF(N432="zákl. přenesená",J432,0)</f>
        <v>0</v>
      </c>
      <c r="BH432" s="230">
        <f>IF(N432="sníž. přenesená",J432,0)</f>
        <v>0</v>
      </c>
      <c r="BI432" s="230">
        <f>IF(N432="nulová",J432,0)</f>
        <v>0</v>
      </c>
      <c r="BJ432" s="16" t="s">
        <v>83</v>
      </c>
      <c r="BK432" s="230">
        <f>ROUND(I432*H432,2)</f>
        <v>0</v>
      </c>
      <c r="BL432" s="16" t="s">
        <v>206</v>
      </c>
      <c r="BM432" s="229" t="s">
        <v>724</v>
      </c>
    </row>
    <row r="433" s="1" customFormat="1">
      <c r="B433" s="37"/>
      <c r="C433" s="38"/>
      <c r="D433" s="231" t="s">
        <v>208</v>
      </c>
      <c r="E433" s="38"/>
      <c r="F433" s="232" t="s">
        <v>725</v>
      </c>
      <c r="G433" s="38"/>
      <c r="H433" s="38"/>
      <c r="I433" s="144"/>
      <c r="J433" s="38"/>
      <c r="K433" s="38"/>
      <c r="L433" s="42"/>
      <c r="M433" s="233"/>
      <c r="N433" s="82"/>
      <c r="O433" s="82"/>
      <c r="P433" s="82"/>
      <c r="Q433" s="82"/>
      <c r="R433" s="82"/>
      <c r="S433" s="82"/>
      <c r="T433" s="83"/>
      <c r="AT433" s="16" t="s">
        <v>208</v>
      </c>
      <c r="AU433" s="16" t="s">
        <v>85</v>
      </c>
    </row>
    <row r="434" s="1" customFormat="1">
      <c r="B434" s="37"/>
      <c r="C434" s="38"/>
      <c r="D434" s="231" t="s">
        <v>210</v>
      </c>
      <c r="E434" s="38"/>
      <c r="F434" s="234" t="s">
        <v>259</v>
      </c>
      <c r="G434" s="38"/>
      <c r="H434" s="38"/>
      <c r="I434" s="144"/>
      <c r="J434" s="38"/>
      <c r="K434" s="38"/>
      <c r="L434" s="42"/>
      <c r="M434" s="233"/>
      <c r="N434" s="82"/>
      <c r="O434" s="82"/>
      <c r="P434" s="82"/>
      <c r="Q434" s="82"/>
      <c r="R434" s="82"/>
      <c r="S434" s="82"/>
      <c r="T434" s="83"/>
      <c r="AT434" s="16" t="s">
        <v>210</v>
      </c>
      <c r="AU434" s="16" t="s">
        <v>85</v>
      </c>
    </row>
    <row r="435" s="12" customFormat="1">
      <c r="B435" s="235"/>
      <c r="C435" s="236"/>
      <c r="D435" s="231" t="s">
        <v>214</v>
      </c>
      <c r="E435" s="237" t="s">
        <v>30</v>
      </c>
      <c r="F435" s="238" t="s">
        <v>685</v>
      </c>
      <c r="G435" s="236"/>
      <c r="H435" s="239">
        <v>961.73900000000003</v>
      </c>
      <c r="I435" s="240"/>
      <c r="J435" s="236"/>
      <c r="K435" s="236"/>
      <c r="L435" s="241"/>
      <c r="M435" s="242"/>
      <c r="N435" s="243"/>
      <c r="O435" s="243"/>
      <c r="P435" s="243"/>
      <c r="Q435" s="243"/>
      <c r="R435" s="243"/>
      <c r="S435" s="243"/>
      <c r="T435" s="244"/>
      <c r="AT435" s="245" t="s">
        <v>214</v>
      </c>
      <c r="AU435" s="245" t="s">
        <v>85</v>
      </c>
      <c r="AV435" s="12" t="s">
        <v>85</v>
      </c>
      <c r="AW435" s="12" t="s">
        <v>36</v>
      </c>
      <c r="AX435" s="12" t="s">
        <v>75</v>
      </c>
      <c r="AY435" s="245" t="s">
        <v>199</v>
      </c>
    </row>
    <row r="436" s="12" customFormat="1">
      <c r="B436" s="235"/>
      <c r="C436" s="236"/>
      <c r="D436" s="231" t="s">
        <v>214</v>
      </c>
      <c r="E436" s="237" t="s">
        <v>30</v>
      </c>
      <c r="F436" s="238" t="s">
        <v>686</v>
      </c>
      <c r="G436" s="236"/>
      <c r="H436" s="239">
        <v>92.840000000000003</v>
      </c>
      <c r="I436" s="240"/>
      <c r="J436" s="236"/>
      <c r="K436" s="236"/>
      <c r="L436" s="241"/>
      <c r="M436" s="242"/>
      <c r="N436" s="243"/>
      <c r="O436" s="243"/>
      <c r="P436" s="243"/>
      <c r="Q436" s="243"/>
      <c r="R436" s="243"/>
      <c r="S436" s="243"/>
      <c r="T436" s="244"/>
      <c r="AT436" s="245" t="s">
        <v>214</v>
      </c>
      <c r="AU436" s="245" t="s">
        <v>85</v>
      </c>
      <c r="AV436" s="12" t="s">
        <v>85</v>
      </c>
      <c r="AW436" s="12" t="s">
        <v>36</v>
      </c>
      <c r="AX436" s="12" t="s">
        <v>75</v>
      </c>
      <c r="AY436" s="245" t="s">
        <v>199</v>
      </c>
    </row>
    <row r="437" s="13" customFormat="1">
      <c r="B437" s="246"/>
      <c r="C437" s="247"/>
      <c r="D437" s="231" t="s">
        <v>214</v>
      </c>
      <c r="E437" s="248" t="s">
        <v>30</v>
      </c>
      <c r="F437" s="249" t="s">
        <v>216</v>
      </c>
      <c r="G437" s="247"/>
      <c r="H437" s="250">
        <v>1054.579</v>
      </c>
      <c r="I437" s="251"/>
      <c r="J437" s="247"/>
      <c r="K437" s="247"/>
      <c r="L437" s="252"/>
      <c r="M437" s="253"/>
      <c r="N437" s="254"/>
      <c r="O437" s="254"/>
      <c r="P437" s="254"/>
      <c r="Q437" s="254"/>
      <c r="R437" s="254"/>
      <c r="S437" s="254"/>
      <c r="T437" s="255"/>
      <c r="AT437" s="256" t="s">
        <v>214</v>
      </c>
      <c r="AU437" s="256" t="s">
        <v>85</v>
      </c>
      <c r="AV437" s="13" t="s">
        <v>206</v>
      </c>
      <c r="AW437" s="13" t="s">
        <v>4</v>
      </c>
      <c r="AX437" s="13" t="s">
        <v>83</v>
      </c>
      <c r="AY437" s="256" t="s">
        <v>199</v>
      </c>
    </row>
    <row r="438" s="1" customFormat="1" ht="16.5" customHeight="1">
      <c r="B438" s="37"/>
      <c r="C438" s="218" t="s">
        <v>726</v>
      </c>
      <c r="D438" s="218" t="s">
        <v>201</v>
      </c>
      <c r="E438" s="219" t="s">
        <v>727</v>
      </c>
      <c r="F438" s="220" t="s">
        <v>728</v>
      </c>
      <c r="G438" s="221" t="s">
        <v>236</v>
      </c>
      <c r="H438" s="222">
        <v>1273</v>
      </c>
      <c r="I438" s="223"/>
      <c r="J438" s="224">
        <f>ROUND(I438*H438,2)</f>
        <v>0</v>
      </c>
      <c r="K438" s="220" t="s">
        <v>205</v>
      </c>
      <c r="L438" s="42"/>
      <c r="M438" s="225" t="s">
        <v>30</v>
      </c>
      <c r="N438" s="226" t="s">
        <v>46</v>
      </c>
      <c r="O438" s="82"/>
      <c r="P438" s="227">
        <f>O438*H438</f>
        <v>0</v>
      </c>
      <c r="Q438" s="227">
        <v>0</v>
      </c>
      <c r="R438" s="227">
        <f>Q438*H438</f>
        <v>0</v>
      </c>
      <c r="S438" s="227">
        <v>0</v>
      </c>
      <c r="T438" s="228">
        <f>S438*H438</f>
        <v>0</v>
      </c>
      <c r="AR438" s="229" t="s">
        <v>206</v>
      </c>
      <c r="AT438" s="229" t="s">
        <v>201</v>
      </c>
      <c r="AU438" s="229" t="s">
        <v>85</v>
      </c>
      <c r="AY438" s="16" t="s">
        <v>199</v>
      </c>
      <c r="BE438" s="230">
        <f>IF(N438="základní",J438,0)</f>
        <v>0</v>
      </c>
      <c r="BF438" s="230">
        <f>IF(N438="snížená",J438,0)</f>
        <v>0</v>
      </c>
      <c r="BG438" s="230">
        <f>IF(N438="zákl. přenesená",J438,0)</f>
        <v>0</v>
      </c>
      <c r="BH438" s="230">
        <f>IF(N438="sníž. přenesená",J438,0)</f>
        <v>0</v>
      </c>
      <c r="BI438" s="230">
        <f>IF(N438="nulová",J438,0)</f>
        <v>0</v>
      </c>
      <c r="BJ438" s="16" t="s">
        <v>83</v>
      </c>
      <c r="BK438" s="230">
        <f>ROUND(I438*H438,2)</f>
        <v>0</v>
      </c>
      <c r="BL438" s="16" t="s">
        <v>206</v>
      </c>
      <c r="BM438" s="229" t="s">
        <v>729</v>
      </c>
    </row>
    <row r="439" s="1" customFormat="1">
      <c r="B439" s="37"/>
      <c r="C439" s="38"/>
      <c r="D439" s="231" t="s">
        <v>208</v>
      </c>
      <c r="E439" s="38"/>
      <c r="F439" s="232" t="s">
        <v>593</v>
      </c>
      <c r="G439" s="38"/>
      <c r="H439" s="38"/>
      <c r="I439" s="144"/>
      <c r="J439" s="38"/>
      <c r="K439" s="38"/>
      <c r="L439" s="42"/>
      <c r="M439" s="233"/>
      <c r="N439" s="82"/>
      <c r="O439" s="82"/>
      <c r="P439" s="82"/>
      <c r="Q439" s="82"/>
      <c r="R439" s="82"/>
      <c r="S439" s="82"/>
      <c r="T439" s="83"/>
      <c r="AT439" s="16" t="s">
        <v>208</v>
      </c>
      <c r="AU439" s="16" t="s">
        <v>85</v>
      </c>
    </row>
    <row r="440" s="1" customFormat="1">
      <c r="B440" s="37"/>
      <c r="C440" s="38"/>
      <c r="D440" s="231" t="s">
        <v>210</v>
      </c>
      <c r="E440" s="38"/>
      <c r="F440" s="234" t="s">
        <v>259</v>
      </c>
      <c r="G440" s="38"/>
      <c r="H440" s="38"/>
      <c r="I440" s="144"/>
      <c r="J440" s="38"/>
      <c r="K440" s="38"/>
      <c r="L440" s="42"/>
      <c r="M440" s="233"/>
      <c r="N440" s="82"/>
      <c r="O440" s="82"/>
      <c r="P440" s="82"/>
      <c r="Q440" s="82"/>
      <c r="R440" s="82"/>
      <c r="S440" s="82"/>
      <c r="T440" s="83"/>
      <c r="AT440" s="16" t="s">
        <v>210</v>
      </c>
      <c r="AU440" s="16" t="s">
        <v>85</v>
      </c>
    </row>
    <row r="441" s="12" customFormat="1">
      <c r="B441" s="235"/>
      <c r="C441" s="236"/>
      <c r="D441" s="231" t="s">
        <v>214</v>
      </c>
      <c r="E441" s="237" t="s">
        <v>30</v>
      </c>
      <c r="F441" s="238" t="s">
        <v>684</v>
      </c>
      <c r="G441" s="236"/>
      <c r="H441" s="239">
        <v>1268</v>
      </c>
      <c r="I441" s="240"/>
      <c r="J441" s="236"/>
      <c r="K441" s="236"/>
      <c r="L441" s="241"/>
      <c r="M441" s="242"/>
      <c r="N441" s="243"/>
      <c r="O441" s="243"/>
      <c r="P441" s="243"/>
      <c r="Q441" s="243"/>
      <c r="R441" s="243"/>
      <c r="S441" s="243"/>
      <c r="T441" s="244"/>
      <c r="AT441" s="245" t="s">
        <v>214</v>
      </c>
      <c r="AU441" s="245" t="s">
        <v>85</v>
      </c>
      <c r="AV441" s="12" t="s">
        <v>85</v>
      </c>
      <c r="AW441" s="12" t="s">
        <v>36</v>
      </c>
      <c r="AX441" s="12" t="s">
        <v>75</v>
      </c>
      <c r="AY441" s="245" t="s">
        <v>199</v>
      </c>
    </row>
    <row r="442" s="12" customFormat="1">
      <c r="B442" s="235"/>
      <c r="C442" s="236"/>
      <c r="D442" s="231" t="s">
        <v>214</v>
      </c>
      <c r="E442" s="237" t="s">
        <v>30</v>
      </c>
      <c r="F442" s="238" t="s">
        <v>702</v>
      </c>
      <c r="G442" s="236"/>
      <c r="H442" s="239">
        <v>5</v>
      </c>
      <c r="I442" s="240"/>
      <c r="J442" s="236"/>
      <c r="K442" s="236"/>
      <c r="L442" s="241"/>
      <c r="M442" s="242"/>
      <c r="N442" s="243"/>
      <c r="O442" s="243"/>
      <c r="P442" s="243"/>
      <c r="Q442" s="243"/>
      <c r="R442" s="243"/>
      <c r="S442" s="243"/>
      <c r="T442" s="244"/>
      <c r="AT442" s="245" t="s">
        <v>214</v>
      </c>
      <c r="AU442" s="245" t="s">
        <v>85</v>
      </c>
      <c r="AV442" s="12" t="s">
        <v>85</v>
      </c>
      <c r="AW442" s="12" t="s">
        <v>36</v>
      </c>
      <c r="AX442" s="12" t="s">
        <v>75</v>
      </c>
      <c r="AY442" s="245" t="s">
        <v>199</v>
      </c>
    </row>
    <row r="443" s="13" customFormat="1">
      <c r="B443" s="246"/>
      <c r="C443" s="247"/>
      <c r="D443" s="231" t="s">
        <v>214</v>
      </c>
      <c r="E443" s="248" t="s">
        <v>30</v>
      </c>
      <c r="F443" s="249" t="s">
        <v>216</v>
      </c>
      <c r="G443" s="247"/>
      <c r="H443" s="250">
        <v>1273</v>
      </c>
      <c r="I443" s="251"/>
      <c r="J443" s="247"/>
      <c r="K443" s="247"/>
      <c r="L443" s="252"/>
      <c r="M443" s="257"/>
      <c r="N443" s="258"/>
      <c r="O443" s="258"/>
      <c r="P443" s="258"/>
      <c r="Q443" s="258"/>
      <c r="R443" s="258"/>
      <c r="S443" s="258"/>
      <c r="T443" s="259"/>
      <c r="AT443" s="256" t="s">
        <v>214</v>
      </c>
      <c r="AU443" s="256" t="s">
        <v>85</v>
      </c>
      <c r="AV443" s="13" t="s">
        <v>206</v>
      </c>
      <c r="AW443" s="13" t="s">
        <v>4</v>
      </c>
      <c r="AX443" s="13" t="s">
        <v>83</v>
      </c>
      <c r="AY443" s="256" t="s">
        <v>199</v>
      </c>
    </row>
    <row r="444" s="1" customFormat="1" ht="6.96" customHeight="1">
      <c r="B444" s="57"/>
      <c r="C444" s="58"/>
      <c r="D444" s="58"/>
      <c r="E444" s="58"/>
      <c r="F444" s="58"/>
      <c r="G444" s="58"/>
      <c r="H444" s="58"/>
      <c r="I444" s="169"/>
      <c r="J444" s="58"/>
      <c r="K444" s="58"/>
      <c r="L444" s="42"/>
    </row>
  </sheetData>
  <sheetProtection sheet="1" autoFilter="0" formatColumns="0" formatRows="0" objects="1" scenarios="1" spinCount="100000" saltValue="3siHv3geS2xDNLAtyY/P3MlQMEXfFVCNauAiAs5/l19dU8j0xhG4pyMVIckDvVcPbpJl5DMuqeg95FyX5E4Yww==" hashValue="MVHF4GfuAxsSdcdh7VExZj7BIVbvQ/khN2Op1Ab/zB3nrP8S7+hvlxdDRDMYATiV4nEGYpD5inakEt6pQVTOwg==" algorithmName="SHA-512" password="CC35"/>
  <autoFilter ref="C83:K443"/>
  <mergeCells count="9">
    <mergeCell ref="E7:H7"/>
    <mergeCell ref="E9:H9"/>
    <mergeCell ref="E18:H18"/>
    <mergeCell ref="E27:H27"/>
    <mergeCell ref="E48:H48"/>
    <mergeCell ref="E50:H50"/>
    <mergeCell ref="E74:H74"/>
    <mergeCell ref="E76:H76"/>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0.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170</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3896</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34</v>
      </c>
      <c r="L20" s="42"/>
    </row>
    <row r="21" s="1" customFormat="1" ht="18" customHeight="1">
      <c r="B21" s="42"/>
      <c r="E21" s="131" t="s">
        <v>35</v>
      </c>
      <c r="I21" s="146" t="s">
        <v>29</v>
      </c>
      <c r="J21" s="131" t="s">
        <v>30</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2285</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ROUND(J80,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ROUND((SUM(BE80:BE107)),  2)</f>
        <v>0</v>
      </c>
      <c r="I33" s="158">
        <v>0.20999999999999999</v>
      </c>
      <c r="J33" s="157">
        <f>ROUND(((SUM(BE80:BE107))*I33),  2)</f>
        <v>0</v>
      </c>
      <c r="L33" s="42"/>
    </row>
    <row r="34" s="1" customFormat="1" ht="14.4" customHeight="1">
      <c r="B34" s="42"/>
      <c r="E34" s="142" t="s">
        <v>47</v>
      </c>
      <c r="F34" s="157">
        <f>ROUND((SUM(BF80:BF107)),  2)</f>
        <v>0</v>
      </c>
      <c r="I34" s="158">
        <v>0.14999999999999999</v>
      </c>
      <c r="J34" s="157">
        <f>ROUND(((SUM(BF80:BF107))*I34),  2)</f>
        <v>0</v>
      </c>
      <c r="L34" s="42"/>
    </row>
    <row r="35" hidden="1" s="1" customFormat="1" ht="14.4" customHeight="1">
      <c r="B35" s="42"/>
      <c r="E35" s="142" t="s">
        <v>48</v>
      </c>
      <c r="F35" s="157">
        <f>ROUND((SUM(BG80:BG107)),  2)</f>
        <v>0</v>
      </c>
      <c r="I35" s="158">
        <v>0.20999999999999999</v>
      </c>
      <c r="J35" s="157">
        <f>0</f>
        <v>0</v>
      </c>
      <c r="L35" s="42"/>
    </row>
    <row r="36" hidden="1" s="1" customFormat="1" ht="14.4" customHeight="1">
      <c r="B36" s="42"/>
      <c r="E36" s="142" t="s">
        <v>49</v>
      </c>
      <c r="F36" s="157">
        <f>ROUND((SUM(BH80:BH107)),  2)</f>
        <v>0</v>
      </c>
      <c r="I36" s="158">
        <v>0.14999999999999999</v>
      </c>
      <c r="J36" s="157">
        <f>0</f>
        <v>0</v>
      </c>
      <c r="L36" s="42"/>
    </row>
    <row r="37" hidden="1" s="1" customFormat="1" ht="14.4" customHeight="1">
      <c r="B37" s="42"/>
      <c r="E37" s="142" t="s">
        <v>50</v>
      </c>
      <c r="F37" s="157">
        <f>ROUND((SUM(BI80:BI107)),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VRN - VRN Vedlejší rozpočtové náklady</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43.05" customHeight="1">
      <c r="B54" s="37"/>
      <c r="C54" s="31" t="s">
        <v>25</v>
      </c>
      <c r="D54" s="38"/>
      <c r="E54" s="38"/>
      <c r="F54" s="26" t="str">
        <f>E15</f>
        <v>Město Cheb</v>
      </c>
      <c r="G54" s="38"/>
      <c r="H54" s="38"/>
      <c r="I54" s="146" t="s">
        <v>33</v>
      </c>
      <c r="J54" s="35" t="str">
        <f>E21</f>
        <v>DSVA, s.r.o. - Ing. Petr Král, Jozef Turza</v>
      </c>
      <c r="K54" s="38"/>
      <c r="L54" s="42"/>
    </row>
    <row r="55" s="1" customFormat="1" ht="27.9" customHeight="1">
      <c r="B55" s="37"/>
      <c r="C55" s="31" t="s">
        <v>31</v>
      </c>
      <c r="D55" s="38"/>
      <c r="E55" s="38"/>
      <c r="F55" s="26" t="str">
        <f>IF(E18="","",E18)</f>
        <v>Vyplň údaj</v>
      </c>
      <c r="G55" s="38"/>
      <c r="H55" s="38"/>
      <c r="I55" s="146" t="s">
        <v>37</v>
      </c>
      <c r="J55" s="35" t="str">
        <f>E24</f>
        <v>DSVA, s.r.o. - Jozef Turza</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J80</f>
        <v>0</v>
      </c>
      <c r="K59" s="38"/>
      <c r="L59" s="42"/>
      <c r="AU59" s="16" t="s">
        <v>177</v>
      </c>
    </row>
    <row r="60" s="8" customFormat="1" ht="24.96" customHeight="1">
      <c r="B60" s="179"/>
      <c r="C60" s="180"/>
      <c r="D60" s="181" t="s">
        <v>3897</v>
      </c>
      <c r="E60" s="182"/>
      <c r="F60" s="182"/>
      <c r="G60" s="182"/>
      <c r="H60" s="182"/>
      <c r="I60" s="183"/>
      <c r="J60" s="184">
        <f>J81</f>
        <v>0</v>
      </c>
      <c r="K60" s="180"/>
      <c r="L60" s="185"/>
    </row>
    <row r="61" s="1" customFormat="1" ht="21.84" customHeight="1">
      <c r="B61" s="37"/>
      <c r="C61" s="38"/>
      <c r="D61" s="38"/>
      <c r="E61" s="38"/>
      <c r="F61" s="38"/>
      <c r="G61" s="38"/>
      <c r="H61" s="38"/>
      <c r="I61" s="144"/>
      <c r="J61" s="38"/>
      <c r="K61" s="38"/>
      <c r="L61" s="42"/>
    </row>
    <row r="62" s="1" customFormat="1" ht="6.96" customHeight="1">
      <c r="B62" s="57"/>
      <c r="C62" s="58"/>
      <c r="D62" s="58"/>
      <c r="E62" s="58"/>
      <c r="F62" s="58"/>
      <c r="G62" s="58"/>
      <c r="H62" s="58"/>
      <c r="I62" s="169"/>
      <c r="J62" s="58"/>
      <c r="K62" s="58"/>
      <c r="L62" s="42"/>
    </row>
    <row r="66" s="1" customFormat="1" ht="6.96" customHeight="1">
      <c r="B66" s="59"/>
      <c r="C66" s="60"/>
      <c r="D66" s="60"/>
      <c r="E66" s="60"/>
      <c r="F66" s="60"/>
      <c r="G66" s="60"/>
      <c r="H66" s="60"/>
      <c r="I66" s="172"/>
      <c r="J66" s="60"/>
      <c r="K66" s="60"/>
      <c r="L66" s="42"/>
    </row>
    <row r="67" s="1" customFormat="1" ht="24.96" customHeight="1">
      <c r="B67" s="37"/>
      <c r="C67" s="22" t="s">
        <v>184</v>
      </c>
      <c r="D67" s="38"/>
      <c r="E67" s="38"/>
      <c r="F67" s="38"/>
      <c r="G67" s="38"/>
      <c r="H67" s="38"/>
      <c r="I67" s="144"/>
      <c r="J67" s="38"/>
      <c r="K67" s="38"/>
      <c r="L67" s="42"/>
    </row>
    <row r="68" s="1" customFormat="1" ht="6.96" customHeight="1">
      <c r="B68" s="37"/>
      <c r="C68" s="38"/>
      <c r="D68" s="38"/>
      <c r="E68" s="38"/>
      <c r="F68" s="38"/>
      <c r="G68" s="38"/>
      <c r="H68" s="38"/>
      <c r="I68" s="144"/>
      <c r="J68" s="38"/>
      <c r="K68" s="38"/>
      <c r="L68" s="42"/>
    </row>
    <row r="69" s="1" customFormat="1" ht="12" customHeight="1">
      <c r="B69" s="37"/>
      <c r="C69" s="31" t="s">
        <v>16</v>
      </c>
      <c r="D69" s="38"/>
      <c r="E69" s="38"/>
      <c r="F69" s="38"/>
      <c r="G69" s="38"/>
      <c r="H69" s="38"/>
      <c r="I69" s="144"/>
      <c r="J69" s="38"/>
      <c r="K69" s="38"/>
      <c r="L69" s="42"/>
    </row>
    <row r="70" s="1" customFormat="1" ht="16.5" customHeight="1">
      <c r="B70" s="37"/>
      <c r="C70" s="38"/>
      <c r="D70" s="38"/>
      <c r="E70" s="173" t="str">
        <f>E7</f>
        <v>Úprava komunikace Cheb-Háje, ul. Zemědělská - STAVBA I</v>
      </c>
      <c r="F70" s="31"/>
      <c r="G70" s="31"/>
      <c r="H70" s="31"/>
      <c r="I70" s="144"/>
      <c r="J70" s="38"/>
      <c r="K70" s="38"/>
      <c r="L70" s="42"/>
    </row>
    <row r="71" s="1" customFormat="1" ht="12" customHeight="1">
      <c r="B71" s="37"/>
      <c r="C71" s="31" t="s">
        <v>172</v>
      </c>
      <c r="D71" s="38"/>
      <c r="E71" s="38"/>
      <c r="F71" s="38"/>
      <c r="G71" s="38"/>
      <c r="H71" s="38"/>
      <c r="I71" s="144"/>
      <c r="J71" s="38"/>
      <c r="K71" s="38"/>
      <c r="L71" s="42"/>
    </row>
    <row r="72" s="1" customFormat="1" ht="16.5" customHeight="1">
      <c r="B72" s="37"/>
      <c r="C72" s="38"/>
      <c r="D72" s="38"/>
      <c r="E72" s="67" t="str">
        <f>E9</f>
        <v>VRN - VRN Vedlejší rozpočtové náklady</v>
      </c>
      <c r="F72" s="38"/>
      <c r="G72" s="38"/>
      <c r="H72" s="38"/>
      <c r="I72" s="144"/>
      <c r="J72" s="38"/>
      <c r="K72" s="38"/>
      <c r="L72" s="42"/>
    </row>
    <row r="73" s="1" customFormat="1" ht="6.96" customHeight="1">
      <c r="B73" s="37"/>
      <c r="C73" s="38"/>
      <c r="D73" s="38"/>
      <c r="E73" s="38"/>
      <c r="F73" s="38"/>
      <c r="G73" s="38"/>
      <c r="H73" s="38"/>
      <c r="I73" s="144"/>
      <c r="J73" s="38"/>
      <c r="K73" s="38"/>
      <c r="L73" s="42"/>
    </row>
    <row r="74" s="1" customFormat="1" ht="12" customHeight="1">
      <c r="B74" s="37"/>
      <c r="C74" s="31" t="s">
        <v>21</v>
      </c>
      <c r="D74" s="38"/>
      <c r="E74" s="38"/>
      <c r="F74" s="26" t="str">
        <f>F12</f>
        <v>Cheb-Háje</v>
      </c>
      <c r="G74" s="38"/>
      <c r="H74" s="38"/>
      <c r="I74" s="146" t="s">
        <v>23</v>
      </c>
      <c r="J74" s="70" t="str">
        <f>IF(J12="","",J12)</f>
        <v>21. 8. 2018</v>
      </c>
      <c r="K74" s="38"/>
      <c r="L74" s="42"/>
    </row>
    <row r="75" s="1" customFormat="1" ht="6.96" customHeight="1">
      <c r="B75" s="37"/>
      <c r="C75" s="38"/>
      <c r="D75" s="38"/>
      <c r="E75" s="38"/>
      <c r="F75" s="38"/>
      <c r="G75" s="38"/>
      <c r="H75" s="38"/>
      <c r="I75" s="144"/>
      <c r="J75" s="38"/>
      <c r="K75" s="38"/>
      <c r="L75" s="42"/>
    </row>
    <row r="76" s="1" customFormat="1" ht="43.05" customHeight="1">
      <c r="B76" s="37"/>
      <c r="C76" s="31" t="s">
        <v>25</v>
      </c>
      <c r="D76" s="38"/>
      <c r="E76" s="38"/>
      <c r="F76" s="26" t="str">
        <f>E15</f>
        <v>Město Cheb</v>
      </c>
      <c r="G76" s="38"/>
      <c r="H76" s="38"/>
      <c r="I76" s="146" t="s">
        <v>33</v>
      </c>
      <c r="J76" s="35" t="str">
        <f>E21</f>
        <v>DSVA, s.r.o. - Ing. Petr Král, Jozef Turza</v>
      </c>
      <c r="K76" s="38"/>
      <c r="L76" s="42"/>
    </row>
    <row r="77" s="1" customFormat="1" ht="27.9" customHeight="1">
      <c r="B77" s="37"/>
      <c r="C77" s="31" t="s">
        <v>31</v>
      </c>
      <c r="D77" s="38"/>
      <c r="E77" s="38"/>
      <c r="F77" s="26" t="str">
        <f>IF(E18="","",E18)</f>
        <v>Vyplň údaj</v>
      </c>
      <c r="G77" s="38"/>
      <c r="H77" s="38"/>
      <c r="I77" s="146" t="s">
        <v>37</v>
      </c>
      <c r="J77" s="35" t="str">
        <f>E24</f>
        <v>DSVA, s.r.o. - Jozef Turza</v>
      </c>
      <c r="K77" s="38"/>
      <c r="L77" s="42"/>
    </row>
    <row r="78" s="1" customFormat="1" ht="10.32" customHeight="1">
      <c r="B78" s="37"/>
      <c r="C78" s="38"/>
      <c r="D78" s="38"/>
      <c r="E78" s="38"/>
      <c r="F78" s="38"/>
      <c r="G78" s="38"/>
      <c r="H78" s="38"/>
      <c r="I78" s="144"/>
      <c r="J78" s="38"/>
      <c r="K78" s="38"/>
      <c r="L78" s="42"/>
    </row>
    <row r="79" s="10" customFormat="1" ht="29.28" customHeight="1">
      <c r="B79" s="192"/>
      <c r="C79" s="193" t="s">
        <v>185</v>
      </c>
      <c r="D79" s="194" t="s">
        <v>60</v>
      </c>
      <c r="E79" s="194" t="s">
        <v>56</v>
      </c>
      <c r="F79" s="194" t="s">
        <v>57</v>
      </c>
      <c r="G79" s="194" t="s">
        <v>186</v>
      </c>
      <c r="H79" s="194" t="s">
        <v>187</v>
      </c>
      <c r="I79" s="195" t="s">
        <v>188</v>
      </c>
      <c r="J79" s="194" t="s">
        <v>176</v>
      </c>
      <c r="K79" s="196" t="s">
        <v>189</v>
      </c>
      <c r="L79" s="197"/>
      <c r="M79" s="90" t="s">
        <v>30</v>
      </c>
      <c r="N79" s="91" t="s">
        <v>45</v>
      </c>
      <c r="O79" s="91" t="s">
        <v>190</v>
      </c>
      <c r="P79" s="91" t="s">
        <v>191</v>
      </c>
      <c r="Q79" s="91" t="s">
        <v>192</v>
      </c>
      <c r="R79" s="91" t="s">
        <v>193</v>
      </c>
      <c r="S79" s="91" t="s">
        <v>194</v>
      </c>
      <c r="T79" s="92" t="s">
        <v>195</v>
      </c>
    </row>
    <row r="80" s="1" customFormat="1" ht="22.8" customHeight="1">
      <c r="B80" s="37"/>
      <c r="C80" s="97" t="s">
        <v>196</v>
      </c>
      <c r="D80" s="38"/>
      <c r="E80" s="38"/>
      <c r="F80" s="38"/>
      <c r="G80" s="38"/>
      <c r="H80" s="38"/>
      <c r="I80" s="144"/>
      <c r="J80" s="198">
        <f>BK80</f>
        <v>0</v>
      </c>
      <c r="K80" s="38"/>
      <c r="L80" s="42"/>
      <c r="M80" s="93"/>
      <c r="N80" s="94"/>
      <c r="O80" s="94"/>
      <c r="P80" s="199">
        <f>P81</f>
        <v>0</v>
      </c>
      <c r="Q80" s="94"/>
      <c r="R80" s="199">
        <f>R81</f>
        <v>0</v>
      </c>
      <c r="S80" s="94"/>
      <c r="T80" s="200">
        <f>T81</f>
        <v>0</v>
      </c>
      <c r="AT80" s="16" t="s">
        <v>74</v>
      </c>
      <c r="AU80" s="16" t="s">
        <v>177</v>
      </c>
      <c r="BK80" s="201">
        <f>BK81</f>
        <v>0</v>
      </c>
    </row>
    <row r="81" s="11" customFormat="1" ht="25.92" customHeight="1">
      <c r="B81" s="202"/>
      <c r="C81" s="203"/>
      <c r="D81" s="204" t="s">
        <v>74</v>
      </c>
      <c r="E81" s="205" t="s">
        <v>3898</v>
      </c>
      <c r="F81" s="205" t="s">
        <v>3899</v>
      </c>
      <c r="G81" s="203"/>
      <c r="H81" s="203"/>
      <c r="I81" s="206"/>
      <c r="J81" s="207">
        <f>BK81</f>
        <v>0</v>
      </c>
      <c r="K81" s="203"/>
      <c r="L81" s="208"/>
      <c r="M81" s="209"/>
      <c r="N81" s="210"/>
      <c r="O81" s="210"/>
      <c r="P81" s="211">
        <f>SUM(P82:P107)</f>
        <v>0</v>
      </c>
      <c r="Q81" s="210"/>
      <c r="R81" s="211">
        <f>SUM(R82:R107)</f>
        <v>0</v>
      </c>
      <c r="S81" s="210"/>
      <c r="T81" s="212">
        <f>SUM(T82:T107)</f>
        <v>0</v>
      </c>
      <c r="AR81" s="213" t="s">
        <v>206</v>
      </c>
      <c r="AT81" s="214" t="s">
        <v>74</v>
      </c>
      <c r="AU81" s="214" t="s">
        <v>75</v>
      </c>
      <c r="AY81" s="213" t="s">
        <v>199</v>
      </c>
      <c r="BK81" s="215">
        <f>SUM(BK82:BK107)</f>
        <v>0</v>
      </c>
    </row>
    <row r="82" s="1" customFormat="1" ht="16.5" customHeight="1">
      <c r="B82" s="37"/>
      <c r="C82" s="218" t="s">
        <v>83</v>
      </c>
      <c r="D82" s="218" t="s">
        <v>201</v>
      </c>
      <c r="E82" s="219" t="s">
        <v>3900</v>
      </c>
      <c r="F82" s="220" t="s">
        <v>3901</v>
      </c>
      <c r="G82" s="221" t="s">
        <v>3902</v>
      </c>
      <c r="H82" s="222">
        <v>1</v>
      </c>
      <c r="I82" s="223"/>
      <c r="J82" s="224">
        <f>ROUND(I82*H82,2)</f>
        <v>0</v>
      </c>
      <c r="K82" s="220" t="s">
        <v>30</v>
      </c>
      <c r="L82" s="42"/>
      <c r="M82" s="225" t="s">
        <v>30</v>
      </c>
      <c r="N82" s="226" t="s">
        <v>46</v>
      </c>
      <c r="O82" s="82"/>
      <c r="P82" s="227">
        <f>O82*H82</f>
        <v>0</v>
      </c>
      <c r="Q82" s="227">
        <v>0</v>
      </c>
      <c r="R82" s="227">
        <f>Q82*H82</f>
        <v>0</v>
      </c>
      <c r="S82" s="227">
        <v>0</v>
      </c>
      <c r="T82" s="228">
        <f>S82*H82</f>
        <v>0</v>
      </c>
      <c r="AR82" s="229" t="s">
        <v>1023</v>
      </c>
      <c r="AT82" s="229" t="s">
        <v>201</v>
      </c>
      <c r="AU82" s="229" t="s">
        <v>83</v>
      </c>
      <c r="AY82" s="16" t="s">
        <v>199</v>
      </c>
      <c r="BE82" s="230">
        <f>IF(N82="základní",J82,0)</f>
        <v>0</v>
      </c>
      <c r="BF82" s="230">
        <f>IF(N82="snížená",J82,0)</f>
        <v>0</v>
      </c>
      <c r="BG82" s="230">
        <f>IF(N82="zákl. přenesená",J82,0)</f>
        <v>0</v>
      </c>
      <c r="BH82" s="230">
        <f>IF(N82="sníž. přenesená",J82,0)</f>
        <v>0</v>
      </c>
      <c r="BI82" s="230">
        <f>IF(N82="nulová",J82,0)</f>
        <v>0</v>
      </c>
      <c r="BJ82" s="16" t="s">
        <v>83</v>
      </c>
      <c r="BK82" s="230">
        <f>ROUND(I82*H82,2)</f>
        <v>0</v>
      </c>
      <c r="BL82" s="16" t="s">
        <v>1023</v>
      </c>
      <c r="BM82" s="229" t="s">
        <v>3903</v>
      </c>
    </row>
    <row r="83" s="1" customFormat="1">
      <c r="B83" s="37"/>
      <c r="C83" s="38"/>
      <c r="D83" s="231" t="s">
        <v>208</v>
      </c>
      <c r="E83" s="38"/>
      <c r="F83" s="232" t="s">
        <v>3901</v>
      </c>
      <c r="G83" s="38"/>
      <c r="H83" s="38"/>
      <c r="I83" s="144"/>
      <c r="J83" s="38"/>
      <c r="K83" s="38"/>
      <c r="L83" s="42"/>
      <c r="M83" s="233"/>
      <c r="N83" s="82"/>
      <c r="O83" s="82"/>
      <c r="P83" s="82"/>
      <c r="Q83" s="82"/>
      <c r="R83" s="82"/>
      <c r="S83" s="82"/>
      <c r="T83" s="83"/>
      <c r="AT83" s="16" t="s">
        <v>208</v>
      </c>
      <c r="AU83" s="16" t="s">
        <v>83</v>
      </c>
    </row>
    <row r="84" s="1" customFormat="1" ht="16.5" customHeight="1">
      <c r="B84" s="37"/>
      <c r="C84" s="218" t="s">
        <v>85</v>
      </c>
      <c r="D84" s="218" t="s">
        <v>201</v>
      </c>
      <c r="E84" s="219" t="s">
        <v>2194</v>
      </c>
      <c r="F84" s="220" t="s">
        <v>2195</v>
      </c>
      <c r="G84" s="221" t="s">
        <v>3902</v>
      </c>
      <c r="H84" s="222">
        <v>1</v>
      </c>
      <c r="I84" s="223"/>
      <c r="J84" s="224">
        <f>ROUND(I84*H84,2)</f>
        <v>0</v>
      </c>
      <c r="K84" s="220" t="s">
        <v>30</v>
      </c>
      <c r="L84" s="42"/>
      <c r="M84" s="225" t="s">
        <v>30</v>
      </c>
      <c r="N84" s="226" t="s">
        <v>46</v>
      </c>
      <c r="O84" s="82"/>
      <c r="P84" s="227">
        <f>O84*H84</f>
        <v>0</v>
      </c>
      <c r="Q84" s="227">
        <v>0</v>
      </c>
      <c r="R84" s="227">
        <f>Q84*H84</f>
        <v>0</v>
      </c>
      <c r="S84" s="227">
        <v>0</v>
      </c>
      <c r="T84" s="228">
        <f>S84*H84</f>
        <v>0</v>
      </c>
      <c r="AR84" s="229" t="s">
        <v>1023</v>
      </c>
      <c r="AT84" s="229" t="s">
        <v>201</v>
      </c>
      <c r="AU84" s="229" t="s">
        <v>83</v>
      </c>
      <c r="AY84" s="16" t="s">
        <v>199</v>
      </c>
      <c r="BE84" s="230">
        <f>IF(N84="základní",J84,0)</f>
        <v>0</v>
      </c>
      <c r="BF84" s="230">
        <f>IF(N84="snížená",J84,0)</f>
        <v>0</v>
      </c>
      <c r="BG84" s="230">
        <f>IF(N84="zákl. přenesená",J84,0)</f>
        <v>0</v>
      </c>
      <c r="BH84" s="230">
        <f>IF(N84="sníž. přenesená",J84,0)</f>
        <v>0</v>
      </c>
      <c r="BI84" s="230">
        <f>IF(N84="nulová",J84,0)</f>
        <v>0</v>
      </c>
      <c r="BJ84" s="16" t="s">
        <v>83</v>
      </c>
      <c r="BK84" s="230">
        <f>ROUND(I84*H84,2)</f>
        <v>0</v>
      </c>
      <c r="BL84" s="16" t="s">
        <v>1023</v>
      </c>
      <c r="BM84" s="229" t="s">
        <v>3904</v>
      </c>
    </row>
    <row r="85" s="1" customFormat="1">
      <c r="B85" s="37"/>
      <c r="C85" s="38"/>
      <c r="D85" s="231" t="s">
        <v>212</v>
      </c>
      <c r="E85" s="38"/>
      <c r="F85" s="234" t="s">
        <v>3905</v>
      </c>
      <c r="G85" s="38"/>
      <c r="H85" s="38"/>
      <c r="I85" s="144"/>
      <c r="J85" s="38"/>
      <c r="K85" s="38"/>
      <c r="L85" s="42"/>
      <c r="M85" s="233"/>
      <c r="N85" s="82"/>
      <c r="O85" s="82"/>
      <c r="P85" s="82"/>
      <c r="Q85" s="82"/>
      <c r="R85" s="82"/>
      <c r="S85" s="82"/>
      <c r="T85" s="83"/>
      <c r="AT85" s="16" t="s">
        <v>212</v>
      </c>
      <c r="AU85" s="16" t="s">
        <v>83</v>
      </c>
    </row>
    <row r="86" s="1" customFormat="1" ht="16.5" customHeight="1">
      <c r="B86" s="37"/>
      <c r="C86" s="218" t="s">
        <v>217</v>
      </c>
      <c r="D86" s="218" t="s">
        <v>201</v>
      </c>
      <c r="E86" s="219" t="s">
        <v>3906</v>
      </c>
      <c r="F86" s="220" t="s">
        <v>3907</v>
      </c>
      <c r="G86" s="221" t="s">
        <v>3902</v>
      </c>
      <c r="H86" s="222">
        <v>1</v>
      </c>
      <c r="I86" s="223"/>
      <c r="J86" s="224">
        <f>ROUND(I86*H86,2)</f>
        <v>0</v>
      </c>
      <c r="K86" s="220" t="s">
        <v>30</v>
      </c>
      <c r="L86" s="42"/>
      <c r="M86" s="225" t="s">
        <v>30</v>
      </c>
      <c r="N86" s="226" t="s">
        <v>46</v>
      </c>
      <c r="O86" s="82"/>
      <c r="P86" s="227">
        <f>O86*H86</f>
        <v>0</v>
      </c>
      <c r="Q86" s="227">
        <v>0</v>
      </c>
      <c r="R86" s="227">
        <f>Q86*H86</f>
        <v>0</v>
      </c>
      <c r="S86" s="227">
        <v>0</v>
      </c>
      <c r="T86" s="228">
        <f>S86*H86</f>
        <v>0</v>
      </c>
      <c r="AR86" s="229" t="s">
        <v>1023</v>
      </c>
      <c r="AT86" s="229" t="s">
        <v>201</v>
      </c>
      <c r="AU86" s="229" t="s">
        <v>83</v>
      </c>
      <c r="AY86" s="16" t="s">
        <v>199</v>
      </c>
      <c r="BE86" s="230">
        <f>IF(N86="základní",J86,0)</f>
        <v>0</v>
      </c>
      <c r="BF86" s="230">
        <f>IF(N86="snížená",J86,0)</f>
        <v>0</v>
      </c>
      <c r="BG86" s="230">
        <f>IF(N86="zákl. přenesená",J86,0)</f>
        <v>0</v>
      </c>
      <c r="BH86" s="230">
        <f>IF(N86="sníž. přenesená",J86,0)</f>
        <v>0</v>
      </c>
      <c r="BI86" s="230">
        <f>IF(N86="nulová",J86,0)</f>
        <v>0</v>
      </c>
      <c r="BJ86" s="16" t="s">
        <v>83</v>
      </c>
      <c r="BK86" s="230">
        <f>ROUND(I86*H86,2)</f>
        <v>0</v>
      </c>
      <c r="BL86" s="16" t="s">
        <v>1023</v>
      </c>
      <c r="BM86" s="229" t="s">
        <v>3908</v>
      </c>
    </row>
    <row r="87" s="1" customFormat="1">
      <c r="B87" s="37"/>
      <c r="C87" s="38"/>
      <c r="D87" s="231" t="s">
        <v>212</v>
      </c>
      <c r="E87" s="38"/>
      <c r="F87" s="234" t="s">
        <v>3909</v>
      </c>
      <c r="G87" s="38"/>
      <c r="H87" s="38"/>
      <c r="I87" s="144"/>
      <c r="J87" s="38"/>
      <c r="K87" s="38"/>
      <c r="L87" s="42"/>
      <c r="M87" s="233"/>
      <c r="N87" s="82"/>
      <c r="O87" s="82"/>
      <c r="P87" s="82"/>
      <c r="Q87" s="82"/>
      <c r="R87" s="82"/>
      <c r="S87" s="82"/>
      <c r="T87" s="83"/>
      <c r="AT87" s="16" t="s">
        <v>212</v>
      </c>
      <c r="AU87" s="16" t="s">
        <v>83</v>
      </c>
    </row>
    <row r="88" s="1" customFormat="1" ht="16.5" customHeight="1">
      <c r="B88" s="37"/>
      <c r="C88" s="218" t="s">
        <v>206</v>
      </c>
      <c r="D88" s="218" t="s">
        <v>201</v>
      </c>
      <c r="E88" s="219" t="s">
        <v>3910</v>
      </c>
      <c r="F88" s="220" t="s">
        <v>3911</v>
      </c>
      <c r="G88" s="221" t="s">
        <v>3902</v>
      </c>
      <c r="H88" s="222">
        <v>1</v>
      </c>
      <c r="I88" s="223"/>
      <c r="J88" s="224">
        <f>ROUND(I88*H88,2)</f>
        <v>0</v>
      </c>
      <c r="K88" s="220" t="s">
        <v>30</v>
      </c>
      <c r="L88" s="42"/>
      <c r="M88" s="225" t="s">
        <v>30</v>
      </c>
      <c r="N88" s="226" t="s">
        <v>46</v>
      </c>
      <c r="O88" s="82"/>
      <c r="P88" s="227">
        <f>O88*H88</f>
        <v>0</v>
      </c>
      <c r="Q88" s="227">
        <v>0</v>
      </c>
      <c r="R88" s="227">
        <f>Q88*H88</f>
        <v>0</v>
      </c>
      <c r="S88" s="227">
        <v>0</v>
      </c>
      <c r="T88" s="228">
        <f>S88*H88</f>
        <v>0</v>
      </c>
      <c r="AR88" s="229" t="s">
        <v>1023</v>
      </c>
      <c r="AT88" s="229" t="s">
        <v>201</v>
      </c>
      <c r="AU88" s="229" t="s">
        <v>83</v>
      </c>
      <c r="AY88" s="16" t="s">
        <v>199</v>
      </c>
      <c r="BE88" s="230">
        <f>IF(N88="základní",J88,0)</f>
        <v>0</v>
      </c>
      <c r="BF88" s="230">
        <f>IF(N88="snížená",J88,0)</f>
        <v>0</v>
      </c>
      <c r="BG88" s="230">
        <f>IF(N88="zákl. přenesená",J88,0)</f>
        <v>0</v>
      </c>
      <c r="BH88" s="230">
        <f>IF(N88="sníž. přenesená",J88,0)</f>
        <v>0</v>
      </c>
      <c r="BI88" s="230">
        <f>IF(N88="nulová",J88,0)</f>
        <v>0</v>
      </c>
      <c r="BJ88" s="16" t="s">
        <v>83</v>
      </c>
      <c r="BK88" s="230">
        <f>ROUND(I88*H88,2)</f>
        <v>0</v>
      </c>
      <c r="BL88" s="16" t="s">
        <v>1023</v>
      </c>
      <c r="BM88" s="229" t="s">
        <v>3912</v>
      </c>
    </row>
    <row r="89" s="1" customFormat="1" ht="16.5" customHeight="1">
      <c r="B89" s="37"/>
      <c r="C89" s="218" t="s">
        <v>242</v>
      </c>
      <c r="D89" s="218" t="s">
        <v>201</v>
      </c>
      <c r="E89" s="219" t="s">
        <v>3913</v>
      </c>
      <c r="F89" s="220" t="s">
        <v>3914</v>
      </c>
      <c r="G89" s="221" t="s">
        <v>3902</v>
      </c>
      <c r="H89" s="222">
        <v>1</v>
      </c>
      <c r="I89" s="223"/>
      <c r="J89" s="224">
        <f>ROUND(I89*H89,2)</f>
        <v>0</v>
      </c>
      <c r="K89" s="220" t="s">
        <v>30</v>
      </c>
      <c r="L89" s="42"/>
      <c r="M89" s="225" t="s">
        <v>30</v>
      </c>
      <c r="N89" s="226" t="s">
        <v>46</v>
      </c>
      <c r="O89" s="82"/>
      <c r="P89" s="227">
        <f>O89*H89</f>
        <v>0</v>
      </c>
      <c r="Q89" s="227">
        <v>0</v>
      </c>
      <c r="R89" s="227">
        <f>Q89*H89</f>
        <v>0</v>
      </c>
      <c r="S89" s="227">
        <v>0</v>
      </c>
      <c r="T89" s="228">
        <f>S89*H89</f>
        <v>0</v>
      </c>
      <c r="AR89" s="229" t="s">
        <v>1023</v>
      </c>
      <c r="AT89" s="229" t="s">
        <v>201</v>
      </c>
      <c r="AU89" s="229" t="s">
        <v>83</v>
      </c>
      <c r="AY89" s="16" t="s">
        <v>199</v>
      </c>
      <c r="BE89" s="230">
        <f>IF(N89="základní",J89,0)</f>
        <v>0</v>
      </c>
      <c r="BF89" s="230">
        <f>IF(N89="snížená",J89,0)</f>
        <v>0</v>
      </c>
      <c r="BG89" s="230">
        <f>IF(N89="zákl. přenesená",J89,0)</f>
        <v>0</v>
      </c>
      <c r="BH89" s="230">
        <f>IF(N89="sníž. přenesená",J89,0)</f>
        <v>0</v>
      </c>
      <c r="BI89" s="230">
        <f>IF(N89="nulová",J89,0)</f>
        <v>0</v>
      </c>
      <c r="BJ89" s="16" t="s">
        <v>83</v>
      </c>
      <c r="BK89" s="230">
        <f>ROUND(I89*H89,2)</f>
        <v>0</v>
      </c>
      <c r="BL89" s="16" t="s">
        <v>1023</v>
      </c>
      <c r="BM89" s="229" t="s">
        <v>3915</v>
      </c>
    </row>
    <row r="90" s="1" customFormat="1" ht="16.5" customHeight="1">
      <c r="B90" s="37"/>
      <c r="C90" s="218" t="s">
        <v>247</v>
      </c>
      <c r="D90" s="218" t="s">
        <v>201</v>
      </c>
      <c r="E90" s="219" t="s">
        <v>3916</v>
      </c>
      <c r="F90" s="220" t="s">
        <v>3917</v>
      </c>
      <c r="G90" s="221" t="s">
        <v>3902</v>
      </c>
      <c r="H90" s="222">
        <v>1</v>
      </c>
      <c r="I90" s="223"/>
      <c r="J90" s="224">
        <f>ROUND(I90*H90,2)</f>
        <v>0</v>
      </c>
      <c r="K90" s="220" t="s">
        <v>30</v>
      </c>
      <c r="L90" s="42"/>
      <c r="M90" s="225" t="s">
        <v>30</v>
      </c>
      <c r="N90" s="226" t="s">
        <v>46</v>
      </c>
      <c r="O90" s="82"/>
      <c r="P90" s="227">
        <f>O90*H90</f>
        <v>0</v>
      </c>
      <c r="Q90" s="227">
        <v>0</v>
      </c>
      <c r="R90" s="227">
        <f>Q90*H90</f>
        <v>0</v>
      </c>
      <c r="S90" s="227">
        <v>0</v>
      </c>
      <c r="T90" s="228">
        <f>S90*H90</f>
        <v>0</v>
      </c>
      <c r="AR90" s="229" t="s">
        <v>1023</v>
      </c>
      <c r="AT90" s="229" t="s">
        <v>201</v>
      </c>
      <c r="AU90" s="229" t="s">
        <v>83</v>
      </c>
      <c r="AY90" s="16" t="s">
        <v>199</v>
      </c>
      <c r="BE90" s="230">
        <f>IF(N90="základní",J90,0)</f>
        <v>0</v>
      </c>
      <c r="BF90" s="230">
        <f>IF(N90="snížená",J90,0)</f>
        <v>0</v>
      </c>
      <c r="BG90" s="230">
        <f>IF(N90="zákl. přenesená",J90,0)</f>
        <v>0</v>
      </c>
      <c r="BH90" s="230">
        <f>IF(N90="sníž. přenesená",J90,0)</f>
        <v>0</v>
      </c>
      <c r="BI90" s="230">
        <f>IF(N90="nulová",J90,0)</f>
        <v>0</v>
      </c>
      <c r="BJ90" s="16" t="s">
        <v>83</v>
      </c>
      <c r="BK90" s="230">
        <f>ROUND(I90*H90,2)</f>
        <v>0</v>
      </c>
      <c r="BL90" s="16" t="s">
        <v>1023</v>
      </c>
      <c r="BM90" s="229" t="s">
        <v>3918</v>
      </c>
    </row>
    <row r="91" s="1" customFormat="1">
      <c r="B91" s="37"/>
      <c r="C91" s="38"/>
      <c r="D91" s="231" t="s">
        <v>212</v>
      </c>
      <c r="E91" s="38"/>
      <c r="F91" s="234" t="s">
        <v>3919</v>
      </c>
      <c r="G91" s="38"/>
      <c r="H91" s="38"/>
      <c r="I91" s="144"/>
      <c r="J91" s="38"/>
      <c r="K91" s="38"/>
      <c r="L91" s="42"/>
      <c r="M91" s="233"/>
      <c r="N91" s="82"/>
      <c r="O91" s="82"/>
      <c r="P91" s="82"/>
      <c r="Q91" s="82"/>
      <c r="R91" s="82"/>
      <c r="S91" s="82"/>
      <c r="T91" s="83"/>
      <c r="AT91" s="16" t="s">
        <v>212</v>
      </c>
      <c r="AU91" s="16" t="s">
        <v>83</v>
      </c>
    </row>
    <row r="92" s="1" customFormat="1" ht="16.5" customHeight="1">
      <c r="B92" s="37"/>
      <c r="C92" s="218" t="s">
        <v>254</v>
      </c>
      <c r="D92" s="218" t="s">
        <v>201</v>
      </c>
      <c r="E92" s="219" t="s">
        <v>3920</v>
      </c>
      <c r="F92" s="220" t="s">
        <v>3921</v>
      </c>
      <c r="G92" s="221" t="s">
        <v>3902</v>
      </c>
      <c r="H92" s="222">
        <v>1</v>
      </c>
      <c r="I92" s="223"/>
      <c r="J92" s="224">
        <f>ROUND(I92*H92,2)</f>
        <v>0</v>
      </c>
      <c r="K92" s="220" t="s">
        <v>30</v>
      </c>
      <c r="L92" s="42"/>
      <c r="M92" s="225" t="s">
        <v>30</v>
      </c>
      <c r="N92" s="226" t="s">
        <v>46</v>
      </c>
      <c r="O92" s="82"/>
      <c r="P92" s="227">
        <f>O92*H92</f>
        <v>0</v>
      </c>
      <c r="Q92" s="227">
        <v>0</v>
      </c>
      <c r="R92" s="227">
        <f>Q92*H92</f>
        <v>0</v>
      </c>
      <c r="S92" s="227">
        <v>0</v>
      </c>
      <c r="T92" s="228">
        <f>S92*H92</f>
        <v>0</v>
      </c>
      <c r="AR92" s="229" t="s">
        <v>1023</v>
      </c>
      <c r="AT92" s="229" t="s">
        <v>201</v>
      </c>
      <c r="AU92" s="229" t="s">
        <v>83</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1023</v>
      </c>
      <c r="BM92" s="229" t="s">
        <v>3922</v>
      </c>
    </row>
    <row r="93" s="1" customFormat="1">
      <c r="B93" s="37"/>
      <c r="C93" s="38"/>
      <c r="D93" s="231" t="s">
        <v>212</v>
      </c>
      <c r="E93" s="38"/>
      <c r="F93" s="234" t="s">
        <v>3923</v>
      </c>
      <c r="G93" s="38"/>
      <c r="H93" s="38"/>
      <c r="I93" s="144"/>
      <c r="J93" s="38"/>
      <c r="K93" s="38"/>
      <c r="L93" s="42"/>
      <c r="M93" s="233"/>
      <c r="N93" s="82"/>
      <c r="O93" s="82"/>
      <c r="P93" s="82"/>
      <c r="Q93" s="82"/>
      <c r="R93" s="82"/>
      <c r="S93" s="82"/>
      <c r="T93" s="83"/>
      <c r="AT93" s="16" t="s">
        <v>212</v>
      </c>
      <c r="AU93" s="16" t="s">
        <v>83</v>
      </c>
    </row>
    <row r="94" s="1" customFormat="1" ht="16.5" customHeight="1">
      <c r="B94" s="37"/>
      <c r="C94" s="218" t="s">
        <v>263</v>
      </c>
      <c r="D94" s="218" t="s">
        <v>201</v>
      </c>
      <c r="E94" s="219" t="s">
        <v>3924</v>
      </c>
      <c r="F94" s="220" t="s">
        <v>3925</v>
      </c>
      <c r="G94" s="221" t="s">
        <v>2062</v>
      </c>
      <c r="H94" s="222">
        <v>2</v>
      </c>
      <c r="I94" s="223"/>
      <c r="J94" s="224">
        <f>ROUND(I94*H94,2)</f>
        <v>0</v>
      </c>
      <c r="K94" s="220" t="s">
        <v>30</v>
      </c>
      <c r="L94" s="42"/>
      <c r="M94" s="225" t="s">
        <v>30</v>
      </c>
      <c r="N94" s="226" t="s">
        <v>46</v>
      </c>
      <c r="O94" s="82"/>
      <c r="P94" s="227">
        <f>O94*H94</f>
        <v>0</v>
      </c>
      <c r="Q94" s="227">
        <v>0</v>
      </c>
      <c r="R94" s="227">
        <f>Q94*H94</f>
        <v>0</v>
      </c>
      <c r="S94" s="227">
        <v>0</v>
      </c>
      <c r="T94" s="228">
        <f>S94*H94</f>
        <v>0</v>
      </c>
      <c r="AR94" s="229" t="s">
        <v>1023</v>
      </c>
      <c r="AT94" s="229" t="s">
        <v>201</v>
      </c>
      <c r="AU94" s="229" t="s">
        <v>83</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1023</v>
      </c>
      <c r="BM94" s="229" t="s">
        <v>3926</v>
      </c>
    </row>
    <row r="95" s="1" customFormat="1" ht="16.5" customHeight="1">
      <c r="B95" s="37"/>
      <c r="C95" s="218" t="s">
        <v>225</v>
      </c>
      <c r="D95" s="218" t="s">
        <v>201</v>
      </c>
      <c r="E95" s="219" t="s">
        <v>3927</v>
      </c>
      <c r="F95" s="220" t="s">
        <v>3928</v>
      </c>
      <c r="G95" s="221" t="s">
        <v>3902</v>
      </c>
      <c r="H95" s="222">
        <v>1</v>
      </c>
      <c r="I95" s="223"/>
      <c r="J95" s="224">
        <f>ROUND(I95*H95,2)</f>
        <v>0</v>
      </c>
      <c r="K95" s="220" t="s">
        <v>30</v>
      </c>
      <c r="L95" s="42"/>
      <c r="M95" s="225" t="s">
        <v>30</v>
      </c>
      <c r="N95" s="226" t="s">
        <v>46</v>
      </c>
      <c r="O95" s="82"/>
      <c r="P95" s="227">
        <f>O95*H95</f>
        <v>0</v>
      </c>
      <c r="Q95" s="227">
        <v>0</v>
      </c>
      <c r="R95" s="227">
        <f>Q95*H95</f>
        <v>0</v>
      </c>
      <c r="S95" s="227">
        <v>0</v>
      </c>
      <c r="T95" s="228">
        <f>S95*H95</f>
        <v>0</v>
      </c>
      <c r="AR95" s="229" t="s">
        <v>1023</v>
      </c>
      <c r="AT95" s="229" t="s">
        <v>201</v>
      </c>
      <c r="AU95" s="229" t="s">
        <v>83</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1023</v>
      </c>
      <c r="BM95" s="229" t="s">
        <v>3929</v>
      </c>
    </row>
    <row r="96" s="1" customFormat="1">
      <c r="B96" s="37"/>
      <c r="C96" s="38"/>
      <c r="D96" s="231" t="s">
        <v>212</v>
      </c>
      <c r="E96" s="38"/>
      <c r="F96" s="234" t="s">
        <v>3930</v>
      </c>
      <c r="G96" s="38"/>
      <c r="H96" s="38"/>
      <c r="I96" s="144"/>
      <c r="J96" s="38"/>
      <c r="K96" s="38"/>
      <c r="L96" s="42"/>
      <c r="M96" s="233"/>
      <c r="N96" s="82"/>
      <c r="O96" s="82"/>
      <c r="P96" s="82"/>
      <c r="Q96" s="82"/>
      <c r="R96" s="82"/>
      <c r="S96" s="82"/>
      <c r="T96" s="83"/>
      <c r="AT96" s="16" t="s">
        <v>212</v>
      </c>
      <c r="AU96" s="16" t="s">
        <v>83</v>
      </c>
    </row>
    <row r="97" s="1" customFormat="1" ht="16.5" customHeight="1">
      <c r="B97" s="37"/>
      <c r="C97" s="218" t="s">
        <v>124</v>
      </c>
      <c r="D97" s="218" t="s">
        <v>201</v>
      </c>
      <c r="E97" s="219" t="s">
        <v>3931</v>
      </c>
      <c r="F97" s="220" t="s">
        <v>3932</v>
      </c>
      <c r="G97" s="221" t="s">
        <v>3902</v>
      </c>
      <c r="H97" s="222">
        <v>1</v>
      </c>
      <c r="I97" s="223"/>
      <c r="J97" s="224">
        <f>ROUND(I97*H97,2)</f>
        <v>0</v>
      </c>
      <c r="K97" s="220" t="s">
        <v>30</v>
      </c>
      <c r="L97" s="42"/>
      <c r="M97" s="225" t="s">
        <v>30</v>
      </c>
      <c r="N97" s="226" t="s">
        <v>46</v>
      </c>
      <c r="O97" s="82"/>
      <c r="P97" s="227">
        <f>O97*H97</f>
        <v>0</v>
      </c>
      <c r="Q97" s="227">
        <v>0</v>
      </c>
      <c r="R97" s="227">
        <f>Q97*H97</f>
        <v>0</v>
      </c>
      <c r="S97" s="227">
        <v>0</v>
      </c>
      <c r="T97" s="228">
        <f>S97*H97</f>
        <v>0</v>
      </c>
      <c r="AR97" s="229" t="s">
        <v>1023</v>
      </c>
      <c r="AT97" s="229" t="s">
        <v>201</v>
      </c>
      <c r="AU97" s="229" t="s">
        <v>83</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1023</v>
      </c>
      <c r="BM97" s="229" t="s">
        <v>3933</v>
      </c>
    </row>
    <row r="98" s="1" customFormat="1">
      <c r="B98" s="37"/>
      <c r="C98" s="38"/>
      <c r="D98" s="231" t="s">
        <v>212</v>
      </c>
      <c r="E98" s="38"/>
      <c r="F98" s="234" t="s">
        <v>3934</v>
      </c>
      <c r="G98" s="38"/>
      <c r="H98" s="38"/>
      <c r="I98" s="144"/>
      <c r="J98" s="38"/>
      <c r="K98" s="38"/>
      <c r="L98" s="42"/>
      <c r="M98" s="233"/>
      <c r="N98" s="82"/>
      <c r="O98" s="82"/>
      <c r="P98" s="82"/>
      <c r="Q98" s="82"/>
      <c r="R98" s="82"/>
      <c r="S98" s="82"/>
      <c r="T98" s="83"/>
      <c r="AT98" s="16" t="s">
        <v>212</v>
      </c>
      <c r="AU98" s="16" t="s">
        <v>83</v>
      </c>
    </row>
    <row r="99" s="1" customFormat="1" ht="16.5" customHeight="1">
      <c r="B99" s="37"/>
      <c r="C99" s="218" t="s">
        <v>127</v>
      </c>
      <c r="D99" s="218" t="s">
        <v>201</v>
      </c>
      <c r="E99" s="219" t="s">
        <v>3935</v>
      </c>
      <c r="F99" s="220" t="s">
        <v>3936</v>
      </c>
      <c r="G99" s="221" t="s">
        <v>3902</v>
      </c>
      <c r="H99" s="222">
        <v>1</v>
      </c>
      <c r="I99" s="223"/>
      <c r="J99" s="224">
        <f>ROUND(I99*H99,2)</f>
        <v>0</v>
      </c>
      <c r="K99" s="220" t="s">
        <v>30</v>
      </c>
      <c r="L99" s="42"/>
      <c r="M99" s="225" t="s">
        <v>30</v>
      </c>
      <c r="N99" s="226" t="s">
        <v>46</v>
      </c>
      <c r="O99" s="82"/>
      <c r="P99" s="227">
        <f>O99*H99</f>
        <v>0</v>
      </c>
      <c r="Q99" s="227">
        <v>0</v>
      </c>
      <c r="R99" s="227">
        <f>Q99*H99</f>
        <v>0</v>
      </c>
      <c r="S99" s="227">
        <v>0</v>
      </c>
      <c r="T99" s="228">
        <f>S99*H99</f>
        <v>0</v>
      </c>
      <c r="AR99" s="229" t="s">
        <v>1023</v>
      </c>
      <c r="AT99" s="229" t="s">
        <v>201</v>
      </c>
      <c r="AU99" s="229" t="s">
        <v>83</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1023</v>
      </c>
      <c r="BM99" s="229" t="s">
        <v>3937</v>
      </c>
    </row>
    <row r="100" s="1" customFormat="1" ht="16.5" customHeight="1">
      <c r="B100" s="37"/>
      <c r="C100" s="218" t="s">
        <v>130</v>
      </c>
      <c r="D100" s="218" t="s">
        <v>201</v>
      </c>
      <c r="E100" s="219" t="s">
        <v>3938</v>
      </c>
      <c r="F100" s="220" t="s">
        <v>3939</v>
      </c>
      <c r="G100" s="221" t="s">
        <v>3902</v>
      </c>
      <c r="H100" s="222">
        <v>1</v>
      </c>
      <c r="I100" s="223"/>
      <c r="J100" s="224">
        <f>ROUND(I100*H100,2)</f>
        <v>0</v>
      </c>
      <c r="K100" s="220" t="s">
        <v>30</v>
      </c>
      <c r="L100" s="42"/>
      <c r="M100" s="225" t="s">
        <v>30</v>
      </c>
      <c r="N100" s="226" t="s">
        <v>46</v>
      </c>
      <c r="O100" s="82"/>
      <c r="P100" s="227">
        <f>O100*H100</f>
        <v>0</v>
      </c>
      <c r="Q100" s="227">
        <v>0</v>
      </c>
      <c r="R100" s="227">
        <f>Q100*H100</f>
        <v>0</v>
      </c>
      <c r="S100" s="227">
        <v>0</v>
      </c>
      <c r="T100" s="228">
        <f>S100*H100</f>
        <v>0</v>
      </c>
      <c r="AR100" s="229" t="s">
        <v>1023</v>
      </c>
      <c r="AT100" s="229" t="s">
        <v>201</v>
      </c>
      <c r="AU100" s="229" t="s">
        <v>83</v>
      </c>
      <c r="AY100" s="16" t="s">
        <v>199</v>
      </c>
      <c r="BE100" s="230">
        <f>IF(N100="základní",J100,0)</f>
        <v>0</v>
      </c>
      <c r="BF100" s="230">
        <f>IF(N100="snížená",J100,0)</f>
        <v>0</v>
      </c>
      <c r="BG100" s="230">
        <f>IF(N100="zákl. přenesená",J100,0)</f>
        <v>0</v>
      </c>
      <c r="BH100" s="230">
        <f>IF(N100="sníž. přenesená",J100,0)</f>
        <v>0</v>
      </c>
      <c r="BI100" s="230">
        <f>IF(N100="nulová",J100,0)</f>
        <v>0</v>
      </c>
      <c r="BJ100" s="16" t="s">
        <v>83</v>
      </c>
      <c r="BK100" s="230">
        <f>ROUND(I100*H100,2)</f>
        <v>0</v>
      </c>
      <c r="BL100" s="16" t="s">
        <v>1023</v>
      </c>
      <c r="BM100" s="229" t="s">
        <v>3940</v>
      </c>
    </row>
    <row r="101" s="1" customFormat="1">
      <c r="B101" s="37"/>
      <c r="C101" s="38"/>
      <c r="D101" s="231" t="s">
        <v>212</v>
      </c>
      <c r="E101" s="38"/>
      <c r="F101" s="234" t="s">
        <v>3941</v>
      </c>
      <c r="G101" s="38"/>
      <c r="H101" s="38"/>
      <c r="I101" s="144"/>
      <c r="J101" s="38"/>
      <c r="K101" s="38"/>
      <c r="L101" s="42"/>
      <c r="M101" s="233"/>
      <c r="N101" s="82"/>
      <c r="O101" s="82"/>
      <c r="P101" s="82"/>
      <c r="Q101" s="82"/>
      <c r="R101" s="82"/>
      <c r="S101" s="82"/>
      <c r="T101" s="83"/>
      <c r="AT101" s="16" t="s">
        <v>212</v>
      </c>
      <c r="AU101" s="16" t="s">
        <v>83</v>
      </c>
    </row>
    <row r="102" s="1" customFormat="1" ht="16.5" customHeight="1">
      <c r="B102" s="37"/>
      <c r="C102" s="218" t="s">
        <v>133</v>
      </c>
      <c r="D102" s="218" t="s">
        <v>201</v>
      </c>
      <c r="E102" s="219" t="s">
        <v>3942</v>
      </c>
      <c r="F102" s="220" t="s">
        <v>3943</v>
      </c>
      <c r="G102" s="221" t="s">
        <v>3902</v>
      </c>
      <c r="H102" s="222">
        <v>1</v>
      </c>
      <c r="I102" s="223"/>
      <c r="J102" s="224">
        <f>ROUND(I102*H102,2)</f>
        <v>0</v>
      </c>
      <c r="K102" s="220" t="s">
        <v>30</v>
      </c>
      <c r="L102" s="42"/>
      <c r="M102" s="225" t="s">
        <v>30</v>
      </c>
      <c r="N102" s="226" t="s">
        <v>46</v>
      </c>
      <c r="O102" s="82"/>
      <c r="P102" s="227">
        <f>O102*H102</f>
        <v>0</v>
      </c>
      <c r="Q102" s="227">
        <v>0</v>
      </c>
      <c r="R102" s="227">
        <f>Q102*H102</f>
        <v>0</v>
      </c>
      <c r="S102" s="227">
        <v>0</v>
      </c>
      <c r="T102" s="228">
        <f>S102*H102</f>
        <v>0</v>
      </c>
      <c r="AR102" s="229" t="s">
        <v>1023</v>
      </c>
      <c r="AT102" s="229" t="s">
        <v>201</v>
      </c>
      <c r="AU102" s="229" t="s">
        <v>83</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1023</v>
      </c>
      <c r="BM102" s="229" t="s">
        <v>3944</v>
      </c>
    </row>
    <row r="103" s="1" customFormat="1">
      <c r="B103" s="37"/>
      <c r="C103" s="38"/>
      <c r="D103" s="231" t="s">
        <v>212</v>
      </c>
      <c r="E103" s="38"/>
      <c r="F103" s="234" t="s">
        <v>3945</v>
      </c>
      <c r="G103" s="38"/>
      <c r="H103" s="38"/>
      <c r="I103" s="144"/>
      <c r="J103" s="38"/>
      <c r="K103" s="38"/>
      <c r="L103" s="42"/>
      <c r="M103" s="233"/>
      <c r="N103" s="82"/>
      <c r="O103" s="82"/>
      <c r="P103" s="82"/>
      <c r="Q103" s="82"/>
      <c r="R103" s="82"/>
      <c r="S103" s="82"/>
      <c r="T103" s="83"/>
      <c r="AT103" s="16" t="s">
        <v>212</v>
      </c>
      <c r="AU103" s="16" t="s">
        <v>83</v>
      </c>
    </row>
    <row r="104" s="1" customFormat="1" ht="16.5" customHeight="1">
      <c r="B104" s="37"/>
      <c r="C104" s="218" t="s">
        <v>136</v>
      </c>
      <c r="D104" s="218" t="s">
        <v>201</v>
      </c>
      <c r="E104" s="219" t="s">
        <v>3946</v>
      </c>
      <c r="F104" s="220" t="s">
        <v>3947</v>
      </c>
      <c r="G104" s="221" t="s">
        <v>3902</v>
      </c>
      <c r="H104" s="222">
        <v>1</v>
      </c>
      <c r="I104" s="223"/>
      <c r="J104" s="224">
        <f>ROUND(I104*H104,2)</f>
        <v>0</v>
      </c>
      <c r="K104" s="220" t="s">
        <v>30</v>
      </c>
      <c r="L104" s="42"/>
      <c r="M104" s="225" t="s">
        <v>30</v>
      </c>
      <c r="N104" s="226" t="s">
        <v>46</v>
      </c>
      <c r="O104" s="82"/>
      <c r="P104" s="227">
        <f>O104*H104</f>
        <v>0</v>
      </c>
      <c r="Q104" s="227">
        <v>0</v>
      </c>
      <c r="R104" s="227">
        <f>Q104*H104</f>
        <v>0</v>
      </c>
      <c r="S104" s="227">
        <v>0</v>
      </c>
      <c r="T104" s="228">
        <f>S104*H104</f>
        <v>0</v>
      </c>
      <c r="AR104" s="229" t="s">
        <v>1023</v>
      </c>
      <c r="AT104" s="229" t="s">
        <v>201</v>
      </c>
      <c r="AU104" s="229" t="s">
        <v>83</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1023</v>
      </c>
      <c r="BM104" s="229" t="s">
        <v>3948</v>
      </c>
    </row>
    <row r="105" s="1" customFormat="1">
      <c r="B105" s="37"/>
      <c r="C105" s="38"/>
      <c r="D105" s="231" t="s">
        <v>212</v>
      </c>
      <c r="E105" s="38"/>
      <c r="F105" s="234" t="s">
        <v>3949</v>
      </c>
      <c r="G105" s="38"/>
      <c r="H105" s="38"/>
      <c r="I105" s="144"/>
      <c r="J105" s="38"/>
      <c r="K105" s="38"/>
      <c r="L105" s="42"/>
      <c r="M105" s="233"/>
      <c r="N105" s="82"/>
      <c r="O105" s="82"/>
      <c r="P105" s="82"/>
      <c r="Q105" s="82"/>
      <c r="R105" s="82"/>
      <c r="S105" s="82"/>
      <c r="T105" s="83"/>
      <c r="AT105" s="16" t="s">
        <v>212</v>
      </c>
      <c r="AU105" s="16" t="s">
        <v>83</v>
      </c>
    </row>
    <row r="106" s="1" customFormat="1" ht="16.5" customHeight="1">
      <c r="B106" s="37"/>
      <c r="C106" s="218" t="s">
        <v>8</v>
      </c>
      <c r="D106" s="218" t="s">
        <v>201</v>
      </c>
      <c r="E106" s="219" t="s">
        <v>3950</v>
      </c>
      <c r="F106" s="220" t="s">
        <v>3901</v>
      </c>
      <c r="G106" s="221" t="s">
        <v>3902</v>
      </c>
      <c r="H106" s="222">
        <v>1</v>
      </c>
      <c r="I106" s="223"/>
      <c r="J106" s="224">
        <f>ROUND(I106*H106,2)</f>
        <v>0</v>
      </c>
      <c r="K106" s="220" t="s">
        <v>30</v>
      </c>
      <c r="L106" s="42"/>
      <c r="M106" s="225" t="s">
        <v>30</v>
      </c>
      <c r="N106" s="226" t="s">
        <v>46</v>
      </c>
      <c r="O106" s="82"/>
      <c r="P106" s="227">
        <f>O106*H106</f>
        <v>0</v>
      </c>
      <c r="Q106" s="227">
        <v>0</v>
      </c>
      <c r="R106" s="227">
        <f>Q106*H106</f>
        <v>0</v>
      </c>
      <c r="S106" s="227">
        <v>0</v>
      </c>
      <c r="T106" s="228">
        <f>S106*H106</f>
        <v>0</v>
      </c>
      <c r="AR106" s="229" t="s">
        <v>1023</v>
      </c>
      <c r="AT106" s="229" t="s">
        <v>201</v>
      </c>
      <c r="AU106" s="229" t="s">
        <v>83</v>
      </c>
      <c r="AY106" s="16" t="s">
        <v>199</v>
      </c>
      <c r="BE106" s="230">
        <f>IF(N106="základní",J106,0)</f>
        <v>0</v>
      </c>
      <c r="BF106" s="230">
        <f>IF(N106="snížená",J106,0)</f>
        <v>0</v>
      </c>
      <c r="BG106" s="230">
        <f>IF(N106="zákl. přenesená",J106,0)</f>
        <v>0</v>
      </c>
      <c r="BH106" s="230">
        <f>IF(N106="sníž. přenesená",J106,0)</f>
        <v>0</v>
      </c>
      <c r="BI106" s="230">
        <f>IF(N106="nulová",J106,0)</f>
        <v>0</v>
      </c>
      <c r="BJ106" s="16" t="s">
        <v>83</v>
      </c>
      <c r="BK106" s="230">
        <f>ROUND(I106*H106,2)</f>
        <v>0</v>
      </c>
      <c r="BL106" s="16" t="s">
        <v>1023</v>
      </c>
      <c r="BM106" s="229" t="s">
        <v>3951</v>
      </c>
    </row>
    <row r="107" s="1" customFormat="1">
      <c r="B107" s="37"/>
      <c r="C107" s="38"/>
      <c r="D107" s="231" t="s">
        <v>212</v>
      </c>
      <c r="E107" s="38"/>
      <c r="F107" s="234" t="s">
        <v>3952</v>
      </c>
      <c r="G107" s="38"/>
      <c r="H107" s="38"/>
      <c r="I107" s="144"/>
      <c r="J107" s="38"/>
      <c r="K107" s="38"/>
      <c r="L107" s="42"/>
      <c r="M107" s="260"/>
      <c r="N107" s="261"/>
      <c r="O107" s="261"/>
      <c r="P107" s="261"/>
      <c r="Q107" s="261"/>
      <c r="R107" s="261"/>
      <c r="S107" s="261"/>
      <c r="T107" s="262"/>
      <c r="AT107" s="16" t="s">
        <v>212</v>
      </c>
      <c r="AU107" s="16" t="s">
        <v>83</v>
      </c>
    </row>
    <row r="108" s="1" customFormat="1" ht="6.96" customHeight="1">
      <c r="B108" s="57"/>
      <c r="C108" s="58"/>
      <c r="D108" s="58"/>
      <c r="E108" s="58"/>
      <c r="F108" s="58"/>
      <c r="G108" s="58"/>
      <c r="H108" s="58"/>
      <c r="I108" s="169"/>
      <c r="J108" s="58"/>
      <c r="K108" s="58"/>
      <c r="L108" s="42"/>
    </row>
  </sheetData>
  <sheetProtection sheet="1" autoFilter="0" formatColumns="0" formatRows="0" objects="1" scenarios="1" spinCount="100000" saltValue="kXQ+Y/sSIstpN1V7IBZIyLsu1CJVg4dxMHO66ZlXZILndbx+I/mMtK3JpOmTHtrOiOMWIcwQ7z7kDZB+1aryWg==" hashValue="F6M3yXeIrOLA+FhWWjKqlgJQS/fDFX43CwyYAwERRyEp4lGpjYkWEBWmBv7M9PJjuj3HSYgwij4yUC/f3zlukA==" algorithmName="SHA-512" password="CC35"/>
  <autoFilter ref="C79:K107"/>
  <mergeCells count="9">
    <mergeCell ref="E7:H7"/>
    <mergeCell ref="E9:H9"/>
    <mergeCell ref="E18:H18"/>
    <mergeCell ref="E27:H27"/>
    <mergeCell ref="E48:H48"/>
    <mergeCell ref="E50:H50"/>
    <mergeCell ref="E70:H70"/>
    <mergeCell ref="E72:H72"/>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1.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sheetFormatPr defaultRowHeight="13.5"/>
  <cols>
    <col min="1" max="1" width="8.33" style="281" customWidth="1"/>
    <col min="2" max="2" width="1.664063" style="281" customWidth="1"/>
    <col min="3" max="4" width="5" style="281" customWidth="1"/>
    <col min="5" max="5" width="11.67" style="281" customWidth="1"/>
    <col min="6" max="6" width="9.17" style="281" customWidth="1"/>
    <col min="7" max="7" width="5" style="281" customWidth="1"/>
    <col min="8" max="8" width="77.83" style="281" customWidth="1"/>
    <col min="9" max="10" width="20" style="281" customWidth="1"/>
    <col min="11" max="11" width="1.664063" style="281" customWidth="1"/>
  </cols>
  <sheetData>
    <row r="1" ht="37.5" customHeight="1"/>
    <row r="2" ht="7.5" customHeight="1">
      <c r="B2" s="282"/>
      <c r="C2" s="283"/>
      <c r="D2" s="283"/>
      <c r="E2" s="283"/>
      <c r="F2" s="283"/>
      <c r="G2" s="283"/>
      <c r="H2" s="283"/>
      <c r="I2" s="283"/>
      <c r="J2" s="283"/>
      <c r="K2" s="284"/>
    </row>
    <row r="3" s="14" customFormat="1" ht="45" customHeight="1">
      <c r="B3" s="285"/>
      <c r="C3" s="286" t="s">
        <v>3953</v>
      </c>
      <c r="D3" s="286"/>
      <c r="E3" s="286"/>
      <c r="F3" s="286"/>
      <c r="G3" s="286"/>
      <c r="H3" s="286"/>
      <c r="I3" s="286"/>
      <c r="J3" s="286"/>
      <c r="K3" s="287"/>
    </row>
    <row r="4" ht="25.5" customHeight="1">
      <c r="B4" s="288"/>
      <c r="C4" s="289" t="s">
        <v>3954</v>
      </c>
      <c r="D4" s="289"/>
      <c r="E4" s="289"/>
      <c r="F4" s="289"/>
      <c r="G4" s="289"/>
      <c r="H4" s="289"/>
      <c r="I4" s="289"/>
      <c r="J4" s="289"/>
      <c r="K4" s="290"/>
    </row>
    <row r="5" ht="5.25" customHeight="1">
      <c r="B5" s="288"/>
      <c r="C5" s="291"/>
      <c r="D5" s="291"/>
      <c r="E5" s="291"/>
      <c r="F5" s="291"/>
      <c r="G5" s="291"/>
      <c r="H5" s="291"/>
      <c r="I5" s="291"/>
      <c r="J5" s="291"/>
      <c r="K5" s="290"/>
    </row>
    <row r="6" ht="15" customHeight="1">
      <c r="B6" s="288"/>
      <c r="C6" s="292" t="s">
        <v>3955</v>
      </c>
      <c r="D6" s="292"/>
      <c r="E6" s="292"/>
      <c r="F6" s="292"/>
      <c r="G6" s="292"/>
      <c r="H6" s="292"/>
      <c r="I6" s="292"/>
      <c r="J6" s="292"/>
      <c r="K6" s="290"/>
    </row>
    <row r="7" ht="15" customHeight="1">
      <c r="B7" s="293"/>
      <c r="C7" s="292" t="s">
        <v>3956</v>
      </c>
      <c r="D7" s="292"/>
      <c r="E7" s="292"/>
      <c r="F7" s="292"/>
      <c r="G7" s="292"/>
      <c r="H7" s="292"/>
      <c r="I7" s="292"/>
      <c r="J7" s="292"/>
      <c r="K7" s="290"/>
    </row>
    <row r="8" ht="12.75" customHeight="1">
      <c r="B8" s="293"/>
      <c r="C8" s="292"/>
      <c r="D8" s="292"/>
      <c r="E8" s="292"/>
      <c r="F8" s="292"/>
      <c r="G8" s="292"/>
      <c r="H8" s="292"/>
      <c r="I8" s="292"/>
      <c r="J8" s="292"/>
      <c r="K8" s="290"/>
    </row>
    <row r="9" ht="15" customHeight="1">
      <c r="B9" s="293"/>
      <c r="C9" s="292" t="s">
        <v>3957</v>
      </c>
      <c r="D9" s="292"/>
      <c r="E9" s="292"/>
      <c r="F9" s="292"/>
      <c r="G9" s="292"/>
      <c r="H9" s="292"/>
      <c r="I9" s="292"/>
      <c r="J9" s="292"/>
      <c r="K9" s="290"/>
    </row>
    <row r="10" ht="15" customHeight="1">
      <c r="B10" s="293"/>
      <c r="C10" s="292"/>
      <c r="D10" s="292" t="s">
        <v>3958</v>
      </c>
      <c r="E10" s="292"/>
      <c r="F10" s="292"/>
      <c r="G10" s="292"/>
      <c r="H10" s="292"/>
      <c r="I10" s="292"/>
      <c r="J10" s="292"/>
      <c r="K10" s="290"/>
    </row>
    <row r="11" ht="15" customHeight="1">
      <c r="B11" s="293"/>
      <c r="C11" s="294"/>
      <c r="D11" s="292" t="s">
        <v>3959</v>
      </c>
      <c r="E11" s="292"/>
      <c r="F11" s="292"/>
      <c r="G11" s="292"/>
      <c r="H11" s="292"/>
      <c r="I11" s="292"/>
      <c r="J11" s="292"/>
      <c r="K11" s="290"/>
    </row>
    <row r="12" ht="15" customHeight="1">
      <c r="B12" s="293"/>
      <c r="C12" s="294"/>
      <c r="D12" s="292"/>
      <c r="E12" s="292"/>
      <c r="F12" s="292"/>
      <c r="G12" s="292"/>
      <c r="H12" s="292"/>
      <c r="I12" s="292"/>
      <c r="J12" s="292"/>
      <c r="K12" s="290"/>
    </row>
    <row r="13" ht="15" customHeight="1">
      <c r="B13" s="293"/>
      <c r="C13" s="294"/>
      <c r="D13" s="295" t="s">
        <v>3960</v>
      </c>
      <c r="E13" s="292"/>
      <c r="F13" s="292"/>
      <c r="G13" s="292"/>
      <c r="H13" s="292"/>
      <c r="I13" s="292"/>
      <c r="J13" s="292"/>
      <c r="K13" s="290"/>
    </row>
    <row r="14" ht="12.75" customHeight="1">
      <c r="B14" s="293"/>
      <c r="C14" s="294"/>
      <c r="D14" s="294"/>
      <c r="E14" s="294"/>
      <c r="F14" s="294"/>
      <c r="G14" s="294"/>
      <c r="H14" s="294"/>
      <c r="I14" s="294"/>
      <c r="J14" s="294"/>
      <c r="K14" s="290"/>
    </row>
    <row r="15" ht="15" customHeight="1">
      <c r="B15" s="293"/>
      <c r="C15" s="294"/>
      <c r="D15" s="292" t="s">
        <v>3961</v>
      </c>
      <c r="E15" s="292"/>
      <c r="F15" s="292"/>
      <c r="G15" s="292"/>
      <c r="H15" s="292"/>
      <c r="I15" s="292"/>
      <c r="J15" s="292"/>
      <c r="K15" s="290"/>
    </row>
    <row r="16" ht="15" customHeight="1">
      <c r="B16" s="293"/>
      <c r="C16" s="294"/>
      <c r="D16" s="292" t="s">
        <v>3962</v>
      </c>
      <c r="E16" s="292"/>
      <c r="F16" s="292"/>
      <c r="G16" s="292"/>
      <c r="H16" s="292"/>
      <c r="I16" s="292"/>
      <c r="J16" s="292"/>
      <c r="K16" s="290"/>
    </row>
    <row r="17" ht="15" customHeight="1">
      <c r="B17" s="293"/>
      <c r="C17" s="294"/>
      <c r="D17" s="292" t="s">
        <v>3963</v>
      </c>
      <c r="E17" s="292"/>
      <c r="F17" s="292"/>
      <c r="G17" s="292"/>
      <c r="H17" s="292"/>
      <c r="I17" s="292"/>
      <c r="J17" s="292"/>
      <c r="K17" s="290"/>
    </row>
    <row r="18" ht="15" customHeight="1">
      <c r="B18" s="293"/>
      <c r="C18" s="294"/>
      <c r="D18" s="294"/>
      <c r="E18" s="296" t="s">
        <v>82</v>
      </c>
      <c r="F18" s="292" t="s">
        <v>3964</v>
      </c>
      <c r="G18" s="292"/>
      <c r="H18" s="292"/>
      <c r="I18" s="292"/>
      <c r="J18" s="292"/>
      <c r="K18" s="290"/>
    </row>
    <row r="19" ht="15" customHeight="1">
      <c r="B19" s="293"/>
      <c r="C19" s="294"/>
      <c r="D19" s="294"/>
      <c r="E19" s="296" t="s">
        <v>3965</v>
      </c>
      <c r="F19" s="292" t="s">
        <v>3966</v>
      </c>
      <c r="G19" s="292"/>
      <c r="H19" s="292"/>
      <c r="I19" s="292"/>
      <c r="J19" s="292"/>
      <c r="K19" s="290"/>
    </row>
    <row r="20" ht="15" customHeight="1">
      <c r="B20" s="293"/>
      <c r="C20" s="294"/>
      <c r="D20" s="294"/>
      <c r="E20" s="296" t="s">
        <v>3967</v>
      </c>
      <c r="F20" s="292" t="s">
        <v>3968</v>
      </c>
      <c r="G20" s="292"/>
      <c r="H20" s="292"/>
      <c r="I20" s="292"/>
      <c r="J20" s="292"/>
      <c r="K20" s="290"/>
    </row>
    <row r="21" ht="15" customHeight="1">
      <c r="B21" s="293"/>
      <c r="C21" s="294"/>
      <c r="D21" s="294"/>
      <c r="E21" s="296" t="s">
        <v>3969</v>
      </c>
      <c r="F21" s="292" t="s">
        <v>3970</v>
      </c>
      <c r="G21" s="292"/>
      <c r="H21" s="292"/>
      <c r="I21" s="292"/>
      <c r="J21" s="292"/>
      <c r="K21" s="290"/>
    </row>
    <row r="22" ht="15" customHeight="1">
      <c r="B22" s="293"/>
      <c r="C22" s="294"/>
      <c r="D22" s="294"/>
      <c r="E22" s="296" t="s">
        <v>3898</v>
      </c>
      <c r="F22" s="292" t="s">
        <v>3971</v>
      </c>
      <c r="G22" s="292"/>
      <c r="H22" s="292"/>
      <c r="I22" s="292"/>
      <c r="J22" s="292"/>
      <c r="K22" s="290"/>
    </row>
    <row r="23" ht="15" customHeight="1">
      <c r="B23" s="293"/>
      <c r="C23" s="294"/>
      <c r="D23" s="294"/>
      <c r="E23" s="296" t="s">
        <v>95</v>
      </c>
      <c r="F23" s="292" t="s">
        <v>3972</v>
      </c>
      <c r="G23" s="292"/>
      <c r="H23" s="292"/>
      <c r="I23" s="292"/>
      <c r="J23" s="292"/>
      <c r="K23" s="290"/>
    </row>
    <row r="24" ht="12.75" customHeight="1">
      <c r="B24" s="293"/>
      <c r="C24" s="294"/>
      <c r="D24" s="294"/>
      <c r="E24" s="294"/>
      <c r="F24" s="294"/>
      <c r="G24" s="294"/>
      <c r="H24" s="294"/>
      <c r="I24" s="294"/>
      <c r="J24" s="294"/>
      <c r="K24" s="290"/>
    </row>
    <row r="25" ht="15" customHeight="1">
      <c r="B25" s="293"/>
      <c r="C25" s="292" t="s">
        <v>3973</v>
      </c>
      <c r="D25" s="292"/>
      <c r="E25" s="292"/>
      <c r="F25" s="292"/>
      <c r="G25" s="292"/>
      <c r="H25" s="292"/>
      <c r="I25" s="292"/>
      <c r="J25" s="292"/>
      <c r="K25" s="290"/>
    </row>
    <row r="26" ht="15" customHeight="1">
      <c r="B26" s="293"/>
      <c r="C26" s="292" t="s">
        <v>3974</v>
      </c>
      <c r="D26" s="292"/>
      <c r="E26" s="292"/>
      <c r="F26" s="292"/>
      <c r="G26" s="292"/>
      <c r="H26" s="292"/>
      <c r="I26" s="292"/>
      <c r="J26" s="292"/>
      <c r="K26" s="290"/>
    </row>
    <row r="27" ht="15" customHeight="1">
      <c r="B27" s="293"/>
      <c r="C27" s="292"/>
      <c r="D27" s="292" t="s">
        <v>3975</v>
      </c>
      <c r="E27" s="292"/>
      <c r="F27" s="292"/>
      <c r="G27" s="292"/>
      <c r="H27" s="292"/>
      <c r="I27" s="292"/>
      <c r="J27" s="292"/>
      <c r="K27" s="290"/>
    </row>
    <row r="28" ht="15" customHeight="1">
      <c r="B28" s="293"/>
      <c r="C28" s="294"/>
      <c r="D28" s="292" t="s">
        <v>3976</v>
      </c>
      <c r="E28" s="292"/>
      <c r="F28" s="292"/>
      <c r="G28" s="292"/>
      <c r="H28" s="292"/>
      <c r="I28" s="292"/>
      <c r="J28" s="292"/>
      <c r="K28" s="290"/>
    </row>
    <row r="29" ht="12.75" customHeight="1">
      <c r="B29" s="293"/>
      <c r="C29" s="294"/>
      <c r="D29" s="294"/>
      <c r="E29" s="294"/>
      <c r="F29" s="294"/>
      <c r="G29" s="294"/>
      <c r="H29" s="294"/>
      <c r="I29" s="294"/>
      <c r="J29" s="294"/>
      <c r="K29" s="290"/>
    </row>
    <row r="30" ht="15" customHeight="1">
      <c r="B30" s="293"/>
      <c r="C30" s="294"/>
      <c r="D30" s="292" t="s">
        <v>3977</v>
      </c>
      <c r="E30" s="292"/>
      <c r="F30" s="292"/>
      <c r="G30" s="292"/>
      <c r="H30" s="292"/>
      <c r="I30" s="292"/>
      <c r="J30" s="292"/>
      <c r="K30" s="290"/>
    </row>
    <row r="31" ht="15" customHeight="1">
      <c r="B31" s="293"/>
      <c r="C31" s="294"/>
      <c r="D31" s="292" t="s">
        <v>3978</v>
      </c>
      <c r="E31" s="292"/>
      <c r="F31" s="292"/>
      <c r="G31" s="292"/>
      <c r="H31" s="292"/>
      <c r="I31" s="292"/>
      <c r="J31" s="292"/>
      <c r="K31" s="290"/>
    </row>
    <row r="32" ht="12.75" customHeight="1">
      <c r="B32" s="293"/>
      <c r="C32" s="294"/>
      <c r="D32" s="294"/>
      <c r="E32" s="294"/>
      <c r="F32" s="294"/>
      <c r="G32" s="294"/>
      <c r="H32" s="294"/>
      <c r="I32" s="294"/>
      <c r="J32" s="294"/>
      <c r="K32" s="290"/>
    </row>
    <row r="33" ht="15" customHeight="1">
      <c r="B33" s="293"/>
      <c r="C33" s="294"/>
      <c r="D33" s="292" t="s">
        <v>3979</v>
      </c>
      <c r="E33" s="292"/>
      <c r="F33" s="292"/>
      <c r="G33" s="292"/>
      <c r="H33" s="292"/>
      <c r="I33" s="292"/>
      <c r="J33" s="292"/>
      <c r="K33" s="290"/>
    </row>
    <row r="34" ht="15" customHeight="1">
      <c r="B34" s="293"/>
      <c r="C34" s="294"/>
      <c r="D34" s="292" t="s">
        <v>3980</v>
      </c>
      <c r="E34" s="292"/>
      <c r="F34" s="292"/>
      <c r="G34" s="292"/>
      <c r="H34" s="292"/>
      <c r="I34" s="292"/>
      <c r="J34" s="292"/>
      <c r="K34" s="290"/>
    </row>
    <row r="35" ht="15" customHeight="1">
      <c r="B35" s="293"/>
      <c r="C35" s="294"/>
      <c r="D35" s="292" t="s">
        <v>3981</v>
      </c>
      <c r="E35" s="292"/>
      <c r="F35" s="292"/>
      <c r="G35" s="292"/>
      <c r="H35" s="292"/>
      <c r="I35" s="292"/>
      <c r="J35" s="292"/>
      <c r="K35" s="290"/>
    </row>
    <row r="36" ht="15" customHeight="1">
      <c r="B36" s="293"/>
      <c r="C36" s="294"/>
      <c r="D36" s="292"/>
      <c r="E36" s="295" t="s">
        <v>185</v>
      </c>
      <c r="F36" s="292"/>
      <c r="G36" s="292" t="s">
        <v>3982</v>
      </c>
      <c r="H36" s="292"/>
      <c r="I36" s="292"/>
      <c r="J36" s="292"/>
      <c r="K36" s="290"/>
    </row>
    <row r="37" ht="30.75" customHeight="1">
      <c r="B37" s="293"/>
      <c r="C37" s="294"/>
      <c r="D37" s="292"/>
      <c r="E37" s="295" t="s">
        <v>3983</v>
      </c>
      <c r="F37" s="292"/>
      <c r="G37" s="292" t="s">
        <v>3984</v>
      </c>
      <c r="H37" s="292"/>
      <c r="I37" s="292"/>
      <c r="J37" s="292"/>
      <c r="K37" s="290"/>
    </row>
    <row r="38" ht="15" customHeight="1">
      <c r="B38" s="293"/>
      <c r="C38" s="294"/>
      <c r="D38" s="292"/>
      <c r="E38" s="295" t="s">
        <v>56</v>
      </c>
      <c r="F38" s="292"/>
      <c r="G38" s="292" t="s">
        <v>3985</v>
      </c>
      <c r="H38" s="292"/>
      <c r="I38" s="292"/>
      <c r="J38" s="292"/>
      <c r="K38" s="290"/>
    </row>
    <row r="39" ht="15" customHeight="1">
      <c r="B39" s="293"/>
      <c r="C39" s="294"/>
      <c r="D39" s="292"/>
      <c r="E39" s="295" t="s">
        <v>57</v>
      </c>
      <c r="F39" s="292"/>
      <c r="G39" s="292" t="s">
        <v>3986</v>
      </c>
      <c r="H39" s="292"/>
      <c r="I39" s="292"/>
      <c r="J39" s="292"/>
      <c r="K39" s="290"/>
    </row>
    <row r="40" ht="15" customHeight="1">
      <c r="B40" s="293"/>
      <c r="C40" s="294"/>
      <c r="D40" s="292"/>
      <c r="E40" s="295" t="s">
        <v>186</v>
      </c>
      <c r="F40" s="292"/>
      <c r="G40" s="292" t="s">
        <v>3987</v>
      </c>
      <c r="H40" s="292"/>
      <c r="I40" s="292"/>
      <c r="J40" s="292"/>
      <c r="K40" s="290"/>
    </row>
    <row r="41" ht="15" customHeight="1">
      <c r="B41" s="293"/>
      <c r="C41" s="294"/>
      <c r="D41" s="292"/>
      <c r="E41" s="295" t="s">
        <v>187</v>
      </c>
      <c r="F41" s="292"/>
      <c r="G41" s="292" t="s">
        <v>3988</v>
      </c>
      <c r="H41" s="292"/>
      <c r="I41" s="292"/>
      <c r="J41" s="292"/>
      <c r="K41" s="290"/>
    </row>
    <row r="42" ht="15" customHeight="1">
      <c r="B42" s="293"/>
      <c r="C42" s="294"/>
      <c r="D42" s="292"/>
      <c r="E42" s="295" t="s">
        <v>3989</v>
      </c>
      <c r="F42" s="292"/>
      <c r="G42" s="292" t="s">
        <v>3990</v>
      </c>
      <c r="H42" s="292"/>
      <c r="I42" s="292"/>
      <c r="J42" s="292"/>
      <c r="K42" s="290"/>
    </row>
    <row r="43" ht="15" customHeight="1">
      <c r="B43" s="293"/>
      <c r="C43" s="294"/>
      <c r="D43" s="292"/>
      <c r="E43" s="295"/>
      <c r="F43" s="292"/>
      <c r="G43" s="292" t="s">
        <v>3991</v>
      </c>
      <c r="H43" s="292"/>
      <c r="I43" s="292"/>
      <c r="J43" s="292"/>
      <c r="K43" s="290"/>
    </row>
    <row r="44" ht="15" customHeight="1">
      <c r="B44" s="293"/>
      <c r="C44" s="294"/>
      <c r="D44" s="292"/>
      <c r="E44" s="295" t="s">
        <v>3992</v>
      </c>
      <c r="F44" s="292"/>
      <c r="G44" s="292" t="s">
        <v>3993</v>
      </c>
      <c r="H44" s="292"/>
      <c r="I44" s="292"/>
      <c r="J44" s="292"/>
      <c r="K44" s="290"/>
    </row>
    <row r="45" ht="15" customHeight="1">
      <c r="B45" s="293"/>
      <c r="C45" s="294"/>
      <c r="D45" s="292"/>
      <c r="E45" s="295" t="s">
        <v>189</v>
      </c>
      <c r="F45" s="292"/>
      <c r="G45" s="292" t="s">
        <v>3994</v>
      </c>
      <c r="H45" s="292"/>
      <c r="I45" s="292"/>
      <c r="J45" s="292"/>
      <c r="K45" s="290"/>
    </row>
    <row r="46" ht="12.75" customHeight="1">
      <c r="B46" s="293"/>
      <c r="C46" s="294"/>
      <c r="D46" s="292"/>
      <c r="E46" s="292"/>
      <c r="F46" s="292"/>
      <c r="G46" s="292"/>
      <c r="H46" s="292"/>
      <c r="I46" s="292"/>
      <c r="J46" s="292"/>
      <c r="K46" s="290"/>
    </row>
    <row r="47" ht="15" customHeight="1">
      <c r="B47" s="293"/>
      <c r="C47" s="294"/>
      <c r="D47" s="292" t="s">
        <v>3995</v>
      </c>
      <c r="E47" s="292"/>
      <c r="F47" s="292"/>
      <c r="G47" s="292"/>
      <c r="H47" s="292"/>
      <c r="I47" s="292"/>
      <c r="J47" s="292"/>
      <c r="K47" s="290"/>
    </row>
    <row r="48" ht="15" customHeight="1">
      <c r="B48" s="293"/>
      <c r="C48" s="294"/>
      <c r="D48" s="294"/>
      <c r="E48" s="292" t="s">
        <v>3996</v>
      </c>
      <c r="F48" s="292"/>
      <c r="G48" s="292"/>
      <c r="H48" s="292"/>
      <c r="I48" s="292"/>
      <c r="J48" s="292"/>
      <c r="K48" s="290"/>
    </row>
    <row r="49" ht="15" customHeight="1">
      <c r="B49" s="293"/>
      <c r="C49" s="294"/>
      <c r="D49" s="294"/>
      <c r="E49" s="292" t="s">
        <v>3997</v>
      </c>
      <c r="F49" s="292"/>
      <c r="G49" s="292"/>
      <c r="H49" s="292"/>
      <c r="I49" s="292"/>
      <c r="J49" s="292"/>
      <c r="K49" s="290"/>
    </row>
    <row r="50" ht="15" customHeight="1">
      <c r="B50" s="293"/>
      <c r="C50" s="294"/>
      <c r="D50" s="294"/>
      <c r="E50" s="292" t="s">
        <v>3998</v>
      </c>
      <c r="F50" s="292"/>
      <c r="G50" s="292"/>
      <c r="H50" s="292"/>
      <c r="I50" s="292"/>
      <c r="J50" s="292"/>
      <c r="K50" s="290"/>
    </row>
    <row r="51" ht="15" customHeight="1">
      <c r="B51" s="293"/>
      <c r="C51" s="294"/>
      <c r="D51" s="292" t="s">
        <v>3999</v>
      </c>
      <c r="E51" s="292"/>
      <c r="F51" s="292"/>
      <c r="G51" s="292"/>
      <c r="H51" s="292"/>
      <c r="I51" s="292"/>
      <c r="J51" s="292"/>
      <c r="K51" s="290"/>
    </row>
    <row r="52" ht="25.5" customHeight="1">
      <c r="B52" s="288"/>
      <c r="C52" s="289" t="s">
        <v>4000</v>
      </c>
      <c r="D52" s="289"/>
      <c r="E52" s="289"/>
      <c r="F52" s="289"/>
      <c r="G52" s="289"/>
      <c r="H52" s="289"/>
      <c r="I52" s="289"/>
      <c r="J52" s="289"/>
      <c r="K52" s="290"/>
    </row>
    <row r="53" ht="5.25" customHeight="1">
      <c r="B53" s="288"/>
      <c r="C53" s="291"/>
      <c r="D53" s="291"/>
      <c r="E53" s="291"/>
      <c r="F53" s="291"/>
      <c r="G53" s="291"/>
      <c r="H53" s="291"/>
      <c r="I53" s="291"/>
      <c r="J53" s="291"/>
      <c r="K53" s="290"/>
    </row>
    <row r="54" ht="15" customHeight="1">
      <c r="B54" s="288"/>
      <c r="C54" s="292" t="s">
        <v>4001</v>
      </c>
      <c r="D54" s="292"/>
      <c r="E54" s="292"/>
      <c r="F54" s="292"/>
      <c r="G54" s="292"/>
      <c r="H54" s="292"/>
      <c r="I54" s="292"/>
      <c r="J54" s="292"/>
      <c r="K54" s="290"/>
    </row>
    <row r="55" ht="15" customHeight="1">
      <c r="B55" s="288"/>
      <c r="C55" s="292" t="s">
        <v>4002</v>
      </c>
      <c r="D55" s="292"/>
      <c r="E55" s="292"/>
      <c r="F55" s="292"/>
      <c r="G55" s="292"/>
      <c r="H55" s="292"/>
      <c r="I55" s="292"/>
      <c r="J55" s="292"/>
      <c r="K55" s="290"/>
    </row>
    <row r="56" ht="12.75" customHeight="1">
      <c r="B56" s="288"/>
      <c r="C56" s="292"/>
      <c r="D56" s="292"/>
      <c r="E56" s="292"/>
      <c r="F56" s="292"/>
      <c r="G56" s="292"/>
      <c r="H56" s="292"/>
      <c r="I56" s="292"/>
      <c r="J56" s="292"/>
      <c r="K56" s="290"/>
    </row>
    <row r="57" ht="15" customHeight="1">
      <c r="B57" s="288"/>
      <c r="C57" s="292" t="s">
        <v>4003</v>
      </c>
      <c r="D57" s="292"/>
      <c r="E57" s="292"/>
      <c r="F57" s="292"/>
      <c r="G57" s="292"/>
      <c r="H57" s="292"/>
      <c r="I57" s="292"/>
      <c r="J57" s="292"/>
      <c r="K57" s="290"/>
    </row>
    <row r="58" ht="15" customHeight="1">
      <c r="B58" s="288"/>
      <c r="C58" s="294"/>
      <c r="D58" s="292" t="s">
        <v>4004</v>
      </c>
      <c r="E58" s="292"/>
      <c r="F58" s="292"/>
      <c r="G58" s="292"/>
      <c r="H58" s="292"/>
      <c r="I58" s="292"/>
      <c r="J58" s="292"/>
      <c r="K58" s="290"/>
    </row>
    <row r="59" ht="15" customHeight="1">
      <c r="B59" s="288"/>
      <c r="C59" s="294"/>
      <c r="D59" s="292" t="s">
        <v>4005</v>
      </c>
      <c r="E59" s="292"/>
      <c r="F59" s="292"/>
      <c r="G59" s="292"/>
      <c r="H59" s="292"/>
      <c r="I59" s="292"/>
      <c r="J59" s="292"/>
      <c r="K59" s="290"/>
    </row>
    <row r="60" ht="15" customHeight="1">
      <c r="B60" s="288"/>
      <c r="C60" s="294"/>
      <c r="D60" s="292" t="s">
        <v>4006</v>
      </c>
      <c r="E60" s="292"/>
      <c r="F60" s="292"/>
      <c r="G60" s="292"/>
      <c r="H60" s="292"/>
      <c r="I60" s="292"/>
      <c r="J60" s="292"/>
      <c r="K60" s="290"/>
    </row>
    <row r="61" ht="15" customHeight="1">
      <c r="B61" s="288"/>
      <c r="C61" s="294"/>
      <c r="D61" s="292" t="s">
        <v>4007</v>
      </c>
      <c r="E61" s="292"/>
      <c r="F61" s="292"/>
      <c r="G61" s="292"/>
      <c r="H61" s="292"/>
      <c r="I61" s="292"/>
      <c r="J61" s="292"/>
      <c r="K61" s="290"/>
    </row>
    <row r="62" ht="15" customHeight="1">
      <c r="B62" s="288"/>
      <c r="C62" s="294"/>
      <c r="D62" s="297" t="s">
        <v>4008</v>
      </c>
      <c r="E62" s="297"/>
      <c r="F62" s="297"/>
      <c r="G62" s="297"/>
      <c r="H62" s="297"/>
      <c r="I62" s="297"/>
      <c r="J62" s="297"/>
      <c r="K62" s="290"/>
    </row>
    <row r="63" ht="15" customHeight="1">
      <c r="B63" s="288"/>
      <c r="C63" s="294"/>
      <c r="D63" s="292" t="s">
        <v>4009</v>
      </c>
      <c r="E63" s="292"/>
      <c r="F63" s="292"/>
      <c r="G63" s="292"/>
      <c r="H63" s="292"/>
      <c r="I63" s="292"/>
      <c r="J63" s="292"/>
      <c r="K63" s="290"/>
    </row>
    <row r="64" ht="12.75" customHeight="1">
      <c r="B64" s="288"/>
      <c r="C64" s="294"/>
      <c r="D64" s="294"/>
      <c r="E64" s="298"/>
      <c r="F64" s="294"/>
      <c r="G64" s="294"/>
      <c r="H64" s="294"/>
      <c r="I64" s="294"/>
      <c r="J64" s="294"/>
      <c r="K64" s="290"/>
    </row>
    <row r="65" ht="15" customHeight="1">
      <c r="B65" s="288"/>
      <c r="C65" s="294"/>
      <c r="D65" s="292" t="s">
        <v>4010</v>
      </c>
      <c r="E65" s="292"/>
      <c r="F65" s="292"/>
      <c r="G65" s="292"/>
      <c r="H65" s="292"/>
      <c r="I65" s="292"/>
      <c r="J65" s="292"/>
      <c r="K65" s="290"/>
    </row>
    <row r="66" ht="15" customHeight="1">
      <c r="B66" s="288"/>
      <c r="C66" s="294"/>
      <c r="D66" s="297" t="s">
        <v>4011</v>
      </c>
      <c r="E66" s="297"/>
      <c r="F66" s="297"/>
      <c r="G66" s="297"/>
      <c r="H66" s="297"/>
      <c r="I66" s="297"/>
      <c r="J66" s="297"/>
      <c r="K66" s="290"/>
    </row>
    <row r="67" ht="15" customHeight="1">
      <c r="B67" s="288"/>
      <c r="C67" s="294"/>
      <c r="D67" s="292" t="s">
        <v>4012</v>
      </c>
      <c r="E67" s="292"/>
      <c r="F67" s="292"/>
      <c r="G67" s="292"/>
      <c r="H67" s="292"/>
      <c r="I67" s="292"/>
      <c r="J67" s="292"/>
      <c r="K67" s="290"/>
    </row>
    <row r="68" ht="15" customHeight="1">
      <c r="B68" s="288"/>
      <c r="C68" s="294"/>
      <c r="D68" s="292" t="s">
        <v>4013</v>
      </c>
      <c r="E68" s="292"/>
      <c r="F68" s="292"/>
      <c r="G68" s="292"/>
      <c r="H68" s="292"/>
      <c r="I68" s="292"/>
      <c r="J68" s="292"/>
      <c r="K68" s="290"/>
    </row>
    <row r="69" ht="15" customHeight="1">
      <c r="B69" s="288"/>
      <c r="C69" s="294"/>
      <c r="D69" s="292" t="s">
        <v>4014</v>
      </c>
      <c r="E69" s="292"/>
      <c r="F69" s="292"/>
      <c r="G69" s="292"/>
      <c r="H69" s="292"/>
      <c r="I69" s="292"/>
      <c r="J69" s="292"/>
      <c r="K69" s="290"/>
    </row>
    <row r="70" ht="15" customHeight="1">
      <c r="B70" s="288"/>
      <c r="C70" s="294"/>
      <c r="D70" s="292" t="s">
        <v>4015</v>
      </c>
      <c r="E70" s="292"/>
      <c r="F70" s="292"/>
      <c r="G70" s="292"/>
      <c r="H70" s="292"/>
      <c r="I70" s="292"/>
      <c r="J70" s="292"/>
      <c r="K70" s="290"/>
    </row>
    <row r="71" ht="12.75" customHeight="1">
      <c r="B71" s="299"/>
      <c r="C71" s="300"/>
      <c r="D71" s="300"/>
      <c r="E71" s="300"/>
      <c r="F71" s="300"/>
      <c r="G71" s="300"/>
      <c r="H71" s="300"/>
      <c r="I71" s="300"/>
      <c r="J71" s="300"/>
      <c r="K71" s="301"/>
    </row>
    <row r="72" ht="18.75" customHeight="1">
      <c r="B72" s="302"/>
      <c r="C72" s="302"/>
      <c r="D72" s="302"/>
      <c r="E72" s="302"/>
      <c r="F72" s="302"/>
      <c r="G72" s="302"/>
      <c r="H72" s="302"/>
      <c r="I72" s="302"/>
      <c r="J72" s="302"/>
      <c r="K72" s="303"/>
    </row>
    <row r="73" ht="18.75" customHeight="1">
      <c r="B73" s="303"/>
      <c r="C73" s="303"/>
      <c r="D73" s="303"/>
      <c r="E73" s="303"/>
      <c r="F73" s="303"/>
      <c r="G73" s="303"/>
      <c r="H73" s="303"/>
      <c r="I73" s="303"/>
      <c r="J73" s="303"/>
      <c r="K73" s="303"/>
    </row>
    <row r="74" ht="7.5" customHeight="1">
      <c r="B74" s="304"/>
      <c r="C74" s="305"/>
      <c r="D74" s="305"/>
      <c r="E74" s="305"/>
      <c r="F74" s="305"/>
      <c r="G74" s="305"/>
      <c r="H74" s="305"/>
      <c r="I74" s="305"/>
      <c r="J74" s="305"/>
      <c r="K74" s="306"/>
    </row>
    <row r="75" ht="45" customHeight="1">
      <c r="B75" s="307"/>
      <c r="C75" s="308" t="s">
        <v>4016</v>
      </c>
      <c r="D75" s="308"/>
      <c r="E75" s="308"/>
      <c r="F75" s="308"/>
      <c r="G75" s="308"/>
      <c r="H75" s="308"/>
      <c r="I75" s="308"/>
      <c r="J75" s="308"/>
      <c r="K75" s="309"/>
    </row>
    <row r="76" ht="17.25" customHeight="1">
      <c r="B76" s="307"/>
      <c r="C76" s="310" t="s">
        <v>4017</v>
      </c>
      <c r="D76" s="310"/>
      <c r="E76" s="310"/>
      <c r="F76" s="310" t="s">
        <v>4018</v>
      </c>
      <c r="G76" s="311"/>
      <c r="H76" s="310" t="s">
        <v>57</v>
      </c>
      <c r="I76" s="310" t="s">
        <v>60</v>
      </c>
      <c r="J76" s="310" t="s">
        <v>4019</v>
      </c>
      <c r="K76" s="309"/>
    </row>
    <row r="77" ht="17.25" customHeight="1">
      <c r="B77" s="307"/>
      <c r="C77" s="312" t="s">
        <v>4020</v>
      </c>
      <c r="D77" s="312"/>
      <c r="E77" s="312"/>
      <c r="F77" s="313" t="s">
        <v>4021</v>
      </c>
      <c r="G77" s="314"/>
      <c r="H77" s="312"/>
      <c r="I77" s="312"/>
      <c r="J77" s="312" t="s">
        <v>4022</v>
      </c>
      <c r="K77" s="309"/>
    </row>
    <row r="78" ht="5.25" customHeight="1">
      <c r="B78" s="307"/>
      <c r="C78" s="315"/>
      <c r="D78" s="315"/>
      <c r="E78" s="315"/>
      <c r="F78" s="315"/>
      <c r="G78" s="316"/>
      <c r="H78" s="315"/>
      <c r="I78" s="315"/>
      <c r="J78" s="315"/>
      <c r="K78" s="309"/>
    </row>
    <row r="79" ht="15" customHeight="1">
      <c r="B79" s="307"/>
      <c r="C79" s="295" t="s">
        <v>56</v>
      </c>
      <c r="D79" s="315"/>
      <c r="E79" s="315"/>
      <c r="F79" s="317" t="s">
        <v>4023</v>
      </c>
      <c r="G79" s="316"/>
      <c r="H79" s="295" t="s">
        <v>4024</v>
      </c>
      <c r="I79" s="295" t="s">
        <v>4025</v>
      </c>
      <c r="J79" s="295">
        <v>20</v>
      </c>
      <c r="K79" s="309"/>
    </row>
    <row r="80" ht="15" customHeight="1">
      <c r="B80" s="307"/>
      <c r="C80" s="295" t="s">
        <v>4026</v>
      </c>
      <c r="D80" s="295"/>
      <c r="E80" s="295"/>
      <c r="F80" s="317" t="s">
        <v>4023</v>
      </c>
      <c r="G80" s="316"/>
      <c r="H80" s="295" t="s">
        <v>4027</v>
      </c>
      <c r="I80" s="295" t="s">
        <v>4025</v>
      </c>
      <c r="J80" s="295">
        <v>120</v>
      </c>
      <c r="K80" s="309"/>
    </row>
    <row r="81" ht="15" customHeight="1">
      <c r="B81" s="318"/>
      <c r="C81" s="295" t="s">
        <v>4028</v>
      </c>
      <c r="D81" s="295"/>
      <c r="E81" s="295"/>
      <c r="F81" s="317" t="s">
        <v>4029</v>
      </c>
      <c r="G81" s="316"/>
      <c r="H81" s="295" t="s">
        <v>4030</v>
      </c>
      <c r="I81" s="295" t="s">
        <v>4025</v>
      </c>
      <c r="J81" s="295">
        <v>50</v>
      </c>
      <c r="K81" s="309"/>
    </row>
    <row r="82" ht="15" customHeight="1">
      <c r="B82" s="318"/>
      <c r="C82" s="295" t="s">
        <v>4031</v>
      </c>
      <c r="D82" s="295"/>
      <c r="E82" s="295"/>
      <c r="F82" s="317" t="s">
        <v>4023</v>
      </c>
      <c r="G82" s="316"/>
      <c r="H82" s="295" t="s">
        <v>4032</v>
      </c>
      <c r="I82" s="295" t="s">
        <v>4033</v>
      </c>
      <c r="J82" s="295"/>
      <c r="K82" s="309"/>
    </row>
    <row r="83" ht="15" customHeight="1">
      <c r="B83" s="318"/>
      <c r="C83" s="319" t="s">
        <v>4034</v>
      </c>
      <c r="D83" s="319"/>
      <c r="E83" s="319"/>
      <c r="F83" s="320" t="s">
        <v>4029</v>
      </c>
      <c r="G83" s="319"/>
      <c r="H83" s="319" t="s">
        <v>4035</v>
      </c>
      <c r="I83" s="319" t="s">
        <v>4025</v>
      </c>
      <c r="J83" s="319">
        <v>15</v>
      </c>
      <c r="K83" s="309"/>
    </row>
    <row r="84" ht="15" customHeight="1">
      <c r="B84" s="318"/>
      <c r="C84" s="319" t="s">
        <v>4036</v>
      </c>
      <c r="D84" s="319"/>
      <c r="E84" s="319"/>
      <c r="F84" s="320" t="s">
        <v>4029</v>
      </c>
      <c r="G84" s="319"/>
      <c r="H84" s="319" t="s">
        <v>4037</v>
      </c>
      <c r="I84" s="319" t="s">
        <v>4025</v>
      </c>
      <c r="J84" s="319">
        <v>15</v>
      </c>
      <c r="K84" s="309"/>
    </row>
    <row r="85" ht="15" customHeight="1">
      <c r="B85" s="318"/>
      <c r="C85" s="319" t="s">
        <v>4038</v>
      </c>
      <c r="D85" s="319"/>
      <c r="E85" s="319"/>
      <c r="F85" s="320" t="s">
        <v>4029</v>
      </c>
      <c r="G85" s="319"/>
      <c r="H85" s="319" t="s">
        <v>4039</v>
      </c>
      <c r="I85" s="319" t="s">
        <v>4025</v>
      </c>
      <c r="J85" s="319">
        <v>20</v>
      </c>
      <c r="K85" s="309"/>
    </row>
    <row r="86" ht="15" customHeight="1">
      <c r="B86" s="318"/>
      <c r="C86" s="319" t="s">
        <v>4040</v>
      </c>
      <c r="D86" s="319"/>
      <c r="E86" s="319"/>
      <c r="F86" s="320" t="s">
        <v>4029</v>
      </c>
      <c r="G86" s="319"/>
      <c r="H86" s="319" t="s">
        <v>4041</v>
      </c>
      <c r="I86" s="319" t="s">
        <v>4025</v>
      </c>
      <c r="J86" s="319">
        <v>20</v>
      </c>
      <c r="K86" s="309"/>
    </row>
    <row r="87" ht="15" customHeight="1">
      <c r="B87" s="318"/>
      <c r="C87" s="295" t="s">
        <v>4042</v>
      </c>
      <c r="D87" s="295"/>
      <c r="E87" s="295"/>
      <c r="F87" s="317" t="s">
        <v>4029</v>
      </c>
      <c r="G87" s="316"/>
      <c r="H87" s="295" t="s">
        <v>4043</v>
      </c>
      <c r="I87" s="295" t="s">
        <v>4025</v>
      </c>
      <c r="J87" s="295">
        <v>50</v>
      </c>
      <c r="K87" s="309"/>
    </row>
    <row r="88" ht="15" customHeight="1">
      <c r="B88" s="318"/>
      <c r="C88" s="295" t="s">
        <v>4044</v>
      </c>
      <c r="D88" s="295"/>
      <c r="E88" s="295"/>
      <c r="F88" s="317" t="s">
        <v>4029</v>
      </c>
      <c r="G88" s="316"/>
      <c r="H88" s="295" t="s">
        <v>4045</v>
      </c>
      <c r="I88" s="295" t="s">
        <v>4025</v>
      </c>
      <c r="J88" s="295">
        <v>20</v>
      </c>
      <c r="K88" s="309"/>
    </row>
    <row r="89" ht="15" customHeight="1">
      <c r="B89" s="318"/>
      <c r="C89" s="295" t="s">
        <v>4046</v>
      </c>
      <c r="D89" s="295"/>
      <c r="E89" s="295"/>
      <c r="F89" s="317" t="s">
        <v>4029</v>
      </c>
      <c r="G89" s="316"/>
      <c r="H89" s="295" t="s">
        <v>4047</v>
      </c>
      <c r="I89" s="295" t="s">
        <v>4025</v>
      </c>
      <c r="J89" s="295">
        <v>20</v>
      </c>
      <c r="K89" s="309"/>
    </row>
    <row r="90" ht="15" customHeight="1">
      <c r="B90" s="318"/>
      <c r="C90" s="295" t="s">
        <v>4048</v>
      </c>
      <c r="D90" s="295"/>
      <c r="E90" s="295"/>
      <c r="F90" s="317" t="s">
        <v>4029</v>
      </c>
      <c r="G90" s="316"/>
      <c r="H90" s="295" t="s">
        <v>4049</v>
      </c>
      <c r="I90" s="295" t="s">
        <v>4025</v>
      </c>
      <c r="J90" s="295">
        <v>50</v>
      </c>
      <c r="K90" s="309"/>
    </row>
    <row r="91" ht="15" customHeight="1">
      <c r="B91" s="318"/>
      <c r="C91" s="295" t="s">
        <v>4050</v>
      </c>
      <c r="D91" s="295"/>
      <c r="E91" s="295"/>
      <c r="F91" s="317" t="s">
        <v>4029</v>
      </c>
      <c r="G91" s="316"/>
      <c r="H91" s="295" t="s">
        <v>4050</v>
      </c>
      <c r="I91" s="295" t="s">
        <v>4025</v>
      </c>
      <c r="J91" s="295">
        <v>50</v>
      </c>
      <c r="K91" s="309"/>
    </row>
    <row r="92" ht="15" customHeight="1">
      <c r="B92" s="318"/>
      <c r="C92" s="295" t="s">
        <v>4051</v>
      </c>
      <c r="D92" s="295"/>
      <c r="E92" s="295"/>
      <c r="F92" s="317" t="s">
        <v>4029</v>
      </c>
      <c r="G92" s="316"/>
      <c r="H92" s="295" t="s">
        <v>4052</v>
      </c>
      <c r="I92" s="295" t="s">
        <v>4025</v>
      </c>
      <c r="J92" s="295">
        <v>255</v>
      </c>
      <c r="K92" s="309"/>
    </row>
    <row r="93" ht="15" customHeight="1">
      <c r="B93" s="318"/>
      <c r="C93" s="295" t="s">
        <v>4053</v>
      </c>
      <c r="D93" s="295"/>
      <c r="E93" s="295"/>
      <c r="F93" s="317" t="s">
        <v>4023</v>
      </c>
      <c r="G93" s="316"/>
      <c r="H93" s="295" t="s">
        <v>4054</v>
      </c>
      <c r="I93" s="295" t="s">
        <v>4055</v>
      </c>
      <c r="J93" s="295"/>
      <c r="K93" s="309"/>
    </row>
    <row r="94" ht="15" customHeight="1">
      <c r="B94" s="318"/>
      <c r="C94" s="295" t="s">
        <v>4056</v>
      </c>
      <c r="D94" s="295"/>
      <c r="E94" s="295"/>
      <c r="F94" s="317" t="s">
        <v>4023</v>
      </c>
      <c r="G94" s="316"/>
      <c r="H94" s="295" t="s">
        <v>4057</v>
      </c>
      <c r="I94" s="295" t="s">
        <v>4058</v>
      </c>
      <c r="J94" s="295"/>
      <c r="K94" s="309"/>
    </row>
    <row r="95" ht="15" customHeight="1">
      <c r="B95" s="318"/>
      <c r="C95" s="295" t="s">
        <v>4059</v>
      </c>
      <c r="D95" s="295"/>
      <c r="E95" s="295"/>
      <c r="F95" s="317" t="s">
        <v>4023</v>
      </c>
      <c r="G95" s="316"/>
      <c r="H95" s="295" t="s">
        <v>4059</v>
      </c>
      <c r="I95" s="295" t="s">
        <v>4058</v>
      </c>
      <c r="J95" s="295"/>
      <c r="K95" s="309"/>
    </row>
    <row r="96" ht="15" customHeight="1">
      <c r="B96" s="318"/>
      <c r="C96" s="295" t="s">
        <v>41</v>
      </c>
      <c r="D96" s="295"/>
      <c r="E96" s="295"/>
      <c r="F96" s="317" t="s">
        <v>4023</v>
      </c>
      <c r="G96" s="316"/>
      <c r="H96" s="295" t="s">
        <v>4060</v>
      </c>
      <c r="I96" s="295" t="s">
        <v>4058</v>
      </c>
      <c r="J96" s="295"/>
      <c r="K96" s="309"/>
    </row>
    <row r="97" ht="15" customHeight="1">
      <c r="B97" s="318"/>
      <c r="C97" s="295" t="s">
        <v>51</v>
      </c>
      <c r="D97" s="295"/>
      <c r="E97" s="295"/>
      <c r="F97" s="317" t="s">
        <v>4023</v>
      </c>
      <c r="G97" s="316"/>
      <c r="H97" s="295" t="s">
        <v>4061</v>
      </c>
      <c r="I97" s="295" t="s">
        <v>4058</v>
      </c>
      <c r="J97" s="295"/>
      <c r="K97" s="309"/>
    </row>
    <row r="98" ht="15" customHeight="1">
      <c r="B98" s="321"/>
      <c r="C98" s="322"/>
      <c r="D98" s="322"/>
      <c r="E98" s="322"/>
      <c r="F98" s="322"/>
      <c r="G98" s="322"/>
      <c r="H98" s="322"/>
      <c r="I98" s="322"/>
      <c r="J98" s="322"/>
      <c r="K98" s="323"/>
    </row>
    <row r="99" ht="18.75" customHeight="1">
      <c r="B99" s="324"/>
      <c r="C99" s="325"/>
      <c r="D99" s="325"/>
      <c r="E99" s="325"/>
      <c r="F99" s="325"/>
      <c r="G99" s="325"/>
      <c r="H99" s="325"/>
      <c r="I99" s="325"/>
      <c r="J99" s="325"/>
      <c r="K99" s="324"/>
    </row>
    <row r="100" ht="18.75" customHeight="1">
      <c r="B100" s="303"/>
      <c r="C100" s="303"/>
      <c r="D100" s="303"/>
      <c r="E100" s="303"/>
      <c r="F100" s="303"/>
      <c r="G100" s="303"/>
      <c r="H100" s="303"/>
      <c r="I100" s="303"/>
      <c r="J100" s="303"/>
      <c r="K100" s="303"/>
    </row>
    <row r="101" ht="7.5" customHeight="1">
      <c r="B101" s="304"/>
      <c r="C101" s="305"/>
      <c r="D101" s="305"/>
      <c r="E101" s="305"/>
      <c r="F101" s="305"/>
      <c r="G101" s="305"/>
      <c r="H101" s="305"/>
      <c r="I101" s="305"/>
      <c r="J101" s="305"/>
      <c r="K101" s="306"/>
    </row>
    <row r="102" ht="45" customHeight="1">
      <c r="B102" s="307"/>
      <c r="C102" s="308" t="s">
        <v>4062</v>
      </c>
      <c r="D102" s="308"/>
      <c r="E102" s="308"/>
      <c r="F102" s="308"/>
      <c r="G102" s="308"/>
      <c r="H102" s="308"/>
      <c r="I102" s="308"/>
      <c r="J102" s="308"/>
      <c r="K102" s="309"/>
    </row>
    <row r="103" ht="17.25" customHeight="1">
      <c r="B103" s="307"/>
      <c r="C103" s="310" t="s">
        <v>4017</v>
      </c>
      <c r="D103" s="310"/>
      <c r="E103" s="310"/>
      <c r="F103" s="310" t="s">
        <v>4018</v>
      </c>
      <c r="G103" s="311"/>
      <c r="H103" s="310" t="s">
        <v>57</v>
      </c>
      <c r="I103" s="310" t="s">
        <v>60</v>
      </c>
      <c r="J103" s="310" t="s">
        <v>4019</v>
      </c>
      <c r="K103" s="309"/>
    </row>
    <row r="104" ht="17.25" customHeight="1">
      <c r="B104" s="307"/>
      <c r="C104" s="312" t="s">
        <v>4020</v>
      </c>
      <c r="D104" s="312"/>
      <c r="E104" s="312"/>
      <c r="F104" s="313" t="s">
        <v>4021</v>
      </c>
      <c r="G104" s="314"/>
      <c r="H104" s="312"/>
      <c r="I104" s="312"/>
      <c r="J104" s="312" t="s">
        <v>4022</v>
      </c>
      <c r="K104" s="309"/>
    </row>
    <row r="105" ht="5.25" customHeight="1">
      <c r="B105" s="307"/>
      <c r="C105" s="310"/>
      <c r="D105" s="310"/>
      <c r="E105" s="310"/>
      <c r="F105" s="310"/>
      <c r="G105" s="326"/>
      <c r="H105" s="310"/>
      <c r="I105" s="310"/>
      <c r="J105" s="310"/>
      <c r="K105" s="309"/>
    </row>
    <row r="106" ht="15" customHeight="1">
      <c r="B106" s="307"/>
      <c r="C106" s="295" t="s">
        <v>56</v>
      </c>
      <c r="D106" s="315"/>
      <c r="E106" s="315"/>
      <c r="F106" s="317" t="s">
        <v>4023</v>
      </c>
      <c r="G106" s="326"/>
      <c r="H106" s="295" t="s">
        <v>4063</v>
      </c>
      <c r="I106" s="295" t="s">
        <v>4025</v>
      </c>
      <c r="J106" s="295">
        <v>20</v>
      </c>
      <c r="K106" s="309"/>
    </row>
    <row r="107" ht="15" customHeight="1">
      <c r="B107" s="307"/>
      <c r="C107" s="295" t="s">
        <v>4026</v>
      </c>
      <c r="D107" s="295"/>
      <c r="E107" s="295"/>
      <c r="F107" s="317" t="s">
        <v>4023</v>
      </c>
      <c r="G107" s="295"/>
      <c r="H107" s="295" t="s">
        <v>4063</v>
      </c>
      <c r="I107" s="295" t="s">
        <v>4025</v>
      </c>
      <c r="J107" s="295">
        <v>120</v>
      </c>
      <c r="K107" s="309"/>
    </row>
    <row r="108" ht="15" customHeight="1">
      <c r="B108" s="318"/>
      <c r="C108" s="295" t="s">
        <v>4028</v>
      </c>
      <c r="D108" s="295"/>
      <c r="E108" s="295"/>
      <c r="F108" s="317" t="s">
        <v>4029</v>
      </c>
      <c r="G108" s="295"/>
      <c r="H108" s="295" t="s">
        <v>4063</v>
      </c>
      <c r="I108" s="295" t="s">
        <v>4025</v>
      </c>
      <c r="J108" s="295">
        <v>50</v>
      </c>
      <c r="K108" s="309"/>
    </row>
    <row r="109" ht="15" customHeight="1">
      <c r="B109" s="318"/>
      <c r="C109" s="295" t="s">
        <v>4031</v>
      </c>
      <c r="D109" s="295"/>
      <c r="E109" s="295"/>
      <c r="F109" s="317" t="s">
        <v>4023</v>
      </c>
      <c r="G109" s="295"/>
      <c r="H109" s="295" t="s">
        <v>4063</v>
      </c>
      <c r="I109" s="295" t="s">
        <v>4033</v>
      </c>
      <c r="J109" s="295"/>
      <c r="K109" s="309"/>
    </row>
    <row r="110" ht="15" customHeight="1">
      <c r="B110" s="318"/>
      <c r="C110" s="295" t="s">
        <v>4042</v>
      </c>
      <c r="D110" s="295"/>
      <c r="E110" s="295"/>
      <c r="F110" s="317" t="s">
        <v>4029</v>
      </c>
      <c r="G110" s="295"/>
      <c r="H110" s="295" t="s">
        <v>4063</v>
      </c>
      <c r="I110" s="295" t="s">
        <v>4025</v>
      </c>
      <c r="J110" s="295">
        <v>50</v>
      </c>
      <c r="K110" s="309"/>
    </row>
    <row r="111" ht="15" customHeight="1">
      <c r="B111" s="318"/>
      <c r="C111" s="295" t="s">
        <v>4050</v>
      </c>
      <c r="D111" s="295"/>
      <c r="E111" s="295"/>
      <c r="F111" s="317" t="s">
        <v>4029</v>
      </c>
      <c r="G111" s="295"/>
      <c r="H111" s="295" t="s">
        <v>4063</v>
      </c>
      <c r="I111" s="295" t="s">
        <v>4025</v>
      </c>
      <c r="J111" s="295">
        <v>50</v>
      </c>
      <c r="K111" s="309"/>
    </row>
    <row r="112" ht="15" customHeight="1">
      <c r="B112" s="318"/>
      <c r="C112" s="295" t="s">
        <v>4048</v>
      </c>
      <c r="D112" s="295"/>
      <c r="E112" s="295"/>
      <c r="F112" s="317" t="s">
        <v>4029</v>
      </c>
      <c r="G112" s="295"/>
      <c r="H112" s="295" t="s">
        <v>4063</v>
      </c>
      <c r="I112" s="295" t="s">
        <v>4025</v>
      </c>
      <c r="J112" s="295">
        <v>50</v>
      </c>
      <c r="K112" s="309"/>
    </row>
    <row r="113" ht="15" customHeight="1">
      <c r="B113" s="318"/>
      <c r="C113" s="295" t="s">
        <v>56</v>
      </c>
      <c r="D113" s="295"/>
      <c r="E113" s="295"/>
      <c r="F113" s="317" t="s">
        <v>4023</v>
      </c>
      <c r="G113" s="295"/>
      <c r="H113" s="295" t="s">
        <v>4064</v>
      </c>
      <c r="I113" s="295" t="s">
        <v>4025</v>
      </c>
      <c r="J113" s="295">
        <v>20</v>
      </c>
      <c r="K113" s="309"/>
    </row>
    <row r="114" ht="15" customHeight="1">
      <c r="B114" s="318"/>
      <c r="C114" s="295" t="s">
        <v>4065</v>
      </c>
      <c r="D114" s="295"/>
      <c r="E114" s="295"/>
      <c r="F114" s="317" t="s">
        <v>4023</v>
      </c>
      <c r="G114" s="295"/>
      <c r="H114" s="295" t="s">
        <v>4066</v>
      </c>
      <c r="I114" s="295" t="s">
        <v>4025</v>
      </c>
      <c r="J114" s="295">
        <v>120</v>
      </c>
      <c r="K114" s="309"/>
    </row>
    <row r="115" ht="15" customHeight="1">
      <c r="B115" s="318"/>
      <c r="C115" s="295" t="s">
        <v>41</v>
      </c>
      <c r="D115" s="295"/>
      <c r="E115" s="295"/>
      <c r="F115" s="317" t="s">
        <v>4023</v>
      </c>
      <c r="G115" s="295"/>
      <c r="H115" s="295" t="s">
        <v>4067</v>
      </c>
      <c r="I115" s="295" t="s">
        <v>4058</v>
      </c>
      <c r="J115" s="295"/>
      <c r="K115" s="309"/>
    </row>
    <row r="116" ht="15" customHeight="1">
      <c r="B116" s="318"/>
      <c r="C116" s="295" t="s">
        <v>51</v>
      </c>
      <c r="D116" s="295"/>
      <c r="E116" s="295"/>
      <c r="F116" s="317" t="s">
        <v>4023</v>
      </c>
      <c r="G116" s="295"/>
      <c r="H116" s="295" t="s">
        <v>4068</v>
      </c>
      <c r="I116" s="295" t="s">
        <v>4058</v>
      </c>
      <c r="J116" s="295"/>
      <c r="K116" s="309"/>
    </row>
    <row r="117" ht="15" customHeight="1">
      <c r="B117" s="318"/>
      <c r="C117" s="295" t="s">
        <v>60</v>
      </c>
      <c r="D117" s="295"/>
      <c r="E117" s="295"/>
      <c r="F117" s="317" t="s">
        <v>4023</v>
      </c>
      <c r="G117" s="295"/>
      <c r="H117" s="295" t="s">
        <v>4069</v>
      </c>
      <c r="I117" s="295" t="s">
        <v>4070</v>
      </c>
      <c r="J117" s="295"/>
      <c r="K117" s="309"/>
    </row>
    <row r="118" ht="15" customHeight="1">
      <c r="B118" s="321"/>
      <c r="C118" s="327"/>
      <c r="D118" s="327"/>
      <c r="E118" s="327"/>
      <c r="F118" s="327"/>
      <c r="G118" s="327"/>
      <c r="H118" s="327"/>
      <c r="I118" s="327"/>
      <c r="J118" s="327"/>
      <c r="K118" s="323"/>
    </row>
    <row r="119" ht="18.75" customHeight="1">
      <c r="B119" s="328"/>
      <c r="C119" s="292"/>
      <c r="D119" s="292"/>
      <c r="E119" s="292"/>
      <c r="F119" s="329"/>
      <c r="G119" s="292"/>
      <c r="H119" s="292"/>
      <c r="I119" s="292"/>
      <c r="J119" s="292"/>
      <c r="K119" s="328"/>
    </row>
    <row r="120" ht="18.75" customHeight="1">
      <c r="B120" s="303"/>
      <c r="C120" s="303"/>
      <c r="D120" s="303"/>
      <c r="E120" s="303"/>
      <c r="F120" s="303"/>
      <c r="G120" s="303"/>
      <c r="H120" s="303"/>
      <c r="I120" s="303"/>
      <c r="J120" s="303"/>
      <c r="K120" s="303"/>
    </row>
    <row r="121" ht="7.5" customHeight="1">
      <c r="B121" s="330"/>
      <c r="C121" s="331"/>
      <c r="D121" s="331"/>
      <c r="E121" s="331"/>
      <c r="F121" s="331"/>
      <c r="G121" s="331"/>
      <c r="H121" s="331"/>
      <c r="I121" s="331"/>
      <c r="J121" s="331"/>
      <c r="K121" s="332"/>
    </row>
    <row r="122" ht="45" customHeight="1">
      <c r="B122" s="333"/>
      <c r="C122" s="286" t="s">
        <v>4071</v>
      </c>
      <c r="D122" s="286"/>
      <c r="E122" s="286"/>
      <c r="F122" s="286"/>
      <c r="G122" s="286"/>
      <c r="H122" s="286"/>
      <c r="I122" s="286"/>
      <c r="J122" s="286"/>
      <c r="K122" s="334"/>
    </row>
    <row r="123" ht="17.25" customHeight="1">
      <c r="B123" s="335"/>
      <c r="C123" s="310" t="s">
        <v>4017</v>
      </c>
      <c r="D123" s="310"/>
      <c r="E123" s="310"/>
      <c r="F123" s="310" t="s">
        <v>4018</v>
      </c>
      <c r="G123" s="311"/>
      <c r="H123" s="310" t="s">
        <v>57</v>
      </c>
      <c r="I123" s="310" t="s">
        <v>60</v>
      </c>
      <c r="J123" s="310" t="s">
        <v>4019</v>
      </c>
      <c r="K123" s="336"/>
    </row>
    <row r="124" ht="17.25" customHeight="1">
      <c r="B124" s="335"/>
      <c r="C124" s="312" t="s">
        <v>4020</v>
      </c>
      <c r="D124" s="312"/>
      <c r="E124" s="312"/>
      <c r="F124" s="313" t="s">
        <v>4021</v>
      </c>
      <c r="G124" s="314"/>
      <c r="H124" s="312"/>
      <c r="I124" s="312"/>
      <c r="J124" s="312" t="s">
        <v>4022</v>
      </c>
      <c r="K124" s="336"/>
    </row>
    <row r="125" ht="5.25" customHeight="1">
      <c r="B125" s="337"/>
      <c r="C125" s="315"/>
      <c r="D125" s="315"/>
      <c r="E125" s="315"/>
      <c r="F125" s="315"/>
      <c r="G125" s="295"/>
      <c r="H125" s="315"/>
      <c r="I125" s="315"/>
      <c r="J125" s="315"/>
      <c r="K125" s="338"/>
    </row>
    <row r="126" ht="15" customHeight="1">
      <c r="B126" s="337"/>
      <c r="C126" s="295" t="s">
        <v>4026</v>
      </c>
      <c r="D126" s="315"/>
      <c r="E126" s="315"/>
      <c r="F126" s="317" t="s">
        <v>4023</v>
      </c>
      <c r="G126" s="295"/>
      <c r="H126" s="295" t="s">
        <v>4063</v>
      </c>
      <c r="I126" s="295" t="s">
        <v>4025</v>
      </c>
      <c r="J126" s="295">
        <v>120</v>
      </c>
      <c r="K126" s="339"/>
    </row>
    <row r="127" ht="15" customHeight="1">
      <c r="B127" s="337"/>
      <c r="C127" s="295" t="s">
        <v>4072</v>
      </c>
      <c r="D127" s="295"/>
      <c r="E127" s="295"/>
      <c r="F127" s="317" t="s">
        <v>4023</v>
      </c>
      <c r="G127" s="295"/>
      <c r="H127" s="295" t="s">
        <v>4073</v>
      </c>
      <c r="I127" s="295" t="s">
        <v>4025</v>
      </c>
      <c r="J127" s="295" t="s">
        <v>4074</v>
      </c>
      <c r="K127" s="339"/>
    </row>
    <row r="128" ht="15" customHeight="1">
      <c r="B128" s="337"/>
      <c r="C128" s="295" t="s">
        <v>95</v>
      </c>
      <c r="D128" s="295"/>
      <c r="E128" s="295"/>
      <c r="F128" s="317" t="s">
        <v>4023</v>
      </c>
      <c r="G128" s="295"/>
      <c r="H128" s="295" t="s">
        <v>4075</v>
      </c>
      <c r="I128" s="295" t="s">
        <v>4025</v>
      </c>
      <c r="J128" s="295" t="s">
        <v>4074</v>
      </c>
      <c r="K128" s="339"/>
    </row>
    <row r="129" ht="15" customHeight="1">
      <c r="B129" s="337"/>
      <c r="C129" s="295" t="s">
        <v>4034</v>
      </c>
      <c r="D129" s="295"/>
      <c r="E129" s="295"/>
      <c r="F129" s="317" t="s">
        <v>4029</v>
      </c>
      <c r="G129" s="295"/>
      <c r="H129" s="295" t="s">
        <v>4035</v>
      </c>
      <c r="I129" s="295" t="s">
        <v>4025</v>
      </c>
      <c r="J129" s="295">
        <v>15</v>
      </c>
      <c r="K129" s="339"/>
    </row>
    <row r="130" ht="15" customHeight="1">
      <c r="B130" s="337"/>
      <c r="C130" s="319" t="s">
        <v>4036</v>
      </c>
      <c r="D130" s="319"/>
      <c r="E130" s="319"/>
      <c r="F130" s="320" t="s">
        <v>4029</v>
      </c>
      <c r="G130" s="319"/>
      <c r="H130" s="319" t="s">
        <v>4037</v>
      </c>
      <c r="I130" s="319" t="s">
        <v>4025</v>
      </c>
      <c r="J130" s="319">
        <v>15</v>
      </c>
      <c r="K130" s="339"/>
    </row>
    <row r="131" ht="15" customHeight="1">
      <c r="B131" s="337"/>
      <c r="C131" s="319" t="s">
        <v>4038</v>
      </c>
      <c r="D131" s="319"/>
      <c r="E131" s="319"/>
      <c r="F131" s="320" t="s">
        <v>4029</v>
      </c>
      <c r="G131" s="319"/>
      <c r="H131" s="319" t="s">
        <v>4039</v>
      </c>
      <c r="I131" s="319" t="s">
        <v>4025</v>
      </c>
      <c r="J131" s="319">
        <v>20</v>
      </c>
      <c r="K131" s="339"/>
    </row>
    <row r="132" ht="15" customHeight="1">
      <c r="B132" s="337"/>
      <c r="C132" s="319" t="s">
        <v>4040</v>
      </c>
      <c r="D132" s="319"/>
      <c r="E132" s="319"/>
      <c r="F132" s="320" t="s">
        <v>4029</v>
      </c>
      <c r="G132" s="319"/>
      <c r="H132" s="319" t="s">
        <v>4041</v>
      </c>
      <c r="I132" s="319" t="s">
        <v>4025</v>
      </c>
      <c r="J132" s="319">
        <v>20</v>
      </c>
      <c r="K132" s="339"/>
    </row>
    <row r="133" ht="15" customHeight="1">
      <c r="B133" s="337"/>
      <c r="C133" s="295" t="s">
        <v>4028</v>
      </c>
      <c r="D133" s="295"/>
      <c r="E133" s="295"/>
      <c r="F133" s="317" t="s">
        <v>4029</v>
      </c>
      <c r="G133" s="295"/>
      <c r="H133" s="295" t="s">
        <v>4063</v>
      </c>
      <c r="I133" s="295" t="s">
        <v>4025</v>
      </c>
      <c r="J133" s="295">
        <v>50</v>
      </c>
      <c r="K133" s="339"/>
    </row>
    <row r="134" ht="15" customHeight="1">
      <c r="B134" s="337"/>
      <c r="C134" s="295" t="s">
        <v>4042</v>
      </c>
      <c r="D134" s="295"/>
      <c r="E134" s="295"/>
      <c r="F134" s="317" t="s">
        <v>4029</v>
      </c>
      <c r="G134" s="295"/>
      <c r="H134" s="295" t="s">
        <v>4063</v>
      </c>
      <c r="I134" s="295" t="s">
        <v>4025</v>
      </c>
      <c r="J134" s="295">
        <v>50</v>
      </c>
      <c r="K134" s="339"/>
    </row>
    <row r="135" ht="15" customHeight="1">
      <c r="B135" s="337"/>
      <c r="C135" s="295" t="s">
        <v>4048</v>
      </c>
      <c r="D135" s="295"/>
      <c r="E135" s="295"/>
      <c r="F135" s="317" t="s">
        <v>4029</v>
      </c>
      <c r="G135" s="295"/>
      <c r="H135" s="295" t="s">
        <v>4063</v>
      </c>
      <c r="I135" s="295" t="s">
        <v>4025</v>
      </c>
      <c r="J135" s="295">
        <v>50</v>
      </c>
      <c r="K135" s="339"/>
    </row>
    <row r="136" ht="15" customHeight="1">
      <c r="B136" s="337"/>
      <c r="C136" s="295" t="s">
        <v>4050</v>
      </c>
      <c r="D136" s="295"/>
      <c r="E136" s="295"/>
      <c r="F136" s="317" t="s">
        <v>4029</v>
      </c>
      <c r="G136" s="295"/>
      <c r="H136" s="295" t="s">
        <v>4063</v>
      </c>
      <c r="I136" s="295" t="s">
        <v>4025</v>
      </c>
      <c r="J136" s="295">
        <v>50</v>
      </c>
      <c r="K136" s="339"/>
    </row>
    <row r="137" ht="15" customHeight="1">
      <c r="B137" s="337"/>
      <c r="C137" s="295" t="s">
        <v>4051</v>
      </c>
      <c r="D137" s="295"/>
      <c r="E137" s="295"/>
      <c r="F137" s="317" t="s">
        <v>4029</v>
      </c>
      <c r="G137" s="295"/>
      <c r="H137" s="295" t="s">
        <v>4076</v>
      </c>
      <c r="I137" s="295" t="s">
        <v>4025</v>
      </c>
      <c r="J137" s="295">
        <v>255</v>
      </c>
      <c r="K137" s="339"/>
    </row>
    <row r="138" ht="15" customHeight="1">
      <c r="B138" s="337"/>
      <c r="C138" s="295" t="s">
        <v>4053</v>
      </c>
      <c r="D138" s="295"/>
      <c r="E138" s="295"/>
      <c r="F138" s="317" t="s">
        <v>4023</v>
      </c>
      <c r="G138" s="295"/>
      <c r="H138" s="295" t="s">
        <v>4077</v>
      </c>
      <c r="I138" s="295" t="s">
        <v>4055</v>
      </c>
      <c r="J138" s="295"/>
      <c r="K138" s="339"/>
    </row>
    <row r="139" ht="15" customHeight="1">
      <c r="B139" s="337"/>
      <c r="C139" s="295" t="s">
        <v>4056</v>
      </c>
      <c r="D139" s="295"/>
      <c r="E139" s="295"/>
      <c r="F139" s="317" t="s">
        <v>4023</v>
      </c>
      <c r="G139" s="295"/>
      <c r="H139" s="295" t="s">
        <v>4078</v>
      </c>
      <c r="I139" s="295" t="s">
        <v>4058</v>
      </c>
      <c r="J139" s="295"/>
      <c r="K139" s="339"/>
    </row>
    <row r="140" ht="15" customHeight="1">
      <c r="B140" s="337"/>
      <c r="C140" s="295" t="s">
        <v>4059</v>
      </c>
      <c r="D140" s="295"/>
      <c r="E140" s="295"/>
      <c r="F140" s="317" t="s">
        <v>4023</v>
      </c>
      <c r="G140" s="295"/>
      <c r="H140" s="295" t="s">
        <v>4059</v>
      </c>
      <c r="I140" s="295" t="s">
        <v>4058</v>
      </c>
      <c r="J140" s="295"/>
      <c r="K140" s="339"/>
    </row>
    <row r="141" ht="15" customHeight="1">
      <c r="B141" s="337"/>
      <c r="C141" s="295" t="s">
        <v>41</v>
      </c>
      <c r="D141" s="295"/>
      <c r="E141" s="295"/>
      <c r="F141" s="317" t="s">
        <v>4023</v>
      </c>
      <c r="G141" s="295"/>
      <c r="H141" s="295" t="s">
        <v>4079</v>
      </c>
      <c r="I141" s="295" t="s">
        <v>4058</v>
      </c>
      <c r="J141" s="295"/>
      <c r="K141" s="339"/>
    </row>
    <row r="142" ht="15" customHeight="1">
      <c r="B142" s="337"/>
      <c r="C142" s="295" t="s">
        <v>4080</v>
      </c>
      <c r="D142" s="295"/>
      <c r="E142" s="295"/>
      <c r="F142" s="317" t="s">
        <v>4023</v>
      </c>
      <c r="G142" s="295"/>
      <c r="H142" s="295" t="s">
        <v>4081</v>
      </c>
      <c r="I142" s="295" t="s">
        <v>4058</v>
      </c>
      <c r="J142" s="295"/>
      <c r="K142" s="339"/>
    </row>
    <row r="143" ht="15" customHeight="1">
      <c r="B143" s="340"/>
      <c r="C143" s="341"/>
      <c r="D143" s="341"/>
      <c r="E143" s="341"/>
      <c r="F143" s="341"/>
      <c r="G143" s="341"/>
      <c r="H143" s="341"/>
      <c r="I143" s="341"/>
      <c r="J143" s="341"/>
      <c r="K143" s="342"/>
    </row>
    <row r="144" ht="18.75" customHeight="1">
      <c r="B144" s="292"/>
      <c r="C144" s="292"/>
      <c r="D144" s="292"/>
      <c r="E144" s="292"/>
      <c r="F144" s="329"/>
      <c r="G144" s="292"/>
      <c r="H144" s="292"/>
      <c r="I144" s="292"/>
      <c r="J144" s="292"/>
      <c r="K144" s="292"/>
    </row>
    <row r="145" ht="18.75" customHeight="1">
      <c r="B145" s="303"/>
      <c r="C145" s="303"/>
      <c r="D145" s="303"/>
      <c r="E145" s="303"/>
      <c r="F145" s="303"/>
      <c r="G145" s="303"/>
      <c r="H145" s="303"/>
      <c r="I145" s="303"/>
      <c r="J145" s="303"/>
      <c r="K145" s="303"/>
    </row>
    <row r="146" ht="7.5" customHeight="1">
      <c r="B146" s="304"/>
      <c r="C146" s="305"/>
      <c r="D146" s="305"/>
      <c r="E146" s="305"/>
      <c r="F146" s="305"/>
      <c r="G146" s="305"/>
      <c r="H146" s="305"/>
      <c r="I146" s="305"/>
      <c r="J146" s="305"/>
      <c r="K146" s="306"/>
    </row>
    <row r="147" ht="45" customHeight="1">
      <c r="B147" s="307"/>
      <c r="C147" s="308" t="s">
        <v>4082</v>
      </c>
      <c r="D147" s="308"/>
      <c r="E147" s="308"/>
      <c r="F147" s="308"/>
      <c r="G147" s="308"/>
      <c r="H147" s="308"/>
      <c r="I147" s="308"/>
      <c r="J147" s="308"/>
      <c r="K147" s="309"/>
    </row>
    <row r="148" ht="17.25" customHeight="1">
      <c r="B148" s="307"/>
      <c r="C148" s="310" t="s">
        <v>4017</v>
      </c>
      <c r="D148" s="310"/>
      <c r="E148" s="310"/>
      <c r="F148" s="310" t="s">
        <v>4018</v>
      </c>
      <c r="G148" s="311"/>
      <c r="H148" s="310" t="s">
        <v>57</v>
      </c>
      <c r="I148" s="310" t="s">
        <v>60</v>
      </c>
      <c r="J148" s="310" t="s">
        <v>4019</v>
      </c>
      <c r="K148" s="309"/>
    </row>
    <row r="149" ht="17.25" customHeight="1">
      <c r="B149" s="307"/>
      <c r="C149" s="312" t="s">
        <v>4020</v>
      </c>
      <c r="D149" s="312"/>
      <c r="E149" s="312"/>
      <c r="F149" s="313" t="s">
        <v>4021</v>
      </c>
      <c r="G149" s="314"/>
      <c r="H149" s="312"/>
      <c r="I149" s="312"/>
      <c r="J149" s="312" t="s">
        <v>4022</v>
      </c>
      <c r="K149" s="309"/>
    </row>
    <row r="150" ht="5.25" customHeight="1">
      <c r="B150" s="318"/>
      <c r="C150" s="315"/>
      <c r="D150" s="315"/>
      <c r="E150" s="315"/>
      <c r="F150" s="315"/>
      <c r="G150" s="316"/>
      <c r="H150" s="315"/>
      <c r="I150" s="315"/>
      <c r="J150" s="315"/>
      <c r="K150" s="339"/>
    </row>
    <row r="151" ht="15" customHeight="1">
      <c r="B151" s="318"/>
      <c r="C151" s="343" t="s">
        <v>4026</v>
      </c>
      <c r="D151" s="295"/>
      <c r="E151" s="295"/>
      <c r="F151" s="344" t="s">
        <v>4023</v>
      </c>
      <c r="G151" s="295"/>
      <c r="H151" s="343" t="s">
        <v>4063</v>
      </c>
      <c r="I151" s="343" t="s">
        <v>4025</v>
      </c>
      <c r="J151" s="343">
        <v>120</v>
      </c>
      <c r="K151" s="339"/>
    </row>
    <row r="152" ht="15" customHeight="1">
      <c r="B152" s="318"/>
      <c r="C152" s="343" t="s">
        <v>4072</v>
      </c>
      <c r="D152" s="295"/>
      <c r="E152" s="295"/>
      <c r="F152" s="344" t="s">
        <v>4023</v>
      </c>
      <c r="G152" s="295"/>
      <c r="H152" s="343" t="s">
        <v>4083</v>
      </c>
      <c r="I152" s="343" t="s">
        <v>4025</v>
      </c>
      <c r="J152" s="343" t="s">
        <v>4074</v>
      </c>
      <c r="K152" s="339"/>
    </row>
    <row r="153" ht="15" customHeight="1">
      <c r="B153" s="318"/>
      <c r="C153" s="343" t="s">
        <v>95</v>
      </c>
      <c r="D153" s="295"/>
      <c r="E153" s="295"/>
      <c r="F153" s="344" t="s">
        <v>4023</v>
      </c>
      <c r="G153" s="295"/>
      <c r="H153" s="343" t="s">
        <v>4084</v>
      </c>
      <c r="I153" s="343" t="s">
        <v>4025</v>
      </c>
      <c r="J153" s="343" t="s">
        <v>4074</v>
      </c>
      <c r="K153" s="339"/>
    </row>
    <row r="154" ht="15" customHeight="1">
      <c r="B154" s="318"/>
      <c r="C154" s="343" t="s">
        <v>4028</v>
      </c>
      <c r="D154" s="295"/>
      <c r="E154" s="295"/>
      <c r="F154" s="344" t="s">
        <v>4029</v>
      </c>
      <c r="G154" s="295"/>
      <c r="H154" s="343" t="s">
        <v>4063</v>
      </c>
      <c r="I154" s="343" t="s">
        <v>4025</v>
      </c>
      <c r="J154" s="343">
        <v>50</v>
      </c>
      <c r="K154" s="339"/>
    </row>
    <row r="155" ht="15" customHeight="1">
      <c r="B155" s="318"/>
      <c r="C155" s="343" t="s">
        <v>4031</v>
      </c>
      <c r="D155" s="295"/>
      <c r="E155" s="295"/>
      <c r="F155" s="344" t="s">
        <v>4023</v>
      </c>
      <c r="G155" s="295"/>
      <c r="H155" s="343" t="s">
        <v>4063</v>
      </c>
      <c r="I155" s="343" t="s">
        <v>4033</v>
      </c>
      <c r="J155" s="343"/>
      <c r="K155" s="339"/>
    </row>
    <row r="156" ht="15" customHeight="1">
      <c r="B156" s="318"/>
      <c r="C156" s="343" t="s">
        <v>4042</v>
      </c>
      <c r="D156" s="295"/>
      <c r="E156" s="295"/>
      <c r="F156" s="344" t="s">
        <v>4029</v>
      </c>
      <c r="G156" s="295"/>
      <c r="H156" s="343" t="s">
        <v>4063</v>
      </c>
      <c r="I156" s="343" t="s">
        <v>4025</v>
      </c>
      <c r="J156" s="343">
        <v>50</v>
      </c>
      <c r="K156" s="339"/>
    </row>
    <row r="157" ht="15" customHeight="1">
      <c r="B157" s="318"/>
      <c r="C157" s="343" t="s">
        <v>4050</v>
      </c>
      <c r="D157" s="295"/>
      <c r="E157" s="295"/>
      <c r="F157" s="344" t="s">
        <v>4029</v>
      </c>
      <c r="G157" s="295"/>
      <c r="H157" s="343" t="s">
        <v>4063</v>
      </c>
      <c r="I157" s="343" t="s">
        <v>4025</v>
      </c>
      <c r="J157" s="343">
        <v>50</v>
      </c>
      <c r="K157" s="339"/>
    </row>
    <row r="158" ht="15" customHeight="1">
      <c r="B158" s="318"/>
      <c r="C158" s="343" t="s">
        <v>4048</v>
      </c>
      <c r="D158" s="295"/>
      <c r="E158" s="295"/>
      <c r="F158" s="344" t="s">
        <v>4029</v>
      </c>
      <c r="G158" s="295"/>
      <c r="H158" s="343" t="s">
        <v>4063</v>
      </c>
      <c r="I158" s="343" t="s">
        <v>4025</v>
      </c>
      <c r="J158" s="343">
        <v>50</v>
      </c>
      <c r="K158" s="339"/>
    </row>
    <row r="159" ht="15" customHeight="1">
      <c r="B159" s="318"/>
      <c r="C159" s="343" t="s">
        <v>175</v>
      </c>
      <c r="D159" s="295"/>
      <c r="E159" s="295"/>
      <c r="F159" s="344" t="s">
        <v>4023</v>
      </c>
      <c r="G159" s="295"/>
      <c r="H159" s="343" t="s">
        <v>4085</v>
      </c>
      <c r="I159" s="343" t="s">
        <v>4025</v>
      </c>
      <c r="J159" s="343" t="s">
        <v>4086</v>
      </c>
      <c r="K159" s="339"/>
    </row>
    <row r="160" ht="15" customHeight="1">
      <c r="B160" s="318"/>
      <c r="C160" s="343" t="s">
        <v>4087</v>
      </c>
      <c r="D160" s="295"/>
      <c r="E160" s="295"/>
      <c r="F160" s="344" t="s">
        <v>4023</v>
      </c>
      <c r="G160" s="295"/>
      <c r="H160" s="343" t="s">
        <v>4088</v>
      </c>
      <c r="I160" s="343" t="s">
        <v>4058</v>
      </c>
      <c r="J160" s="343"/>
      <c r="K160" s="339"/>
    </row>
    <row r="161" ht="15" customHeight="1">
      <c r="B161" s="345"/>
      <c r="C161" s="327"/>
      <c r="D161" s="327"/>
      <c r="E161" s="327"/>
      <c r="F161" s="327"/>
      <c r="G161" s="327"/>
      <c r="H161" s="327"/>
      <c r="I161" s="327"/>
      <c r="J161" s="327"/>
      <c r="K161" s="346"/>
    </row>
    <row r="162" ht="18.75" customHeight="1">
      <c r="B162" s="292"/>
      <c r="C162" s="295"/>
      <c r="D162" s="295"/>
      <c r="E162" s="295"/>
      <c r="F162" s="317"/>
      <c r="G162" s="295"/>
      <c r="H162" s="295"/>
      <c r="I162" s="295"/>
      <c r="J162" s="295"/>
      <c r="K162" s="292"/>
    </row>
    <row r="163" ht="18.75" customHeight="1">
      <c r="B163" s="303"/>
      <c r="C163" s="303"/>
      <c r="D163" s="303"/>
      <c r="E163" s="303"/>
      <c r="F163" s="303"/>
      <c r="G163" s="303"/>
      <c r="H163" s="303"/>
      <c r="I163" s="303"/>
      <c r="J163" s="303"/>
      <c r="K163" s="303"/>
    </row>
    <row r="164" ht="7.5" customHeight="1">
      <c r="B164" s="282"/>
      <c r="C164" s="283"/>
      <c r="D164" s="283"/>
      <c r="E164" s="283"/>
      <c r="F164" s="283"/>
      <c r="G164" s="283"/>
      <c r="H164" s="283"/>
      <c r="I164" s="283"/>
      <c r="J164" s="283"/>
      <c r="K164" s="284"/>
    </row>
    <row r="165" ht="45" customHeight="1">
      <c r="B165" s="285"/>
      <c r="C165" s="286" t="s">
        <v>4089</v>
      </c>
      <c r="D165" s="286"/>
      <c r="E165" s="286"/>
      <c r="F165" s="286"/>
      <c r="G165" s="286"/>
      <c r="H165" s="286"/>
      <c r="I165" s="286"/>
      <c r="J165" s="286"/>
      <c r="K165" s="287"/>
    </row>
    <row r="166" ht="17.25" customHeight="1">
      <c r="B166" s="285"/>
      <c r="C166" s="310" t="s">
        <v>4017</v>
      </c>
      <c r="D166" s="310"/>
      <c r="E166" s="310"/>
      <c r="F166" s="310" t="s">
        <v>4018</v>
      </c>
      <c r="G166" s="347"/>
      <c r="H166" s="348" t="s">
        <v>57</v>
      </c>
      <c r="I166" s="348" t="s">
        <v>60</v>
      </c>
      <c r="J166" s="310" t="s">
        <v>4019</v>
      </c>
      <c r="K166" s="287"/>
    </row>
    <row r="167" ht="17.25" customHeight="1">
      <c r="B167" s="288"/>
      <c r="C167" s="312" t="s">
        <v>4020</v>
      </c>
      <c r="D167" s="312"/>
      <c r="E167" s="312"/>
      <c r="F167" s="313" t="s">
        <v>4021</v>
      </c>
      <c r="G167" s="349"/>
      <c r="H167" s="350"/>
      <c r="I167" s="350"/>
      <c r="J167" s="312" t="s">
        <v>4022</v>
      </c>
      <c r="K167" s="290"/>
    </row>
    <row r="168" ht="5.25" customHeight="1">
      <c r="B168" s="318"/>
      <c r="C168" s="315"/>
      <c r="D168" s="315"/>
      <c r="E168" s="315"/>
      <c r="F168" s="315"/>
      <c r="G168" s="316"/>
      <c r="H168" s="315"/>
      <c r="I168" s="315"/>
      <c r="J168" s="315"/>
      <c r="K168" s="339"/>
    </row>
    <row r="169" ht="15" customHeight="1">
      <c r="B169" s="318"/>
      <c r="C169" s="295" t="s">
        <v>4026</v>
      </c>
      <c r="D169" s="295"/>
      <c r="E169" s="295"/>
      <c r="F169" s="317" t="s">
        <v>4023</v>
      </c>
      <c r="G169" s="295"/>
      <c r="H169" s="295" t="s">
        <v>4063</v>
      </c>
      <c r="I169" s="295" t="s">
        <v>4025</v>
      </c>
      <c r="J169" s="295">
        <v>120</v>
      </c>
      <c r="K169" s="339"/>
    </row>
    <row r="170" ht="15" customHeight="1">
      <c r="B170" s="318"/>
      <c r="C170" s="295" t="s">
        <v>4072</v>
      </c>
      <c r="D170" s="295"/>
      <c r="E170" s="295"/>
      <c r="F170" s="317" t="s">
        <v>4023</v>
      </c>
      <c r="G170" s="295"/>
      <c r="H170" s="295" t="s">
        <v>4073</v>
      </c>
      <c r="I170" s="295" t="s">
        <v>4025</v>
      </c>
      <c r="J170" s="295" t="s">
        <v>4074</v>
      </c>
      <c r="K170" s="339"/>
    </row>
    <row r="171" ht="15" customHeight="1">
      <c r="B171" s="318"/>
      <c r="C171" s="295" t="s">
        <v>95</v>
      </c>
      <c r="D171" s="295"/>
      <c r="E171" s="295"/>
      <c r="F171" s="317" t="s">
        <v>4023</v>
      </c>
      <c r="G171" s="295"/>
      <c r="H171" s="295" t="s">
        <v>4090</v>
      </c>
      <c r="I171" s="295" t="s">
        <v>4025</v>
      </c>
      <c r="J171" s="295" t="s">
        <v>4074</v>
      </c>
      <c r="K171" s="339"/>
    </row>
    <row r="172" ht="15" customHeight="1">
      <c r="B172" s="318"/>
      <c r="C172" s="295" t="s">
        <v>4028</v>
      </c>
      <c r="D172" s="295"/>
      <c r="E172" s="295"/>
      <c r="F172" s="317" t="s">
        <v>4029</v>
      </c>
      <c r="G172" s="295"/>
      <c r="H172" s="295" t="s">
        <v>4090</v>
      </c>
      <c r="I172" s="295" t="s">
        <v>4025</v>
      </c>
      <c r="J172" s="295">
        <v>50</v>
      </c>
      <c r="K172" s="339"/>
    </row>
    <row r="173" ht="15" customHeight="1">
      <c r="B173" s="318"/>
      <c r="C173" s="295" t="s">
        <v>4031</v>
      </c>
      <c r="D173" s="295"/>
      <c r="E173" s="295"/>
      <c r="F173" s="317" t="s">
        <v>4023</v>
      </c>
      <c r="G173" s="295"/>
      <c r="H173" s="295" t="s">
        <v>4090</v>
      </c>
      <c r="I173" s="295" t="s">
        <v>4033</v>
      </c>
      <c r="J173" s="295"/>
      <c r="K173" s="339"/>
    </row>
    <row r="174" ht="15" customHeight="1">
      <c r="B174" s="318"/>
      <c r="C174" s="295" t="s">
        <v>4042</v>
      </c>
      <c r="D174" s="295"/>
      <c r="E174" s="295"/>
      <c r="F174" s="317" t="s">
        <v>4029</v>
      </c>
      <c r="G174" s="295"/>
      <c r="H174" s="295" t="s">
        <v>4090</v>
      </c>
      <c r="I174" s="295" t="s">
        <v>4025</v>
      </c>
      <c r="J174" s="295">
        <v>50</v>
      </c>
      <c r="K174" s="339"/>
    </row>
    <row r="175" ht="15" customHeight="1">
      <c r="B175" s="318"/>
      <c r="C175" s="295" t="s">
        <v>4050</v>
      </c>
      <c r="D175" s="295"/>
      <c r="E175" s="295"/>
      <c r="F175" s="317" t="s">
        <v>4029</v>
      </c>
      <c r="G175" s="295"/>
      <c r="H175" s="295" t="s">
        <v>4090</v>
      </c>
      <c r="I175" s="295" t="s">
        <v>4025</v>
      </c>
      <c r="J175" s="295">
        <v>50</v>
      </c>
      <c r="K175" s="339"/>
    </row>
    <row r="176" ht="15" customHeight="1">
      <c r="B176" s="318"/>
      <c r="C176" s="295" t="s">
        <v>4048</v>
      </c>
      <c r="D176" s="295"/>
      <c r="E176" s="295"/>
      <c r="F176" s="317" t="s">
        <v>4029</v>
      </c>
      <c r="G176" s="295"/>
      <c r="H176" s="295" t="s">
        <v>4090</v>
      </c>
      <c r="I176" s="295" t="s">
        <v>4025</v>
      </c>
      <c r="J176" s="295">
        <v>50</v>
      </c>
      <c r="K176" s="339"/>
    </row>
    <row r="177" ht="15" customHeight="1">
      <c r="B177" s="318"/>
      <c r="C177" s="295" t="s">
        <v>185</v>
      </c>
      <c r="D177" s="295"/>
      <c r="E177" s="295"/>
      <c r="F177" s="317" t="s">
        <v>4023</v>
      </c>
      <c r="G177" s="295"/>
      <c r="H177" s="295" t="s">
        <v>4091</v>
      </c>
      <c r="I177" s="295" t="s">
        <v>4092</v>
      </c>
      <c r="J177" s="295"/>
      <c r="K177" s="339"/>
    </row>
    <row r="178" ht="15" customHeight="1">
      <c r="B178" s="318"/>
      <c r="C178" s="295" t="s">
        <v>60</v>
      </c>
      <c r="D178" s="295"/>
      <c r="E178" s="295"/>
      <c r="F178" s="317" t="s">
        <v>4023</v>
      </c>
      <c r="G178" s="295"/>
      <c r="H178" s="295" t="s">
        <v>4093</v>
      </c>
      <c r="I178" s="295" t="s">
        <v>4094</v>
      </c>
      <c r="J178" s="295">
        <v>1</v>
      </c>
      <c r="K178" s="339"/>
    </row>
    <row r="179" ht="15" customHeight="1">
      <c r="B179" s="318"/>
      <c r="C179" s="295" t="s">
        <v>56</v>
      </c>
      <c r="D179" s="295"/>
      <c r="E179" s="295"/>
      <c r="F179" s="317" t="s">
        <v>4023</v>
      </c>
      <c r="G179" s="295"/>
      <c r="H179" s="295" t="s">
        <v>4095</v>
      </c>
      <c r="I179" s="295" t="s">
        <v>4025</v>
      </c>
      <c r="J179" s="295">
        <v>20</v>
      </c>
      <c r="K179" s="339"/>
    </row>
    <row r="180" ht="15" customHeight="1">
      <c r="B180" s="318"/>
      <c r="C180" s="295" t="s">
        <v>57</v>
      </c>
      <c r="D180" s="295"/>
      <c r="E180" s="295"/>
      <c r="F180" s="317" t="s">
        <v>4023</v>
      </c>
      <c r="G180" s="295"/>
      <c r="H180" s="295" t="s">
        <v>4096</v>
      </c>
      <c r="I180" s="295" t="s">
        <v>4025</v>
      </c>
      <c r="J180" s="295">
        <v>255</v>
      </c>
      <c r="K180" s="339"/>
    </row>
    <row r="181" ht="15" customHeight="1">
      <c r="B181" s="318"/>
      <c r="C181" s="295" t="s">
        <v>186</v>
      </c>
      <c r="D181" s="295"/>
      <c r="E181" s="295"/>
      <c r="F181" s="317" t="s">
        <v>4023</v>
      </c>
      <c r="G181" s="295"/>
      <c r="H181" s="295" t="s">
        <v>3987</v>
      </c>
      <c r="I181" s="295" t="s">
        <v>4025</v>
      </c>
      <c r="J181" s="295">
        <v>10</v>
      </c>
      <c r="K181" s="339"/>
    </row>
    <row r="182" ht="15" customHeight="1">
      <c r="B182" s="318"/>
      <c r="C182" s="295" t="s">
        <v>187</v>
      </c>
      <c r="D182" s="295"/>
      <c r="E182" s="295"/>
      <c r="F182" s="317" t="s">
        <v>4023</v>
      </c>
      <c r="G182" s="295"/>
      <c r="H182" s="295" t="s">
        <v>4097</v>
      </c>
      <c r="I182" s="295" t="s">
        <v>4058</v>
      </c>
      <c r="J182" s="295"/>
      <c r="K182" s="339"/>
    </row>
    <row r="183" ht="15" customHeight="1">
      <c r="B183" s="318"/>
      <c r="C183" s="295" t="s">
        <v>4098</v>
      </c>
      <c r="D183" s="295"/>
      <c r="E183" s="295"/>
      <c r="F183" s="317" t="s">
        <v>4023</v>
      </c>
      <c r="G183" s="295"/>
      <c r="H183" s="295" t="s">
        <v>4099</v>
      </c>
      <c r="I183" s="295" t="s">
        <v>4058</v>
      </c>
      <c r="J183" s="295"/>
      <c r="K183" s="339"/>
    </row>
    <row r="184" ht="15" customHeight="1">
      <c r="B184" s="318"/>
      <c r="C184" s="295" t="s">
        <v>4087</v>
      </c>
      <c r="D184" s="295"/>
      <c r="E184" s="295"/>
      <c r="F184" s="317" t="s">
        <v>4023</v>
      </c>
      <c r="G184" s="295"/>
      <c r="H184" s="295" t="s">
        <v>4100</v>
      </c>
      <c r="I184" s="295" t="s">
        <v>4058</v>
      </c>
      <c r="J184" s="295"/>
      <c r="K184" s="339"/>
    </row>
    <row r="185" ht="15" customHeight="1">
      <c r="B185" s="318"/>
      <c r="C185" s="295" t="s">
        <v>189</v>
      </c>
      <c r="D185" s="295"/>
      <c r="E185" s="295"/>
      <c r="F185" s="317" t="s">
        <v>4029</v>
      </c>
      <c r="G185" s="295"/>
      <c r="H185" s="295" t="s">
        <v>4101</v>
      </c>
      <c r="I185" s="295" t="s">
        <v>4025</v>
      </c>
      <c r="J185" s="295">
        <v>50</v>
      </c>
      <c r="K185" s="339"/>
    </row>
    <row r="186" ht="15" customHeight="1">
      <c r="B186" s="318"/>
      <c r="C186" s="295" t="s">
        <v>4102</v>
      </c>
      <c r="D186" s="295"/>
      <c r="E186" s="295"/>
      <c r="F186" s="317" t="s">
        <v>4029</v>
      </c>
      <c r="G186" s="295"/>
      <c r="H186" s="295" t="s">
        <v>4103</v>
      </c>
      <c r="I186" s="295" t="s">
        <v>4104</v>
      </c>
      <c r="J186" s="295"/>
      <c r="K186" s="339"/>
    </row>
    <row r="187" ht="15" customHeight="1">
      <c r="B187" s="318"/>
      <c r="C187" s="295" t="s">
        <v>4105</v>
      </c>
      <c r="D187" s="295"/>
      <c r="E187" s="295"/>
      <c r="F187" s="317" t="s">
        <v>4029</v>
      </c>
      <c r="G187" s="295"/>
      <c r="H187" s="295" t="s">
        <v>4106</v>
      </c>
      <c r="I187" s="295" t="s">
        <v>4104</v>
      </c>
      <c r="J187" s="295"/>
      <c r="K187" s="339"/>
    </row>
    <row r="188" ht="15" customHeight="1">
      <c r="B188" s="318"/>
      <c r="C188" s="295" t="s">
        <v>4107</v>
      </c>
      <c r="D188" s="295"/>
      <c r="E188" s="295"/>
      <c r="F188" s="317" t="s">
        <v>4029</v>
      </c>
      <c r="G188" s="295"/>
      <c r="H188" s="295" t="s">
        <v>4108</v>
      </c>
      <c r="I188" s="295" t="s">
        <v>4104</v>
      </c>
      <c r="J188" s="295"/>
      <c r="K188" s="339"/>
    </row>
    <row r="189" ht="15" customHeight="1">
      <c r="B189" s="318"/>
      <c r="C189" s="351" t="s">
        <v>4109</v>
      </c>
      <c r="D189" s="295"/>
      <c r="E189" s="295"/>
      <c r="F189" s="317" t="s">
        <v>4029</v>
      </c>
      <c r="G189" s="295"/>
      <c r="H189" s="295" t="s">
        <v>4110</v>
      </c>
      <c r="I189" s="295" t="s">
        <v>4111</v>
      </c>
      <c r="J189" s="352" t="s">
        <v>4112</v>
      </c>
      <c r="K189" s="339"/>
    </row>
    <row r="190" ht="15" customHeight="1">
      <c r="B190" s="318"/>
      <c r="C190" s="302" t="s">
        <v>45</v>
      </c>
      <c r="D190" s="295"/>
      <c r="E190" s="295"/>
      <c r="F190" s="317" t="s">
        <v>4023</v>
      </c>
      <c r="G190" s="295"/>
      <c r="H190" s="292" t="s">
        <v>4113</v>
      </c>
      <c r="I190" s="295" t="s">
        <v>4114</v>
      </c>
      <c r="J190" s="295"/>
      <c r="K190" s="339"/>
    </row>
    <row r="191" ht="15" customHeight="1">
      <c r="B191" s="318"/>
      <c r="C191" s="302" t="s">
        <v>4115</v>
      </c>
      <c r="D191" s="295"/>
      <c r="E191" s="295"/>
      <c r="F191" s="317" t="s">
        <v>4023</v>
      </c>
      <c r="G191" s="295"/>
      <c r="H191" s="295" t="s">
        <v>4116</v>
      </c>
      <c r="I191" s="295" t="s">
        <v>4058</v>
      </c>
      <c r="J191" s="295"/>
      <c r="K191" s="339"/>
    </row>
    <row r="192" ht="15" customHeight="1">
      <c r="B192" s="318"/>
      <c r="C192" s="302" t="s">
        <v>4117</v>
      </c>
      <c r="D192" s="295"/>
      <c r="E192" s="295"/>
      <c r="F192" s="317" t="s">
        <v>4023</v>
      </c>
      <c r="G192" s="295"/>
      <c r="H192" s="295" t="s">
        <v>4118</v>
      </c>
      <c r="I192" s="295" t="s">
        <v>4058</v>
      </c>
      <c r="J192" s="295"/>
      <c r="K192" s="339"/>
    </row>
    <row r="193" ht="15" customHeight="1">
      <c r="B193" s="318"/>
      <c r="C193" s="302" t="s">
        <v>4119</v>
      </c>
      <c r="D193" s="295"/>
      <c r="E193" s="295"/>
      <c r="F193" s="317" t="s">
        <v>4029</v>
      </c>
      <c r="G193" s="295"/>
      <c r="H193" s="295" t="s">
        <v>4120</v>
      </c>
      <c r="I193" s="295" t="s">
        <v>4058</v>
      </c>
      <c r="J193" s="295"/>
      <c r="K193" s="339"/>
    </row>
    <row r="194" ht="15" customHeight="1">
      <c r="B194" s="345"/>
      <c r="C194" s="353"/>
      <c r="D194" s="327"/>
      <c r="E194" s="327"/>
      <c r="F194" s="327"/>
      <c r="G194" s="327"/>
      <c r="H194" s="327"/>
      <c r="I194" s="327"/>
      <c r="J194" s="327"/>
      <c r="K194" s="346"/>
    </row>
    <row r="195" ht="18.75" customHeight="1">
      <c r="B195" s="292"/>
      <c r="C195" s="295"/>
      <c r="D195" s="295"/>
      <c r="E195" s="295"/>
      <c r="F195" s="317"/>
      <c r="G195" s="295"/>
      <c r="H195" s="295"/>
      <c r="I195" s="295"/>
      <c r="J195" s="295"/>
      <c r="K195" s="292"/>
    </row>
    <row r="196" ht="18.75" customHeight="1">
      <c r="B196" s="292"/>
      <c r="C196" s="295"/>
      <c r="D196" s="295"/>
      <c r="E196" s="295"/>
      <c r="F196" s="317"/>
      <c r="G196" s="295"/>
      <c r="H196" s="295"/>
      <c r="I196" s="295"/>
      <c r="J196" s="295"/>
      <c r="K196" s="292"/>
    </row>
    <row r="197" ht="18.75" customHeight="1">
      <c r="B197" s="303"/>
      <c r="C197" s="303"/>
      <c r="D197" s="303"/>
      <c r="E197" s="303"/>
      <c r="F197" s="303"/>
      <c r="G197" s="303"/>
      <c r="H197" s="303"/>
      <c r="I197" s="303"/>
      <c r="J197" s="303"/>
      <c r="K197" s="303"/>
    </row>
    <row r="198" ht="13.5">
      <c r="B198" s="282"/>
      <c r="C198" s="283"/>
      <c r="D198" s="283"/>
      <c r="E198" s="283"/>
      <c r="F198" s="283"/>
      <c r="G198" s="283"/>
      <c r="H198" s="283"/>
      <c r="I198" s="283"/>
      <c r="J198" s="283"/>
      <c r="K198" s="284"/>
    </row>
    <row r="199" ht="21">
      <c r="B199" s="285"/>
      <c r="C199" s="286" t="s">
        <v>4121</v>
      </c>
      <c r="D199" s="286"/>
      <c r="E199" s="286"/>
      <c r="F199" s="286"/>
      <c r="G199" s="286"/>
      <c r="H199" s="286"/>
      <c r="I199" s="286"/>
      <c r="J199" s="286"/>
      <c r="K199" s="287"/>
    </row>
    <row r="200" ht="25.5" customHeight="1">
      <c r="B200" s="285"/>
      <c r="C200" s="354" t="s">
        <v>4122</v>
      </c>
      <c r="D200" s="354"/>
      <c r="E200" s="354"/>
      <c r="F200" s="354" t="s">
        <v>4123</v>
      </c>
      <c r="G200" s="355"/>
      <c r="H200" s="354" t="s">
        <v>4124</v>
      </c>
      <c r="I200" s="354"/>
      <c r="J200" s="354"/>
      <c r="K200" s="287"/>
    </row>
    <row r="201" ht="5.25" customHeight="1">
      <c r="B201" s="318"/>
      <c r="C201" s="315"/>
      <c r="D201" s="315"/>
      <c r="E201" s="315"/>
      <c r="F201" s="315"/>
      <c r="G201" s="295"/>
      <c r="H201" s="315"/>
      <c r="I201" s="315"/>
      <c r="J201" s="315"/>
      <c r="K201" s="339"/>
    </row>
    <row r="202" ht="15" customHeight="1">
      <c r="B202" s="318"/>
      <c r="C202" s="295" t="s">
        <v>4114</v>
      </c>
      <c r="D202" s="295"/>
      <c r="E202" s="295"/>
      <c r="F202" s="317" t="s">
        <v>46</v>
      </c>
      <c r="G202" s="295"/>
      <c r="H202" s="295" t="s">
        <v>4125</v>
      </c>
      <c r="I202" s="295"/>
      <c r="J202" s="295"/>
      <c r="K202" s="339"/>
    </row>
    <row r="203" ht="15" customHeight="1">
      <c r="B203" s="318"/>
      <c r="C203" s="324"/>
      <c r="D203" s="295"/>
      <c r="E203" s="295"/>
      <c r="F203" s="317" t="s">
        <v>47</v>
      </c>
      <c r="G203" s="295"/>
      <c r="H203" s="295" t="s">
        <v>4126</v>
      </c>
      <c r="I203" s="295"/>
      <c r="J203" s="295"/>
      <c r="K203" s="339"/>
    </row>
    <row r="204" ht="15" customHeight="1">
      <c r="B204" s="318"/>
      <c r="C204" s="324"/>
      <c r="D204" s="295"/>
      <c r="E204" s="295"/>
      <c r="F204" s="317" t="s">
        <v>50</v>
      </c>
      <c r="G204" s="295"/>
      <c r="H204" s="295" t="s">
        <v>4127</v>
      </c>
      <c r="I204" s="295"/>
      <c r="J204" s="295"/>
      <c r="K204" s="339"/>
    </row>
    <row r="205" ht="15" customHeight="1">
      <c r="B205" s="318"/>
      <c r="C205" s="295"/>
      <c r="D205" s="295"/>
      <c r="E205" s="295"/>
      <c r="F205" s="317" t="s">
        <v>48</v>
      </c>
      <c r="G205" s="295"/>
      <c r="H205" s="295" t="s">
        <v>4128</v>
      </c>
      <c r="I205" s="295"/>
      <c r="J205" s="295"/>
      <c r="K205" s="339"/>
    </row>
    <row r="206" ht="15" customHeight="1">
      <c r="B206" s="318"/>
      <c r="C206" s="295"/>
      <c r="D206" s="295"/>
      <c r="E206" s="295"/>
      <c r="F206" s="317" t="s">
        <v>49</v>
      </c>
      <c r="G206" s="295"/>
      <c r="H206" s="295" t="s">
        <v>4129</v>
      </c>
      <c r="I206" s="295"/>
      <c r="J206" s="295"/>
      <c r="K206" s="339"/>
    </row>
    <row r="207" ht="15" customHeight="1">
      <c r="B207" s="318"/>
      <c r="C207" s="295"/>
      <c r="D207" s="295"/>
      <c r="E207" s="295"/>
      <c r="F207" s="317"/>
      <c r="G207" s="295"/>
      <c r="H207" s="295"/>
      <c r="I207" s="295"/>
      <c r="J207" s="295"/>
      <c r="K207" s="339"/>
    </row>
    <row r="208" ht="15" customHeight="1">
      <c r="B208" s="318"/>
      <c r="C208" s="295" t="s">
        <v>4070</v>
      </c>
      <c r="D208" s="295"/>
      <c r="E208" s="295"/>
      <c r="F208" s="317" t="s">
        <v>82</v>
      </c>
      <c r="G208" s="295"/>
      <c r="H208" s="295" t="s">
        <v>4130</v>
      </c>
      <c r="I208" s="295"/>
      <c r="J208" s="295"/>
      <c r="K208" s="339"/>
    </row>
    <row r="209" ht="15" customHeight="1">
      <c r="B209" s="318"/>
      <c r="C209" s="324"/>
      <c r="D209" s="295"/>
      <c r="E209" s="295"/>
      <c r="F209" s="317" t="s">
        <v>3967</v>
      </c>
      <c r="G209" s="295"/>
      <c r="H209" s="295" t="s">
        <v>3968</v>
      </c>
      <c r="I209" s="295"/>
      <c r="J209" s="295"/>
      <c r="K209" s="339"/>
    </row>
    <row r="210" ht="15" customHeight="1">
      <c r="B210" s="318"/>
      <c r="C210" s="295"/>
      <c r="D210" s="295"/>
      <c r="E210" s="295"/>
      <c r="F210" s="317" t="s">
        <v>3965</v>
      </c>
      <c r="G210" s="295"/>
      <c r="H210" s="295" t="s">
        <v>4131</v>
      </c>
      <c r="I210" s="295"/>
      <c r="J210" s="295"/>
      <c r="K210" s="339"/>
    </row>
    <row r="211" ht="15" customHeight="1">
      <c r="B211" s="356"/>
      <c r="C211" s="324"/>
      <c r="D211" s="324"/>
      <c r="E211" s="324"/>
      <c r="F211" s="317" t="s">
        <v>3969</v>
      </c>
      <c r="G211" s="302"/>
      <c r="H211" s="343" t="s">
        <v>3970</v>
      </c>
      <c r="I211" s="343"/>
      <c r="J211" s="343"/>
      <c r="K211" s="357"/>
    </row>
    <row r="212" ht="15" customHeight="1">
      <c r="B212" s="356"/>
      <c r="C212" s="324"/>
      <c r="D212" s="324"/>
      <c r="E212" s="324"/>
      <c r="F212" s="317" t="s">
        <v>3898</v>
      </c>
      <c r="G212" s="302"/>
      <c r="H212" s="343" t="s">
        <v>4132</v>
      </c>
      <c r="I212" s="343"/>
      <c r="J212" s="343"/>
      <c r="K212" s="357"/>
    </row>
    <row r="213" ht="15" customHeight="1">
      <c r="B213" s="356"/>
      <c r="C213" s="324"/>
      <c r="D213" s="324"/>
      <c r="E213" s="324"/>
      <c r="F213" s="358"/>
      <c r="G213" s="302"/>
      <c r="H213" s="359"/>
      <c r="I213" s="359"/>
      <c r="J213" s="359"/>
      <c r="K213" s="357"/>
    </row>
    <row r="214" ht="15" customHeight="1">
      <c r="B214" s="356"/>
      <c r="C214" s="295" t="s">
        <v>4094</v>
      </c>
      <c r="D214" s="324"/>
      <c r="E214" s="324"/>
      <c r="F214" s="317">
        <v>1</v>
      </c>
      <c r="G214" s="302"/>
      <c r="H214" s="343" t="s">
        <v>4133</v>
      </c>
      <c r="I214" s="343"/>
      <c r="J214" s="343"/>
      <c r="K214" s="357"/>
    </row>
    <row r="215" ht="15" customHeight="1">
      <c r="B215" s="356"/>
      <c r="C215" s="324"/>
      <c r="D215" s="324"/>
      <c r="E215" s="324"/>
      <c r="F215" s="317">
        <v>2</v>
      </c>
      <c r="G215" s="302"/>
      <c r="H215" s="343" t="s">
        <v>4134</v>
      </c>
      <c r="I215" s="343"/>
      <c r="J215" s="343"/>
      <c r="K215" s="357"/>
    </row>
    <row r="216" ht="15" customHeight="1">
      <c r="B216" s="356"/>
      <c r="C216" s="324"/>
      <c r="D216" s="324"/>
      <c r="E216" s="324"/>
      <c r="F216" s="317">
        <v>3</v>
      </c>
      <c r="G216" s="302"/>
      <c r="H216" s="343" t="s">
        <v>4135</v>
      </c>
      <c r="I216" s="343"/>
      <c r="J216" s="343"/>
      <c r="K216" s="357"/>
    </row>
    <row r="217" ht="15" customHeight="1">
      <c r="B217" s="356"/>
      <c r="C217" s="324"/>
      <c r="D217" s="324"/>
      <c r="E217" s="324"/>
      <c r="F217" s="317">
        <v>4</v>
      </c>
      <c r="G217" s="302"/>
      <c r="H217" s="343" t="s">
        <v>4136</v>
      </c>
      <c r="I217" s="343"/>
      <c r="J217" s="343"/>
      <c r="K217" s="357"/>
    </row>
    <row r="218" ht="12.75" customHeight="1">
      <c r="B218" s="360"/>
      <c r="C218" s="361"/>
      <c r="D218" s="361"/>
      <c r="E218" s="361"/>
      <c r="F218" s="361"/>
      <c r="G218" s="361"/>
      <c r="H218" s="361"/>
      <c r="I218" s="361"/>
      <c r="J218" s="361"/>
      <c r="K218" s="362"/>
    </row>
  </sheetData>
  <sheetProtection autoFilter="0" deleteColumns="0" deleteRows="0" formatCells="0" formatColumns="0" formatRows="0" insertColumns="0" insertHyperlinks="0" insertRows="0" pivotTables="0" sort="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ageMargins left="0.5902778" right="0.5902778" top="0.5902778" bottom="0.5902778" header="0" footer="0"/>
  <pageSetup r:id="rId1" paperSize="9" orientation="portrait" scale="77"/>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91</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730</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34</v>
      </c>
      <c r="L20" s="42"/>
    </row>
    <row r="21" s="1" customFormat="1" ht="18" customHeight="1">
      <c r="B21" s="42"/>
      <c r="E21" s="131" t="s">
        <v>35</v>
      </c>
      <c r="I21" s="146" t="s">
        <v>29</v>
      </c>
      <c r="J21" s="131" t="s">
        <v>30</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38</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ROUND(J82,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ROUND((SUM(BE82:BE99)),  2)</f>
        <v>0</v>
      </c>
      <c r="I33" s="158">
        <v>0.20999999999999999</v>
      </c>
      <c r="J33" s="157">
        <f>ROUND(((SUM(BE82:BE99))*I33),  2)</f>
        <v>0</v>
      </c>
      <c r="L33" s="42"/>
    </row>
    <row r="34" s="1" customFormat="1" ht="14.4" customHeight="1">
      <c r="B34" s="42"/>
      <c r="E34" s="142" t="s">
        <v>47</v>
      </c>
      <c r="F34" s="157">
        <f>ROUND((SUM(BF82:BF99)),  2)</f>
        <v>0</v>
      </c>
      <c r="I34" s="158">
        <v>0.14999999999999999</v>
      </c>
      <c r="J34" s="157">
        <f>ROUND(((SUM(BF82:BF99))*I34),  2)</f>
        <v>0</v>
      </c>
      <c r="L34" s="42"/>
    </row>
    <row r="35" hidden="1" s="1" customFormat="1" ht="14.4" customHeight="1">
      <c r="B35" s="42"/>
      <c r="E35" s="142" t="s">
        <v>48</v>
      </c>
      <c r="F35" s="157">
        <f>ROUND((SUM(BG82:BG99)),  2)</f>
        <v>0</v>
      </c>
      <c r="I35" s="158">
        <v>0.20999999999999999</v>
      </c>
      <c r="J35" s="157">
        <f>0</f>
        <v>0</v>
      </c>
      <c r="L35" s="42"/>
    </row>
    <row r="36" hidden="1" s="1" customFormat="1" ht="14.4" customHeight="1">
      <c r="B36" s="42"/>
      <c r="E36" s="142" t="s">
        <v>49</v>
      </c>
      <c r="F36" s="157">
        <f>ROUND((SUM(BH82:BH99)),  2)</f>
        <v>0</v>
      </c>
      <c r="I36" s="158">
        <v>0.14999999999999999</v>
      </c>
      <c r="J36" s="157">
        <f>0</f>
        <v>0</v>
      </c>
      <c r="L36" s="42"/>
    </row>
    <row r="37" hidden="1" s="1" customFormat="1" ht="14.4" customHeight="1">
      <c r="B37" s="42"/>
      <c r="E37" s="142" t="s">
        <v>50</v>
      </c>
      <c r="F37" s="157">
        <f>ROUND((SUM(BI82:BI99)),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02a - Modernizace silnice III/2143 (KSÚS KK) - STAVBA I</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43.05" customHeight="1">
      <c r="B54" s="37"/>
      <c r="C54" s="31" t="s">
        <v>25</v>
      </c>
      <c r="D54" s="38"/>
      <c r="E54" s="38"/>
      <c r="F54" s="26" t="str">
        <f>E15</f>
        <v>Město Cheb</v>
      </c>
      <c r="G54" s="38"/>
      <c r="H54" s="38"/>
      <c r="I54" s="146" t="s">
        <v>33</v>
      </c>
      <c r="J54" s="35" t="str">
        <f>E21</f>
        <v>DSVA, s.r.o. - Ing. Petr Král, Jozef Turza</v>
      </c>
      <c r="K54" s="38"/>
      <c r="L54" s="42"/>
    </row>
    <row r="55" s="1" customFormat="1" ht="43.05" customHeight="1">
      <c r="B55" s="37"/>
      <c r="C55" s="31" t="s">
        <v>31</v>
      </c>
      <c r="D55" s="38"/>
      <c r="E55" s="38"/>
      <c r="F55" s="26" t="str">
        <f>IF(E18="","",E18)</f>
        <v>Vyplň údaj</v>
      </c>
      <c r="G55" s="38"/>
      <c r="H55" s="38"/>
      <c r="I55" s="146" t="s">
        <v>37</v>
      </c>
      <c r="J55" s="35" t="str">
        <f>E24</f>
        <v>DSVA, s.r.o. - Jitka Heřmanová, Jozef Turza</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J82</f>
        <v>0</v>
      </c>
      <c r="K59" s="38"/>
      <c r="L59" s="42"/>
      <c r="AU59" s="16" t="s">
        <v>177</v>
      </c>
    </row>
    <row r="60" s="8" customFormat="1" ht="24.96" customHeight="1">
      <c r="B60" s="179"/>
      <c r="C60" s="180"/>
      <c r="D60" s="181" t="s">
        <v>178</v>
      </c>
      <c r="E60" s="182"/>
      <c r="F60" s="182"/>
      <c r="G60" s="182"/>
      <c r="H60" s="182"/>
      <c r="I60" s="183"/>
      <c r="J60" s="184">
        <f>J83</f>
        <v>0</v>
      </c>
      <c r="K60" s="180"/>
      <c r="L60" s="185"/>
    </row>
    <row r="61" s="9" customFormat="1" ht="19.92" customHeight="1">
      <c r="B61" s="186"/>
      <c r="C61" s="123"/>
      <c r="D61" s="187" t="s">
        <v>731</v>
      </c>
      <c r="E61" s="188"/>
      <c r="F61" s="188"/>
      <c r="G61" s="188"/>
      <c r="H61" s="188"/>
      <c r="I61" s="189"/>
      <c r="J61" s="190">
        <f>J84</f>
        <v>0</v>
      </c>
      <c r="K61" s="123"/>
      <c r="L61" s="191"/>
    </row>
    <row r="62" s="9" customFormat="1" ht="19.92" customHeight="1">
      <c r="B62" s="186"/>
      <c r="C62" s="123"/>
      <c r="D62" s="187" t="s">
        <v>183</v>
      </c>
      <c r="E62" s="188"/>
      <c r="F62" s="188"/>
      <c r="G62" s="188"/>
      <c r="H62" s="188"/>
      <c r="I62" s="189"/>
      <c r="J62" s="190">
        <f>J96</f>
        <v>0</v>
      </c>
      <c r="K62" s="123"/>
      <c r="L62" s="191"/>
    </row>
    <row r="63" s="1" customFormat="1" ht="21.84" customHeight="1">
      <c r="B63" s="37"/>
      <c r="C63" s="38"/>
      <c r="D63" s="38"/>
      <c r="E63" s="38"/>
      <c r="F63" s="38"/>
      <c r="G63" s="38"/>
      <c r="H63" s="38"/>
      <c r="I63" s="144"/>
      <c r="J63" s="38"/>
      <c r="K63" s="38"/>
      <c r="L63" s="42"/>
    </row>
    <row r="64" s="1" customFormat="1" ht="6.96" customHeight="1">
      <c r="B64" s="57"/>
      <c r="C64" s="58"/>
      <c r="D64" s="58"/>
      <c r="E64" s="58"/>
      <c r="F64" s="58"/>
      <c r="G64" s="58"/>
      <c r="H64" s="58"/>
      <c r="I64" s="169"/>
      <c r="J64" s="58"/>
      <c r="K64" s="58"/>
      <c r="L64" s="42"/>
    </row>
    <row r="68" s="1" customFormat="1" ht="6.96" customHeight="1">
      <c r="B68" s="59"/>
      <c r="C68" s="60"/>
      <c r="D68" s="60"/>
      <c r="E68" s="60"/>
      <c r="F68" s="60"/>
      <c r="G68" s="60"/>
      <c r="H68" s="60"/>
      <c r="I68" s="172"/>
      <c r="J68" s="60"/>
      <c r="K68" s="60"/>
      <c r="L68" s="42"/>
    </row>
    <row r="69" s="1" customFormat="1" ht="24.96" customHeight="1">
      <c r="B69" s="37"/>
      <c r="C69" s="22" t="s">
        <v>184</v>
      </c>
      <c r="D69" s="38"/>
      <c r="E69" s="38"/>
      <c r="F69" s="38"/>
      <c r="G69" s="38"/>
      <c r="H69" s="38"/>
      <c r="I69" s="144"/>
      <c r="J69" s="38"/>
      <c r="K69" s="38"/>
      <c r="L69" s="42"/>
    </row>
    <row r="70" s="1" customFormat="1" ht="6.96" customHeight="1">
      <c r="B70" s="37"/>
      <c r="C70" s="38"/>
      <c r="D70" s="38"/>
      <c r="E70" s="38"/>
      <c r="F70" s="38"/>
      <c r="G70" s="38"/>
      <c r="H70" s="38"/>
      <c r="I70" s="144"/>
      <c r="J70" s="38"/>
      <c r="K70" s="38"/>
      <c r="L70" s="42"/>
    </row>
    <row r="71" s="1" customFormat="1" ht="12" customHeight="1">
      <c r="B71" s="37"/>
      <c r="C71" s="31" t="s">
        <v>16</v>
      </c>
      <c r="D71" s="38"/>
      <c r="E71" s="38"/>
      <c r="F71" s="38"/>
      <c r="G71" s="38"/>
      <c r="H71" s="38"/>
      <c r="I71" s="144"/>
      <c r="J71" s="38"/>
      <c r="K71" s="38"/>
      <c r="L71" s="42"/>
    </row>
    <row r="72" s="1" customFormat="1" ht="16.5" customHeight="1">
      <c r="B72" s="37"/>
      <c r="C72" s="38"/>
      <c r="D72" s="38"/>
      <c r="E72" s="173" t="str">
        <f>E7</f>
        <v>Úprava komunikace Cheb-Háje, ul. Zemědělská - STAVBA I</v>
      </c>
      <c r="F72" s="31"/>
      <c r="G72" s="31"/>
      <c r="H72" s="31"/>
      <c r="I72" s="144"/>
      <c r="J72" s="38"/>
      <c r="K72" s="38"/>
      <c r="L72" s="42"/>
    </row>
    <row r="73" s="1" customFormat="1" ht="12" customHeight="1">
      <c r="B73" s="37"/>
      <c r="C73" s="31" t="s">
        <v>172</v>
      </c>
      <c r="D73" s="38"/>
      <c r="E73" s="38"/>
      <c r="F73" s="38"/>
      <c r="G73" s="38"/>
      <c r="H73" s="38"/>
      <c r="I73" s="144"/>
      <c r="J73" s="38"/>
      <c r="K73" s="38"/>
      <c r="L73" s="42"/>
    </row>
    <row r="74" s="1" customFormat="1" ht="16.5" customHeight="1">
      <c r="B74" s="37"/>
      <c r="C74" s="38"/>
      <c r="D74" s="38"/>
      <c r="E74" s="67" t="str">
        <f>E9</f>
        <v>SO 02a - Modernizace silnice III/2143 (KSÚS KK) - STAVBA I</v>
      </c>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21</v>
      </c>
      <c r="D76" s="38"/>
      <c r="E76" s="38"/>
      <c r="F76" s="26" t="str">
        <f>F12</f>
        <v>Cheb-Háje</v>
      </c>
      <c r="G76" s="38"/>
      <c r="H76" s="38"/>
      <c r="I76" s="146" t="s">
        <v>23</v>
      </c>
      <c r="J76" s="70" t="str">
        <f>IF(J12="","",J12)</f>
        <v>21. 8. 2018</v>
      </c>
      <c r="K76" s="38"/>
      <c r="L76" s="42"/>
    </row>
    <row r="77" s="1" customFormat="1" ht="6.96" customHeight="1">
      <c r="B77" s="37"/>
      <c r="C77" s="38"/>
      <c r="D77" s="38"/>
      <c r="E77" s="38"/>
      <c r="F77" s="38"/>
      <c r="G77" s="38"/>
      <c r="H77" s="38"/>
      <c r="I77" s="144"/>
      <c r="J77" s="38"/>
      <c r="K77" s="38"/>
      <c r="L77" s="42"/>
    </row>
    <row r="78" s="1" customFormat="1" ht="43.05" customHeight="1">
      <c r="B78" s="37"/>
      <c r="C78" s="31" t="s">
        <v>25</v>
      </c>
      <c r="D78" s="38"/>
      <c r="E78" s="38"/>
      <c r="F78" s="26" t="str">
        <f>E15</f>
        <v>Město Cheb</v>
      </c>
      <c r="G78" s="38"/>
      <c r="H78" s="38"/>
      <c r="I78" s="146" t="s">
        <v>33</v>
      </c>
      <c r="J78" s="35" t="str">
        <f>E21</f>
        <v>DSVA, s.r.o. - Ing. Petr Král, Jozef Turza</v>
      </c>
      <c r="K78" s="38"/>
      <c r="L78" s="42"/>
    </row>
    <row r="79" s="1" customFormat="1" ht="43.05" customHeight="1">
      <c r="B79" s="37"/>
      <c r="C79" s="31" t="s">
        <v>31</v>
      </c>
      <c r="D79" s="38"/>
      <c r="E79" s="38"/>
      <c r="F79" s="26" t="str">
        <f>IF(E18="","",E18)</f>
        <v>Vyplň údaj</v>
      </c>
      <c r="G79" s="38"/>
      <c r="H79" s="38"/>
      <c r="I79" s="146" t="s">
        <v>37</v>
      </c>
      <c r="J79" s="35" t="str">
        <f>E24</f>
        <v>DSVA, s.r.o. - Jitka Heřmanová, Jozef Turza</v>
      </c>
      <c r="K79" s="38"/>
      <c r="L79" s="42"/>
    </row>
    <row r="80" s="1" customFormat="1" ht="10.32" customHeight="1">
      <c r="B80" s="37"/>
      <c r="C80" s="38"/>
      <c r="D80" s="38"/>
      <c r="E80" s="38"/>
      <c r="F80" s="38"/>
      <c r="G80" s="38"/>
      <c r="H80" s="38"/>
      <c r="I80" s="144"/>
      <c r="J80" s="38"/>
      <c r="K80" s="38"/>
      <c r="L80" s="42"/>
    </row>
    <row r="81" s="10" customFormat="1" ht="29.28" customHeight="1">
      <c r="B81" s="192"/>
      <c r="C81" s="193" t="s">
        <v>185</v>
      </c>
      <c r="D81" s="194" t="s">
        <v>60</v>
      </c>
      <c r="E81" s="194" t="s">
        <v>56</v>
      </c>
      <c r="F81" s="194" t="s">
        <v>57</v>
      </c>
      <c r="G81" s="194" t="s">
        <v>186</v>
      </c>
      <c r="H81" s="194" t="s">
        <v>187</v>
      </c>
      <c r="I81" s="195" t="s">
        <v>188</v>
      </c>
      <c r="J81" s="194" t="s">
        <v>176</v>
      </c>
      <c r="K81" s="196" t="s">
        <v>189</v>
      </c>
      <c r="L81" s="197"/>
      <c r="M81" s="90" t="s">
        <v>30</v>
      </c>
      <c r="N81" s="91" t="s">
        <v>45</v>
      </c>
      <c r="O81" s="91" t="s">
        <v>190</v>
      </c>
      <c r="P81" s="91" t="s">
        <v>191</v>
      </c>
      <c r="Q81" s="91" t="s">
        <v>192</v>
      </c>
      <c r="R81" s="91" t="s">
        <v>193</v>
      </c>
      <c r="S81" s="91" t="s">
        <v>194</v>
      </c>
      <c r="T81" s="92" t="s">
        <v>195</v>
      </c>
    </row>
    <row r="82" s="1" customFormat="1" ht="22.8" customHeight="1">
      <c r="B82" s="37"/>
      <c r="C82" s="97" t="s">
        <v>196</v>
      </c>
      <c r="D82" s="38"/>
      <c r="E82" s="38"/>
      <c r="F82" s="38"/>
      <c r="G82" s="38"/>
      <c r="H82" s="38"/>
      <c r="I82" s="144"/>
      <c r="J82" s="198">
        <f>BK82</f>
        <v>0</v>
      </c>
      <c r="K82" s="38"/>
      <c r="L82" s="42"/>
      <c r="M82" s="93"/>
      <c r="N82" s="94"/>
      <c r="O82" s="94"/>
      <c r="P82" s="199">
        <f>P83</f>
        <v>0</v>
      </c>
      <c r="Q82" s="94"/>
      <c r="R82" s="199">
        <f>R83</f>
        <v>780.01877999999999</v>
      </c>
      <c r="S82" s="94"/>
      <c r="T82" s="200">
        <f>T83</f>
        <v>0</v>
      </c>
      <c r="AT82" s="16" t="s">
        <v>74</v>
      </c>
      <c r="AU82" s="16" t="s">
        <v>177</v>
      </c>
      <c r="BK82" s="201">
        <f>BK83</f>
        <v>0</v>
      </c>
    </row>
    <row r="83" s="11" customFormat="1" ht="25.92" customHeight="1">
      <c r="B83" s="202"/>
      <c r="C83" s="203"/>
      <c r="D83" s="204" t="s">
        <v>74</v>
      </c>
      <c r="E83" s="205" t="s">
        <v>197</v>
      </c>
      <c r="F83" s="205" t="s">
        <v>198</v>
      </c>
      <c r="G83" s="203"/>
      <c r="H83" s="203"/>
      <c r="I83" s="206"/>
      <c r="J83" s="207">
        <f>BK83</f>
        <v>0</v>
      </c>
      <c r="K83" s="203"/>
      <c r="L83" s="208"/>
      <c r="M83" s="209"/>
      <c r="N83" s="210"/>
      <c r="O83" s="210"/>
      <c r="P83" s="211">
        <f>P84+P96</f>
        <v>0</v>
      </c>
      <c r="Q83" s="210"/>
      <c r="R83" s="211">
        <f>R84+R96</f>
        <v>780.01877999999999</v>
      </c>
      <c r="S83" s="210"/>
      <c r="T83" s="212">
        <f>T84+T96</f>
        <v>0</v>
      </c>
      <c r="AR83" s="213" t="s">
        <v>83</v>
      </c>
      <c r="AT83" s="214" t="s">
        <v>74</v>
      </c>
      <c r="AU83" s="214" t="s">
        <v>75</v>
      </c>
      <c r="AY83" s="213" t="s">
        <v>199</v>
      </c>
      <c r="BK83" s="215">
        <f>BK84+BK96</f>
        <v>0</v>
      </c>
    </row>
    <row r="84" s="11" customFormat="1" ht="22.8" customHeight="1">
      <c r="B84" s="202"/>
      <c r="C84" s="203"/>
      <c r="D84" s="204" t="s">
        <v>74</v>
      </c>
      <c r="E84" s="216" t="s">
        <v>242</v>
      </c>
      <c r="F84" s="216" t="s">
        <v>732</v>
      </c>
      <c r="G84" s="203"/>
      <c r="H84" s="203"/>
      <c r="I84" s="206"/>
      <c r="J84" s="217">
        <f>BK84</f>
        <v>0</v>
      </c>
      <c r="K84" s="203"/>
      <c r="L84" s="208"/>
      <c r="M84" s="209"/>
      <c r="N84" s="210"/>
      <c r="O84" s="210"/>
      <c r="P84" s="211">
        <f>SUM(P85:P95)</f>
        <v>0</v>
      </c>
      <c r="Q84" s="210"/>
      <c r="R84" s="211">
        <f>SUM(R85:R95)</f>
        <v>780.01877999999999</v>
      </c>
      <c r="S84" s="210"/>
      <c r="T84" s="212">
        <f>SUM(T85:T95)</f>
        <v>0</v>
      </c>
      <c r="AR84" s="213" t="s">
        <v>83</v>
      </c>
      <c r="AT84" s="214" t="s">
        <v>74</v>
      </c>
      <c r="AU84" s="214" t="s">
        <v>83</v>
      </c>
      <c r="AY84" s="213" t="s">
        <v>199</v>
      </c>
      <c r="BK84" s="215">
        <f>SUM(BK85:BK95)</f>
        <v>0</v>
      </c>
    </row>
    <row r="85" s="1" customFormat="1" ht="16.5" customHeight="1">
      <c r="B85" s="37"/>
      <c r="C85" s="218" t="s">
        <v>83</v>
      </c>
      <c r="D85" s="218" t="s">
        <v>201</v>
      </c>
      <c r="E85" s="219" t="s">
        <v>733</v>
      </c>
      <c r="F85" s="220" t="s">
        <v>734</v>
      </c>
      <c r="G85" s="221" t="s">
        <v>204</v>
      </c>
      <c r="H85" s="222">
        <v>2698</v>
      </c>
      <c r="I85" s="223"/>
      <c r="J85" s="224">
        <f>ROUND(I85*H85,2)</f>
        <v>0</v>
      </c>
      <c r="K85" s="220" t="s">
        <v>205</v>
      </c>
      <c r="L85" s="42"/>
      <c r="M85" s="225" t="s">
        <v>30</v>
      </c>
      <c r="N85" s="226" t="s">
        <v>46</v>
      </c>
      <c r="O85" s="82"/>
      <c r="P85" s="227">
        <f>O85*H85</f>
        <v>0</v>
      </c>
      <c r="Q85" s="227">
        <v>0.18462999999999999</v>
      </c>
      <c r="R85" s="227">
        <f>Q85*H85</f>
        <v>498.13173999999998</v>
      </c>
      <c r="S85" s="227">
        <v>0</v>
      </c>
      <c r="T85" s="228">
        <f>S85*H85</f>
        <v>0</v>
      </c>
      <c r="AR85" s="229" t="s">
        <v>206</v>
      </c>
      <c r="AT85" s="229" t="s">
        <v>201</v>
      </c>
      <c r="AU85" s="229" t="s">
        <v>85</v>
      </c>
      <c r="AY85" s="16" t="s">
        <v>199</v>
      </c>
      <c r="BE85" s="230">
        <f>IF(N85="základní",J85,0)</f>
        <v>0</v>
      </c>
      <c r="BF85" s="230">
        <f>IF(N85="snížená",J85,0)</f>
        <v>0</v>
      </c>
      <c r="BG85" s="230">
        <f>IF(N85="zákl. přenesená",J85,0)</f>
        <v>0</v>
      </c>
      <c r="BH85" s="230">
        <f>IF(N85="sníž. přenesená",J85,0)</f>
        <v>0</v>
      </c>
      <c r="BI85" s="230">
        <f>IF(N85="nulová",J85,0)</f>
        <v>0</v>
      </c>
      <c r="BJ85" s="16" t="s">
        <v>83</v>
      </c>
      <c r="BK85" s="230">
        <f>ROUND(I85*H85,2)</f>
        <v>0</v>
      </c>
      <c r="BL85" s="16" t="s">
        <v>206</v>
      </c>
      <c r="BM85" s="229" t="s">
        <v>735</v>
      </c>
    </row>
    <row r="86" s="1" customFormat="1">
      <c r="B86" s="37"/>
      <c r="C86" s="38"/>
      <c r="D86" s="231" t="s">
        <v>208</v>
      </c>
      <c r="E86" s="38"/>
      <c r="F86" s="232" t="s">
        <v>736</v>
      </c>
      <c r="G86" s="38"/>
      <c r="H86" s="38"/>
      <c r="I86" s="144"/>
      <c r="J86" s="38"/>
      <c r="K86" s="38"/>
      <c r="L86" s="42"/>
      <c r="M86" s="233"/>
      <c r="N86" s="82"/>
      <c r="O86" s="82"/>
      <c r="P86" s="82"/>
      <c r="Q86" s="82"/>
      <c r="R86" s="82"/>
      <c r="S86" s="82"/>
      <c r="T86" s="83"/>
      <c r="AT86" s="16" t="s">
        <v>208</v>
      </c>
      <c r="AU86" s="16" t="s">
        <v>85</v>
      </c>
    </row>
    <row r="87" s="1" customFormat="1">
      <c r="B87" s="37"/>
      <c r="C87" s="38"/>
      <c r="D87" s="231" t="s">
        <v>210</v>
      </c>
      <c r="E87" s="38"/>
      <c r="F87" s="234" t="s">
        <v>737</v>
      </c>
      <c r="G87" s="38"/>
      <c r="H87" s="38"/>
      <c r="I87" s="144"/>
      <c r="J87" s="38"/>
      <c r="K87" s="38"/>
      <c r="L87" s="42"/>
      <c r="M87" s="233"/>
      <c r="N87" s="82"/>
      <c r="O87" s="82"/>
      <c r="P87" s="82"/>
      <c r="Q87" s="82"/>
      <c r="R87" s="82"/>
      <c r="S87" s="82"/>
      <c r="T87" s="83"/>
      <c r="AT87" s="16" t="s">
        <v>210</v>
      </c>
      <c r="AU87" s="16" t="s">
        <v>85</v>
      </c>
    </row>
    <row r="88" s="1" customFormat="1" ht="16.5" customHeight="1">
      <c r="B88" s="37"/>
      <c r="C88" s="218" t="s">
        <v>85</v>
      </c>
      <c r="D88" s="218" t="s">
        <v>201</v>
      </c>
      <c r="E88" s="219" t="s">
        <v>738</v>
      </c>
      <c r="F88" s="220" t="s">
        <v>739</v>
      </c>
      <c r="G88" s="221" t="s">
        <v>204</v>
      </c>
      <c r="H88" s="222">
        <v>2698</v>
      </c>
      <c r="I88" s="223"/>
      <c r="J88" s="224">
        <f>ROUND(I88*H88,2)</f>
        <v>0</v>
      </c>
      <c r="K88" s="220" t="s">
        <v>205</v>
      </c>
      <c r="L88" s="42"/>
      <c r="M88" s="225" t="s">
        <v>30</v>
      </c>
      <c r="N88" s="226" t="s">
        <v>46</v>
      </c>
      <c r="O88" s="82"/>
      <c r="P88" s="227">
        <f>O88*H88</f>
        <v>0</v>
      </c>
      <c r="Q88" s="227">
        <v>0.00034000000000000002</v>
      </c>
      <c r="R88" s="227">
        <f>Q88*H88</f>
        <v>0.91732000000000002</v>
      </c>
      <c r="S88" s="227">
        <v>0</v>
      </c>
      <c r="T88" s="228">
        <f>S88*H88</f>
        <v>0</v>
      </c>
      <c r="AR88" s="229" t="s">
        <v>206</v>
      </c>
      <c r="AT88" s="229" t="s">
        <v>201</v>
      </c>
      <c r="AU88" s="229" t="s">
        <v>85</v>
      </c>
      <c r="AY88" s="16" t="s">
        <v>199</v>
      </c>
      <c r="BE88" s="230">
        <f>IF(N88="základní",J88,0)</f>
        <v>0</v>
      </c>
      <c r="BF88" s="230">
        <f>IF(N88="snížená",J88,0)</f>
        <v>0</v>
      </c>
      <c r="BG88" s="230">
        <f>IF(N88="zákl. přenesená",J88,0)</f>
        <v>0</v>
      </c>
      <c r="BH88" s="230">
        <f>IF(N88="sníž. přenesená",J88,0)</f>
        <v>0</v>
      </c>
      <c r="BI88" s="230">
        <f>IF(N88="nulová",J88,0)</f>
        <v>0</v>
      </c>
      <c r="BJ88" s="16" t="s">
        <v>83</v>
      </c>
      <c r="BK88" s="230">
        <f>ROUND(I88*H88,2)</f>
        <v>0</v>
      </c>
      <c r="BL88" s="16" t="s">
        <v>206</v>
      </c>
      <c r="BM88" s="229" t="s">
        <v>740</v>
      </c>
    </row>
    <row r="89" s="1" customFormat="1">
      <c r="B89" s="37"/>
      <c r="C89" s="38"/>
      <c r="D89" s="231" t="s">
        <v>208</v>
      </c>
      <c r="E89" s="38"/>
      <c r="F89" s="232" t="s">
        <v>741</v>
      </c>
      <c r="G89" s="38"/>
      <c r="H89" s="38"/>
      <c r="I89" s="144"/>
      <c r="J89" s="38"/>
      <c r="K89" s="38"/>
      <c r="L89" s="42"/>
      <c r="M89" s="233"/>
      <c r="N89" s="82"/>
      <c r="O89" s="82"/>
      <c r="P89" s="82"/>
      <c r="Q89" s="82"/>
      <c r="R89" s="82"/>
      <c r="S89" s="82"/>
      <c r="T89" s="83"/>
      <c r="AT89" s="16" t="s">
        <v>208</v>
      </c>
      <c r="AU89" s="16" t="s">
        <v>85</v>
      </c>
    </row>
    <row r="90" s="1" customFormat="1">
      <c r="B90" s="37"/>
      <c r="C90" s="38"/>
      <c r="D90" s="231" t="s">
        <v>210</v>
      </c>
      <c r="E90" s="38"/>
      <c r="F90" s="234" t="s">
        <v>742</v>
      </c>
      <c r="G90" s="38"/>
      <c r="H90" s="38"/>
      <c r="I90" s="144"/>
      <c r="J90" s="38"/>
      <c r="K90" s="38"/>
      <c r="L90" s="42"/>
      <c r="M90" s="233"/>
      <c r="N90" s="82"/>
      <c r="O90" s="82"/>
      <c r="P90" s="82"/>
      <c r="Q90" s="82"/>
      <c r="R90" s="82"/>
      <c r="S90" s="82"/>
      <c r="T90" s="83"/>
      <c r="AT90" s="16" t="s">
        <v>210</v>
      </c>
      <c r="AU90" s="16" t="s">
        <v>85</v>
      </c>
    </row>
    <row r="91" s="1" customFormat="1" ht="16.5" customHeight="1">
      <c r="B91" s="37"/>
      <c r="C91" s="218" t="s">
        <v>217</v>
      </c>
      <c r="D91" s="218" t="s">
        <v>201</v>
      </c>
      <c r="E91" s="219" t="s">
        <v>743</v>
      </c>
      <c r="F91" s="220" t="s">
        <v>744</v>
      </c>
      <c r="G91" s="221" t="s">
        <v>204</v>
      </c>
      <c r="H91" s="222">
        <v>2698</v>
      </c>
      <c r="I91" s="223"/>
      <c r="J91" s="224">
        <f>ROUND(I91*H91,2)</f>
        <v>0</v>
      </c>
      <c r="K91" s="220" t="s">
        <v>205</v>
      </c>
      <c r="L91" s="42"/>
      <c r="M91" s="225" t="s">
        <v>30</v>
      </c>
      <c r="N91" s="226" t="s">
        <v>46</v>
      </c>
      <c r="O91" s="82"/>
      <c r="P91" s="227">
        <f>O91*H91</f>
        <v>0</v>
      </c>
      <c r="Q91" s="227">
        <v>0.00040999999999999999</v>
      </c>
      <c r="R91" s="227">
        <f>Q91*H91</f>
        <v>1.1061799999999999</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745</v>
      </c>
    </row>
    <row r="92" s="1" customFormat="1">
      <c r="B92" s="37"/>
      <c r="C92" s="38"/>
      <c r="D92" s="231" t="s">
        <v>208</v>
      </c>
      <c r="E92" s="38"/>
      <c r="F92" s="232" t="s">
        <v>746</v>
      </c>
      <c r="G92" s="38"/>
      <c r="H92" s="38"/>
      <c r="I92" s="144"/>
      <c r="J92" s="38"/>
      <c r="K92" s="38"/>
      <c r="L92" s="42"/>
      <c r="M92" s="233"/>
      <c r="N92" s="82"/>
      <c r="O92" s="82"/>
      <c r="P92" s="82"/>
      <c r="Q92" s="82"/>
      <c r="R92" s="82"/>
      <c r="S92" s="82"/>
      <c r="T92" s="83"/>
      <c r="AT92" s="16" t="s">
        <v>208</v>
      </c>
      <c r="AU92" s="16" t="s">
        <v>85</v>
      </c>
    </row>
    <row r="93" s="1" customFormat="1" ht="16.5" customHeight="1">
      <c r="B93" s="37"/>
      <c r="C93" s="218" t="s">
        <v>206</v>
      </c>
      <c r="D93" s="218" t="s">
        <v>201</v>
      </c>
      <c r="E93" s="219" t="s">
        <v>747</v>
      </c>
      <c r="F93" s="220" t="s">
        <v>748</v>
      </c>
      <c r="G93" s="221" t="s">
        <v>204</v>
      </c>
      <c r="H93" s="222">
        <v>2698</v>
      </c>
      <c r="I93" s="223"/>
      <c r="J93" s="224">
        <f>ROUND(I93*H93,2)</f>
        <v>0</v>
      </c>
      <c r="K93" s="220" t="s">
        <v>205</v>
      </c>
      <c r="L93" s="42"/>
      <c r="M93" s="225" t="s">
        <v>30</v>
      </c>
      <c r="N93" s="226" t="s">
        <v>46</v>
      </c>
      <c r="O93" s="82"/>
      <c r="P93" s="227">
        <f>O93*H93</f>
        <v>0</v>
      </c>
      <c r="Q93" s="227">
        <v>0.10373</v>
      </c>
      <c r="R93" s="227">
        <f>Q93*H93</f>
        <v>279.86354</v>
      </c>
      <c r="S93" s="227">
        <v>0</v>
      </c>
      <c r="T93" s="228">
        <f>S93*H93</f>
        <v>0</v>
      </c>
      <c r="AR93" s="229" t="s">
        <v>206</v>
      </c>
      <c r="AT93" s="229" t="s">
        <v>201</v>
      </c>
      <c r="AU93" s="229" t="s">
        <v>85</v>
      </c>
      <c r="AY93" s="16" t="s">
        <v>199</v>
      </c>
      <c r="BE93" s="230">
        <f>IF(N93="základní",J93,0)</f>
        <v>0</v>
      </c>
      <c r="BF93" s="230">
        <f>IF(N93="snížená",J93,0)</f>
        <v>0</v>
      </c>
      <c r="BG93" s="230">
        <f>IF(N93="zákl. přenesená",J93,0)</f>
        <v>0</v>
      </c>
      <c r="BH93" s="230">
        <f>IF(N93="sníž. přenesená",J93,0)</f>
        <v>0</v>
      </c>
      <c r="BI93" s="230">
        <f>IF(N93="nulová",J93,0)</f>
        <v>0</v>
      </c>
      <c r="BJ93" s="16" t="s">
        <v>83</v>
      </c>
      <c r="BK93" s="230">
        <f>ROUND(I93*H93,2)</f>
        <v>0</v>
      </c>
      <c r="BL93" s="16" t="s">
        <v>206</v>
      </c>
      <c r="BM93" s="229" t="s">
        <v>749</v>
      </c>
    </row>
    <row r="94" s="1" customFormat="1">
      <c r="B94" s="37"/>
      <c r="C94" s="38"/>
      <c r="D94" s="231" t="s">
        <v>208</v>
      </c>
      <c r="E94" s="38"/>
      <c r="F94" s="232" t="s">
        <v>750</v>
      </c>
      <c r="G94" s="38"/>
      <c r="H94" s="38"/>
      <c r="I94" s="144"/>
      <c r="J94" s="38"/>
      <c r="K94" s="38"/>
      <c r="L94" s="42"/>
      <c r="M94" s="233"/>
      <c r="N94" s="82"/>
      <c r="O94" s="82"/>
      <c r="P94" s="82"/>
      <c r="Q94" s="82"/>
      <c r="R94" s="82"/>
      <c r="S94" s="82"/>
      <c r="T94" s="83"/>
      <c r="AT94" s="16" t="s">
        <v>208</v>
      </c>
      <c r="AU94" s="16" t="s">
        <v>85</v>
      </c>
    </row>
    <row r="95" s="1" customFormat="1">
      <c r="B95" s="37"/>
      <c r="C95" s="38"/>
      <c r="D95" s="231" t="s">
        <v>210</v>
      </c>
      <c r="E95" s="38"/>
      <c r="F95" s="234" t="s">
        <v>751</v>
      </c>
      <c r="G95" s="38"/>
      <c r="H95" s="38"/>
      <c r="I95" s="144"/>
      <c r="J95" s="38"/>
      <c r="K95" s="38"/>
      <c r="L95" s="42"/>
      <c r="M95" s="233"/>
      <c r="N95" s="82"/>
      <c r="O95" s="82"/>
      <c r="P95" s="82"/>
      <c r="Q95" s="82"/>
      <c r="R95" s="82"/>
      <c r="S95" s="82"/>
      <c r="T95" s="83"/>
      <c r="AT95" s="16" t="s">
        <v>210</v>
      </c>
      <c r="AU95" s="16" t="s">
        <v>85</v>
      </c>
    </row>
    <row r="96" s="11" customFormat="1" ht="22.8" customHeight="1">
      <c r="B96" s="202"/>
      <c r="C96" s="203"/>
      <c r="D96" s="204" t="s">
        <v>74</v>
      </c>
      <c r="E96" s="216" t="s">
        <v>261</v>
      </c>
      <c r="F96" s="216" t="s">
        <v>262</v>
      </c>
      <c r="G96" s="203"/>
      <c r="H96" s="203"/>
      <c r="I96" s="206"/>
      <c r="J96" s="217">
        <f>BK96</f>
        <v>0</v>
      </c>
      <c r="K96" s="203"/>
      <c r="L96" s="208"/>
      <c r="M96" s="209"/>
      <c r="N96" s="210"/>
      <c r="O96" s="210"/>
      <c r="P96" s="211">
        <f>SUM(P97:P99)</f>
        <v>0</v>
      </c>
      <c r="Q96" s="210"/>
      <c r="R96" s="211">
        <f>SUM(R97:R99)</f>
        <v>0</v>
      </c>
      <c r="S96" s="210"/>
      <c r="T96" s="212">
        <f>SUM(T97:T99)</f>
        <v>0</v>
      </c>
      <c r="AR96" s="213" t="s">
        <v>83</v>
      </c>
      <c r="AT96" s="214" t="s">
        <v>74</v>
      </c>
      <c r="AU96" s="214" t="s">
        <v>83</v>
      </c>
      <c r="AY96" s="213" t="s">
        <v>199</v>
      </c>
      <c r="BK96" s="215">
        <f>SUM(BK97:BK99)</f>
        <v>0</v>
      </c>
    </row>
    <row r="97" s="1" customFormat="1" ht="16.5" customHeight="1">
      <c r="B97" s="37"/>
      <c r="C97" s="218" t="s">
        <v>242</v>
      </c>
      <c r="D97" s="218" t="s">
        <v>201</v>
      </c>
      <c r="E97" s="219" t="s">
        <v>264</v>
      </c>
      <c r="F97" s="220" t="s">
        <v>265</v>
      </c>
      <c r="G97" s="221" t="s">
        <v>236</v>
      </c>
      <c r="H97" s="222">
        <v>780.01900000000001</v>
      </c>
      <c r="I97" s="223"/>
      <c r="J97" s="224">
        <f>ROUND(I97*H97,2)</f>
        <v>0</v>
      </c>
      <c r="K97" s="220" t="s">
        <v>205</v>
      </c>
      <c r="L97" s="42"/>
      <c r="M97" s="225" t="s">
        <v>30</v>
      </c>
      <c r="N97" s="226" t="s">
        <v>46</v>
      </c>
      <c r="O97" s="82"/>
      <c r="P97" s="227">
        <f>O97*H97</f>
        <v>0</v>
      </c>
      <c r="Q97" s="227">
        <v>0</v>
      </c>
      <c r="R97" s="227">
        <f>Q97*H97</f>
        <v>0</v>
      </c>
      <c r="S97" s="227">
        <v>0</v>
      </c>
      <c r="T97" s="228">
        <f>S97*H97</f>
        <v>0</v>
      </c>
      <c r="AR97" s="229" t="s">
        <v>206</v>
      </c>
      <c r="AT97" s="229" t="s">
        <v>201</v>
      </c>
      <c r="AU97" s="229" t="s">
        <v>85</v>
      </c>
      <c r="AY97" s="16" t="s">
        <v>199</v>
      </c>
      <c r="BE97" s="230">
        <f>IF(N97="základní",J97,0)</f>
        <v>0</v>
      </c>
      <c r="BF97" s="230">
        <f>IF(N97="snížená",J97,0)</f>
        <v>0</v>
      </c>
      <c r="BG97" s="230">
        <f>IF(N97="zákl. přenesená",J97,0)</f>
        <v>0</v>
      </c>
      <c r="BH97" s="230">
        <f>IF(N97="sníž. přenesená",J97,0)</f>
        <v>0</v>
      </c>
      <c r="BI97" s="230">
        <f>IF(N97="nulová",J97,0)</f>
        <v>0</v>
      </c>
      <c r="BJ97" s="16" t="s">
        <v>83</v>
      </c>
      <c r="BK97" s="230">
        <f>ROUND(I97*H97,2)</f>
        <v>0</v>
      </c>
      <c r="BL97" s="16" t="s">
        <v>206</v>
      </c>
      <c r="BM97" s="229" t="s">
        <v>752</v>
      </c>
    </row>
    <row r="98" s="1" customFormat="1">
      <c r="B98" s="37"/>
      <c r="C98" s="38"/>
      <c r="D98" s="231" t="s">
        <v>208</v>
      </c>
      <c r="E98" s="38"/>
      <c r="F98" s="232" t="s">
        <v>267</v>
      </c>
      <c r="G98" s="38"/>
      <c r="H98" s="38"/>
      <c r="I98" s="144"/>
      <c r="J98" s="38"/>
      <c r="K98" s="38"/>
      <c r="L98" s="42"/>
      <c r="M98" s="233"/>
      <c r="N98" s="82"/>
      <c r="O98" s="82"/>
      <c r="P98" s="82"/>
      <c r="Q98" s="82"/>
      <c r="R98" s="82"/>
      <c r="S98" s="82"/>
      <c r="T98" s="83"/>
      <c r="AT98" s="16" t="s">
        <v>208</v>
      </c>
      <c r="AU98" s="16" t="s">
        <v>85</v>
      </c>
    </row>
    <row r="99" s="1" customFormat="1">
      <c r="B99" s="37"/>
      <c r="C99" s="38"/>
      <c r="D99" s="231" t="s">
        <v>210</v>
      </c>
      <c r="E99" s="38"/>
      <c r="F99" s="234" t="s">
        <v>268</v>
      </c>
      <c r="G99" s="38"/>
      <c r="H99" s="38"/>
      <c r="I99" s="144"/>
      <c r="J99" s="38"/>
      <c r="K99" s="38"/>
      <c r="L99" s="42"/>
      <c r="M99" s="260"/>
      <c r="N99" s="261"/>
      <c r="O99" s="261"/>
      <c r="P99" s="261"/>
      <c r="Q99" s="261"/>
      <c r="R99" s="261"/>
      <c r="S99" s="261"/>
      <c r="T99" s="262"/>
      <c r="AT99" s="16" t="s">
        <v>210</v>
      </c>
      <c r="AU99" s="16" t="s">
        <v>85</v>
      </c>
    </row>
    <row r="100" s="1" customFormat="1" ht="6.96" customHeight="1">
      <c r="B100" s="57"/>
      <c r="C100" s="58"/>
      <c r="D100" s="58"/>
      <c r="E100" s="58"/>
      <c r="F100" s="58"/>
      <c r="G100" s="58"/>
      <c r="H100" s="58"/>
      <c r="I100" s="169"/>
      <c r="J100" s="58"/>
      <c r="K100" s="58"/>
      <c r="L100" s="42"/>
    </row>
  </sheetData>
  <sheetProtection sheet="1" autoFilter="0" formatColumns="0" formatRows="0" objects="1" scenarios="1" spinCount="100000" saltValue="2Mb7GjMTz95CPakIiigDwMoClyQtggvel9NK6dfp0eaQHcMk4XKoHpUNvVQDIXM91Ot889v54SUEIIdVHqXnLw==" hashValue="vh8By5XbTi+xpJljkAaXjMAGlDodv2ax2E5vY+MDNsqk6sKvYQUSur9qm2p08TttuWb9v+bmECaEftCGVIRbhg==" algorithmName="SHA-512" password="CC35"/>
  <autoFilter ref="C81:K99"/>
  <mergeCells count="9">
    <mergeCell ref="E7:H7"/>
    <mergeCell ref="E9:H9"/>
    <mergeCell ref="E18:H18"/>
    <mergeCell ref="E27:H27"/>
    <mergeCell ref="E48:H48"/>
    <mergeCell ref="E50:H50"/>
    <mergeCell ref="E72:H72"/>
    <mergeCell ref="E74:H74"/>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94</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s="1" customFormat="1" ht="12" customHeight="1">
      <c r="B8" s="42"/>
      <c r="D8" s="142" t="s">
        <v>172</v>
      </c>
      <c r="I8" s="144"/>
      <c r="L8" s="42"/>
    </row>
    <row r="9" s="1" customFormat="1" ht="36.96" customHeight="1">
      <c r="B9" s="42"/>
      <c r="E9" s="145" t="s">
        <v>753</v>
      </c>
      <c r="F9" s="1"/>
      <c r="G9" s="1"/>
      <c r="H9" s="1"/>
      <c r="I9" s="144"/>
      <c r="L9" s="42"/>
    </row>
    <row r="10" s="1" customFormat="1">
      <c r="B10" s="42"/>
      <c r="I10" s="144"/>
      <c r="L10" s="42"/>
    </row>
    <row r="11" s="1" customFormat="1" ht="12" customHeight="1">
      <c r="B11" s="42"/>
      <c r="D11" s="142" t="s">
        <v>18</v>
      </c>
      <c r="F11" s="131" t="s">
        <v>19</v>
      </c>
      <c r="I11" s="146" t="s">
        <v>20</v>
      </c>
      <c r="J11" s="131" t="s">
        <v>30</v>
      </c>
      <c r="L11" s="42"/>
    </row>
    <row r="12" s="1" customFormat="1" ht="12" customHeight="1">
      <c r="B12" s="42"/>
      <c r="D12" s="142" t="s">
        <v>21</v>
      </c>
      <c r="F12" s="131" t="s">
        <v>22</v>
      </c>
      <c r="I12" s="146" t="s">
        <v>23</v>
      </c>
      <c r="J12" s="147" t="str">
        <f>'Rekapitulace stavby'!AN8</f>
        <v>21. 8. 2018</v>
      </c>
      <c r="L12" s="42"/>
    </row>
    <row r="13" s="1" customFormat="1" ht="10.8" customHeight="1">
      <c r="B13" s="42"/>
      <c r="I13" s="144"/>
      <c r="L13" s="42"/>
    </row>
    <row r="14" s="1" customFormat="1" ht="12" customHeight="1">
      <c r="B14" s="42"/>
      <c r="D14" s="142" t="s">
        <v>25</v>
      </c>
      <c r="I14" s="146" t="s">
        <v>26</v>
      </c>
      <c r="J14" s="131" t="s">
        <v>27</v>
      </c>
      <c r="L14" s="42"/>
    </row>
    <row r="15" s="1" customFormat="1" ht="18" customHeight="1">
      <c r="B15" s="42"/>
      <c r="E15" s="131" t="s">
        <v>28</v>
      </c>
      <c r="I15" s="146" t="s">
        <v>29</v>
      </c>
      <c r="J15" s="131" t="s">
        <v>30</v>
      </c>
      <c r="L15" s="42"/>
    </row>
    <row r="16" s="1" customFormat="1" ht="6.96" customHeight="1">
      <c r="B16" s="42"/>
      <c r="I16" s="144"/>
      <c r="L16" s="42"/>
    </row>
    <row r="17" s="1" customFormat="1" ht="12" customHeight="1">
      <c r="B17" s="42"/>
      <c r="D17" s="142" t="s">
        <v>31</v>
      </c>
      <c r="I17" s="146" t="s">
        <v>26</v>
      </c>
      <c r="J17" s="32" t="str">
        <f>'Rekapitulace stavby'!AN13</f>
        <v>Vyplň údaj</v>
      </c>
      <c r="L17" s="42"/>
    </row>
    <row r="18" s="1" customFormat="1" ht="18" customHeight="1">
      <c r="B18" s="42"/>
      <c r="E18" s="32" t="str">
        <f>'Rekapitulace stavby'!E14</f>
        <v>Vyplň údaj</v>
      </c>
      <c r="F18" s="131"/>
      <c r="G18" s="131"/>
      <c r="H18" s="131"/>
      <c r="I18" s="146" t="s">
        <v>29</v>
      </c>
      <c r="J18" s="32" t="str">
        <f>'Rekapitulace stavby'!AN14</f>
        <v>Vyplň údaj</v>
      </c>
      <c r="L18" s="42"/>
    </row>
    <row r="19" s="1" customFormat="1" ht="6.96" customHeight="1">
      <c r="B19" s="42"/>
      <c r="I19" s="144"/>
      <c r="L19" s="42"/>
    </row>
    <row r="20" s="1" customFormat="1" ht="12" customHeight="1">
      <c r="B20" s="42"/>
      <c r="D20" s="142" t="s">
        <v>33</v>
      </c>
      <c r="I20" s="146" t="s">
        <v>26</v>
      </c>
      <c r="J20" s="131" t="s">
        <v>34</v>
      </c>
      <c r="L20" s="42"/>
    </row>
    <row r="21" s="1" customFormat="1" ht="18" customHeight="1">
      <c r="B21" s="42"/>
      <c r="E21" s="131" t="s">
        <v>35</v>
      </c>
      <c r="I21" s="146" t="s">
        <v>29</v>
      </c>
      <c r="J21" s="131" t="s">
        <v>30</v>
      </c>
      <c r="L21" s="42"/>
    </row>
    <row r="22" s="1" customFormat="1" ht="6.96" customHeight="1">
      <c r="B22" s="42"/>
      <c r="I22" s="144"/>
      <c r="L22" s="42"/>
    </row>
    <row r="23" s="1" customFormat="1" ht="12" customHeight="1">
      <c r="B23" s="42"/>
      <c r="D23" s="142" t="s">
        <v>37</v>
      </c>
      <c r="I23" s="146" t="s">
        <v>26</v>
      </c>
      <c r="J23" s="131" t="s">
        <v>34</v>
      </c>
      <c r="L23" s="42"/>
    </row>
    <row r="24" s="1" customFormat="1" ht="18" customHeight="1">
      <c r="B24" s="42"/>
      <c r="E24" s="131" t="s">
        <v>38</v>
      </c>
      <c r="I24" s="146" t="s">
        <v>29</v>
      </c>
      <c r="J24" s="131" t="s">
        <v>30</v>
      </c>
      <c r="L24" s="42"/>
    </row>
    <row r="25" s="1" customFormat="1" ht="6.96" customHeight="1">
      <c r="B25" s="42"/>
      <c r="I25" s="144"/>
      <c r="L25" s="42"/>
    </row>
    <row r="26" s="1" customFormat="1" ht="12" customHeight="1">
      <c r="B26" s="42"/>
      <c r="D26" s="142" t="s">
        <v>39</v>
      </c>
      <c r="I26" s="144"/>
      <c r="L26" s="42"/>
    </row>
    <row r="27" s="7" customFormat="1" ht="16.5" customHeight="1">
      <c r="B27" s="148"/>
      <c r="E27" s="149" t="s">
        <v>30</v>
      </c>
      <c r="F27" s="149"/>
      <c r="G27" s="149"/>
      <c r="H27" s="149"/>
      <c r="I27" s="150"/>
      <c r="L27" s="148"/>
    </row>
    <row r="28" s="1" customFormat="1" ht="6.96" customHeight="1">
      <c r="B28" s="42"/>
      <c r="I28" s="144"/>
      <c r="L28" s="42"/>
    </row>
    <row r="29" s="1" customFormat="1" ht="6.96" customHeight="1">
      <c r="B29" s="42"/>
      <c r="D29" s="74"/>
      <c r="E29" s="74"/>
      <c r="F29" s="74"/>
      <c r="G29" s="74"/>
      <c r="H29" s="74"/>
      <c r="I29" s="151"/>
      <c r="J29" s="74"/>
      <c r="K29" s="74"/>
      <c r="L29" s="42"/>
    </row>
    <row r="30" s="1" customFormat="1" ht="25.44" customHeight="1">
      <c r="B30" s="42"/>
      <c r="D30" s="152" t="s">
        <v>41</v>
      </c>
      <c r="I30" s="144"/>
      <c r="J30" s="153">
        <f>ROUND(J88, 2)</f>
        <v>0</v>
      </c>
      <c r="L30" s="42"/>
    </row>
    <row r="31" s="1" customFormat="1" ht="6.96" customHeight="1">
      <c r="B31" s="42"/>
      <c r="D31" s="74"/>
      <c r="E31" s="74"/>
      <c r="F31" s="74"/>
      <c r="G31" s="74"/>
      <c r="H31" s="74"/>
      <c r="I31" s="151"/>
      <c r="J31" s="74"/>
      <c r="K31" s="74"/>
      <c r="L31" s="42"/>
    </row>
    <row r="32" s="1" customFormat="1" ht="14.4" customHeight="1">
      <c r="B32" s="42"/>
      <c r="F32" s="154" t="s">
        <v>43</v>
      </c>
      <c r="I32" s="155" t="s">
        <v>42</v>
      </c>
      <c r="J32" s="154" t="s">
        <v>44</v>
      </c>
      <c r="L32" s="42"/>
    </row>
    <row r="33" s="1" customFormat="1" ht="14.4" customHeight="1">
      <c r="B33" s="42"/>
      <c r="D33" s="156" t="s">
        <v>45</v>
      </c>
      <c r="E33" s="142" t="s">
        <v>46</v>
      </c>
      <c r="F33" s="157">
        <f>ROUND((SUM(BE88:BE276)),  2)</f>
        <v>0</v>
      </c>
      <c r="I33" s="158">
        <v>0.20999999999999999</v>
      </c>
      <c r="J33" s="157">
        <f>ROUND(((SUM(BE88:BE276))*I33),  2)</f>
        <v>0</v>
      </c>
      <c r="L33" s="42"/>
    </row>
    <row r="34" s="1" customFormat="1" ht="14.4" customHeight="1">
      <c r="B34" s="42"/>
      <c r="E34" s="142" t="s">
        <v>47</v>
      </c>
      <c r="F34" s="157">
        <f>ROUND((SUM(BF88:BF276)),  2)</f>
        <v>0</v>
      </c>
      <c r="I34" s="158">
        <v>0.14999999999999999</v>
      </c>
      <c r="J34" s="157">
        <f>ROUND(((SUM(BF88:BF276))*I34),  2)</f>
        <v>0</v>
      </c>
      <c r="L34" s="42"/>
    </row>
    <row r="35" hidden="1" s="1" customFormat="1" ht="14.4" customHeight="1">
      <c r="B35" s="42"/>
      <c r="E35" s="142" t="s">
        <v>48</v>
      </c>
      <c r="F35" s="157">
        <f>ROUND((SUM(BG88:BG276)),  2)</f>
        <v>0</v>
      </c>
      <c r="I35" s="158">
        <v>0.20999999999999999</v>
      </c>
      <c r="J35" s="157">
        <f>0</f>
        <v>0</v>
      </c>
      <c r="L35" s="42"/>
    </row>
    <row r="36" hidden="1" s="1" customFormat="1" ht="14.4" customHeight="1">
      <c r="B36" s="42"/>
      <c r="E36" s="142" t="s">
        <v>49</v>
      </c>
      <c r="F36" s="157">
        <f>ROUND((SUM(BH88:BH276)),  2)</f>
        <v>0</v>
      </c>
      <c r="I36" s="158">
        <v>0.14999999999999999</v>
      </c>
      <c r="J36" s="157">
        <f>0</f>
        <v>0</v>
      </c>
      <c r="L36" s="42"/>
    </row>
    <row r="37" hidden="1" s="1" customFormat="1" ht="14.4" customHeight="1">
      <c r="B37" s="42"/>
      <c r="E37" s="142" t="s">
        <v>50</v>
      </c>
      <c r="F37" s="157">
        <f>ROUND((SUM(BI88:BI276)),  2)</f>
        <v>0</v>
      </c>
      <c r="I37" s="158">
        <v>0</v>
      </c>
      <c r="J37" s="157">
        <f>0</f>
        <v>0</v>
      </c>
      <c r="L37" s="42"/>
    </row>
    <row r="38" s="1" customFormat="1" ht="6.96" customHeight="1">
      <c r="B38" s="42"/>
      <c r="I38" s="144"/>
      <c r="L38" s="42"/>
    </row>
    <row r="39" s="1" customFormat="1" ht="25.44" customHeight="1">
      <c r="B39" s="42"/>
      <c r="C39" s="159"/>
      <c r="D39" s="160" t="s">
        <v>51</v>
      </c>
      <c r="E39" s="161"/>
      <c r="F39" s="161"/>
      <c r="G39" s="162" t="s">
        <v>52</v>
      </c>
      <c r="H39" s="163" t="s">
        <v>53</v>
      </c>
      <c r="I39" s="164"/>
      <c r="J39" s="165">
        <f>SUM(J30:J37)</f>
        <v>0</v>
      </c>
      <c r="K39" s="166"/>
      <c r="L39" s="42"/>
    </row>
    <row r="40" s="1" customFormat="1" ht="14.4" customHeight="1">
      <c r="B40" s="167"/>
      <c r="C40" s="168"/>
      <c r="D40" s="168"/>
      <c r="E40" s="168"/>
      <c r="F40" s="168"/>
      <c r="G40" s="168"/>
      <c r="H40" s="168"/>
      <c r="I40" s="169"/>
      <c r="J40" s="168"/>
      <c r="K40" s="168"/>
      <c r="L40" s="42"/>
    </row>
    <row r="44" s="1" customFormat="1" ht="6.96" customHeight="1">
      <c r="B44" s="170"/>
      <c r="C44" s="171"/>
      <c r="D44" s="171"/>
      <c r="E44" s="171"/>
      <c r="F44" s="171"/>
      <c r="G44" s="171"/>
      <c r="H44" s="171"/>
      <c r="I44" s="172"/>
      <c r="J44" s="171"/>
      <c r="K44" s="171"/>
      <c r="L44" s="42"/>
    </row>
    <row r="45" s="1" customFormat="1" ht="24.96" customHeight="1">
      <c r="B45" s="37"/>
      <c r="C45" s="22" t="s">
        <v>174</v>
      </c>
      <c r="D45" s="38"/>
      <c r="E45" s="38"/>
      <c r="F45" s="38"/>
      <c r="G45" s="38"/>
      <c r="H45" s="38"/>
      <c r="I45" s="144"/>
      <c r="J45" s="38"/>
      <c r="K45" s="38"/>
      <c r="L45" s="42"/>
    </row>
    <row r="46" s="1" customFormat="1" ht="6.96" customHeight="1">
      <c r="B46" s="37"/>
      <c r="C46" s="38"/>
      <c r="D46" s="38"/>
      <c r="E46" s="38"/>
      <c r="F46" s="38"/>
      <c r="G46" s="38"/>
      <c r="H46" s="38"/>
      <c r="I46" s="144"/>
      <c r="J46" s="38"/>
      <c r="K46" s="38"/>
      <c r="L46" s="42"/>
    </row>
    <row r="47" s="1" customFormat="1" ht="12" customHeight="1">
      <c r="B47" s="37"/>
      <c r="C47" s="31" t="s">
        <v>16</v>
      </c>
      <c r="D47" s="38"/>
      <c r="E47" s="38"/>
      <c r="F47" s="38"/>
      <c r="G47" s="38"/>
      <c r="H47" s="38"/>
      <c r="I47" s="144"/>
      <c r="J47" s="38"/>
      <c r="K47" s="38"/>
      <c r="L47" s="42"/>
    </row>
    <row r="48" s="1" customFormat="1" ht="16.5" customHeight="1">
      <c r="B48" s="37"/>
      <c r="C48" s="38"/>
      <c r="D48" s="38"/>
      <c r="E48" s="173" t="str">
        <f>E7</f>
        <v>Úprava komunikace Cheb-Háje, ul. Zemědělská - STAVBA I</v>
      </c>
      <c r="F48" s="31"/>
      <c r="G48" s="31"/>
      <c r="H48" s="31"/>
      <c r="I48" s="144"/>
      <c r="J48" s="38"/>
      <c r="K48" s="38"/>
      <c r="L48" s="42"/>
    </row>
    <row r="49" s="1" customFormat="1" ht="12" customHeight="1">
      <c r="B49" s="37"/>
      <c r="C49" s="31" t="s">
        <v>172</v>
      </c>
      <c r="D49" s="38"/>
      <c r="E49" s="38"/>
      <c r="F49" s="38"/>
      <c r="G49" s="38"/>
      <c r="H49" s="38"/>
      <c r="I49" s="144"/>
      <c r="J49" s="38"/>
      <c r="K49" s="38"/>
      <c r="L49" s="42"/>
    </row>
    <row r="50" s="1" customFormat="1" ht="16.5" customHeight="1">
      <c r="B50" s="37"/>
      <c r="C50" s="38"/>
      <c r="D50" s="38"/>
      <c r="E50" s="67" t="str">
        <f>E9</f>
        <v>SO 02b - MK, chodníky, sjezdy a ostatní plochy (Město Cheb) - STAVBA I</v>
      </c>
      <c r="F50" s="38"/>
      <c r="G50" s="38"/>
      <c r="H50" s="38"/>
      <c r="I50" s="144"/>
      <c r="J50" s="38"/>
      <c r="K50" s="38"/>
      <c r="L50" s="42"/>
    </row>
    <row r="51" s="1" customFormat="1" ht="6.96" customHeight="1">
      <c r="B51" s="37"/>
      <c r="C51" s="38"/>
      <c r="D51" s="38"/>
      <c r="E51" s="38"/>
      <c r="F51" s="38"/>
      <c r="G51" s="38"/>
      <c r="H51" s="38"/>
      <c r="I51" s="144"/>
      <c r="J51" s="38"/>
      <c r="K51" s="38"/>
      <c r="L51" s="42"/>
    </row>
    <row r="52" s="1" customFormat="1" ht="12" customHeight="1">
      <c r="B52" s="37"/>
      <c r="C52" s="31" t="s">
        <v>21</v>
      </c>
      <c r="D52" s="38"/>
      <c r="E52" s="38"/>
      <c r="F52" s="26" t="str">
        <f>F12</f>
        <v>Cheb-Háje</v>
      </c>
      <c r="G52" s="38"/>
      <c r="H52" s="38"/>
      <c r="I52" s="146" t="s">
        <v>23</v>
      </c>
      <c r="J52" s="70" t="str">
        <f>IF(J12="","",J12)</f>
        <v>21. 8. 2018</v>
      </c>
      <c r="K52" s="38"/>
      <c r="L52" s="42"/>
    </row>
    <row r="53" s="1" customFormat="1" ht="6.96" customHeight="1">
      <c r="B53" s="37"/>
      <c r="C53" s="38"/>
      <c r="D53" s="38"/>
      <c r="E53" s="38"/>
      <c r="F53" s="38"/>
      <c r="G53" s="38"/>
      <c r="H53" s="38"/>
      <c r="I53" s="144"/>
      <c r="J53" s="38"/>
      <c r="K53" s="38"/>
      <c r="L53" s="42"/>
    </row>
    <row r="54" s="1" customFormat="1" ht="43.05" customHeight="1">
      <c r="B54" s="37"/>
      <c r="C54" s="31" t="s">
        <v>25</v>
      </c>
      <c r="D54" s="38"/>
      <c r="E54" s="38"/>
      <c r="F54" s="26" t="str">
        <f>E15</f>
        <v>Město Cheb</v>
      </c>
      <c r="G54" s="38"/>
      <c r="H54" s="38"/>
      <c r="I54" s="146" t="s">
        <v>33</v>
      </c>
      <c r="J54" s="35" t="str">
        <f>E21</f>
        <v>DSVA, s.r.o. - Ing. Petr Král, Jozef Turza</v>
      </c>
      <c r="K54" s="38"/>
      <c r="L54" s="42"/>
    </row>
    <row r="55" s="1" customFormat="1" ht="43.05" customHeight="1">
      <c r="B55" s="37"/>
      <c r="C55" s="31" t="s">
        <v>31</v>
      </c>
      <c r="D55" s="38"/>
      <c r="E55" s="38"/>
      <c r="F55" s="26" t="str">
        <f>IF(E18="","",E18)</f>
        <v>Vyplň údaj</v>
      </c>
      <c r="G55" s="38"/>
      <c r="H55" s="38"/>
      <c r="I55" s="146" t="s">
        <v>37</v>
      </c>
      <c r="J55" s="35" t="str">
        <f>E24</f>
        <v>DSVA, s.r.o. - Jitka Heřmanová, Jozef Turza</v>
      </c>
      <c r="K55" s="38"/>
      <c r="L55" s="42"/>
    </row>
    <row r="56" s="1" customFormat="1" ht="10.32" customHeight="1">
      <c r="B56" s="37"/>
      <c r="C56" s="38"/>
      <c r="D56" s="38"/>
      <c r="E56" s="38"/>
      <c r="F56" s="38"/>
      <c r="G56" s="38"/>
      <c r="H56" s="38"/>
      <c r="I56" s="144"/>
      <c r="J56" s="38"/>
      <c r="K56" s="38"/>
      <c r="L56" s="42"/>
    </row>
    <row r="57" s="1" customFormat="1" ht="29.28" customHeight="1">
      <c r="B57" s="37"/>
      <c r="C57" s="174" t="s">
        <v>175</v>
      </c>
      <c r="D57" s="175"/>
      <c r="E57" s="175"/>
      <c r="F57" s="175"/>
      <c r="G57" s="175"/>
      <c r="H57" s="175"/>
      <c r="I57" s="176"/>
      <c r="J57" s="177" t="s">
        <v>176</v>
      </c>
      <c r="K57" s="175"/>
      <c r="L57" s="42"/>
    </row>
    <row r="58" s="1" customFormat="1" ht="10.32" customHeight="1">
      <c r="B58" s="37"/>
      <c r="C58" s="38"/>
      <c r="D58" s="38"/>
      <c r="E58" s="38"/>
      <c r="F58" s="38"/>
      <c r="G58" s="38"/>
      <c r="H58" s="38"/>
      <c r="I58" s="144"/>
      <c r="J58" s="38"/>
      <c r="K58" s="38"/>
      <c r="L58" s="42"/>
    </row>
    <row r="59" s="1" customFormat="1" ht="22.8" customHeight="1">
      <c r="B59" s="37"/>
      <c r="C59" s="178" t="s">
        <v>73</v>
      </c>
      <c r="D59" s="38"/>
      <c r="E59" s="38"/>
      <c r="F59" s="38"/>
      <c r="G59" s="38"/>
      <c r="H59" s="38"/>
      <c r="I59" s="144"/>
      <c r="J59" s="100">
        <f>J88</f>
        <v>0</v>
      </c>
      <c r="K59" s="38"/>
      <c r="L59" s="42"/>
      <c r="AU59" s="16" t="s">
        <v>177</v>
      </c>
    </row>
    <row r="60" s="8" customFormat="1" ht="24.96" customHeight="1">
      <c r="B60" s="179"/>
      <c r="C60" s="180"/>
      <c r="D60" s="181" t="s">
        <v>178</v>
      </c>
      <c r="E60" s="182"/>
      <c r="F60" s="182"/>
      <c r="G60" s="182"/>
      <c r="H60" s="182"/>
      <c r="I60" s="183"/>
      <c r="J60" s="184">
        <f>J89</f>
        <v>0</v>
      </c>
      <c r="K60" s="180"/>
      <c r="L60" s="185"/>
    </row>
    <row r="61" s="9" customFormat="1" ht="19.92" customHeight="1">
      <c r="B61" s="186"/>
      <c r="C61" s="123"/>
      <c r="D61" s="187" t="s">
        <v>179</v>
      </c>
      <c r="E61" s="188"/>
      <c r="F61" s="188"/>
      <c r="G61" s="188"/>
      <c r="H61" s="188"/>
      <c r="I61" s="189"/>
      <c r="J61" s="190">
        <f>J90</f>
        <v>0</v>
      </c>
      <c r="K61" s="123"/>
      <c r="L61" s="191"/>
    </row>
    <row r="62" s="9" customFormat="1" ht="19.92" customHeight="1">
      <c r="B62" s="186"/>
      <c r="C62" s="123"/>
      <c r="D62" s="187" t="s">
        <v>754</v>
      </c>
      <c r="E62" s="188"/>
      <c r="F62" s="188"/>
      <c r="G62" s="188"/>
      <c r="H62" s="188"/>
      <c r="I62" s="189"/>
      <c r="J62" s="190">
        <f>J94</f>
        <v>0</v>
      </c>
      <c r="K62" s="123"/>
      <c r="L62" s="191"/>
    </row>
    <row r="63" s="9" customFormat="1" ht="19.92" customHeight="1">
      <c r="B63" s="186"/>
      <c r="C63" s="123"/>
      <c r="D63" s="187" t="s">
        <v>731</v>
      </c>
      <c r="E63" s="188"/>
      <c r="F63" s="188"/>
      <c r="G63" s="188"/>
      <c r="H63" s="188"/>
      <c r="I63" s="189"/>
      <c r="J63" s="190">
        <f>J106</f>
        <v>0</v>
      </c>
      <c r="K63" s="123"/>
      <c r="L63" s="191"/>
    </row>
    <row r="64" s="9" customFormat="1" ht="19.92" customHeight="1">
      <c r="B64" s="186"/>
      <c r="C64" s="123"/>
      <c r="D64" s="187" t="s">
        <v>755</v>
      </c>
      <c r="E64" s="188"/>
      <c r="F64" s="188"/>
      <c r="G64" s="188"/>
      <c r="H64" s="188"/>
      <c r="I64" s="189"/>
      <c r="J64" s="190">
        <f>J169</f>
        <v>0</v>
      </c>
      <c r="K64" s="123"/>
      <c r="L64" s="191"/>
    </row>
    <row r="65" s="9" customFormat="1" ht="19.92" customHeight="1">
      <c r="B65" s="186"/>
      <c r="C65" s="123"/>
      <c r="D65" s="187" t="s">
        <v>181</v>
      </c>
      <c r="E65" s="188"/>
      <c r="F65" s="188"/>
      <c r="G65" s="188"/>
      <c r="H65" s="188"/>
      <c r="I65" s="189"/>
      <c r="J65" s="190">
        <f>J195</f>
        <v>0</v>
      </c>
      <c r="K65" s="123"/>
      <c r="L65" s="191"/>
    </row>
    <row r="66" s="9" customFormat="1" ht="19.92" customHeight="1">
      <c r="B66" s="186"/>
      <c r="C66" s="123"/>
      <c r="D66" s="187" t="s">
        <v>183</v>
      </c>
      <c r="E66" s="188"/>
      <c r="F66" s="188"/>
      <c r="G66" s="188"/>
      <c r="H66" s="188"/>
      <c r="I66" s="189"/>
      <c r="J66" s="190">
        <f>J270</f>
        <v>0</v>
      </c>
      <c r="K66" s="123"/>
      <c r="L66" s="191"/>
    </row>
    <row r="67" s="8" customFormat="1" ht="24.96" customHeight="1">
      <c r="B67" s="179"/>
      <c r="C67" s="180"/>
      <c r="D67" s="181" t="s">
        <v>756</v>
      </c>
      <c r="E67" s="182"/>
      <c r="F67" s="182"/>
      <c r="G67" s="182"/>
      <c r="H67" s="182"/>
      <c r="I67" s="183"/>
      <c r="J67" s="184">
        <f>J274</f>
        <v>0</v>
      </c>
      <c r="K67" s="180"/>
      <c r="L67" s="185"/>
    </row>
    <row r="68" s="9" customFormat="1" ht="19.92" customHeight="1">
      <c r="B68" s="186"/>
      <c r="C68" s="123"/>
      <c r="D68" s="187" t="s">
        <v>757</v>
      </c>
      <c r="E68" s="188"/>
      <c r="F68" s="188"/>
      <c r="G68" s="188"/>
      <c r="H68" s="188"/>
      <c r="I68" s="189"/>
      <c r="J68" s="190">
        <f>J275</f>
        <v>0</v>
      </c>
      <c r="K68" s="123"/>
      <c r="L68" s="191"/>
    </row>
    <row r="69" s="1" customFormat="1" ht="21.84" customHeight="1">
      <c r="B69" s="37"/>
      <c r="C69" s="38"/>
      <c r="D69" s="38"/>
      <c r="E69" s="38"/>
      <c r="F69" s="38"/>
      <c r="G69" s="38"/>
      <c r="H69" s="38"/>
      <c r="I69" s="144"/>
      <c r="J69" s="38"/>
      <c r="K69" s="38"/>
      <c r="L69" s="42"/>
    </row>
    <row r="70" s="1" customFormat="1" ht="6.96" customHeight="1">
      <c r="B70" s="57"/>
      <c r="C70" s="58"/>
      <c r="D70" s="58"/>
      <c r="E70" s="58"/>
      <c r="F70" s="58"/>
      <c r="G70" s="58"/>
      <c r="H70" s="58"/>
      <c r="I70" s="169"/>
      <c r="J70" s="58"/>
      <c r="K70" s="58"/>
      <c r="L70" s="42"/>
    </row>
    <row r="74" s="1" customFormat="1" ht="6.96" customHeight="1">
      <c r="B74" s="59"/>
      <c r="C74" s="60"/>
      <c r="D74" s="60"/>
      <c r="E74" s="60"/>
      <c r="F74" s="60"/>
      <c r="G74" s="60"/>
      <c r="H74" s="60"/>
      <c r="I74" s="172"/>
      <c r="J74" s="60"/>
      <c r="K74" s="60"/>
      <c r="L74" s="42"/>
    </row>
    <row r="75" s="1" customFormat="1" ht="24.96" customHeight="1">
      <c r="B75" s="37"/>
      <c r="C75" s="22" t="s">
        <v>184</v>
      </c>
      <c r="D75" s="38"/>
      <c r="E75" s="38"/>
      <c r="F75" s="38"/>
      <c r="G75" s="38"/>
      <c r="H75" s="38"/>
      <c r="I75" s="144"/>
      <c r="J75" s="38"/>
      <c r="K75" s="38"/>
      <c r="L75" s="42"/>
    </row>
    <row r="76" s="1" customFormat="1" ht="6.96" customHeight="1">
      <c r="B76" s="37"/>
      <c r="C76" s="38"/>
      <c r="D76" s="38"/>
      <c r="E76" s="38"/>
      <c r="F76" s="38"/>
      <c r="G76" s="38"/>
      <c r="H76" s="38"/>
      <c r="I76" s="144"/>
      <c r="J76" s="38"/>
      <c r="K76" s="38"/>
      <c r="L76" s="42"/>
    </row>
    <row r="77" s="1" customFormat="1" ht="12" customHeight="1">
      <c r="B77" s="37"/>
      <c r="C77" s="31" t="s">
        <v>16</v>
      </c>
      <c r="D77" s="38"/>
      <c r="E77" s="38"/>
      <c r="F77" s="38"/>
      <c r="G77" s="38"/>
      <c r="H77" s="38"/>
      <c r="I77" s="144"/>
      <c r="J77" s="38"/>
      <c r="K77" s="38"/>
      <c r="L77" s="42"/>
    </row>
    <row r="78" s="1" customFormat="1" ht="16.5" customHeight="1">
      <c r="B78" s="37"/>
      <c r="C78" s="38"/>
      <c r="D78" s="38"/>
      <c r="E78" s="173" t="str">
        <f>E7</f>
        <v>Úprava komunikace Cheb-Háje, ul. Zemědělská - STAVBA I</v>
      </c>
      <c r="F78" s="31"/>
      <c r="G78" s="31"/>
      <c r="H78" s="31"/>
      <c r="I78" s="144"/>
      <c r="J78" s="38"/>
      <c r="K78" s="38"/>
      <c r="L78" s="42"/>
    </row>
    <row r="79" s="1" customFormat="1" ht="12" customHeight="1">
      <c r="B79" s="37"/>
      <c r="C79" s="31" t="s">
        <v>172</v>
      </c>
      <c r="D79" s="38"/>
      <c r="E79" s="38"/>
      <c r="F79" s="38"/>
      <c r="G79" s="38"/>
      <c r="H79" s="38"/>
      <c r="I79" s="144"/>
      <c r="J79" s="38"/>
      <c r="K79" s="38"/>
      <c r="L79" s="42"/>
    </row>
    <row r="80" s="1" customFormat="1" ht="16.5" customHeight="1">
      <c r="B80" s="37"/>
      <c r="C80" s="38"/>
      <c r="D80" s="38"/>
      <c r="E80" s="67" t="str">
        <f>E9</f>
        <v>SO 02b - MK, chodníky, sjezdy a ostatní plochy (Město Cheb) - STAVBA I</v>
      </c>
      <c r="F80" s="38"/>
      <c r="G80" s="38"/>
      <c r="H80" s="38"/>
      <c r="I80" s="144"/>
      <c r="J80" s="38"/>
      <c r="K80" s="38"/>
      <c r="L80" s="42"/>
    </row>
    <row r="81" s="1" customFormat="1" ht="6.96" customHeight="1">
      <c r="B81" s="37"/>
      <c r="C81" s="38"/>
      <c r="D81" s="38"/>
      <c r="E81" s="38"/>
      <c r="F81" s="38"/>
      <c r="G81" s="38"/>
      <c r="H81" s="38"/>
      <c r="I81" s="144"/>
      <c r="J81" s="38"/>
      <c r="K81" s="38"/>
      <c r="L81" s="42"/>
    </row>
    <row r="82" s="1" customFormat="1" ht="12" customHeight="1">
      <c r="B82" s="37"/>
      <c r="C82" s="31" t="s">
        <v>21</v>
      </c>
      <c r="D82" s="38"/>
      <c r="E82" s="38"/>
      <c r="F82" s="26" t="str">
        <f>F12</f>
        <v>Cheb-Háje</v>
      </c>
      <c r="G82" s="38"/>
      <c r="H82" s="38"/>
      <c r="I82" s="146" t="s">
        <v>23</v>
      </c>
      <c r="J82" s="70" t="str">
        <f>IF(J12="","",J12)</f>
        <v>21. 8. 2018</v>
      </c>
      <c r="K82" s="38"/>
      <c r="L82" s="42"/>
    </row>
    <row r="83" s="1" customFormat="1" ht="6.96" customHeight="1">
      <c r="B83" s="37"/>
      <c r="C83" s="38"/>
      <c r="D83" s="38"/>
      <c r="E83" s="38"/>
      <c r="F83" s="38"/>
      <c r="G83" s="38"/>
      <c r="H83" s="38"/>
      <c r="I83" s="144"/>
      <c r="J83" s="38"/>
      <c r="K83" s="38"/>
      <c r="L83" s="42"/>
    </row>
    <row r="84" s="1" customFormat="1" ht="43.05" customHeight="1">
      <c r="B84" s="37"/>
      <c r="C84" s="31" t="s">
        <v>25</v>
      </c>
      <c r="D84" s="38"/>
      <c r="E84" s="38"/>
      <c r="F84" s="26" t="str">
        <f>E15</f>
        <v>Město Cheb</v>
      </c>
      <c r="G84" s="38"/>
      <c r="H84" s="38"/>
      <c r="I84" s="146" t="s">
        <v>33</v>
      </c>
      <c r="J84" s="35" t="str">
        <f>E21</f>
        <v>DSVA, s.r.o. - Ing. Petr Král, Jozef Turza</v>
      </c>
      <c r="K84" s="38"/>
      <c r="L84" s="42"/>
    </row>
    <row r="85" s="1" customFormat="1" ht="43.05" customHeight="1">
      <c r="B85" s="37"/>
      <c r="C85" s="31" t="s">
        <v>31</v>
      </c>
      <c r="D85" s="38"/>
      <c r="E85" s="38"/>
      <c r="F85" s="26" t="str">
        <f>IF(E18="","",E18)</f>
        <v>Vyplň údaj</v>
      </c>
      <c r="G85" s="38"/>
      <c r="H85" s="38"/>
      <c r="I85" s="146" t="s">
        <v>37</v>
      </c>
      <c r="J85" s="35" t="str">
        <f>E24</f>
        <v>DSVA, s.r.o. - Jitka Heřmanová, Jozef Turza</v>
      </c>
      <c r="K85" s="38"/>
      <c r="L85" s="42"/>
    </row>
    <row r="86" s="1" customFormat="1" ht="10.32" customHeight="1">
      <c r="B86" s="37"/>
      <c r="C86" s="38"/>
      <c r="D86" s="38"/>
      <c r="E86" s="38"/>
      <c r="F86" s="38"/>
      <c r="G86" s="38"/>
      <c r="H86" s="38"/>
      <c r="I86" s="144"/>
      <c r="J86" s="38"/>
      <c r="K86" s="38"/>
      <c r="L86" s="42"/>
    </row>
    <row r="87" s="10" customFormat="1" ht="29.28"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1" customFormat="1" ht="22.8" customHeight="1">
      <c r="B88" s="37"/>
      <c r="C88" s="97" t="s">
        <v>196</v>
      </c>
      <c r="D88" s="38"/>
      <c r="E88" s="38"/>
      <c r="F88" s="38"/>
      <c r="G88" s="38"/>
      <c r="H88" s="38"/>
      <c r="I88" s="144"/>
      <c r="J88" s="198">
        <f>BK88</f>
        <v>0</v>
      </c>
      <c r="K88" s="38"/>
      <c r="L88" s="42"/>
      <c r="M88" s="93"/>
      <c r="N88" s="94"/>
      <c r="O88" s="94"/>
      <c r="P88" s="199">
        <f>P89+P274</f>
        <v>0</v>
      </c>
      <c r="Q88" s="94"/>
      <c r="R88" s="199">
        <f>R89+R274</f>
        <v>6679.2362833812003</v>
      </c>
      <c r="S88" s="94"/>
      <c r="T88" s="200">
        <f>T89+T274</f>
        <v>0.78900000000000015</v>
      </c>
      <c r="AT88" s="16" t="s">
        <v>74</v>
      </c>
      <c r="AU88" s="16" t="s">
        <v>177</v>
      </c>
      <c r="BK88" s="201">
        <f>BK89+BK274</f>
        <v>0</v>
      </c>
    </row>
    <row r="89" s="11" customFormat="1" ht="25.92" customHeight="1">
      <c r="B89" s="202"/>
      <c r="C89" s="203"/>
      <c r="D89" s="204" t="s">
        <v>74</v>
      </c>
      <c r="E89" s="205" t="s">
        <v>197</v>
      </c>
      <c r="F89" s="205" t="s">
        <v>198</v>
      </c>
      <c r="G89" s="203"/>
      <c r="H89" s="203"/>
      <c r="I89" s="206"/>
      <c r="J89" s="207">
        <f>BK89</f>
        <v>0</v>
      </c>
      <c r="K89" s="203"/>
      <c r="L89" s="208"/>
      <c r="M89" s="209"/>
      <c r="N89" s="210"/>
      <c r="O89" s="210"/>
      <c r="P89" s="211">
        <f>P90+P94+P106+P169+P195+P270</f>
        <v>0</v>
      </c>
      <c r="Q89" s="210"/>
      <c r="R89" s="211">
        <f>R90+R94+R106+R169+R195+R270</f>
        <v>6679.2362833812003</v>
      </c>
      <c r="S89" s="210"/>
      <c r="T89" s="212">
        <f>T90+T94+T106+T169+T195+T270</f>
        <v>0.78900000000000015</v>
      </c>
      <c r="AR89" s="213" t="s">
        <v>83</v>
      </c>
      <c r="AT89" s="214" t="s">
        <v>74</v>
      </c>
      <c r="AU89" s="214" t="s">
        <v>75</v>
      </c>
      <c r="AY89" s="213" t="s">
        <v>199</v>
      </c>
      <c r="BK89" s="215">
        <f>BK90+BK94+BK106+BK169+BK195+BK270</f>
        <v>0</v>
      </c>
    </row>
    <row r="90" s="11" customFormat="1" ht="22.8" customHeight="1">
      <c r="B90" s="202"/>
      <c r="C90" s="203"/>
      <c r="D90" s="204" t="s">
        <v>74</v>
      </c>
      <c r="E90" s="216" t="s">
        <v>83</v>
      </c>
      <c r="F90" s="216" t="s">
        <v>200</v>
      </c>
      <c r="G90" s="203"/>
      <c r="H90" s="203"/>
      <c r="I90" s="206"/>
      <c r="J90" s="217">
        <f>BK90</f>
        <v>0</v>
      </c>
      <c r="K90" s="203"/>
      <c r="L90" s="208"/>
      <c r="M90" s="209"/>
      <c r="N90" s="210"/>
      <c r="O90" s="210"/>
      <c r="P90" s="211">
        <f>SUM(P91:P93)</f>
        <v>0</v>
      </c>
      <c r="Q90" s="210"/>
      <c r="R90" s="211">
        <f>SUM(R91:R93)</f>
        <v>0</v>
      </c>
      <c r="S90" s="210"/>
      <c r="T90" s="212">
        <f>SUM(T91:T93)</f>
        <v>0</v>
      </c>
      <c r="AR90" s="213" t="s">
        <v>83</v>
      </c>
      <c r="AT90" s="214" t="s">
        <v>74</v>
      </c>
      <c r="AU90" s="214" t="s">
        <v>83</v>
      </c>
      <c r="AY90" s="213" t="s">
        <v>199</v>
      </c>
      <c r="BK90" s="215">
        <f>SUM(BK91:BK93)</f>
        <v>0</v>
      </c>
    </row>
    <row r="91" s="1" customFormat="1" ht="16.5" customHeight="1">
      <c r="B91" s="37"/>
      <c r="C91" s="218" t="s">
        <v>83</v>
      </c>
      <c r="D91" s="218" t="s">
        <v>201</v>
      </c>
      <c r="E91" s="219" t="s">
        <v>758</v>
      </c>
      <c r="F91" s="220" t="s">
        <v>759</v>
      </c>
      <c r="G91" s="221" t="s">
        <v>204</v>
      </c>
      <c r="H91" s="222">
        <v>4673</v>
      </c>
      <c r="I91" s="223"/>
      <c r="J91" s="224">
        <f>ROUND(I91*H91,2)</f>
        <v>0</v>
      </c>
      <c r="K91" s="220" t="s">
        <v>205</v>
      </c>
      <c r="L91" s="42"/>
      <c r="M91" s="225" t="s">
        <v>30</v>
      </c>
      <c r="N91" s="226" t="s">
        <v>46</v>
      </c>
      <c r="O91" s="82"/>
      <c r="P91" s="227">
        <f>O91*H91</f>
        <v>0</v>
      </c>
      <c r="Q91" s="227">
        <v>0</v>
      </c>
      <c r="R91" s="227">
        <f>Q91*H91</f>
        <v>0</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760</v>
      </c>
    </row>
    <row r="92" s="1" customFormat="1">
      <c r="B92" s="37"/>
      <c r="C92" s="38"/>
      <c r="D92" s="231" t="s">
        <v>208</v>
      </c>
      <c r="E92" s="38"/>
      <c r="F92" s="232" t="s">
        <v>761</v>
      </c>
      <c r="G92" s="38"/>
      <c r="H92" s="38"/>
      <c r="I92" s="144"/>
      <c r="J92" s="38"/>
      <c r="K92" s="38"/>
      <c r="L92" s="42"/>
      <c r="M92" s="233"/>
      <c r="N92" s="82"/>
      <c r="O92" s="82"/>
      <c r="P92" s="82"/>
      <c r="Q92" s="82"/>
      <c r="R92" s="82"/>
      <c r="S92" s="82"/>
      <c r="T92" s="83"/>
      <c r="AT92" s="16" t="s">
        <v>208</v>
      </c>
      <c r="AU92" s="16" t="s">
        <v>85</v>
      </c>
    </row>
    <row r="93" s="1" customFormat="1">
      <c r="B93" s="37"/>
      <c r="C93" s="38"/>
      <c r="D93" s="231" t="s">
        <v>210</v>
      </c>
      <c r="E93" s="38"/>
      <c r="F93" s="234" t="s">
        <v>762</v>
      </c>
      <c r="G93" s="38"/>
      <c r="H93" s="38"/>
      <c r="I93" s="144"/>
      <c r="J93" s="38"/>
      <c r="K93" s="38"/>
      <c r="L93" s="42"/>
      <c r="M93" s="233"/>
      <c r="N93" s="82"/>
      <c r="O93" s="82"/>
      <c r="P93" s="82"/>
      <c r="Q93" s="82"/>
      <c r="R93" s="82"/>
      <c r="S93" s="82"/>
      <c r="T93" s="83"/>
      <c r="AT93" s="16" t="s">
        <v>210</v>
      </c>
      <c r="AU93" s="16" t="s">
        <v>85</v>
      </c>
    </row>
    <row r="94" s="11" customFormat="1" ht="22.8" customHeight="1">
      <c r="B94" s="202"/>
      <c r="C94" s="203"/>
      <c r="D94" s="204" t="s">
        <v>74</v>
      </c>
      <c r="E94" s="216" t="s">
        <v>85</v>
      </c>
      <c r="F94" s="216" t="s">
        <v>763</v>
      </c>
      <c r="G94" s="203"/>
      <c r="H94" s="203"/>
      <c r="I94" s="206"/>
      <c r="J94" s="217">
        <f>BK94</f>
        <v>0</v>
      </c>
      <c r="K94" s="203"/>
      <c r="L94" s="208"/>
      <c r="M94" s="209"/>
      <c r="N94" s="210"/>
      <c r="O94" s="210"/>
      <c r="P94" s="211">
        <f>SUM(P95:P105)</f>
        <v>0</v>
      </c>
      <c r="Q94" s="210"/>
      <c r="R94" s="211">
        <f>SUM(R95:R105)</f>
        <v>125.58901933200002</v>
      </c>
      <c r="S94" s="210"/>
      <c r="T94" s="212">
        <f>SUM(T95:T105)</f>
        <v>0</v>
      </c>
      <c r="AR94" s="213" t="s">
        <v>83</v>
      </c>
      <c r="AT94" s="214" t="s">
        <v>74</v>
      </c>
      <c r="AU94" s="214" t="s">
        <v>83</v>
      </c>
      <c r="AY94" s="213" t="s">
        <v>199</v>
      </c>
      <c r="BK94" s="215">
        <f>SUM(BK95:BK105)</f>
        <v>0</v>
      </c>
    </row>
    <row r="95" s="1" customFormat="1" ht="16.5" customHeight="1">
      <c r="B95" s="37"/>
      <c r="C95" s="218" t="s">
        <v>85</v>
      </c>
      <c r="D95" s="218" t="s">
        <v>201</v>
      </c>
      <c r="E95" s="219" t="s">
        <v>764</v>
      </c>
      <c r="F95" s="220" t="s">
        <v>765</v>
      </c>
      <c r="G95" s="221" t="s">
        <v>221</v>
      </c>
      <c r="H95" s="222">
        <v>65</v>
      </c>
      <c r="I95" s="223"/>
      <c r="J95" s="224">
        <f>ROUND(I95*H95,2)</f>
        <v>0</v>
      </c>
      <c r="K95" s="220" t="s">
        <v>205</v>
      </c>
      <c r="L95" s="42"/>
      <c r="M95" s="225" t="s">
        <v>30</v>
      </c>
      <c r="N95" s="226" t="s">
        <v>46</v>
      </c>
      <c r="O95" s="82"/>
      <c r="P95" s="227">
        <f>O95*H95</f>
        <v>0</v>
      </c>
      <c r="Q95" s="227">
        <v>1.9205000000000001</v>
      </c>
      <c r="R95" s="227">
        <f>Q95*H95</f>
        <v>124.83250000000001</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766</v>
      </c>
    </row>
    <row r="96" s="1" customFormat="1">
      <c r="B96" s="37"/>
      <c r="C96" s="38"/>
      <c r="D96" s="231" t="s">
        <v>208</v>
      </c>
      <c r="E96" s="38"/>
      <c r="F96" s="232" t="s">
        <v>767</v>
      </c>
      <c r="G96" s="38"/>
      <c r="H96" s="38"/>
      <c r="I96" s="144"/>
      <c r="J96" s="38"/>
      <c r="K96" s="38"/>
      <c r="L96" s="42"/>
      <c r="M96" s="233"/>
      <c r="N96" s="82"/>
      <c r="O96" s="82"/>
      <c r="P96" s="82"/>
      <c r="Q96" s="82"/>
      <c r="R96" s="82"/>
      <c r="S96" s="82"/>
      <c r="T96" s="83"/>
      <c r="AT96" s="16" t="s">
        <v>208</v>
      </c>
      <c r="AU96" s="16" t="s">
        <v>85</v>
      </c>
    </row>
    <row r="97" s="1" customFormat="1">
      <c r="B97" s="37"/>
      <c r="C97" s="38"/>
      <c r="D97" s="231" t="s">
        <v>210</v>
      </c>
      <c r="E97" s="38"/>
      <c r="F97" s="234" t="s">
        <v>768</v>
      </c>
      <c r="G97" s="38"/>
      <c r="H97" s="38"/>
      <c r="I97" s="144"/>
      <c r="J97" s="38"/>
      <c r="K97" s="38"/>
      <c r="L97" s="42"/>
      <c r="M97" s="233"/>
      <c r="N97" s="82"/>
      <c r="O97" s="82"/>
      <c r="P97" s="82"/>
      <c r="Q97" s="82"/>
      <c r="R97" s="82"/>
      <c r="S97" s="82"/>
      <c r="T97" s="83"/>
      <c r="AT97" s="16" t="s">
        <v>210</v>
      </c>
      <c r="AU97" s="16" t="s">
        <v>85</v>
      </c>
    </row>
    <row r="98" s="1" customFormat="1" ht="16.5" customHeight="1">
      <c r="B98" s="37"/>
      <c r="C98" s="218" t="s">
        <v>217</v>
      </c>
      <c r="D98" s="218" t="s">
        <v>201</v>
      </c>
      <c r="E98" s="219" t="s">
        <v>769</v>
      </c>
      <c r="F98" s="220" t="s">
        <v>770</v>
      </c>
      <c r="G98" s="221" t="s">
        <v>204</v>
      </c>
      <c r="H98" s="222">
        <v>862</v>
      </c>
      <c r="I98" s="223"/>
      <c r="J98" s="224">
        <f>ROUND(I98*H98,2)</f>
        <v>0</v>
      </c>
      <c r="K98" s="220" t="s">
        <v>205</v>
      </c>
      <c r="L98" s="42"/>
      <c r="M98" s="225" t="s">
        <v>30</v>
      </c>
      <c r="N98" s="226" t="s">
        <v>46</v>
      </c>
      <c r="O98" s="82"/>
      <c r="P98" s="227">
        <f>O98*H98</f>
        <v>0</v>
      </c>
      <c r="Q98" s="227">
        <v>0.00026668599999999997</v>
      </c>
      <c r="R98" s="227">
        <f>Q98*H98</f>
        <v>0.22988333199999997</v>
      </c>
      <c r="S98" s="227">
        <v>0</v>
      </c>
      <c r="T98" s="228">
        <f>S98*H98</f>
        <v>0</v>
      </c>
      <c r="AR98" s="229" t="s">
        <v>206</v>
      </c>
      <c r="AT98" s="229" t="s">
        <v>201</v>
      </c>
      <c r="AU98" s="229" t="s">
        <v>85</v>
      </c>
      <c r="AY98" s="16" t="s">
        <v>199</v>
      </c>
      <c r="BE98" s="230">
        <f>IF(N98="základní",J98,0)</f>
        <v>0</v>
      </c>
      <c r="BF98" s="230">
        <f>IF(N98="snížená",J98,0)</f>
        <v>0</v>
      </c>
      <c r="BG98" s="230">
        <f>IF(N98="zákl. přenesená",J98,0)</f>
        <v>0</v>
      </c>
      <c r="BH98" s="230">
        <f>IF(N98="sníž. přenesená",J98,0)</f>
        <v>0</v>
      </c>
      <c r="BI98" s="230">
        <f>IF(N98="nulová",J98,0)</f>
        <v>0</v>
      </c>
      <c r="BJ98" s="16" t="s">
        <v>83</v>
      </c>
      <c r="BK98" s="230">
        <f>ROUND(I98*H98,2)</f>
        <v>0</v>
      </c>
      <c r="BL98" s="16" t="s">
        <v>206</v>
      </c>
      <c r="BM98" s="229" t="s">
        <v>771</v>
      </c>
    </row>
    <row r="99" s="1" customFormat="1">
      <c r="B99" s="37"/>
      <c r="C99" s="38"/>
      <c r="D99" s="231" t="s">
        <v>208</v>
      </c>
      <c r="E99" s="38"/>
      <c r="F99" s="232" t="s">
        <v>772</v>
      </c>
      <c r="G99" s="38"/>
      <c r="H99" s="38"/>
      <c r="I99" s="144"/>
      <c r="J99" s="38"/>
      <c r="K99" s="38"/>
      <c r="L99" s="42"/>
      <c r="M99" s="233"/>
      <c r="N99" s="82"/>
      <c r="O99" s="82"/>
      <c r="P99" s="82"/>
      <c r="Q99" s="82"/>
      <c r="R99" s="82"/>
      <c r="S99" s="82"/>
      <c r="T99" s="83"/>
      <c r="AT99" s="16" t="s">
        <v>208</v>
      </c>
      <c r="AU99" s="16" t="s">
        <v>85</v>
      </c>
    </row>
    <row r="100" s="1" customFormat="1">
      <c r="B100" s="37"/>
      <c r="C100" s="38"/>
      <c r="D100" s="231" t="s">
        <v>210</v>
      </c>
      <c r="E100" s="38"/>
      <c r="F100" s="234" t="s">
        <v>773</v>
      </c>
      <c r="G100" s="38"/>
      <c r="H100" s="38"/>
      <c r="I100" s="144"/>
      <c r="J100" s="38"/>
      <c r="K100" s="38"/>
      <c r="L100" s="42"/>
      <c r="M100" s="233"/>
      <c r="N100" s="82"/>
      <c r="O100" s="82"/>
      <c r="P100" s="82"/>
      <c r="Q100" s="82"/>
      <c r="R100" s="82"/>
      <c r="S100" s="82"/>
      <c r="T100" s="83"/>
      <c r="AT100" s="16" t="s">
        <v>210</v>
      </c>
      <c r="AU100" s="16" t="s">
        <v>85</v>
      </c>
    </row>
    <row r="101" s="1" customFormat="1" ht="16.5" customHeight="1">
      <c r="B101" s="37"/>
      <c r="C101" s="263" t="s">
        <v>206</v>
      </c>
      <c r="D101" s="263" t="s">
        <v>774</v>
      </c>
      <c r="E101" s="264" t="s">
        <v>775</v>
      </c>
      <c r="F101" s="265" t="s">
        <v>776</v>
      </c>
      <c r="G101" s="266" t="s">
        <v>204</v>
      </c>
      <c r="H101" s="267">
        <v>870.62</v>
      </c>
      <c r="I101" s="268"/>
      <c r="J101" s="269">
        <f>ROUND(I101*H101,2)</f>
        <v>0</v>
      </c>
      <c r="K101" s="265" t="s">
        <v>205</v>
      </c>
      <c r="L101" s="270"/>
      <c r="M101" s="271" t="s">
        <v>30</v>
      </c>
      <c r="N101" s="272" t="s">
        <v>46</v>
      </c>
      <c r="O101" s="82"/>
      <c r="P101" s="227">
        <f>O101*H101</f>
        <v>0</v>
      </c>
      <c r="Q101" s="227">
        <v>0.00020000000000000001</v>
      </c>
      <c r="R101" s="227">
        <f>Q101*H101</f>
        <v>0.174124</v>
      </c>
      <c r="S101" s="227">
        <v>0</v>
      </c>
      <c r="T101" s="228">
        <f>S101*H101</f>
        <v>0</v>
      </c>
      <c r="AR101" s="229" t="s">
        <v>263</v>
      </c>
      <c r="AT101" s="229" t="s">
        <v>774</v>
      </c>
      <c r="AU101" s="229" t="s">
        <v>85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777</v>
      </c>
    </row>
    <row r="102" s="1" customFormat="1">
      <c r="B102" s="37"/>
      <c r="C102" s="38"/>
      <c r="D102" s="231" t="s">
        <v>208</v>
      </c>
      <c r="E102" s="38"/>
      <c r="F102" s="232" t="s">
        <v>776</v>
      </c>
      <c r="G102" s="38"/>
      <c r="H102" s="38"/>
      <c r="I102" s="144"/>
      <c r="J102" s="38"/>
      <c r="K102" s="38"/>
      <c r="L102" s="42"/>
      <c r="M102" s="233"/>
      <c r="N102" s="82"/>
      <c r="O102" s="82"/>
      <c r="P102" s="82"/>
      <c r="Q102" s="82"/>
      <c r="R102" s="82"/>
      <c r="S102" s="82"/>
      <c r="T102" s="83"/>
      <c r="AT102" s="16" t="s">
        <v>208</v>
      </c>
      <c r="AU102" s="16" t="s">
        <v>85</v>
      </c>
    </row>
    <row r="103" s="1" customFormat="1" ht="16.5" customHeight="1">
      <c r="B103" s="37"/>
      <c r="C103" s="218" t="s">
        <v>242</v>
      </c>
      <c r="D103" s="218" t="s">
        <v>201</v>
      </c>
      <c r="E103" s="219" t="s">
        <v>778</v>
      </c>
      <c r="F103" s="220" t="s">
        <v>779</v>
      </c>
      <c r="G103" s="221" t="s">
        <v>229</v>
      </c>
      <c r="H103" s="222">
        <v>720</v>
      </c>
      <c r="I103" s="223"/>
      <c r="J103" s="224">
        <f>ROUND(I103*H103,2)</f>
        <v>0</v>
      </c>
      <c r="K103" s="220" t="s">
        <v>205</v>
      </c>
      <c r="L103" s="42"/>
      <c r="M103" s="225" t="s">
        <v>30</v>
      </c>
      <c r="N103" s="226" t="s">
        <v>46</v>
      </c>
      <c r="O103" s="82"/>
      <c r="P103" s="227">
        <f>O103*H103</f>
        <v>0</v>
      </c>
      <c r="Q103" s="227">
        <v>0.00048959999999999997</v>
      </c>
      <c r="R103" s="227">
        <f>Q103*H103</f>
        <v>0.35251199999999999</v>
      </c>
      <c r="S103" s="227">
        <v>0</v>
      </c>
      <c r="T103" s="228">
        <f>S103*H103</f>
        <v>0</v>
      </c>
      <c r="AR103" s="229" t="s">
        <v>206</v>
      </c>
      <c r="AT103" s="229" t="s">
        <v>201</v>
      </c>
      <c r="AU103" s="229" t="s">
        <v>85</v>
      </c>
      <c r="AY103" s="16" t="s">
        <v>199</v>
      </c>
      <c r="BE103" s="230">
        <f>IF(N103="základní",J103,0)</f>
        <v>0</v>
      </c>
      <c r="BF103" s="230">
        <f>IF(N103="snížená",J103,0)</f>
        <v>0</v>
      </c>
      <c r="BG103" s="230">
        <f>IF(N103="zákl. přenesená",J103,0)</f>
        <v>0</v>
      </c>
      <c r="BH103" s="230">
        <f>IF(N103="sníž. přenesená",J103,0)</f>
        <v>0</v>
      </c>
      <c r="BI103" s="230">
        <f>IF(N103="nulová",J103,0)</f>
        <v>0</v>
      </c>
      <c r="BJ103" s="16" t="s">
        <v>83</v>
      </c>
      <c r="BK103" s="230">
        <f>ROUND(I103*H103,2)</f>
        <v>0</v>
      </c>
      <c r="BL103" s="16" t="s">
        <v>206</v>
      </c>
      <c r="BM103" s="229" t="s">
        <v>780</v>
      </c>
    </row>
    <row r="104" s="1" customFormat="1">
      <c r="B104" s="37"/>
      <c r="C104" s="38"/>
      <c r="D104" s="231" t="s">
        <v>208</v>
      </c>
      <c r="E104" s="38"/>
      <c r="F104" s="232" t="s">
        <v>781</v>
      </c>
      <c r="G104" s="38"/>
      <c r="H104" s="38"/>
      <c r="I104" s="144"/>
      <c r="J104" s="38"/>
      <c r="K104" s="38"/>
      <c r="L104" s="42"/>
      <c r="M104" s="233"/>
      <c r="N104" s="82"/>
      <c r="O104" s="82"/>
      <c r="P104" s="82"/>
      <c r="Q104" s="82"/>
      <c r="R104" s="82"/>
      <c r="S104" s="82"/>
      <c r="T104" s="83"/>
      <c r="AT104" s="16" t="s">
        <v>208</v>
      </c>
      <c r="AU104" s="16" t="s">
        <v>85</v>
      </c>
    </row>
    <row r="105" s="1" customFormat="1">
      <c r="B105" s="37"/>
      <c r="C105" s="38"/>
      <c r="D105" s="231" t="s">
        <v>210</v>
      </c>
      <c r="E105" s="38"/>
      <c r="F105" s="234" t="s">
        <v>782</v>
      </c>
      <c r="G105" s="38"/>
      <c r="H105" s="38"/>
      <c r="I105" s="144"/>
      <c r="J105" s="38"/>
      <c r="K105" s="38"/>
      <c r="L105" s="42"/>
      <c r="M105" s="233"/>
      <c r="N105" s="82"/>
      <c r="O105" s="82"/>
      <c r="P105" s="82"/>
      <c r="Q105" s="82"/>
      <c r="R105" s="82"/>
      <c r="S105" s="82"/>
      <c r="T105" s="83"/>
      <c r="AT105" s="16" t="s">
        <v>210</v>
      </c>
      <c r="AU105" s="16" t="s">
        <v>85</v>
      </c>
    </row>
    <row r="106" s="11" customFormat="1" ht="22.8" customHeight="1">
      <c r="B106" s="202"/>
      <c r="C106" s="203"/>
      <c r="D106" s="204" t="s">
        <v>74</v>
      </c>
      <c r="E106" s="216" t="s">
        <v>242</v>
      </c>
      <c r="F106" s="216" t="s">
        <v>732</v>
      </c>
      <c r="G106" s="203"/>
      <c r="H106" s="203"/>
      <c r="I106" s="206"/>
      <c r="J106" s="217">
        <f>BK106</f>
        <v>0</v>
      </c>
      <c r="K106" s="203"/>
      <c r="L106" s="208"/>
      <c r="M106" s="209"/>
      <c r="N106" s="210"/>
      <c r="O106" s="210"/>
      <c r="P106" s="211">
        <f>SUM(P107:P168)</f>
        <v>0</v>
      </c>
      <c r="Q106" s="210"/>
      <c r="R106" s="211">
        <f>SUM(R107:R168)</f>
        <v>6154.5793332000003</v>
      </c>
      <c r="S106" s="210"/>
      <c r="T106" s="212">
        <f>SUM(T107:T168)</f>
        <v>0</v>
      </c>
      <c r="AR106" s="213" t="s">
        <v>83</v>
      </c>
      <c r="AT106" s="214" t="s">
        <v>74</v>
      </c>
      <c r="AU106" s="214" t="s">
        <v>83</v>
      </c>
      <c r="AY106" s="213" t="s">
        <v>199</v>
      </c>
      <c r="BK106" s="215">
        <f>SUM(BK107:BK168)</f>
        <v>0</v>
      </c>
    </row>
    <row r="107" s="1" customFormat="1" ht="16.5" customHeight="1">
      <c r="B107" s="37"/>
      <c r="C107" s="218" t="s">
        <v>247</v>
      </c>
      <c r="D107" s="218" t="s">
        <v>201</v>
      </c>
      <c r="E107" s="219" t="s">
        <v>783</v>
      </c>
      <c r="F107" s="220" t="s">
        <v>784</v>
      </c>
      <c r="G107" s="221" t="s">
        <v>204</v>
      </c>
      <c r="H107" s="222">
        <v>49</v>
      </c>
      <c r="I107" s="223"/>
      <c r="J107" s="224">
        <f>ROUND(I107*H107,2)</f>
        <v>0</v>
      </c>
      <c r="K107" s="220" t="s">
        <v>205</v>
      </c>
      <c r="L107" s="42"/>
      <c r="M107" s="225" t="s">
        <v>30</v>
      </c>
      <c r="N107" s="226" t="s">
        <v>46</v>
      </c>
      <c r="O107" s="82"/>
      <c r="P107" s="227">
        <f>O107*H107</f>
        <v>0</v>
      </c>
      <c r="Q107" s="227">
        <v>0.15765000000000001</v>
      </c>
      <c r="R107" s="227">
        <f>Q107*H107</f>
        <v>7.7248500000000009</v>
      </c>
      <c r="S107" s="227">
        <v>0</v>
      </c>
      <c r="T107" s="228">
        <f>S107*H107</f>
        <v>0</v>
      </c>
      <c r="AR107" s="229" t="s">
        <v>206</v>
      </c>
      <c r="AT107" s="229" t="s">
        <v>201</v>
      </c>
      <c r="AU107" s="229" t="s">
        <v>85</v>
      </c>
      <c r="AY107" s="16" t="s">
        <v>199</v>
      </c>
      <c r="BE107" s="230">
        <f>IF(N107="základní",J107,0)</f>
        <v>0</v>
      </c>
      <c r="BF107" s="230">
        <f>IF(N107="snížená",J107,0)</f>
        <v>0</v>
      </c>
      <c r="BG107" s="230">
        <f>IF(N107="zákl. přenesená",J107,0)</f>
        <v>0</v>
      </c>
      <c r="BH107" s="230">
        <f>IF(N107="sníž. přenesená",J107,0)</f>
        <v>0</v>
      </c>
      <c r="BI107" s="230">
        <f>IF(N107="nulová",J107,0)</f>
        <v>0</v>
      </c>
      <c r="BJ107" s="16" t="s">
        <v>83</v>
      </c>
      <c r="BK107" s="230">
        <f>ROUND(I107*H107,2)</f>
        <v>0</v>
      </c>
      <c r="BL107" s="16" t="s">
        <v>206</v>
      </c>
      <c r="BM107" s="229" t="s">
        <v>785</v>
      </c>
    </row>
    <row r="108" s="1" customFormat="1">
      <c r="B108" s="37"/>
      <c r="C108" s="38"/>
      <c r="D108" s="231" t="s">
        <v>208</v>
      </c>
      <c r="E108" s="38"/>
      <c r="F108" s="232" t="s">
        <v>786</v>
      </c>
      <c r="G108" s="38"/>
      <c r="H108" s="38"/>
      <c r="I108" s="144"/>
      <c r="J108" s="38"/>
      <c r="K108" s="38"/>
      <c r="L108" s="42"/>
      <c r="M108" s="233"/>
      <c r="N108" s="82"/>
      <c r="O108" s="82"/>
      <c r="P108" s="82"/>
      <c r="Q108" s="82"/>
      <c r="R108" s="82"/>
      <c r="S108" s="82"/>
      <c r="T108" s="83"/>
      <c r="AT108" s="16" t="s">
        <v>208</v>
      </c>
      <c r="AU108" s="16" t="s">
        <v>85</v>
      </c>
    </row>
    <row r="109" s="12" customFormat="1">
      <c r="B109" s="235"/>
      <c r="C109" s="236"/>
      <c r="D109" s="231" t="s">
        <v>214</v>
      </c>
      <c r="E109" s="237" t="s">
        <v>30</v>
      </c>
      <c r="F109" s="238" t="s">
        <v>527</v>
      </c>
      <c r="G109" s="236"/>
      <c r="H109" s="239">
        <v>49</v>
      </c>
      <c r="I109" s="240"/>
      <c r="J109" s="236"/>
      <c r="K109" s="236"/>
      <c r="L109" s="241"/>
      <c r="M109" s="242"/>
      <c r="N109" s="243"/>
      <c r="O109" s="243"/>
      <c r="P109" s="243"/>
      <c r="Q109" s="243"/>
      <c r="R109" s="243"/>
      <c r="S109" s="243"/>
      <c r="T109" s="244"/>
      <c r="AT109" s="245" t="s">
        <v>214</v>
      </c>
      <c r="AU109" s="245" t="s">
        <v>85</v>
      </c>
      <c r="AV109" s="12" t="s">
        <v>85</v>
      </c>
      <c r="AW109" s="12" t="s">
        <v>36</v>
      </c>
      <c r="AX109" s="12" t="s">
        <v>83</v>
      </c>
      <c r="AY109" s="245" t="s">
        <v>199</v>
      </c>
    </row>
    <row r="110" s="1" customFormat="1" ht="16.5" customHeight="1">
      <c r="B110" s="37"/>
      <c r="C110" s="218" t="s">
        <v>254</v>
      </c>
      <c r="D110" s="218" t="s">
        <v>201</v>
      </c>
      <c r="E110" s="219" t="s">
        <v>787</v>
      </c>
      <c r="F110" s="220" t="s">
        <v>788</v>
      </c>
      <c r="G110" s="221" t="s">
        <v>204</v>
      </c>
      <c r="H110" s="222">
        <v>3408</v>
      </c>
      <c r="I110" s="223"/>
      <c r="J110" s="224">
        <f>ROUND(I110*H110,2)</f>
        <v>0</v>
      </c>
      <c r="K110" s="220" t="s">
        <v>205</v>
      </c>
      <c r="L110" s="42"/>
      <c r="M110" s="225" t="s">
        <v>30</v>
      </c>
      <c r="N110" s="226" t="s">
        <v>46</v>
      </c>
      <c r="O110" s="82"/>
      <c r="P110" s="227">
        <f>O110*H110</f>
        <v>0</v>
      </c>
      <c r="Q110" s="227">
        <v>0.29160000000000003</v>
      </c>
      <c r="R110" s="227">
        <f>Q110*H110</f>
        <v>993.77280000000007</v>
      </c>
      <c r="S110" s="227">
        <v>0</v>
      </c>
      <c r="T110" s="228">
        <f>S110*H110</f>
        <v>0</v>
      </c>
      <c r="AR110" s="229" t="s">
        <v>206</v>
      </c>
      <c r="AT110" s="229" t="s">
        <v>201</v>
      </c>
      <c r="AU110" s="229" t="s">
        <v>85</v>
      </c>
      <c r="AY110" s="16" t="s">
        <v>199</v>
      </c>
      <c r="BE110" s="230">
        <f>IF(N110="základní",J110,0)</f>
        <v>0</v>
      </c>
      <c r="BF110" s="230">
        <f>IF(N110="snížená",J110,0)</f>
        <v>0</v>
      </c>
      <c r="BG110" s="230">
        <f>IF(N110="zákl. přenesená",J110,0)</f>
        <v>0</v>
      </c>
      <c r="BH110" s="230">
        <f>IF(N110="sníž. přenesená",J110,0)</f>
        <v>0</v>
      </c>
      <c r="BI110" s="230">
        <f>IF(N110="nulová",J110,0)</f>
        <v>0</v>
      </c>
      <c r="BJ110" s="16" t="s">
        <v>83</v>
      </c>
      <c r="BK110" s="230">
        <f>ROUND(I110*H110,2)</f>
        <v>0</v>
      </c>
      <c r="BL110" s="16" t="s">
        <v>206</v>
      </c>
      <c r="BM110" s="229" t="s">
        <v>789</v>
      </c>
    </row>
    <row r="111" s="1" customFormat="1">
      <c r="B111" s="37"/>
      <c r="C111" s="38"/>
      <c r="D111" s="231" t="s">
        <v>208</v>
      </c>
      <c r="E111" s="38"/>
      <c r="F111" s="232" t="s">
        <v>790</v>
      </c>
      <c r="G111" s="38"/>
      <c r="H111" s="38"/>
      <c r="I111" s="144"/>
      <c r="J111" s="38"/>
      <c r="K111" s="38"/>
      <c r="L111" s="42"/>
      <c r="M111" s="233"/>
      <c r="N111" s="82"/>
      <c r="O111" s="82"/>
      <c r="P111" s="82"/>
      <c r="Q111" s="82"/>
      <c r="R111" s="82"/>
      <c r="S111" s="82"/>
      <c r="T111" s="83"/>
      <c r="AT111" s="16" t="s">
        <v>208</v>
      </c>
      <c r="AU111" s="16" t="s">
        <v>85</v>
      </c>
    </row>
    <row r="112" s="1" customFormat="1" ht="16.5" customHeight="1">
      <c r="B112" s="37"/>
      <c r="C112" s="218" t="s">
        <v>263</v>
      </c>
      <c r="D112" s="218" t="s">
        <v>201</v>
      </c>
      <c r="E112" s="219" t="s">
        <v>791</v>
      </c>
      <c r="F112" s="220" t="s">
        <v>792</v>
      </c>
      <c r="G112" s="221" t="s">
        <v>204</v>
      </c>
      <c r="H112" s="222">
        <v>4716</v>
      </c>
      <c r="I112" s="223"/>
      <c r="J112" s="224">
        <f>ROUND(I112*H112,2)</f>
        <v>0</v>
      </c>
      <c r="K112" s="220" t="s">
        <v>205</v>
      </c>
      <c r="L112" s="42"/>
      <c r="M112" s="225" t="s">
        <v>30</v>
      </c>
      <c r="N112" s="226" t="s">
        <v>46</v>
      </c>
      <c r="O112" s="82"/>
      <c r="P112" s="227">
        <f>O112*H112</f>
        <v>0</v>
      </c>
      <c r="Q112" s="227">
        <v>0.38624999999999998</v>
      </c>
      <c r="R112" s="227">
        <f>Q112*H112</f>
        <v>1821.5549999999998</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793</v>
      </c>
    </row>
    <row r="113" s="1" customFormat="1">
      <c r="B113" s="37"/>
      <c r="C113" s="38"/>
      <c r="D113" s="231" t="s">
        <v>208</v>
      </c>
      <c r="E113" s="38"/>
      <c r="F113" s="232" t="s">
        <v>794</v>
      </c>
      <c r="G113" s="38"/>
      <c r="H113" s="38"/>
      <c r="I113" s="144"/>
      <c r="J113" s="38"/>
      <c r="K113" s="38"/>
      <c r="L113" s="42"/>
      <c r="M113" s="233"/>
      <c r="N113" s="82"/>
      <c r="O113" s="82"/>
      <c r="P113" s="82"/>
      <c r="Q113" s="82"/>
      <c r="R113" s="82"/>
      <c r="S113" s="82"/>
      <c r="T113" s="83"/>
      <c r="AT113" s="16" t="s">
        <v>208</v>
      </c>
      <c r="AU113" s="16" t="s">
        <v>85</v>
      </c>
    </row>
    <row r="114" s="12" customFormat="1">
      <c r="B114" s="235"/>
      <c r="C114" s="236"/>
      <c r="D114" s="231" t="s">
        <v>214</v>
      </c>
      <c r="E114" s="237" t="s">
        <v>30</v>
      </c>
      <c r="F114" s="238" t="s">
        <v>795</v>
      </c>
      <c r="G114" s="236"/>
      <c r="H114" s="239">
        <v>4716</v>
      </c>
      <c r="I114" s="240"/>
      <c r="J114" s="236"/>
      <c r="K114" s="236"/>
      <c r="L114" s="241"/>
      <c r="M114" s="242"/>
      <c r="N114" s="243"/>
      <c r="O114" s="243"/>
      <c r="P114" s="243"/>
      <c r="Q114" s="243"/>
      <c r="R114" s="243"/>
      <c r="S114" s="243"/>
      <c r="T114" s="244"/>
      <c r="AT114" s="245" t="s">
        <v>214</v>
      </c>
      <c r="AU114" s="245" t="s">
        <v>85</v>
      </c>
      <c r="AV114" s="12" t="s">
        <v>85</v>
      </c>
      <c r="AW114" s="12" t="s">
        <v>36</v>
      </c>
      <c r="AX114" s="12" t="s">
        <v>83</v>
      </c>
      <c r="AY114" s="245" t="s">
        <v>199</v>
      </c>
    </row>
    <row r="115" s="1" customFormat="1" ht="16.5" customHeight="1">
      <c r="B115" s="37"/>
      <c r="C115" s="218" t="s">
        <v>225</v>
      </c>
      <c r="D115" s="218" t="s">
        <v>201</v>
      </c>
      <c r="E115" s="219" t="s">
        <v>796</v>
      </c>
      <c r="F115" s="220" t="s">
        <v>797</v>
      </c>
      <c r="G115" s="221" t="s">
        <v>204</v>
      </c>
      <c r="H115" s="222">
        <v>1259</v>
      </c>
      <c r="I115" s="223"/>
      <c r="J115" s="224">
        <f>ROUND(I115*H115,2)</f>
        <v>0</v>
      </c>
      <c r="K115" s="220" t="s">
        <v>205</v>
      </c>
      <c r="L115" s="42"/>
      <c r="M115" s="225" t="s">
        <v>30</v>
      </c>
      <c r="N115" s="226" t="s">
        <v>46</v>
      </c>
      <c r="O115" s="82"/>
      <c r="P115" s="227">
        <f>O115*H115</f>
        <v>0</v>
      </c>
      <c r="Q115" s="227">
        <v>0.27994000000000002</v>
      </c>
      <c r="R115" s="227">
        <f>Q115*H115</f>
        <v>352.44446000000005</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798</v>
      </c>
    </row>
    <row r="116" s="1" customFormat="1">
      <c r="B116" s="37"/>
      <c r="C116" s="38"/>
      <c r="D116" s="231" t="s">
        <v>208</v>
      </c>
      <c r="E116" s="38"/>
      <c r="F116" s="232" t="s">
        <v>799</v>
      </c>
      <c r="G116" s="38"/>
      <c r="H116" s="38"/>
      <c r="I116" s="144"/>
      <c r="J116" s="38"/>
      <c r="K116" s="38"/>
      <c r="L116" s="42"/>
      <c r="M116" s="233"/>
      <c r="N116" s="82"/>
      <c r="O116" s="82"/>
      <c r="P116" s="82"/>
      <c r="Q116" s="82"/>
      <c r="R116" s="82"/>
      <c r="S116" s="82"/>
      <c r="T116" s="83"/>
      <c r="AT116" s="16" t="s">
        <v>208</v>
      </c>
      <c r="AU116" s="16" t="s">
        <v>85</v>
      </c>
    </row>
    <row r="117" s="12" customFormat="1">
      <c r="B117" s="235"/>
      <c r="C117" s="236"/>
      <c r="D117" s="231" t="s">
        <v>214</v>
      </c>
      <c r="E117" s="237" t="s">
        <v>30</v>
      </c>
      <c r="F117" s="238" t="s">
        <v>800</v>
      </c>
      <c r="G117" s="236"/>
      <c r="H117" s="239">
        <v>1259</v>
      </c>
      <c r="I117" s="240"/>
      <c r="J117" s="236"/>
      <c r="K117" s="236"/>
      <c r="L117" s="241"/>
      <c r="M117" s="242"/>
      <c r="N117" s="243"/>
      <c r="O117" s="243"/>
      <c r="P117" s="243"/>
      <c r="Q117" s="243"/>
      <c r="R117" s="243"/>
      <c r="S117" s="243"/>
      <c r="T117" s="244"/>
      <c r="AT117" s="245" t="s">
        <v>214</v>
      </c>
      <c r="AU117" s="245" t="s">
        <v>85</v>
      </c>
      <c r="AV117" s="12" t="s">
        <v>85</v>
      </c>
      <c r="AW117" s="12" t="s">
        <v>36</v>
      </c>
      <c r="AX117" s="12" t="s">
        <v>83</v>
      </c>
      <c r="AY117" s="245" t="s">
        <v>199</v>
      </c>
    </row>
    <row r="118" s="1" customFormat="1" ht="16.5" customHeight="1">
      <c r="B118" s="37"/>
      <c r="C118" s="218" t="s">
        <v>124</v>
      </c>
      <c r="D118" s="218" t="s">
        <v>201</v>
      </c>
      <c r="E118" s="219" t="s">
        <v>801</v>
      </c>
      <c r="F118" s="220" t="s">
        <v>802</v>
      </c>
      <c r="G118" s="221" t="s">
        <v>204</v>
      </c>
      <c r="H118" s="222">
        <v>3924</v>
      </c>
      <c r="I118" s="223"/>
      <c r="J118" s="224">
        <f>ROUND(I118*H118,2)</f>
        <v>0</v>
      </c>
      <c r="K118" s="220" t="s">
        <v>205</v>
      </c>
      <c r="L118" s="42"/>
      <c r="M118" s="225" t="s">
        <v>30</v>
      </c>
      <c r="N118" s="226" t="s">
        <v>46</v>
      </c>
      <c r="O118" s="82"/>
      <c r="P118" s="227">
        <f>O118*H118</f>
        <v>0</v>
      </c>
      <c r="Q118" s="227">
        <v>0.378</v>
      </c>
      <c r="R118" s="227">
        <f>Q118*H118</f>
        <v>1483.2719999999999</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803</v>
      </c>
    </row>
    <row r="119" s="1" customFormat="1">
      <c r="B119" s="37"/>
      <c r="C119" s="38"/>
      <c r="D119" s="231" t="s">
        <v>208</v>
      </c>
      <c r="E119" s="38"/>
      <c r="F119" s="232" t="s">
        <v>804</v>
      </c>
      <c r="G119" s="38"/>
      <c r="H119" s="38"/>
      <c r="I119" s="144"/>
      <c r="J119" s="38"/>
      <c r="K119" s="38"/>
      <c r="L119" s="42"/>
      <c r="M119" s="233"/>
      <c r="N119" s="82"/>
      <c r="O119" s="82"/>
      <c r="P119" s="82"/>
      <c r="Q119" s="82"/>
      <c r="R119" s="82"/>
      <c r="S119" s="82"/>
      <c r="T119" s="83"/>
      <c r="AT119" s="16" t="s">
        <v>208</v>
      </c>
      <c r="AU119" s="16" t="s">
        <v>85</v>
      </c>
    </row>
    <row r="120" s="12" customFormat="1">
      <c r="B120" s="235"/>
      <c r="C120" s="236"/>
      <c r="D120" s="231" t="s">
        <v>214</v>
      </c>
      <c r="E120" s="237" t="s">
        <v>30</v>
      </c>
      <c r="F120" s="238" t="s">
        <v>805</v>
      </c>
      <c r="G120" s="236"/>
      <c r="H120" s="239">
        <v>3924</v>
      </c>
      <c r="I120" s="240"/>
      <c r="J120" s="236"/>
      <c r="K120" s="236"/>
      <c r="L120" s="241"/>
      <c r="M120" s="242"/>
      <c r="N120" s="243"/>
      <c r="O120" s="243"/>
      <c r="P120" s="243"/>
      <c r="Q120" s="243"/>
      <c r="R120" s="243"/>
      <c r="S120" s="243"/>
      <c r="T120" s="244"/>
      <c r="AT120" s="245" t="s">
        <v>214</v>
      </c>
      <c r="AU120" s="245" t="s">
        <v>85</v>
      </c>
      <c r="AV120" s="12" t="s">
        <v>85</v>
      </c>
      <c r="AW120" s="12" t="s">
        <v>36</v>
      </c>
      <c r="AX120" s="12" t="s">
        <v>83</v>
      </c>
      <c r="AY120" s="245" t="s">
        <v>199</v>
      </c>
    </row>
    <row r="121" s="1" customFormat="1" ht="16.5" customHeight="1">
      <c r="B121" s="37"/>
      <c r="C121" s="218" t="s">
        <v>127</v>
      </c>
      <c r="D121" s="218" t="s">
        <v>201</v>
      </c>
      <c r="E121" s="219" t="s">
        <v>733</v>
      </c>
      <c r="F121" s="220" t="s">
        <v>734</v>
      </c>
      <c r="G121" s="221" t="s">
        <v>204</v>
      </c>
      <c r="H121" s="222">
        <v>710</v>
      </c>
      <c r="I121" s="223"/>
      <c r="J121" s="224">
        <f>ROUND(I121*H121,2)</f>
        <v>0</v>
      </c>
      <c r="K121" s="220" t="s">
        <v>205</v>
      </c>
      <c r="L121" s="42"/>
      <c r="M121" s="225" t="s">
        <v>30</v>
      </c>
      <c r="N121" s="226" t="s">
        <v>46</v>
      </c>
      <c r="O121" s="82"/>
      <c r="P121" s="227">
        <f>O121*H121</f>
        <v>0</v>
      </c>
      <c r="Q121" s="227">
        <v>0.18462999999999999</v>
      </c>
      <c r="R121" s="227">
        <f>Q121*H121</f>
        <v>131.0873</v>
      </c>
      <c r="S121" s="227">
        <v>0</v>
      </c>
      <c r="T121" s="228">
        <f>S121*H121</f>
        <v>0</v>
      </c>
      <c r="AR121" s="229" t="s">
        <v>206</v>
      </c>
      <c r="AT121" s="229" t="s">
        <v>201</v>
      </c>
      <c r="AU121" s="229" t="s">
        <v>85</v>
      </c>
      <c r="AY121" s="16" t="s">
        <v>199</v>
      </c>
      <c r="BE121" s="230">
        <f>IF(N121="základní",J121,0)</f>
        <v>0</v>
      </c>
      <c r="BF121" s="230">
        <f>IF(N121="snížená",J121,0)</f>
        <v>0</v>
      </c>
      <c r="BG121" s="230">
        <f>IF(N121="zákl. přenesená",J121,0)</f>
        <v>0</v>
      </c>
      <c r="BH121" s="230">
        <f>IF(N121="sníž. přenesená",J121,0)</f>
        <v>0</v>
      </c>
      <c r="BI121" s="230">
        <f>IF(N121="nulová",J121,0)</f>
        <v>0</v>
      </c>
      <c r="BJ121" s="16" t="s">
        <v>83</v>
      </c>
      <c r="BK121" s="230">
        <f>ROUND(I121*H121,2)</f>
        <v>0</v>
      </c>
      <c r="BL121" s="16" t="s">
        <v>206</v>
      </c>
      <c r="BM121" s="229" t="s">
        <v>806</v>
      </c>
    </row>
    <row r="122" s="1" customFormat="1">
      <c r="B122" s="37"/>
      <c r="C122" s="38"/>
      <c r="D122" s="231" t="s">
        <v>208</v>
      </c>
      <c r="E122" s="38"/>
      <c r="F122" s="232" t="s">
        <v>736</v>
      </c>
      <c r="G122" s="38"/>
      <c r="H122" s="38"/>
      <c r="I122" s="144"/>
      <c r="J122" s="38"/>
      <c r="K122" s="38"/>
      <c r="L122" s="42"/>
      <c r="M122" s="233"/>
      <c r="N122" s="82"/>
      <c r="O122" s="82"/>
      <c r="P122" s="82"/>
      <c r="Q122" s="82"/>
      <c r="R122" s="82"/>
      <c r="S122" s="82"/>
      <c r="T122" s="83"/>
      <c r="AT122" s="16" t="s">
        <v>208</v>
      </c>
      <c r="AU122" s="16" t="s">
        <v>85</v>
      </c>
    </row>
    <row r="123" s="1" customFormat="1">
      <c r="B123" s="37"/>
      <c r="C123" s="38"/>
      <c r="D123" s="231" t="s">
        <v>210</v>
      </c>
      <c r="E123" s="38"/>
      <c r="F123" s="234" t="s">
        <v>737</v>
      </c>
      <c r="G123" s="38"/>
      <c r="H123" s="38"/>
      <c r="I123" s="144"/>
      <c r="J123" s="38"/>
      <c r="K123" s="38"/>
      <c r="L123" s="42"/>
      <c r="M123" s="233"/>
      <c r="N123" s="82"/>
      <c r="O123" s="82"/>
      <c r="P123" s="82"/>
      <c r="Q123" s="82"/>
      <c r="R123" s="82"/>
      <c r="S123" s="82"/>
      <c r="T123" s="83"/>
      <c r="AT123" s="16" t="s">
        <v>210</v>
      </c>
      <c r="AU123" s="16" t="s">
        <v>85</v>
      </c>
    </row>
    <row r="124" s="1" customFormat="1" ht="16.5" customHeight="1">
      <c r="B124" s="37"/>
      <c r="C124" s="218" t="s">
        <v>130</v>
      </c>
      <c r="D124" s="218" t="s">
        <v>201</v>
      </c>
      <c r="E124" s="219" t="s">
        <v>807</v>
      </c>
      <c r="F124" s="220" t="s">
        <v>808</v>
      </c>
      <c r="G124" s="221" t="s">
        <v>204</v>
      </c>
      <c r="H124" s="222">
        <v>3408</v>
      </c>
      <c r="I124" s="223"/>
      <c r="J124" s="224">
        <f>ROUND(I124*H124,2)</f>
        <v>0</v>
      </c>
      <c r="K124" s="220" t="s">
        <v>205</v>
      </c>
      <c r="L124" s="42"/>
      <c r="M124" s="225" t="s">
        <v>30</v>
      </c>
      <c r="N124" s="226" t="s">
        <v>46</v>
      </c>
      <c r="O124" s="82"/>
      <c r="P124" s="227">
        <f>O124*H124</f>
        <v>0</v>
      </c>
      <c r="Q124" s="227">
        <v>0.28269899999999998</v>
      </c>
      <c r="R124" s="227">
        <f>Q124*H124</f>
        <v>963.43819199999996</v>
      </c>
      <c r="S124" s="227">
        <v>0</v>
      </c>
      <c r="T124" s="228">
        <f>S124*H124</f>
        <v>0</v>
      </c>
      <c r="AR124" s="229" t="s">
        <v>206</v>
      </c>
      <c r="AT124" s="229" t="s">
        <v>201</v>
      </c>
      <c r="AU124" s="229" t="s">
        <v>85</v>
      </c>
      <c r="AY124" s="16" t="s">
        <v>199</v>
      </c>
      <c r="BE124" s="230">
        <f>IF(N124="základní",J124,0)</f>
        <v>0</v>
      </c>
      <c r="BF124" s="230">
        <f>IF(N124="snížená",J124,0)</f>
        <v>0</v>
      </c>
      <c r="BG124" s="230">
        <f>IF(N124="zákl. přenesená",J124,0)</f>
        <v>0</v>
      </c>
      <c r="BH124" s="230">
        <f>IF(N124="sníž. přenesená",J124,0)</f>
        <v>0</v>
      </c>
      <c r="BI124" s="230">
        <f>IF(N124="nulová",J124,0)</f>
        <v>0</v>
      </c>
      <c r="BJ124" s="16" t="s">
        <v>83</v>
      </c>
      <c r="BK124" s="230">
        <f>ROUND(I124*H124,2)</f>
        <v>0</v>
      </c>
      <c r="BL124" s="16" t="s">
        <v>206</v>
      </c>
      <c r="BM124" s="229" t="s">
        <v>809</v>
      </c>
    </row>
    <row r="125" s="1" customFormat="1">
      <c r="B125" s="37"/>
      <c r="C125" s="38"/>
      <c r="D125" s="231" t="s">
        <v>208</v>
      </c>
      <c r="E125" s="38"/>
      <c r="F125" s="232" t="s">
        <v>810</v>
      </c>
      <c r="G125" s="38"/>
      <c r="H125" s="38"/>
      <c r="I125" s="144"/>
      <c r="J125" s="38"/>
      <c r="K125" s="38"/>
      <c r="L125" s="42"/>
      <c r="M125" s="233"/>
      <c r="N125" s="82"/>
      <c r="O125" s="82"/>
      <c r="P125" s="82"/>
      <c r="Q125" s="82"/>
      <c r="R125" s="82"/>
      <c r="S125" s="82"/>
      <c r="T125" s="83"/>
      <c r="AT125" s="16" t="s">
        <v>208</v>
      </c>
      <c r="AU125" s="16" t="s">
        <v>85</v>
      </c>
    </row>
    <row r="126" s="1" customFormat="1">
      <c r="B126" s="37"/>
      <c r="C126" s="38"/>
      <c r="D126" s="231" t="s">
        <v>210</v>
      </c>
      <c r="E126" s="38"/>
      <c r="F126" s="234" t="s">
        <v>811</v>
      </c>
      <c r="G126" s="38"/>
      <c r="H126" s="38"/>
      <c r="I126" s="144"/>
      <c r="J126" s="38"/>
      <c r="K126" s="38"/>
      <c r="L126" s="42"/>
      <c r="M126" s="233"/>
      <c r="N126" s="82"/>
      <c r="O126" s="82"/>
      <c r="P126" s="82"/>
      <c r="Q126" s="82"/>
      <c r="R126" s="82"/>
      <c r="S126" s="82"/>
      <c r="T126" s="83"/>
      <c r="AT126" s="16" t="s">
        <v>210</v>
      </c>
      <c r="AU126" s="16" t="s">
        <v>85</v>
      </c>
    </row>
    <row r="127" s="1" customFormat="1" ht="16.5" customHeight="1">
      <c r="B127" s="37"/>
      <c r="C127" s="218" t="s">
        <v>133</v>
      </c>
      <c r="D127" s="218" t="s">
        <v>201</v>
      </c>
      <c r="E127" s="219" t="s">
        <v>812</v>
      </c>
      <c r="F127" s="220" t="s">
        <v>813</v>
      </c>
      <c r="G127" s="221" t="s">
        <v>204</v>
      </c>
      <c r="H127" s="222">
        <v>28</v>
      </c>
      <c r="I127" s="223"/>
      <c r="J127" s="224">
        <f>ROUND(I127*H127,2)</f>
        <v>0</v>
      </c>
      <c r="K127" s="220" t="s">
        <v>205</v>
      </c>
      <c r="L127" s="42"/>
      <c r="M127" s="225" t="s">
        <v>30</v>
      </c>
      <c r="N127" s="226" t="s">
        <v>46</v>
      </c>
      <c r="O127" s="82"/>
      <c r="P127" s="227">
        <f>O127*H127</f>
        <v>0</v>
      </c>
      <c r="Q127" s="227">
        <v>0.3580854</v>
      </c>
      <c r="R127" s="227">
        <f>Q127*H127</f>
        <v>10.026391199999999</v>
      </c>
      <c r="S127" s="227">
        <v>0</v>
      </c>
      <c r="T127" s="228">
        <f>S127*H127</f>
        <v>0</v>
      </c>
      <c r="AR127" s="229" t="s">
        <v>206</v>
      </c>
      <c r="AT127" s="229" t="s">
        <v>201</v>
      </c>
      <c r="AU127" s="229" t="s">
        <v>85</v>
      </c>
      <c r="AY127" s="16" t="s">
        <v>199</v>
      </c>
      <c r="BE127" s="230">
        <f>IF(N127="základní",J127,0)</f>
        <v>0</v>
      </c>
      <c r="BF127" s="230">
        <f>IF(N127="snížená",J127,0)</f>
        <v>0</v>
      </c>
      <c r="BG127" s="230">
        <f>IF(N127="zákl. přenesená",J127,0)</f>
        <v>0</v>
      </c>
      <c r="BH127" s="230">
        <f>IF(N127="sníž. přenesená",J127,0)</f>
        <v>0</v>
      </c>
      <c r="BI127" s="230">
        <f>IF(N127="nulová",J127,0)</f>
        <v>0</v>
      </c>
      <c r="BJ127" s="16" t="s">
        <v>83</v>
      </c>
      <c r="BK127" s="230">
        <f>ROUND(I127*H127,2)</f>
        <v>0</v>
      </c>
      <c r="BL127" s="16" t="s">
        <v>206</v>
      </c>
      <c r="BM127" s="229" t="s">
        <v>814</v>
      </c>
    </row>
    <row r="128" s="1" customFormat="1">
      <c r="B128" s="37"/>
      <c r="C128" s="38"/>
      <c r="D128" s="231" t="s">
        <v>208</v>
      </c>
      <c r="E128" s="38"/>
      <c r="F128" s="232" t="s">
        <v>815</v>
      </c>
      <c r="G128" s="38"/>
      <c r="H128" s="38"/>
      <c r="I128" s="144"/>
      <c r="J128" s="38"/>
      <c r="K128" s="38"/>
      <c r="L128" s="42"/>
      <c r="M128" s="233"/>
      <c r="N128" s="82"/>
      <c r="O128" s="82"/>
      <c r="P128" s="82"/>
      <c r="Q128" s="82"/>
      <c r="R128" s="82"/>
      <c r="S128" s="82"/>
      <c r="T128" s="83"/>
      <c r="AT128" s="16" t="s">
        <v>208</v>
      </c>
      <c r="AU128" s="16" t="s">
        <v>85</v>
      </c>
    </row>
    <row r="129" s="1" customFormat="1">
      <c r="B129" s="37"/>
      <c r="C129" s="38"/>
      <c r="D129" s="231" t="s">
        <v>210</v>
      </c>
      <c r="E129" s="38"/>
      <c r="F129" s="234" t="s">
        <v>811</v>
      </c>
      <c r="G129" s="38"/>
      <c r="H129" s="38"/>
      <c r="I129" s="144"/>
      <c r="J129" s="38"/>
      <c r="K129" s="38"/>
      <c r="L129" s="42"/>
      <c r="M129" s="233"/>
      <c r="N129" s="82"/>
      <c r="O129" s="82"/>
      <c r="P129" s="82"/>
      <c r="Q129" s="82"/>
      <c r="R129" s="82"/>
      <c r="S129" s="82"/>
      <c r="T129" s="83"/>
      <c r="AT129" s="16" t="s">
        <v>210</v>
      </c>
      <c r="AU129" s="16" t="s">
        <v>85</v>
      </c>
    </row>
    <row r="130" s="1" customFormat="1" ht="16.5" customHeight="1">
      <c r="B130" s="37"/>
      <c r="C130" s="218" t="s">
        <v>136</v>
      </c>
      <c r="D130" s="218" t="s">
        <v>201</v>
      </c>
      <c r="E130" s="219" t="s">
        <v>816</v>
      </c>
      <c r="F130" s="220" t="s">
        <v>817</v>
      </c>
      <c r="G130" s="221" t="s">
        <v>204</v>
      </c>
      <c r="H130" s="222">
        <v>35</v>
      </c>
      <c r="I130" s="223"/>
      <c r="J130" s="224">
        <f>ROUND(I130*H130,2)</f>
        <v>0</v>
      </c>
      <c r="K130" s="220" t="s">
        <v>205</v>
      </c>
      <c r="L130" s="42"/>
      <c r="M130" s="225" t="s">
        <v>30</v>
      </c>
      <c r="N130" s="226" t="s">
        <v>46</v>
      </c>
      <c r="O130" s="82"/>
      <c r="P130" s="227">
        <f>O130*H130</f>
        <v>0</v>
      </c>
      <c r="Q130" s="227">
        <v>0.40799999999999997</v>
      </c>
      <c r="R130" s="227">
        <f>Q130*H130</f>
        <v>14.279999999999999</v>
      </c>
      <c r="S130" s="227">
        <v>0</v>
      </c>
      <c r="T130" s="228">
        <f>S130*H130</f>
        <v>0</v>
      </c>
      <c r="AR130" s="229" t="s">
        <v>206</v>
      </c>
      <c r="AT130" s="229" t="s">
        <v>201</v>
      </c>
      <c r="AU130" s="229" t="s">
        <v>85</v>
      </c>
      <c r="AY130" s="16" t="s">
        <v>199</v>
      </c>
      <c r="BE130" s="230">
        <f>IF(N130="základní",J130,0)</f>
        <v>0</v>
      </c>
      <c r="BF130" s="230">
        <f>IF(N130="snížená",J130,0)</f>
        <v>0</v>
      </c>
      <c r="BG130" s="230">
        <f>IF(N130="zákl. přenesená",J130,0)</f>
        <v>0</v>
      </c>
      <c r="BH130" s="230">
        <f>IF(N130="sníž. přenesená",J130,0)</f>
        <v>0</v>
      </c>
      <c r="BI130" s="230">
        <f>IF(N130="nulová",J130,0)</f>
        <v>0</v>
      </c>
      <c r="BJ130" s="16" t="s">
        <v>83</v>
      </c>
      <c r="BK130" s="230">
        <f>ROUND(I130*H130,2)</f>
        <v>0</v>
      </c>
      <c r="BL130" s="16" t="s">
        <v>206</v>
      </c>
      <c r="BM130" s="229" t="s">
        <v>818</v>
      </c>
    </row>
    <row r="131" s="1" customFormat="1">
      <c r="B131" s="37"/>
      <c r="C131" s="38"/>
      <c r="D131" s="231" t="s">
        <v>208</v>
      </c>
      <c r="E131" s="38"/>
      <c r="F131" s="232" t="s">
        <v>819</v>
      </c>
      <c r="G131" s="38"/>
      <c r="H131" s="38"/>
      <c r="I131" s="144"/>
      <c r="J131" s="38"/>
      <c r="K131" s="38"/>
      <c r="L131" s="42"/>
      <c r="M131" s="233"/>
      <c r="N131" s="82"/>
      <c r="O131" s="82"/>
      <c r="P131" s="82"/>
      <c r="Q131" s="82"/>
      <c r="R131" s="82"/>
      <c r="S131" s="82"/>
      <c r="T131" s="83"/>
      <c r="AT131" s="16" t="s">
        <v>208</v>
      </c>
      <c r="AU131" s="16" t="s">
        <v>85</v>
      </c>
    </row>
    <row r="132" s="1" customFormat="1">
      <c r="B132" s="37"/>
      <c r="C132" s="38"/>
      <c r="D132" s="231" t="s">
        <v>212</v>
      </c>
      <c r="E132" s="38"/>
      <c r="F132" s="234" t="s">
        <v>820</v>
      </c>
      <c r="G132" s="38"/>
      <c r="H132" s="38"/>
      <c r="I132" s="144"/>
      <c r="J132" s="38"/>
      <c r="K132" s="38"/>
      <c r="L132" s="42"/>
      <c r="M132" s="233"/>
      <c r="N132" s="82"/>
      <c r="O132" s="82"/>
      <c r="P132" s="82"/>
      <c r="Q132" s="82"/>
      <c r="R132" s="82"/>
      <c r="S132" s="82"/>
      <c r="T132" s="83"/>
      <c r="AT132" s="16" t="s">
        <v>212</v>
      </c>
      <c r="AU132" s="16" t="s">
        <v>85</v>
      </c>
    </row>
    <row r="133" s="1" customFormat="1" ht="16.5" customHeight="1">
      <c r="B133" s="37"/>
      <c r="C133" s="218" t="s">
        <v>8</v>
      </c>
      <c r="D133" s="218" t="s">
        <v>201</v>
      </c>
      <c r="E133" s="219" t="s">
        <v>738</v>
      </c>
      <c r="F133" s="220" t="s">
        <v>739</v>
      </c>
      <c r="G133" s="221" t="s">
        <v>204</v>
      </c>
      <c r="H133" s="222">
        <v>710</v>
      </c>
      <c r="I133" s="223"/>
      <c r="J133" s="224">
        <f>ROUND(I133*H133,2)</f>
        <v>0</v>
      </c>
      <c r="K133" s="220" t="s">
        <v>205</v>
      </c>
      <c r="L133" s="42"/>
      <c r="M133" s="225" t="s">
        <v>30</v>
      </c>
      <c r="N133" s="226" t="s">
        <v>46</v>
      </c>
      <c r="O133" s="82"/>
      <c r="P133" s="227">
        <f>O133*H133</f>
        <v>0</v>
      </c>
      <c r="Q133" s="227">
        <v>0.00034000000000000002</v>
      </c>
      <c r="R133" s="227">
        <f>Q133*H133</f>
        <v>0.2414</v>
      </c>
      <c r="S133" s="227">
        <v>0</v>
      </c>
      <c r="T133" s="228">
        <f>S133*H133</f>
        <v>0</v>
      </c>
      <c r="AR133" s="229" t="s">
        <v>206</v>
      </c>
      <c r="AT133" s="229" t="s">
        <v>201</v>
      </c>
      <c r="AU133" s="229" t="s">
        <v>85</v>
      </c>
      <c r="AY133" s="16" t="s">
        <v>199</v>
      </c>
      <c r="BE133" s="230">
        <f>IF(N133="základní",J133,0)</f>
        <v>0</v>
      </c>
      <c r="BF133" s="230">
        <f>IF(N133="snížená",J133,0)</f>
        <v>0</v>
      </c>
      <c r="BG133" s="230">
        <f>IF(N133="zákl. přenesená",J133,0)</f>
        <v>0</v>
      </c>
      <c r="BH133" s="230">
        <f>IF(N133="sníž. přenesená",J133,0)</f>
        <v>0</v>
      </c>
      <c r="BI133" s="230">
        <f>IF(N133="nulová",J133,0)</f>
        <v>0</v>
      </c>
      <c r="BJ133" s="16" t="s">
        <v>83</v>
      </c>
      <c r="BK133" s="230">
        <f>ROUND(I133*H133,2)</f>
        <v>0</v>
      </c>
      <c r="BL133" s="16" t="s">
        <v>206</v>
      </c>
      <c r="BM133" s="229" t="s">
        <v>821</v>
      </c>
    </row>
    <row r="134" s="1" customFormat="1">
      <c r="B134" s="37"/>
      <c r="C134" s="38"/>
      <c r="D134" s="231" t="s">
        <v>208</v>
      </c>
      <c r="E134" s="38"/>
      <c r="F134" s="232" t="s">
        <v>741</v>
      </c>
      <c r="G134" s="38"/>
      <c r="H134" s="38"/>
      <c r="I134" s="144"/>
      <c r="J134" s="38"/>
      <c r="K134" s="38"/>
      <c r="L134" s="42"/>
      <c r="M134" s="233"/>
      <c r="N134" s="82"/>
      <c r="O134" s="82"/>
      <c r="P134" s="82"/>
      <c r="Q134" s="82"/>
      <c r="R134" s="82"/>
      <c r="S134" s="82"/>
      <c r="T134" s="83"/>
      <c r="AT134" s="16" t="s">
        <v>208</v>
      </c>
      <c r="AU134" s="16" t="s">
        <v>85</v>
      </c>
    </row>
    <row r="135" s="1" customFormat="1">
      <c r="B135" s="37"/>
      <c r="C135" s="38"/>
      <c r="D135" s="231" t="s">
        <v>210</v>
      </c>
      <c r="E135" s="38"/>
      <c r="F135" s="234" t="s">
        <v>742</v>
      </c>
      <c r="G135" s="38"/>
      <c r="H135" s="38"/>
      <c r="I135" s="144"/>
      <c r="J135" s="38"/>
      <c r="K135" s="38"/>
      <c r="L135" s="42"/>
      <c r="M135" s="233"/>
      <c r="N135" s="82"/>
      <c r="O135" s="82"/>
      <c r="P135" s="82"/>
      <c r="Q135" s="82"/>
      <c r="R135" s="82"/>
      <c r="S135" s="82"/>
      <c r="T135" s="83"/>
      <c r="AT135" s="16" t="s">
        <v>210</v>
      </c>
      <c r="AU135" s="16" t="s">
        <v>85</v>
      </c>
    </row>
    <row r="136" s="1" customFormat="1" ht="16.5" customHeight="1">
      <c r="B136" s="37"/>
      <c r="C136" s="218" t="s">
        <v>336</v>
      </c>
      <c r="D136" s="218" t="s">
        <v>201</v>
      </c>
      <c r="E136" s="219" t="s">
        <v>743</v>
      </c>
      <c r="F136" s="220" t="s">
        <v>744</v>
      </c>
      <c r="G136" s="221" t="s">
        <v>204</v>
      </c>
      <c r="H136" s="222">
        <v>710</v>
      </c>
      <c r="I136" s="223"/>
      <c r="J136" s="224">
        <f>ROUND(I136*H136,2)</f>
        <v>0</v>
      </c>
      <c r="K136" s="220" t="s">
        <v>205</v>
      </c>
      <c r="L136" s="42"/>
      <c r="M136" s="225" t="s">
        <v>30</v>
      </c>
      <c r="N136" s="226" t="s">
        <v>46</v>
      </c>
      <c r="O136" s="82"/>
      <c r="P136" s="227">
        <f>O136*H136</f>
        <v>0</v>
      </c>
      <c r="Q136" s="227">
        <v>0.00040999999999999999</v>
      </c>
      <c r="R136" s="227">
        <f>Q136*H136</f>
        <v>0.29109999999999997</v>
      </c>
      <c r="S136" s="227">
        <v>0</v>
      </c>
      <c r="T136" s="228">
        <f>S136*H136</f>
        <v>0</v>
      </c>
      <c r="AR136" s="229" t="s">
        <v>206</v>
      </c>
      <c r="AT136" s="229" t="s">
        <v>201</v>
      </c>
      <c r="AU136" s="229" t="s">
        <v>85</v>
      </c>
      <c r="AY136" s="16" t="s">
        <v>199</v>
      </c>
      <c r="BE136" s="230">
        <f>IF(N136="základní",J136,0)</f>
        <v>0</v>
      </c>
      <c r="BF136" s="230">
        <f>IF(N136="snížená",J136,0)</f>
        <v>0</v>
      </c>
      <c r="BG136" s="230">
        <f>IF(N136="zákl. přenesená",J136,0)</f>
        <v>0</v>
      </c>
      <c r="BH136" s="230">
        <f>IF(N136="sníž. přenesená",J136,0)</f>
        <v>0</v>
      </c>
      <c r="BI136" s="230">
        <f>IF(N136="nulová",J136,0)</f>
        <v>0</v>
      </c>
      <c r="BJ136" s="16" t="s">
        <v>83</v>
      </c>
      <c r="BK136" s="230">
        <f>ROUND(I136*H136,2)</f>
        <v>0</v>
      </c>
      <c r="BL136" s="16" t="s">
        <v>206</v>
      </c>
      <c r="BM136" s="229" t="s">
        <v>822</v>
      </c>
    </row>
    <row r="137" s="1" customFormat="1">
      <c r="B137" s="37"/>
      <c r="C137" s="38"/>
      <c r="D137" s="231" t="s">
        <v>208</v>
      </c>
      <c r="E137" s="38"/>
      <c r="F137" s="232" t="s">
        <v>746</v>
      </c>
      <c r="G137" s="38"/>
      <c r="H137" s="38"/>
      <c r="I137" s="144"/>
      <c r="J137" s="38"/>
      <c r="K137" s="38"/>
      <c r="L137" s="42"/>
      <c r="M137" s="233"/>
      <c r="N137" s="82"/>
      <c r="O137" s="82"/>
      <c r="P137" s="82"/>
      <c r="Q137" s="82"/>
      <c r="R137" s="82"/>
      <c r="S137" s="82"/>
      <c r="T137" s="83"/>
      <c r="AT137" s="16" t="s">
        <v>208</v>
      </c>
      <c r="AU137" s="16" t="s">
        <v>85</v>
      </c>
    </row>
    <row r="138" s="1" customFormat="1" ht="16.5" customHeight="1">
      <c r="B138" s="37"/>
      <c r="C138" s="218" t="s">
        <v>342</v>
      </c>
      <c r="D138" s="218" t="s">
        <v>201</v>
      </c>
      <c r="E138" s="219" t="s">
        <v>747</v>
      </c>
      <c r="F138" s="220" t="s">
        <v>748</v>
      </c>
      <c r="G138" s="221" t="s">
        <v>204</v>
      </c>
      <c r="H138" s="222">
        <v>710</v>
      </c>
      <c r="I138" s="223"/>
      <c r="J138" s="224">
        <f>ROUND(I138*H138,2)</f>
        <v>0</v>
      </c>
      <c r="K138" s="220" t="s">
        <v>205</v>
      </c>
      <c r="L138" s="42"/>
      <c r="M138" s="225" t="s">
        <v>30</v>
      </c>
      <c r="N138" s="226" t="s">
        <v>46</v>
      </c>
      <c r="O138" s="82"/>
      <c r="P138" s="227">
        <f>O138*H138</f>
        <v>0</v>
      </c>
      <c r="Q138" s="227">
        <v>0.10373</v>
      </c>
      <c r="R138" s="227">
        <f>Q138*H138</f>
        <v>73.648300000000006</v>
      </c>
      <c r="S138" s="227">
        <v>0</v>
      </c>
      <c r="T138" s="228">
        <f>S138*H138</f>
        <v>0</v>
      </c>
      <c r="AR138" s="229" t="s">
        <v>206</v>
      </c>
      <c r="AT138" s="229" t="s">
        <v>201</v>
      </c>
      <c r="AU138" s="229" t="s">
        <v>85</v>
      </c>
      <c r="AY138" s="16" t="s">
        <v>199</v>
      </c>
      <c r="BE138" s="230">
        <f>IF(N138="základní",J138,0)</f>
        <v>0</v>
      </c>
      <c r="BF138" s="230">
        <f>IF(N138="snížená",J138,0)</f>
        <v>0</v>
      </c>
      <c r="BG138" s="230">
        <f>IF(N138="zákl. přenesená",J138,0)</f>
        <v>0</v>
      </c>
      <c r="BH138" s="230">
        <f>IF(N138="sníž. přenesená",J138,0)</f>
        <v>0</v>
      </c>
      <c r="BI138" s="230">
        <f>IF(N138="nulová",J138,0)</f>
        <v>0</v>
      </c>
      <c r="BJ138" s="16" t="s">
        <v>83</v>
      </c>
      <c r="BK138" s="230">
        <f>ROUND(I138*H138,2)</f>
        <v>0</v>
      </c>
      <c r="BL138" s="16" t="s">
        <v>206</v>
      </c>
      <c r="BM138" s="229" t="s">
        <v>823</v>
      </c>
    </row>
    <row r="139" s="1" customFormat="1">
      <c r="B139" s="37"/>
      <c r="C139" s="38"/>
      <c r="D139" s="231" t="s">
        <v>208</v>
      </c>
      <c r="E139" s="38"/>
      <c r="F139" s="232" t="s">
        <v>750</v>
      </c>
      <c r="G139" s="38"/>
      <c r="H139" s="38"/>
      <c r="I139" s="144"/>
      <c r="J139" s="38"/>
      <c r="K139" s="38"/>
      <c r="L139" s="42"/>
      <c r="M139" s="233"/>
      <c r="N139" s="82"/>
      <c r="O139" s="82"/>
      <c r="P139" s="82"/>
      <c r="Q139" s="82"/>
      <c r="R139" s="82"/>
      <c r="S139" s="82"/>
      <c r="T139" s="83"/>
      <c r="AT139" s="16" t="s">
        <v>208</v>
      </c>
      <c r="AU139" s="16" t="s">
        <v>85</v>
      </c>
    </row>
    <row r="140" s="1" customFormat="1">
      <c r="B140" s="37"/>
      <c r="C140" s="38"/>
      <c r="D140" s="231" t="s">
        <v>210</v>
      </c>
      <c r="E140" s="38"/>
      <c r="F140" s="234" t="s">
        <v>751</v>
      </c>
      <c r="G140" s="38"/>
      <c r="H140" s="38"/>
      <c r="I140" s="144"/>
      <c r="J140" s="38"/>
      <c r="K140" s="38"/>
      <c r="L140" s="42"/>
      <c r="M140" s="233"/>
      <c r="N140" s="82"/>
      <c r="O140" s="82"/>
      <c r="P140" s="82"/>
      <c r="Q140" s="82"/>
      <c r="R140" s="82"/>
      <c r="S140" s="82"/>
      <c r="T140" s="83"/>
      <c r="AT140" s="16" t="s">
        <v>210</v>
      </c>
      <c r="AU140" s="16" t="s">
        <v>85</v>
      </c>
    </row>
    <row r="141" s="1" customFormat="1" ht="16.5" customHeight="1">
      <c r="B141" s="37"/>
      <c r="C141" s="218" t="s">
        <v>349</v>
      </c>
      <c r="D141" s="218" t="s">
        <v>201</v>
      </c>
      <c r="E141" s="219" t="s">
        <v>824</v>
      </c>
      <c r="F141" s="220" t="s">
        <v>825</v>
      </c>
      <c r="G141" s="221" t="s">
        <v>204</v>
      </c>
      <c r="H141" s="222">
        <v>8</v>
      </c>
      <c r="I141" s="223"/>
      <c r="J141" s="224">
        <f>ROUND(I141*H141,2)</f>
        <v>0</v>
      </c>
      <c r="K141" s="220" t="s">
        <v>205</v>
      </c>
      <c r="L141" s="42"/>
      <c r="M141" s="225" t="s">
        <v>30</v>
      </c>
      <c r="N141" s="226" t="s">
        <v>46</v>
      </c>
      <c r="O141" s="82"/>
      <c r="P141" s="227">
        <f>O141*H141</f>
        <v>0</v>
      </c>
      <c r="Q141" s="227">
        <v>0.1837</v>
      </c>
      <c r="R141" s="227">
        <f>Q141*H141</f>
        <v>1.4696</v>
      </c>
      <c r="S141" s="227">
        <v>0</v>
      </c>
      <c r="T141" s="228">
        <f>S141*H141</f>
        <v>0</v>
      </c>
      <c r="AR141" s="229" t="s">
        <v>206</v>
      </c>
      <c r="AT141" s="229" t="s">
        <v>201</v>
      </c>
      <c r="AU141" s="229" t="s">
        <v>85</v>
      </c>
      <c r="AY141" s="16" t="s">
        <v>199</v>
      </c>
      <c r="BE141" s="230">
        <f>IF(N141="základní",J141,0)</f>
        <v>0</v>
      </c>
      <c r="BF141" s="230">
        <f>IF(N141="snížená",J141,0)</f>
        <v>0</v>
      </c>
      <c r="BG141" s="230">
        <f>IF(N141="zákl. přenesená",J141,0)</f>
        <v>0</v>
      </c>
      <c r="BH141" s="230">
        <f>IF(N141="sníž. přenesená",J141,0)</f>
        <v>0</v>
      </c>
      <c r="BI141" s="230">
        <f>IF(N141="nulová",J141,0)</f>
        <v>0</v>
      </c>
      <c r="BJ141" s="16" t="s">
        <v>83</v>
      </c>
      <c r="BK141" s="230">
        <f>ROUND(I141*H141,2)</f>
        <v>0</v>
      </c>
      <c r="BL141" s="16" t="s">
        <v>206</v>
      </c>
      <c r="BM141" s="229" t="s">
        <v>826</v>
      </c>
    </row>
    <row r="142" s="1" customFormat="1">
      <c r="B142" s="37"/>
      <c r="C142" s="38"/>
      <c r="D142" s="231" t="s">
        <v>208</v>
      </c>
      <c r="E142" s="38"/>
      <c r="F142" s="232" t="s">
        <v>827</v>
      </c>
      <c r="G142" s="38"/>
      <c r="H142" s="38"/>
      <c r="I142" s="144"/>
      <c r="J142" s="38"/>
      <c r="K142" s="38"/>
      <c r="L142" s="42"/>
      <c r="M142" s="233"/>
      <c r="N142" s="82"/>
      <c r="O142" s="82"/>
      <c r="P142" s="82"/>
      <c r="Q142" s="82"/>
      <c r="R142" s="82"/>
      <c r="S142" s="82"/>
      <c r="T142" s="83"/>
      <c r="AT142" s="16" t="s">
        <v>208</v>
      </c>
      <c r="AU142" s="16" t="s">
        <v>85</v>
      </c>
    </row>
    <row r="143" s="1" customFormat="1">
      <c r="B143" s="37"/>
      <c r="C143" s="38"/>
      <c r="D143" s="231" t="s">
        <v>210</v>
      </c>
      <c r="E143" s="38"/>
      <c r="F143" s="234" t="s">
        <v>828</v>
      </c>
      <c r="G143" s="38"/>
      <c r="H143" s="38"/>
      <c r="I143" s="144"/>
      <c r="J143" s="38"/>
      <c r="K143" s="38"/>
      <c r="L143" s="42"/>
      <c r="M143" s="233"/>
      <c r="N143" s="82"/>
      <c r="O143" s="82"/>
      <c r="P143" s="82"/>
      <c r="Q143" s="82"/>
      <c r="R143" s="82"/>
      <c r="S143" s="82"/>
      <c r="T143" s="83"/>
      <c r="AT143" s="16" t="s">
        <v>210</v>
      </c>
      <c r="AU143" s="16" t="s">
        <v>85</v>
      </c>
    </row>
    <row r="144" s="1" customFormat="1">
      <c r="B144" s="37"/>
      <c r="C144" s="38"/>
      <c r="D144" s="231" t="s">
        <v>212</v>
      </c>
      <c r="E144" s="38"/>
      <c r="F144" s="234" t="s">
        <v>829</v>
      </c>
      <c r="G144" s="38"/>
      <c r="H144" s="38"/>
      <c r="I144" s="144"/>
      <c r="J144" s="38"/>
      <c r="K144" s="38"/>
      <c r="L144" s="42"/>
      <c r="M144" s="233"/>
      <c r="N144" s="82"/>
      <c r="O144" s="82"/>
      <c r="P144" s="82"/>
      <c r="Q144" s="82"/>
      <c r="R144" s="82"/>
      <c r="S144" s="82"/>
      <c r="T144" s="83"/>
      <c r="AT144" s="16" t="s">
        <v>212</v>
      </c>
      <c r="AU144" s="16" t="s">
        <v>85</v>
      </c>
    </row>
    <row r="145" s="1" customFormat="1" ht="16.5" customHeight="1">
      <c r="B145" s="37"/>
      <c r="C145" s="263" t="s">
        <v>355</v>
      </c>
      <c r="D145" s="263" t="s">
        <v>774</v>
      </c>
      <c r="E145" s="264" t="s">
        <v>830</v>
      </c>
      <c r="F145" s="265" t="s">
        <v>831</v>
      </c>
      <c r="G145" s="266" t="s">
        <v>204</v>
      </c>
      <c r="H145" s="267">
        <v>8.0800000000000001</v>
      </c>
      <c r="I145" s="268"/>
      <c r="J145" s="269">
        <f>ROUND(I145*H145,2)</f>
        <v>0</v>
      </c>
      <c r="K145" s="265" t="s">
        <v>205</v>
      </c>
      <c r="L145" s="270"/>
      <c r="M145" s="271" t="s">
        <v>30</v>
      </c>
      <c r="N145" s="272" t="s">
        <v>46</v>
      </c>
      <c r="O145" s="82"/>
      <c r="P145" s="227">
        <f>O145*H145</f>
        <v>0</v>
      </c>
      <c r="Q145" s="227">
        <v>0.081000000000000003</v>
      </c>
      <c r="R145" s="227">
        <f>Q145*H145</f>
        <v>0.65448000000000006</v>
      </c>
      <c r="S145" s="227">
        <v>0</v>
      </c>
      <c r="T145" s="228">
        <f>S145*H145</f>
        <v>0</v>
      </c>
      <c r="AR145" s="229" t="s">
        <v>263</v>
      </c>
      <c r="AT145" s="229" t="s">
        <v>774</v>
      </c>
      <c r="AU145" s="229" t="s">
        <v>85</v>
      </c>
      <c r="AY145" s="16" t="s">
        <v>199</v>
      </c>
      <c r="BE145" s="230">
        <f>IF(N145="základní",J145,0)</f>
        <v>0</v>
      </c>
      <c r="BF145" s="230">
        <f>IF(N145="snížená",J145,0)</f>
        <v>0</v>
      </c>
      <c r="BG145" s="230">
        <f>IF(N145="zákl. přenesená",J145,0)</f>
        <v>0</v>
      </c>
      <c r="BH145" s="230">
        <f>IF(N145="sníž. přenesená",J145,0)</f>
        <v>0</v>
      </c>
      <c r="BI145" s="230">
        <f>IF(N145="nulová",J145,0)</f>
        <v>0</v>
      </c>
      <c r="BJ145" s="16" t="s">
        <v>83</v>
      </c>
      <c r="BK145" s="230">
        <f>ROUND(I145*H145,2)</f>
        <v>0</v>
      </c>
      <c r="BL145" s="16" t="s">
        <v>206</v>
      </c>
      <c r="BM145" s="229" t="s">
        <v>832</v>
      </c>
    </row>
    <row r="146" s="1" customFormat="1">
      <c r="B146" s="37"/>
      <c r="C146" s="38"/>
      <c r="D146" s="231" t="s">
        <v>208</v>
      </c>
      <c r="E146" s="38"/>
      <c r="F146" s="232" t="s">
        <v>831</v>
      </c>
      <c r="G146" s="38"/>
      <c r="H146" s="38"/>
      <c r="I146" s="144"/>
      <c r="J146" s="38"/>
      <c r="K146" s="38"/>
      <c r="L146" s="42"/>
      <c r="M146" s="233"/>
      <c r="N146" s="82"/>
      <c r="O146" s="82"/>
      <c r="P146" s="82"/>
      <c r="Q146" s="82"/>
      <c r="R146" s="82"/>
      <c r="S146" s="82"/>
      <c r="T146" s="83"/>
      <c r="AT146" s="16" t="s">
        <v>208</v>
      </c>
      <c r="AU146" s="16" t="s">
        <v>85</v>
      </c>
    </row>
    <row r="147" s="1" customFormat="1">
      <c r="B147" s="37"/>
      <c r="C147" s="38"/>
      <c r="D147" s="231" t="s">
        <v>212</v>
      </c>
      <c r="E147" s="38"/>
      <c r="F147" s="234" t="s">
        <v>829</v>
      </c>
      <c r="G147" s="38"/>
      <c r="H147" s="38"/>
      <c r="I147" s="144"/>
      <c r="J147" s="38"/>
      <c r="K147" s="38"/>
      <c r="L147" s="42"/>
      <c r="M147" s="233"/>
      <c r="N147" s="82"/>
      <c r="O147" s="82"/>
      <c r="P147" s="82"/>
      <c r="Q147" s="82"/>
      <c r="R147" s="82"/>
      <c r="S147" s="82"/>
      <c r="T147" s="83"/>
      <c r="AT147" s="16" t="s">
        <v>212</v>
      </c>
      <c r="AU147" s="16" t="s">
        <v>85</v>
      </c>
    </row>
    <row r="148" s="1" customFormat="1" ht="16.5" customHeight="1">
      <c r="B148" s="37"/>
      <c r="C148" s="218" t="s">
        <v>369</v>
      </c>
      <c r="D148" s="218" t="s">
        <v>201</v>
      </c>
      <c r="E148" s="219" t="s">
        <v>833</v>
      </c>
      <c r="F148" s="220" t="s">
        <v>834</v>
      </c>
      <c r="G148" s="221" t="s">
        <v>204</v>
      </c>
      <c r="H148" s="222">
        <v>28</v>
      </c>
      <c r="I148" s="223"/>
      <c r="J148" s="224">
        <f>ROUND(I148*H148,2)</f>
        <v>0</v>
      </c>
      <c r="K148" s="220" t="s">
        <v>205</v>
      </c>
      <c r="L148" s="42"/>
      <c r="M148" s="225" t="s">
        <v>30</v>
      </c>
      <c r="N148" s="226" t="s">
        <v>46</v>
      </c>
      <c r="O148" s="82"/>
      <c r="P148" s="227">
        <f>O148*H148</f>
        <v>0</v>
      </c>
      <c r="Q148" s="227">
        <v>0.1837</v>
      </c>
      <c r="R148" s="227">
        <f>Q148*H148</f>
        <v>5.1436000000000002</v>
      </c>
      <c r="S148" s="227">
        <v>0</v>
      </c>
      <c r="T148" s="228">
        <f>S148*H148</f>
        <v>0</v>
      </c>
      <c r="AR148" s="229" t="s">
        <v>206</v>
      </c>
      <c r="AT148" s="229" t="s">
        <v>201</v>
      </c>
      <c r="AU148" s="229" t="s">
        <v>85</v>
      </c>
      <c r="AY148" s="16" t="s">
        <v>199</v>
      </c>
      <c r="BE148" s="230">
        <f>IF(N148="základní",J148,0)</f>
        <v>0</v>
      </c>
      <c r="BF148" s="230">
        <f>IF(N148="snížená",J148,0)</f>
        <v>0</v>
      </c>
      <c r="BG148" s="230">
        <f>IF(N148="zákl. přenesená",J148,0)</f>
        <v>0</v>
      </c>
      <c r="BH148" s="230">
        <f>IF(N148="sníž. přenesená",J148,0)</f>
        <v>0</v>
      </c>
      <c r="BI148" s="230">
        <f>IF(N148="nulová",J148,0)</f>
        <v>0</v>
      </c>
      <c r="BJ148" s="16" t="s">
        <v>83</v>
      </c>
      <c r="BK148" s="230">
        <f>ROUND(I148*H148,2)</f>
        <v>0</v>
      </c>
      <c r="BL148" s="16" t="s">
        <v>206</v>
      </c>
      <c r="BM148" s="229" t="s">
        <v>835</v>
      </c>
    </row>
    <row r="149" s="1" customFormat="1">
      <c r="B149" s="37"/>
      <c r="C149" s="38"/>
      <c r="D149" s="231" t="s">
        <v>208</v>
      </c>
      <c r="E149" s="38"/>
      <c r="F149" s="232" t="s">
        <v>836</v>
      </c>
      <c r="G149" s="38"/>
      <c r="H149" s="38"/>
      <c r="I149" s="144"/>
      <c r="J149" s="38"/>
      <c r="K149" s="38"/>
      <c r="L149" s="42"/>
      <c r="M149" s="233"/>
      <c r="N149" s="82"/>
      <c r="O149" s="82"/>
      <c r="P149" s="82"/>
      <c r="Q149" s="82"/>
      <c r="R149" s="82"/>
      <c r="S149" s="82"/>
      <c r="T149" s="83"/>
      <c r="AT149" s="16" t="s">
        <v>208</v>
      </c>
      <c r="AU149" s="16" t="s">
        <v>85</v>
      </c>
    </row>
    <row r="150" s="1" customFormat="1">
      <c r="B150" s="37"/>
      <c r="C150" s="38"/>
      <c r="D150" s="231" t="s">
        <v>210</v>
      </c>
      <c r="E150" s="38"/>
      <c r="F150" s="234" t="s">
        <v>828</v>
      </c>
      <c r="G150" s="38"/>
      <c r="H150" s="38"/>
      <c r="I150" s="144"/>
      <c r="J150" s="38"/>
      <c r="K150" s="38"/>
      <c r="L150" s="42"/>
      <c r="M150" s="233"/>
      <c r="N150" s="82"/>
      <c r="O150" s="82"/>
      <c r="P150" s="82"/>
      <c r="Q150" s="82"/>
      <c r="R150" s="82"/>
      <c r="S150" s="82"/>
      <c r="T150" s="83"/>
      <c r="AT150" s="16" t="s">
        <v>210</v>
      </c>
      <c r="AU150" s="16" t="s">
        <v>85</v>
      </c>
    </row>
    <row r="151" s="12" customFormat="1">
      <c r="B151" s="235"/>
      <c r="C151" s="236"/>
      <c r="D151" s="231" t="s">
        <v>214</v>
      </c>
      <c r="E151" s="237" t="s">
        <v>30</v>
      </c>
      <c r="F151" s="238" t="s">
        <v>420</v>
      </c>
      <c r="G151" s="236"/>
      <c r="H151" s="239">
        <v>28</v>
      </c>
      <c r="I151" s="240"/>
      <c r="J151" s="236"/>
      <c r="K151" s="236"/>
      <c r="L151" s="241"/>
      <c r="M151" s="242"/>
      <c r="N151" s="243"/>
      <c r="O151" s="243"/>
      <c r="P151" s="243"/>
      <c r="Q151" s="243"/>
      <c r="R151" s="243"/>
      <c r="S151" s="243"/>
      <c r="T151" s="244"/>
      <c r="AT151" s="245" t="s">
        <v>214</v>
      </c>
      <c r="AU151" s="245" t="s">
        <v>85</v>
      </c>
      <c r="AV151" s="12" t="s">
        <v>85</v>
      </c>
      <c r="AW151" s="12" t="s">
        <v>36</v>
      </c>
      <c r="AX151" s="12" t="s">
        <v>83</v>
      </c>
      <c r="AY151" s="245" t="s">
        <v>199</v>
      </c>
    </row>
    <row r="152" s="1" customFormat="1" ht="16.5" customHeight="1">
      <c r="B152" s="37"/>
      <c r="C152" s="263" t="s">
        <v>7</v>
      </c>
      <c r="D152" s="263" t="s">
        <v>774</v>
      </c>
      <c r="E152" s="264" t="s">
        <v>837</v>
      </c>
      <c r="F152" s="265" t="s">
        <v>838</v>
      </c>
      <c r="G152" s="266" t="s">
        <v>204</v>
      </c>
      <c r="H152" s="267">
        <v>28.280000000000001</v>
      </c>
      <c r="I152" s="268"/>
      <c r="J152" s="269">
        <f>ROUND(I152*H152,2)</f>
        <v>0</v>
      </c>
      <c r="K152" s="265" t="s">
        <v>205</v>
      </c>
      <c r="L152" s="270"/>
      <c r="M152" s="271" t="s">
        <v>30</v>
      </c>
      <c r="N152" s="272" t="s">
        <v>46</v>
      </c>
      <c r="O152" s="82"/>
      <c r="P152" s="227">
        <f>O152*H152</f>
        <v>0</v>
      </c>
      <c r="Q152" s="227">
        <v>0.222</v>
      </c>
      <c r="R152" s="227">
        <f>Q152*H152</f>
        <v>6.2781600000000006</v>
      </c>
      <c r="S152" s="227">
        <v>0</v>
      </c>
      <c r="T152" s="228">
        <f>S152*H152</f>
        <v>0</v>
      </c>
      <c r="AR152" s="229" t="s">
        <v>263</v>
      </c>
      <c r="AT152" s="229" t="s">
        <v>774</v>
      </c>
      <c r="AU152" s="229" t="s">
        <v>85</v>
      </c>
      <c r="AY152" s="16" t="s">
        <v>199</v>
      </c>
      <c r="BE152" s="230">
        <f>IF(N152="základní",J152,0)</f>
        <v>0</v>
      </c>
      <c r="BF152" s="230">
        <f>IF(N152="snížená",J152,0)</f>
        <v>0</v>
      </c>
      <c r="BG152" s="230">
        <f>IF(N152="zákl. přenesená",J152,0)</f>
        <v>0</v>
      </c>
      <c r="BH152" s="230">
        <f>IF(N152="sníž. přenesená",J152,0)</f>
        <v>0</v>
      </c>
      <c r="BI152" s="230">
        <f>IF(N152="nulová",J152,0)</f>
        <v>0</v>
      </c>
      <c r="BJ152" s="16" t="s">
        <v>83</v>
      </c>
      <c r="BK152" s="230">
        <f>ROUND(I152*H152,2)</f>
        <v>0</v>
      </c>
      <c r="BL152" s="16" t="s">
        <v>206</v>
      </c>
      <c r="BM152" s="229" t="s">
        <v>839</v>
      </c>
    </row>
    <row r="153" s="1" customFormat="1">
      <c r="B153" s="37"/>
      <c r="C153" s="38"/>
      <c r="D153" s="231" t="s">
        <v>208</v>
      </c>
      <c r="E153" s="38"/>
      <c r="F153" s="232" t="s">
        <v>838</v>
      </c>
      <c r="G153" s="38"/>
      <c r="H153" s="38"/>
      <c r="I153" s="144"/>
      <c r="J153" s="38"/>
      <c r="K153" s="38"/>
      <c r="L153" s="42"/>
      <c r="M153" s="233"/>
      <c r="N153" s="82"/>
      <c r="O153" s="82"/>
      <c r="P153" s="82"/>
      <c r="Q153" s="82"/>
      <c r="R153" s="82"/>
      <c r="S153" s="82"/>
      <c r="T153" s="83"/>
      <c r="AT153" s="16" t="s">
        <v>208</v>
      </c>
      <c r="AU153" s="16" t="s">
        <v>85</v>
      </c>
    </row>
    <row r="154" s="1" customFormat="1" ht="16.5" customHeight="1">
      <c r="B154" s="37"/>
      <c r="C154" s="218" t="s">
        <v>381</v>
      </c>
      <c r="D154" s="218" t="s">
        <v>201</v>
      </c>
      <c r="E154" s="219" t="s">
        <v>840</v>
      </c>
      <c r="F154" s="220" t="s">
        <v>841</v>
      </c>
      <c r="G154" s="221" t="s">
        <v>204</v>
      </c>
      <c r="H154" s="222">
        <v>976</v>
      </c>
      <c r="I154" s="223"/>
      <c r="J154" s="224">
        <f>ROUND(I154*H154,2)</f>
        <v>0</v>
      </c>
      <c r="K154" s="220" t="s">
        <v>205</v>
      </c>
      <c r="L154" s="42"/>
      <c r="M154" s="225" t="s">
        <v>30</v>
      </c>
      <c r="N154" s="226" t="s">
        <v>46</v>
      </c>
      <c r="O154" s="82"/>
      <c r="P154" s="227">
        <f>O154*H154</f>
        <v>0</v>
      </c>
      <c r="Q154" s="227">
        <v>0.084250000000000005</v>
      </c>
      <c r="R154" s="227">
        <f>Q154*H154</f>
        <v>82.228000000000009</v>
      </c>
      <c r="S154" s="227">
        <v>0</v>
      </c>
      <c r="T154" s="228">
        <f>S154*H154</f>
        <v>0</v>
      </c>
      <c r="AR154" s="229" t="s">
        <v>206</v>
      </c>
      <c r="AT154" s="229" t="s">
        <v>201</v>
      </c>
      <c r="AU154" s="229" t="s">
        <v>85</v>
      </c>
      <c r="AY154" s="16" t="s">
        <v>199</v>
      </c>
      <c r="BE154" s="230">
        <f>IF(N154="základní",J154,0)</f>
        <v>0</v>
      </c>
      <c r="BF154" s="230">
        <f>IF(N154="snížená",J154,0)</f>
        <v>0</v>
      </c>
      <c r="BG154" s="230">
        <f>IF(N154="zákl. přenesená",J154,0)</f>
        <v>0</v>
      </c>
      <c r="BH154" s="230">
        <f>IF(N154="sníž. přenesená",J154,0)</f>
        <v>0</v>
      </c>
      <c r="BI154" s="230">
        <f>IF(N154="nulová",J154,0)</f>
        <v>0</v>
      </c>
      <c r="BJ154" s="16" t="s">
        <v>83</v>
      </c>
      <c r="BK154" s="230">
        <f>ROUND(I154*H154,2)</f>
        <v>0</v>
      </c>
      <c r="BL154" s="16" t="s">
        <v>206</v>
      </c>
      <c r="BM154" s="229" t="s">
        <v>842</v>
      </c>
    </row>
    <row r="155" s="1" customFormat="1">
      <c r="B155" s="37"/>
      <c r="C155" s="38"/>
      <c r="D155" s="231" t="s">
        <v>208</v>
      </c>
      <c r="E155" s="38"/>
      <c r="F155" s="232" t="s">
        <v>843</v>
      </c>
      <c r="G155" s="38"/>
      <c r="H155" s="38"/>
      <c r="I155" s="144"/>
      <c r="J155" s="38"/>
      <c r="K155" s="38"/>
      <c r="L155" s="42"/>
      <c r="M155" s="233"/>
      <c r="N155" s="82"/>
      <c r="O155" s="82"/>
      <c r="P155" s="82"/>
      <c r="Q155" s="82"/>
      <c r="R155" s="82"/>
      <c r="S155" s="82"/>
      <c r="T155" s="83"/>
      <c r="AT155" s="16" t="s">
        <v>208</v>
      </c>
      <c r="AU155" s="16" t="s">
        <v>85</v>
      </c>
    </row>
    <row r="156" s="1" customFormat="1">
      <c r="B156" s="37"/>
      <c r="C156" s="38"/>
      <c r="D156" s="231" t="s">
        <v>210</v>
      </c>
      <c r="E156" s="38"/>
      <c r="F156" s="234" t="s">
        <v>844</v>
      </c>
      <c r="G156" s="38"/>
      <c r="H156" s="38"/>
      <c r="I156" s="144"/>
      <c r="J156" s="38"/>
      <c r="K156" s="38"/>
      <c r="L156" s="42"/>
      <c r="M156" s="233"/>
      <c r="N156" s="82"/>
      <c r="O156" s="82"/>
      <c r="P156" s="82"/>
      <c r="Q156" s="82"/>
      <c r="R156" s="82"/>
      <c r="S156" s="82"/>
      <c r="T156" s="83"/>
      <c r="AT156" s="16" t="s">
        <v>210</v>
      </c>
      <c r="AU156" s="16" t="s">
        <v>85</v>
      </c>
    </row>
    <row r="157" s="12" customFormat="1">
      <c r="B157" s="235"/>
      <c r="C157" s="236"/>
      <c r="D157" s="231" t="s">
        <v>214</v>
      </c>
      <c r="E157" s="237" t="s">
        <v>30</v>
      </c>
      <c r="F157" s="238" t="s">
        <v>845</v>
      </c>
      <c r="G157" s="236"/>
      <c r="H157" s="239">
        <v>976</v>
      </c>
      <c r="I157" s="240"/>
      <c r="J157" s="236"/>
      <c r="K157" s="236"/>
      <c r="L157" s="241"/>
      <c r="M157" s="242"/>
      <c r="N157" s="243"/>
      <c r="O157" s="243"/>
      <c r="P157" s="243"/>
      <c r="Q157" s="243"/>
      <c r="R157" s="243"/>
      <c r="S157" s="243"/>
      <c r="T157" s="244"/>
      <c r="AT157" s="245" t="s">
        <v>214</v>
      </c>
      <c r="AU157" s="245" t="s">
        <v>85</v>
      </c>
      <c r="AV157" s="12" t="s">
        <v>85</v>
      </c>
      <c r="AW157" s="12" t="s">
        <v>36</v>
      </c>
      <c r="AX157" s="12" t="s">
        <v>83</v>
      </c>
      <c r="AY157" s="245" t="s">
        <v>199</v>
      </c>
    </row>
    <row r="158" s="1" customFormat="1" ht="16.5" customHeight="1">
      <c r="B158" s="37"/>
      <c r="C158" s="263" t="s">
        <v>389</v>
      </c>
      <c r="D158" s="263" t="s">
        <v>774</v>
      </c>
      <c r="E158" s="264" t="s">
        <v>846</v>
      </c>
      <c r="F158" s="265" t="s">
        <v>847</v>
      </c>
      <c r="G158" s="266" t="s">
        <v>204</v>
      </c>
      <c r="H158" s="267">
        <v>968.59000000000003</v>
      </c>
      <c r="I158" s="268"/>
      <c r="J158" s="269">
        <f>ROUND(I158*H158,2)</f>
        <v>0</v>
      </c>
      <c r="K158" s="265" t="s">
        <v>205</v>
      </c>
      <c r="L158" s="270"/>
      <c r="M158" s="271" t="s">
        <v>30</v>
      </c>
      <c r="N158" s="272" t="s">
        <v>46</v>
      </c>
      <c r="O158" s="82"/>
      <c r="P158" s="227">
        <f>O158*H158</f>
        <v>0</v>
      </c>
      <c r="Q158" s="227">
        <v>0.13100000000000001</v>
      </c>
      <c r="R158" s="227">
        <f>Q158*H158</f>
        <v>126.88529000000001</v>
      </c>
      <c r="S158" s="227">
        <v>0</v>
      </c>
      <c r="T158" s="228">
        <f>S158*H158</f>
        <v>0</v>
      </c>
      <c r="AR158" s="229" t="s">
        <v>263</v>
      </c>
      <c r="AT158" s="229" t="s">
        <v>774</v>
      </c>
      <c r="AU158" s="229" t="s">
        <v>85</v>
      </c>
      <c r="AY158" s="16" t="s">
        <v>199</v>
      </c>
      <c r="BE158" s="230">
        <f>IF(N158="základní",J158,0)</f>
        <v>0</v>
      </c>
      <c r="BF158" s="230">
        <f>IF(N158="snížená",J158,0)</f>
        <v>0</v>
      </c>
      <c r="BG158" s="230">
        <f>IF(N158="zákl. přenesená",J158,0)</f>
        <v>0</v>
      </c>
      <c r="BH158" s="230">
        <f>IF(N158="sníž. přenesená",J158,0)</f>
        <v>0</v>
      </c>
      <c r="BI158" s="230">
        <f>IF(N158="nulová",J158,0)</f>
        <v>0</v>
      </c>
      <c r="BJ158" s="16" t="s">
        <v>83</v>
      </c>
      <c r="BK158" s="230">
        <f>ROUND(I158*H158,2)</f>
        <v>0</v>
      </c>
      <c r="BL158" s="16" t="s">
        <v>206</v>
      </c>
      <c r="BM158" s="229" t="s">
        <v>848</v>
      </c>
    </row>
    <row r="159" s="1" customFormat="1">
      <c r="B159" s="37"/>
      <c r="C159" s="38"/>
      <c r="D159" s="231" t="s">
        <v>208</v>
      </c>
      <c r="E159" s="38"/>
      <c r="F159" s="232" t="s">
        <v>847</v>
      </c>
      <c r="G159" s="38"/>
      <c r="H159" s="38"/>
      <c r="I159" s="144"/>
      <c r="J159" s="38"/>
      <c r="K159" s="38"/>
      <c r="L159" s="42"/>
      <c r="M159" s="233"/>
      <c r="N159" s="82"/>
      <c r="O159" s="82"/>
      <c r="P159" s="82"/>
      <c r="Q159" s="82"/>
      <c r="R159" s="82"/>
      <c r="S159" s="82"/>
      <c r="T159" s="83"/>
      <c r="AT159" s="16" t="s">
        <v>208</v>
      </c>
      <c r="AU159" s="16" t="s">
        <v>85</v>
      </c>
    </row>
    <row r="160" s="1" customFormat="1" ht="16.5" customHeight="1">
      <c r="B160" s="37"/>
      <c r="C160" s="263" t="s">
        <v>394</v>
      </c>
      <c r="D160" s="263" t="s">
        <v>774</v>
      </c>
      <c r="E160" s="264" t="s">
        <v>849</v>
      </c>
      <c r="F160" s="265" t="s">
        <v>850</v>
      </c>
      <c r="G160" s="266" t="s">
        <v>204</v>
      </c>
      <c r="H160" s="267">
        <v>17.510000000000002</v>
      </c>
      <c r="I160" s="268"/>
      <c r="J160" s="269">
        <f>ROUND(I160*H160,2)</f>
        <v>0</v>
      </c>
      <c r="K160" s="265" t="s">
        <v>205</v>
      </c>
      <c r="L160" s="270"/>
      <c r="M160" s="271" t="s">
        <v>30</v>
      </c>
      <c r="N160" s="272" t="s">
        <v>46</v>
      </c>
      <c r="O160" s="82"/>
      <c r="P160" s="227">
        <f>O160*H160</f>
        <v>0</v>
      </c>
      <c r="Q160" s="227">
        <v>0.13100000000000001</v>
      </c>
      <c r="R160" s="227">
        <f>Q160*H160</f>
        <v>2.2938100000000001</v>
      </c>
      <c r="S160" s="227">
        <v>0</v>
      </c>
      <c r="T160" s="228">
        <f>S160*H160</f>
        <v>0</v>
      </c>
      <c r="AR160" s="229" t="s">
        <v>263</v>
      </c>
      <c r="AT160" s="229" t="s">
        <v>774</v>
      </c>
      <c r="AU160" s="229" t="s">
        <v>85</v>
      </c>
      <c r="AY160" s="16" t="s">
        <v>199</v>
      </c>
      <c r="BE160" s="230">
        <f>IF(N160="základní",J160,0)</f>
        <v>0</v>
      </c>
      <c r="BF160" s="230">
        <f>IF(N160="snížená",J160,0)</f>
        <v>0</v>
      </c>
      <c r="BG160" s="230">
        <f>IF(N160="zákl. přenesená",J160,0)</f>
        <v>0</v>
      </c>
      <c r="BH160" s="230">
        <f>IF(N160="sníž. přenesená",J160,0)</f>
        <v>0</v>
      </c>
      <c r="BI160" s="230">
        <f>IF(N160="nulová",J160,0)</f>
        <v>0</v>
      </c>
      <c r="BJ160" s="16" t="s">
        <v>83</v>
      </c>
      <c r="BK160" s="230">
        <f>ROUND(I160*H160,2)</f>
        <v>0</v>
      </c>
      <c r="BL160" s="16" t="s">
        <v>206</v>
      </c>
      <c r="BM160" s="229" t="s">
        <v>851</v>
      </c>
    </row>
    <row r="161" s="1" customFormat="1">
      <c r="B161" s="37"/>
      <c r="C161" s="38"/>
      <c r="D161" s="231" t="s">
        <v>208</v>
      </c>
      <c r="E161" s="38"/>
      <c r="F161" s="232" t="s">
        <v>850</v>
      </c>
      <c r="G161" s="38"/>
      <c r="H161" s="38"/>
      <c r="I161" s="144"/>
      <c r="J161" s="38"/>
      <c r="K161" s="38"/>
      <c r="L161" s="42"/>
      <c r="M161" s="233"/>
      <c r="N161" s="82"/>
      <c r="O161" s="82"/>
      <c r="P161" s="82"/>
      <c r="Q161" s="82"/>
      <c r="R161" s="82"/>
      <c r="S161" s="82"/>
      <c r="T161" s="83"/>
      <c r="AT161" s="16" t="s">
        <v>208</v>
      </c>
      <c r="AU161" s="16" t="s">
        <v>85</v>
      </c>
    </row>
    <row r="162" s="1" customFormat="1" ht="16.5" customHeight="1">
      <c r="B162" s="37"/>
      <c r="C162" s="218" t="s">
        <v>401</v>
      </c>
      <c r="D162" s="218" t="s">
        <v>201</v>
      </c>
      <c r="E162" s="219" t="s">
        <v>852</v>
      </c>
      <c r="F162" s="220" t="s">
        <v>853</v>
      </c>
      <c r="G162" s="221" t="s">
        <v>204</v>
      </c>
      <c r="H162" s="222">
        <v>275</v>
      </c>
      <c r="I162" s="223"/>
      <c r="J162" s="224">
        <f>ROUND(I162*H162,2)</f>
        <v>0</v>
      </c>
      <c r="K162" s="220" t="s">
        <v>205</v>
      </c>
      <c r="L162" s="42"/>
      <c r="M162" s="225" t="s">
        <v>30</v>
      </c>
      <c r="N162" s="226" t="s">
        <v>46</v>
      </c>
      <c r="O162" s="82"/>
      <c r="P162" s="227">
        <f>O162*H162</f>
        <v>0</v>
      </c>
      <c r="Q162" s="227">
        <v>0.10362</v>
      </c>
      <c r="R162" s="227">
        <f>Q162*H162</f>
        <v>28.4955</v>
      </c>
      <c r="S162" s="227">
        <v>0</v>
      </c>
      <c r="T162" s="228">
        <f>S162*H162</f>
        <v>0</v>
      </c>
      <c r="AR162" s="229" t="s">
        <v>206</v>
      </c>
      <c r="AT162" s="229" t="s">
        <v>201</v>
      </c>
      <c r="AU162" s="229" t="s">
        <v>85</v>
      </c>
      <c r="AY162" s="16" t="s">
        <v>199</v>
      </c>
      <c r="BE162" s="230">
        <f>IF(N162="základní",J162,0)</f>
        <v>0</v>
      </c>
      <c r="BF162" s="230">
        <f>IF(N162="snížená",J162,0)</f>
        <v>0</v>
      </c>
      <c r="BG162" s="230">
        <f>IF(N162="zákl. přenesená",J162,0)</f>
        <v>0</v>
      </c>
      <c r="BH162" s="230">
        <f>IF(N162="sníž. přenesená",J162,0)</f>
        <v>0</v>
      </c>
      <c r="BI162" s="230">
        <f>IF(N162="nulová",J162,0)</f>
        <v>0</v>
      </c>
      <c r="BJ162" s="16" t="s">
        <v>83</v>
      </c>
      <c r="BK162" s="230">
        <f>ROUND(I162*H162,2)</f>
        <v>0</v>
      </c>
      <c r="BL162" s="16" t="s">
        <v>206</v>
      </c>
      <c r="BM162" s="229" t="s">
        <v>854</v>
      </c>
    </row>
    <row r="163" s="1" customFormat="1">
      <c r="B163" s="37"/>
      <c r="C163" s="38"/>
      <c r="D163" s="231" t="s">
        <v>208</v>
      </c>
      <c r="E163" s="38"/>
      <c r="F163" s="232" t="s">
        <v>855</v>
      </c>
      <c r="G163" s="38"/>
      <c r="H163" s="38"/>
      <c r="I163" s="144"/>
      <c r="J163" s="38"/>
      <c r="K163" s="38"/>
      <c r="L163" s="42"/>
      <c r="M163" s="233"/>
      <c r="N163" s="82"/>
      <c r="O163" s="82"/>
      <c r="P163" s="82"/>
      <c r="Q163" s="82"/>
      <c r="R163" s="82"/>
      <c r="S163" s="82"/>
      <c r="T163" s="83"/>
      <c r="AT163" s="16" t="s">
        <v>208</v>
      </c>
      <c r="AU163" s="16" t="s">
        <v>85</v>
      </c>
    </row>
    <row r="164" s="1" customFormat="1">
      <c r="B164" s="37"/>
      <c r="C164" s="38"/>
      <c r="D164" s="231" t="s">
        <v>210</v>
      </c>
      <c r="E164" s="38"/>
      <c r="F164" s="234" t="s">
        <v>856</v>
      </c>
      <c r="G164" s="38"/>
      <c r="H164" s="38"/>
      <c r="I164" s="144"/>
      <c r="J164" s="38"/>
      <c r="K164" s="38"/>
      <c r="L164" s="42"/>
      <c r="M164" s="233"/>
      <c r="N164" s="82"/>
      <c r="O164" s="82"/>
      <c r="P164" s="82"/>
      <c r="Q164" s="82"/>
      <c r="R164" s="82"/>
      <c r="S164" s="82"/>
      <c r="T164" s="83"/>
      <c r="AT164" s="16" t="s">
        <v>210</v>
      </c>
      <c r="AU164" s="16" t="s">
        <v>85</v>
      </c>
    </row>
    <row r="165" s="12" customFormat="1">
      <c r="B165" s="235"/>
      <c r="C165" s="236"/>
      <c r="D165" s="231" t="s">
        <v>214</v>
      </c>
      <c r="E165" s="237" t="s">
        <v>30</v>
      </c>
      <c r="F165" s="238" t="s">
        <v>857</v>
      </c>
      <c r="G165" s="236"/>
      <c r="H165" s="239">
        <v>275</v>
      </c>
      <c r="I165" s="240"/>
      <c r="J165" s="236"/>
      <c r="K165" s="236"/>
      <c r="L165" s="241"/>
      <c r="M165" s="242"/>
      <c r="N165" s="243"/>
      <c r="O165" s="243"/>
      <c r="P165" s="243"/>
      <c r="Q165" s="243"/>
      <c r="R165" s="243"/>
      <c r="S165" s="243"/>
      <c r="T165" s="244"/>
      <c r="AT165" s="245" t="s">
        <v>214</v>
      </c>
      <c r="AU165" s="245" t="s">
        <v>85</v>
      </c>
      <c r="AV165" s="12" t="s">
        <v>85</v>
      </c>
      <c r="AW165" s="12" t="s">
        <v>36</v>
      </c>
      <c r="AX165" s="12" t="s">
        <v>83</v>
      </c>
      <c r="AY165" s="245" t="s">
        <v>199</v>
      </c>
    </row>
    <row r="166" s="1" customFormat="1" ht="16.5" customHeight="1">
      <c r="B166" s="37"/>
      <c r="C166" s="263" t="s">
        <v>408</v>
      </c>
      <c r="D166" s="263" t="s">
        <v>774</v>
      </c>
      <c r="E166" s="264" t="s">
        <v>858</v>
      </c>
      <c r="F166" s="265" t="s">
        <v>859</v>
      </c>
      <c r="G166" s="266" t="s">
        <v>204</v>
      </c>
      <c r="H166" s="267">
        <v>216.24000000000001</v>
      </c>
      <c r="I166" s="268"/>
      <c r="J166" s="269">
        <f>ROUND(I166*H166,2)</f>
        <v>0</v>
      </c>
      <c r="K166" s="265" t="s">
        <v>205</v>
      </c>
      <c r="L166" s="270"/>
      <c r="M166" s="271" t="s">
        <v>30</v>
      </c>
      <c r="N166" s="272" t="s">
        <v>46</v>
      </c>
      <c r="O166" s="82"/>
      <c r="P166" s="227">
        <f>O166*H166</f>
        <v>0</v>
      </c>
      <c r="Q166" s="227">
        <v>0.17599999999999999</v>
      </c>
      <c r="R166" s="227">
        <f>Q166*H166</f>
        <v>38.058239999999998</v>
      </c>
      <c r="S166" s="227">
        <v>0</v>
      </c>
      <c r="T166" s="228">
        <f>S166*H166</f>
        <v>0</v>
      </c>
      <c r="AR166" s="229" t="s">
        <v>263</v>
      </c>
      <c r="AT166" s="229" t="s">
        <v>774</v>
      </c>
      <c r="AU166" s="229" t="s">
        <v>85</v>
      </c>
      <c r="AY166" s="16" t="s">
        <v>199</v>
      </c>
      <c r="BE166" s="230">
        <f>IF(N166="základní",J166,0)</f>
        <v>0</v>
      </c>
      <c r="BF166" s="230">
        <f>IF(N166="snížená",J166,0)</f>
        <v>0</v>
      </c>
      <c r="BG166" s="230">
        <f>IF(N166="zákl. přenesená",J166,0)</f>
        <v>0</v>
      </c>
      <c r="BH166" s="230">
        <f>IF(N166="sníž. přenesená",J166,0)</f>
        <v>0</v>
      </c>
      <c r="BI166" s="230">
        <f>IF(N166="nulová",J166,0)</f>
        <v>0</v>
      </c>
      <c r="BJ166" s="16" t="s">
        <v>83</v>
      </c>
      <c r="BK166" s="230">
        <f>ROUND(I166*H166,2)</f>
        <v>0</v>
      </c>
      <c r="BL166" s="16" t="s">
        <v>206</v>
      </c>
      <c r="BM166" s="229" t="s">
        <v>860</v>
      </c>
    </row>
    <row r="167" s="1" customFormat="1">
      <c r="B167" s="37"/>
      <c r="C167" s="38"/>
      <c r="D167" s="231" t="s">
        <v>208</v>
      </c>
      <c r="E167" s="38"/>
      <c r="F167" s="232" t="s">
        <v>859</v>
      </c>
      <c r="G167" s="38"/>
      <c r="H167" s="38"/>
      <c r="I167" s="144"/>
      <c r="J167" s="38"/>
      <c r="K167" s="38"/>
      <c r="L167" s="42"/>
      <c r="M167" s="233"/>
      <c r="N167" s="82"/>
      <c r="O167" s="82"/>
      <c r="P167" s="82"/>
      <c r="Q167" s="82"/>
      <c r="R167" s="82"/>
      <c r="S167" s="82"/>
      <c r="T167" s="83"/>
      <c r="AT167" s="16" t="s">
        <v>208</v>
      </c>
      <c r="AU167" s="16" t="s">
        <v>85</v>
      </c>
    </row>
    <row r="168" s="1" customFormat="1" ht="16.5" customHeight="1">
      <c r="B168" s="37"/>
      <c r="C168" s="263" t="s">
        <v>413</v>
      </c>
      <c r="D168" s="263" t="s">
        <v>774</v>
      </c>
      <c r="E168" s="264" t="s">
        <v>861</v>
      </c>
      <c r="F168" s="265" t="s">
        <v>862</v>
      </c>
      <c r="G168" s="266" t="s">
        <v>204</v>
      </c>
      <c r="H168" s="267">
        <v>64.890000000000001</v>
      </c>
      <c r="I168" s="268"/>
      <c r="J168" s="269">
        <f>ROUND(I168*H168,2)</f>
        <v>0</v>
      </c>
      <c r="K168" s="265" t="s">
        <v>30</v>
      </c>
      <c r="L168" s="270"/>
      <c r="M168" s="271" t="s">
        <v>30</v>
      </c>
      <c r="N168" s="272" t="s">
        <v>46</v>
      </c>
      <c r="O168" s="82"/>
      <c r="P168" s="227">
        <f>O168*H168</f>
        <v>0</v>
      </c>
      <c r="Q168" s="227">
        <v>0.17399999999999999</v>
      </c>
      <c r="R168" s="227">
        <f>Q168*H168</f>
        <v>11.290859999999999</v>
      </c>
      <c r="S168" s="227">
        <v>0</v>
      </c>
      <c r="T168" s="228">
        <f>S168*H168</f>
        <v>0</v>
      </c>
      <c r="AR168" s="229" t="s">
        <v>263</v>
      </c>
      <c r="AT168" s="229" t="s">
        <v>774</v>
      </c>
      <c r="AU168" s="229" t="s">
        <v>85</v>
      </c>
      <c r="AY168" s="16" t="s">
        <v>199</v>
      </c>
      <c r="BE168" s="230">
        <f>IF(N168="základní",J168,0)</f>
        <v>0</v>
      </c>
      <c r="BF168" s="230">
        <f>IF(N168="snížená",J168,0)</f>
        <v>0</v>
      </c>
      <c r="BG168" s="230">
        <f>IF(N168="zákl. přenesená",J168,0)</f>
        <v>0</v>
      </c>
      <c r="BH168" s="230">
        <f>IF(N168="sníž. přenesená",J168,0)</f>
        <v>0</v>
      </c>
      <c r="BI168" s="230">
        <f>IF(N168="nulová",J168,0)</f>
        <v>0</v>
      </c>
      <c r="BJ168" s="16" t="s">
        <v>83</v>
      </c>
      <c r="BK168" s="230">
        <f>ROUND(I168*H168,2)</f>
        <v>0</v>
      </c>
      <c r="BL168" s="16" t="s">
        <v>206</v>
      </c>
      <c r="BM168" s="229" t="s">
        <v>863</v>
      </c>
    </row>
    <row r="169" s="11" customFormat="1" ht="22.8" customHeight="1">
      <c r="B169" s="202"/>
      <c r="C169" s="203"/>
      <c r="D169" s="204" t="s">
        <v>74</v>
      </c>
      <c r="E169" s="216" t="s">
        <v>263</v>
      </c>
      <c r="F169" s="216" t="s">
        <v>864</v>
      </c>
      <c r="G169" s="203"/>
      <c r="H169" s="203"/>
      <c r="I169" s="206"/>
      <c r="J169" s="217">
        <f>BK169</f>
        <v>0</v>
      </c>
      <c r="K169" s="203"/>
      <c r="L169" s="208"/>
      <c r="M169" s="209"/>
      <c r="N169" s="210"/>
      <c r="O169" s="210"/>
      <c r="P169" s="211">
        <f>SUM(P170:P194)</f>
        <v>0</v>
      </c>
      <c r="Q169" s="210"/>
      <c r="R169" s="211">
        <f>SUM(R170:R194)</f>
        <v>2.8718245000000002</v>
      </c>
      <c r="S169" s="210"/>
      <c r="T169" s="212">
        <f>SUM(T170:T194)</f>
        <v>0</v>
      </c>
      <c r="AR169" s="213" t="s">
        <v>83</v>
      </c>
      <c r="AT169" s="214" t="s">
        <v>74</v>
      </c>
      <c r="AU169" s="214" t="s">
        <v>83</v>
      </c>
      <c r="AY169" s="213" t="s">
        <v>199</v>
      </c>
      <c r="BK169" s="215">
        <f>SUM(BK170:BK194)</f>
        <v>0</v>
      </c>
    </row>
    <row r="170" s="1" customFormat="1" ht="16.5" customHeight="1">
      <c r="B170" s="37"/>
      <c r="C170" s="218" t="s">
        <v>420</v>
      </c>
      <c r="D170" s="218" t="s">
        <v>201</v>
      </c>
      <c r="E170" s="219" t="s">
        <v>865</v>
      </c>
      <c r="F170" s="220" t="s">
        <v>866</v>
      </c>
      <c r="G170" s="221" t="s">
        <v>229</v>
      </c>
      <c r="H170" s="222">
        <v>6</v>
      </c>
      <c r="I170" s="223"/>
      <c r="J170" s="224">
        <f>ROUND(I170*H170,2)</f>
        <v>0</v>
      </c>
      <c r="K170" s="220" t="s">
        <v>205</v>
      </c>
      <c r="L170" s="42"/>
      <c r="M170" s="225" t="s">
        <v>30</v>
      </c>
      <c r="N170" s="226" t="s">
        <v>46</v>
      </c>
      <c r="O170" s="82"/>
      <c r="P170" s="227">
        <f>O170*H170</f>
        <v>0</v>
      </c>
      <c r="Q170" s="227">
        <v>6.0000000000000002E-06</v>
      </c>
      <c r="R170" s="227">
        <f>Q170*H170</f>
        <v>3.6000000000000001E-05</v>
      </c>
      <c r="S170" s="227">
        <v>0</v>
      </c>
      <c r="T170" s="228">
        <f>S170*H170</f>
        <v>0</v>
      </c>
      <c r="AR170" s="229" t="s">
        <v>206</v>
      </c>
      <c r="AT170" s="229" t="s">
        <v>201</v>
      </c>
      <c r="AU170" s="229" t="s">
        <v>85</v>
      </c>
      <c r="AY170" s="16" t="s">
        <v>199</v>
      </c>
      <c r="BE170" s="230">
        <f>IF(N170="základní",J170,0)</f>
        <v>0</v>
      </c>
      <c r="BF170" s="230">
        <f>IF(N170="snížená",J170,0)</f>
        <v>0</v>
      </c>
      <c r="BG170" s="230">
        <f>IF(N170="zákl. přenesená",J170,0)</f>
        <v>0</v>
      </c>
      <c r="BH170" s="230">
        <f>IF(N170="sníž. přenesená",J170,0)</f>
        <v>0</v>
      </c>
      <c r="BI170" s="230">
        <f>IF(N170="nulová",J170,0)</f>
        <v>0</v>
      </c>
      <c r="BJ170" s="16" t="s">
        <v>83</v>
      </c>
      <c r="BK170" s="230">
        <f>ROUND(I170*H170,2)</f>
        <v>0</v>
      </c>
      <c r="BL170" s="16" t="s">
        <v>206</v>
      </c>
      <c r="BM170" s="229" t="s">
        <v>867</v>
      </c>
    </row>
    <row r="171" s="1" customFormat="1">
      <c r="B171" s="37"/>
      <c r="C171" s="38"/>
      <c r="D171" s="231" t="s">
        <v>208</v>
      </c>
      <c r="E171" s="38"/>
      <c r="F171" s="232" t="s">
        <v>868</v>
      </c>
      <c r="G171" s="38"/>
      <c r="H171" s="38"/>
      <c r="I171" s="144"/>
      <c r="J171" s="38"/>
      <c r="K171" s="38"/>
      <c r="L171" s="42"/>
      <c r="M171" s="233"/>
      <c r="N171" s="82"/>
      <c r="O171" s="82"/>
      <c r="P171" s="82"/>
      <c r="Q171" s="82"/>
      <c r="R171" s="82"/>
      <c r="S171" s="82"/>
      <c r="T171" s="83"/>
      <c r="AT171" s="16" t="s">
        <v>208</v>
      </c>
      <c r="AU171" s="16" t="s">
        <v>85</v>
      </c>
    </row>
    <row r="172" s="1" customFormat="1">
      <c r="B172" s="37"/>
      <c r="C172" s="38"/>
      <c r="D172" s="231" t="s">
        <v>210</v>
      </c>
      <c r="E172" s="38"/>
      <c r="F172" s="234" t="s">
        <v>869</v>
      </c>
      <c r="G172" s="38"/>
      <c r="H172" s="38"/>
      <c r="I172" s="144"/>
      <c r="J172" s="38"/>
      <c r="K172" s="38"/>
      <c r="L172" s="42"/>
      <c r="M172" s="233"/>
      <c r="N172" s="82"/>
      <c r="O172" s="82"/>
      <c r="P172" s="82"/>
      <c r="Q172" s="82"/>
      <c r="R172" s="82"/>
      <c r="S172" s="82"/>
      <c r="T172" s="83"/>
      <c r="AT172" s="16" t="s">
        <v>210</v>
      </c>
      <c r="AU172" s="16" t="s">
        <v>85</v>
      </c>
    </row>
    <row r="173" s="1" customFormat="1" ht="16.5" customHeight="1">
      <c r="B173" s="37"/>
      <c r="C173" s="263" t="s">
        <v>426</v>
      </c>
      <c r="D173" s="263" t="s">
        <v>774</v>
      </c>
      <c r="E173" s="264" t="s">
        <v>870</v>
      </c>
      <c r="F173" s="265" t="s">
        <v>871</v>
      </c>
      <c r="G173" s="266" t="s">
        <v>229</v>
      </c>
      <c r="H173" s="267">
        <v>6</v>
      </c>
      <c r="I173" s="268"/>
      <c r="J173" s="269">
        <f>ROUND(I173*H173,2)</f>
        <v>0</v>
      </c>
      <c r="K173" s="265" t="s">
        <v>30</v>
      </c>
      <c r="L173" s="270"/>
      <c r="M173" s="271" t="s">
        <v>30</v>
      </c>
      <c r="N173" s="272" t="s">
        <v>46</v>
      </c>
      <c r="O173" s="82"/>
      <c r="P173" s="227">
        <f>O173*H173</f>
        <v>0</v>
      </c>
      <c r="Q173" s="227">
        <v>0.00048000000000000001</v>
      </c>
      <c r="R173" s="227">
        <f>Q173*H173</f>
        <v>0.0028800000000000002</v>
      </c>
      <c r="S173" s="227">
        <v>0</v>
      </c>
      <c r="T173" s="228">
        <f>S173*H173</f>
        <v>0</v>
      </c>
      <c r="AR173" s="229" t="s">
        <v>263</v>
      </c>
      <c r="AT173" s="229" t="s">
        <v>774</v>
      </c>
      <c r="AU173" s="229" t="s">
        <v>85</v>
      </c>
      <c r="AY173" s="16" t="s">
        <v>199</v>
      </c>
      <c r="BE173" s="230">
        <f>IF(N173="základní",J173,0)</f>
        <v>0</v>
      </c>
      <c r="BF173" s="230">
        <f>IF(N173="snížená",J173,0)</f>
        <v>0</v>
      </c>
      <c r="BG173" s="230">
        <f>IF(N173="zákl. přenesená",J173,0)</f>
        <v>0</v>
      </c>
      <c r="BH173" s="230">
        <f>IF(N173="sníž. přenesená",J173,0)</f>
        <v>0</v>
      </c>
      <c r="BI173" s="230">
        <f>IF(N173="nulová",J173,0)</f>
        <v>0</v>
      </c>
      <c r="BJ173" s="16" t="s">
        <v>83</v>
      </c>
      <c r="BK173" s="230">
        <f>ROUND(I173*H173,2)</f>
        <v>0</v>
      </c>
      <c r="BL173" s="16" t="s">
        <v>206</v>
      </c>
      <c r="BM173" s="229" t="s">
        <v>872</v>
      </c>
    </row>
    <row r="174" s="1" customFormat="1" ht="16.5" customHeight="1">
      <c r="B174" s="37"/>
      <c r="C174" s="218" t="s">
        <v>431</v>
      </c>
      <c r="D174" s="218" t="s">
        <v>201</v>
      </c>
      <c r="E174" s="219" t="s">
        <v>873</v>
      </c>
      <c r="F174" s="220" t="s">
        <v>874</v>
      </c>
      <c r="G174" s="221" t="s">
        <v>277</v>
      </c>
      <c r="H174" s="222">
        <v>25</v>
      </c>
      <c r="I174" s="223"/>
      <c r="J174" s="224">
        <f>ROUND(I174*H174,2)</f>
        <v>0</v>
      </c>
      <c r="K174" s="220" t="s">
        <v>205</v>
      </c>
      <c r="L174" s="42"/>
      <c r="M174" s="225" t="s">
        <v>30</v>
      </c>
      <c r="N174" s="226" t="s">
        <v>46</v>
      </c>
      <c r="O174" s="82"/>
      <c r="P174" s="227">
        <f>O174*H174</f>
        <v>0</v>
      </c>
      <c r="Q174" s="227">
        <v>1.75E-06</v>
      </c>
      <c r="R174" s="227">
        <f>Q174*H174</f>
        <v>4.375E-05</v>
      </c>
      <c r="S174" s="227">
        <v>0</v>
      </c>
      <c r="T174" s="228">
        <f>S174*H174</f>
        <v>0</v>
      </c>
      <c r="AR174" s="229" t="s">
        <v>206</v>
      </c>
      <c r="AT174" s="229" t="s">
        <v>201</v>
      </c>
      <c r="AU174" s="229" t="s">
        <v>85</v>
      </c>
      <c r="AY174" s="16" t="s">
        <v>199</v>
      </c>
      <c r="BE174" s="230">
        <f>IF(N174="základní",J174,0)</f>
        <v>0</v>
      </c>
      <c r="BF174" s="230">
        <f>IF(N174="snížená",J174,0)</f>
        <v>0</v>
      </c>
      <c r="BG174" s="230">
        <f>IF(N174="zákl. přenesená",J174,0)</f>
        <v>0</v>
      </c>
      <c r="BH174" s="230">
        <f>IF(N174="sníž. přenesená",J174,0)</f>
        <v>0</v>
      </c>
      <c r="BI174" s="230">
        <f>IF(N174="nulová",J174,0)</f>
        <v>0</v>
      </c>
      <c r="BJ174" s="16" t="s">
        <v>83</v>
      </c>
      <c r="BK174" s="230">
        <f>ROUND(I174*H174,2)</f>
        <v>0</v>
      </c>
      <c r="BL174" s="16" t="s">
        <v>206</v>
      </c>
      <c r="BM174" s="229" t="s">
        <v>875</v>
      </c>
    </row>
    <row r="175" s="1" customFormat="1">
      <c r="B175" s="37"/>
      <c r="C175" s="38"/>
      <c r="D175" s="231" t="s">
        <v>208</v>
      </c>
      <c r="E175" s="38"/>
      <c r="F175" s="232" t="s">
        <v>876</v>
      </c>
      <c r="G175" s="38"/>
      <c r="H175" s="38"/>
      <c r="I175" s="144"/>
      <c r="J175" s="38"/>
      <c r="K175" s="38"/>
      <c r="L175" s="42"/>
      <c r="M175" s="233"/>
      <c r="N175" s="82"/>
      <c r="O175" s="82"/>
      <c r="P175" s="82"/>
      <c r="Q175" s="82"/>
      <c r="R175" s="82"/>
      <c r="S175" s="82"/>
      <c r="T175" s="83"/>
      <c r="AT175" s="16" t="s">
        <v>208</v>
      </c>
      <c r="AU175" s="16" t="s">
        <v>85</v>
      </c>
    </row>
    <row r="176" s="1" customFormat="1">
      <c r="B176" s="37"/>
      <c r="C176" s="38"/>
      <c r="D176" s="231" t="s">
        <v>210</v>
      </c>
      <c r="E176" s="38"/>
      <c r="F176" s="234" t="s">
        <v>877</v>
      </c>
      <c r="G176" s="38"/>
      <c r="H176" s="38"/>
      <c r="I176" s="144"/>
      <c r="J176" s="38"/>
      <c r="K176" s="38"/>
      <c r="L176" s="42"/>
      <c r="M176" s="233"/>
      <c r="N176" s="82"/>
      <c r="O176" s="82"/>
      <c r="P176" s="82"/>
      <c r="Q176" s="82"/>
      <c r="R176" s="82"/>
      <c r="S176" s="82"/>
      <c r="T176" s="83"/>
      <c r="AT176" s="16" t="s">
        <v>210</v>
      </c>
      <c r="AU176" s="16" t="s">
        <v>85</v>
      </c>
    </row>
    <row r="177" s="1" customFormat="1" ht="16.5" customHeight="1">
      <c r="B177" s="37"/>
      <c r="C177" s="263" t="s">
        <v>436</v>
      </c>
      <c r="D177" s="263" t="s">
        <v>774</v>
      </c>
      <c r="E177" s="264" t="s">
        <v>878</v>
      </c>
      <c r="F177" s="265" t="s">
        <v>879</v>
      </c>
      <c r="G177" s="266" t="s">
        <v>277</v>
      </c>
      <c r="H177" s="267">
        <v>20</v>
      </c>
      <c r="I177" s="268"/>
      <c r="J177" s="269">
        <f>ROUND(I177*H177,2)</f>
        <v>0</v>
      </c>
      <c r="K177" s="265" t="s">
        <v>205</v>
      </c>
      <c r="L177" s="270"/>
      <c r="M177" s="271" t="s">
        <v>30</v>
      </c>
      <c r="N177" s="272" t="s">
        <v>46</v>
      </c>
      <c r="O177" s="82"/>
      <c r="P177" s="227">
        <f>O177*H177</f>
        <v>0</v>
      </c>
      <c r="Q177" s="227">
        <v>0.00020000000000000001</v>
      </c>
      <c r="R177" s="227">
        <f>Q177*H177</f>
        <v>0.0040000000000000001</v>
      </c>
      <c r="S177" s="227">
        <v>0</v>
      </c>
      <c r="T177" s="228">
        <f>S177*H177</f>
        <v>0</v>
      </c>
      <c r="AR177" s="229" t="s">
        <v>263</v>
      </c>
      <c r="AT177" s="229" t="s">
        <v>774</v>
      </c>
      <c r="AU177" s="229" t="s">
        <v>85</v>
      </c>
      <c r="AY177" s="16" t="s">
        <v>199</v>
      </c>
      <c r="BE177" s="230">
        <f>IF(N177="základní",J177,0)</f>
        <v>0</v>
      </c>
      <c r="BF177" s="230">
        <f>IF(N177="snížená",J177,0)</f>
        <v>0</v>
      </c>
      <c r="BG177" s="230">
        <f>IF(N177="zákl. přenesená",J177,0)</f>
        <v>0</v>
      </c>
      <c r="BH177" s="230">
        <f>IF(N177="sníž. přenesená",J177,0)</f>
        <v>0</v>
      </c>
      <c r="BI177" s="230">
        <f>IF(N177="nulová",J177,0)</f>
        <v>0</v>
      </c>
      <c r="BJ177" s="16" t="s">
        <v>83</v>
      </c>
      <c r="BK177" s="230">
        <f>ROUND(I177*H177,2)</f>
        <v>0</v>
      </c>
      <c r="BL177" s="16" t="s">
        <v>206</v>
      </c>
      <c r="BM177" s="229" t="s">
        <v>880</v>
      </c>
    </row>
    <row r="178" s="1" customFormat="1">
      <c r="B178" s="37"/>
      <c r="C178" s="38"/>
      <c r="D178" s="231" t="s">
        <v>208</v>
      </c>
      <c r="E178" s="38"/>
      <c r="F178" s="232" t="s">
        <v>879</v>
      </c>
      <c r="G178" s="38"/>
      <c r="H178" s="38"/>
      <c r="I178" s="144"/>
      <c r="J178" s="38"/>
      <c r="K178" s="38"/>
      <c r="L178" s="42"/>
      <c r="M178" s="233"/>
      <c r="N178" s="82"/>
      <c r="O178" s="82"/>
      <c r="P178" s="82"/>
      <c r="Q178" s="82"/>
      <c r="R178" s="82"/>
      <c r="S178" s="82"/>
      <c r="T178" s="83"/>
      <c r="AT178" s="16" t="s">
        <v>208</v>
      </c>
      <c r="AU178" s="16" t="s">
        <v>85</v>
      </c>
    </row>
    <row r="179" s="1" customFormat="1" ht="16.5" customHeight="1">
      <c r="B179" s="37"/>
      <c r="C179" s="263" t="s">
        <v>441</v>
      </c>
      <c r="D179" s="263" t="s">
        <v>774</v>
      </c>
      <c r="E179" s="264" t="s">
        <v>881</v>
      </c>
      <c r="F179" s="265" t="s">
        <v>882</v>
      </c>
      <c r="G179" s="266" t="s">
        <v>277</v>
      </c>
      <c r="H179" s="267">
        <v>5</v>
      </c>
      <c r="I179" s="268"/>
      <c r="J179" s="269">
        <f>ROUND(I179*H179,2)</f>
        <v>0</v>
      </c>
      <c r="K179" s="265" t="s">
        <v>205</v>
      </c>
      <c r="L179" s="270"/>
      <c r="M179" s="271" t="s">
        <v>30</v>
      </c>
      <c r="N179" s="272" t="s">
        <v>46</v>
      </c>
      <c r="O179" s="82"/>
      <c r="P179" s="227">
        <f>O179*H179</f>
        <v>0</v>
      </c>
      <c r="Q179" s="227">
        <v>0.00025999999999999998</v>
      </c>
      <c r="R179" s="227">
        <f>Q179*H179</f>
        <v>0.0012999999999999999</v>
      </c>
      <c r="S179" s="227">
        <v>0</v>
      </c>
      <c r="T179" s="228">
        <f>S179*H179</f>
        <v>0</v>
      </c>
      <c r="AR179" s="229" t="s">
        <v>263</v>
      </c>
      <c r="AT179" s="229" t="s">
        <v>774</v>
      </c>
      <c r="AU179" s="229" t="s">
        <v>85</v>
      </c>
      <c r="AY179" s="16" t="s">
        <v>199</v>
      </c>
      <c r="BE179" s="230">
        <f>IF(N179="základní",J179,0)</f>
        <v>0</v>
      </c>
      <c r="BF179" s="230">
        <f>IF(N179="snížená",J179,0)</f>
        <v>0</v>
      </c>
      <c r="BG179" s="230">
        <f>IF(N179="zákl. přenesená",J179,0)</f>
        <v>0</v>
      </c>
      <c r="BH179" s="230">
        <f>IF(N179="sníž. přenesená",J179,0)</f>
        <v>0</v>
      </c>
      <c r="BI179" s="230">
        <f>IF(N179="nulová",J179,0)</f>
        <v>0</v>
      </c>
      <c r="BJ179" s="16" t="s">
        <v>83</v>
      </c>
      <c r="BK179" s="230">
        <f>ROUND(I179*H179,2)</f>
        <v>0</v>
      </c>
      <c r="BL179" s="16" t="s">
        <v>206</v>
      </c>
      <c r="BM179" s="229" t="s">
        <v>883</v>
      </c>
    </row>
    <row r="180" s="1" customFormat="1">
      <c r="B180" s="37"/>
      <c r="C180" s="38"/>
      <c r="D180" s="231" t="s">
        <v>208</v>
      </c>
      <c r="E180" s="38"/>
      <c r="F180" s="232" t="s">
        <v>882</v>
      </c>
      <c r="G180" s="38"/>
      <c r="H180" s="38"/>
      <c r="I180" s="144"/>
      <c r="J180" s="38"/>
      <c r="K180" s="38"/>
      <c r="L180" s="42"/>
      <c r="M180" s="233"/>
      <c r="N180" s="82"/>
      <c r="O180" s="82"/>
      <c r="P180" s="82"/>
      <c r="Q180" s="82"/>
      <c r="R180" s="82"/>
      <c r="S180" s="82"/>
      <c r="T180" s="83"/>
      <c r="AT180" s="16" t="s">
        <v>208</v>
      </c>
      <c r="AU180" s="16" t="s">
        <v>85</v>
      </c>
    </row>
    <row r="181" s="1" customFormat="1" ht="16.5" customHeight="1">
      <c r="B181" s="37"/>
      <c r="C181" s="218" t="s">
        <v>446</v>
      </c>
      <c r="D181" s="218" t="s">
        <v>201</v>
      </c>
      <c r="E181" s="219" t="s">
        <v>884</v>
      </c>
      <c r="F181" s="220" t="s">
        <v>885</v>
      </c>
      <c r="G181" s="221" t="s">
        <v>277</v>
      </c>
      <c r="H181" s="222">
        <v>6</v>
      </c>
      <c r="I181" s="223"/>
      <c r="J181" s="224">
        <f>ROUND(I181*H181,2)</f>
        <v>0</v>
      </c>
      <c r="K181" s="220" t="s">
        <v>205</v>
      </c>
      <c r="L181" s="42"/>
      <c r="M181" s="225" t="s">
        <v>30</v>
      </c>
      <c r="N181" s="226" t="s">
        <v>46</v>
      </c>
      <c r="O181" s="82"/>
      <c r="P181" s="227">
        <f>O181*H181</f>
        <v>0</v>
      </c>
      <c r="Q181" s="227">
        <v>3.4999999999999999E-06</v>
      </c>
      <c r="R181" s="227">
        <f>Q181*H181</f>
        <v>2.0999999999999999E-05</v>
      </c>
      <c r="S181" s="227">
        <v>0</v>
      </c>
      <c r="T181" s="228">
        <f>S181*H181</f>
        <v>0</v>
      </c>
      <c r="AR181" s="229" t="s">
        <v>206</v>
      </c>
      <c r="AT181" s="229" t="s">
        <v>201</v>
      </c>
      <c r="AU181" s="229" t="s">
        <v>85</v>
      </c>
      <c r="AY181" s="16" t="s">
        <v>199</v>
      </c>
      <c r="BE181" s="230">
        <f>IF(N181="základní",J181,0)</f>
        <v>0</v>
      </c>
      <c r="BF181" s="230">
        <f>IF(N181="snížená",J181,0)</f>
        <v>0</v>
      </c>
      <c r="BG181" s="230">
        <f>IF(N181="zákl. přenesená",J181,0)</f>
        <v>0</v>
      </c>
      <c r="BH181" s="230">
        <f>IF(N181="sníž. přenesená",J181,0)</f>
        <v>0</v>
      </c>
      <c r="BI181" s="230">
        <f>IF(N181="nulová",J181,0)</f>
        <v>0</v>
      </c>
      <c r="BJ181" s="16" t="s">
        <v>83</v>
      </c>
      <c r="BK181" s="230">
        <f>ROUND(I181*H181,2)</f>
        <v>0</v>
      </c>
      <c r="BL181" s="16" t="s">
        <v>206</v>
      </c>
      <c r="BM181" s="229" t="s">
        <v>886</v>
      </c>
    </row>
    <row r="182" s="1" customFormat="1">
      <c r="B182" s="37"/>
      <c r="C182" s="38"/>
      <c r="D182" s="231" t="s">
        <v>208</v>
      </c>
      <c r="E182" s="38"/>
      <c r="F182" s="232" t="s">
        <v>887</v>
      </c>
      <c r="G182" s="38"/>
      <c r="H182" s="38"/>
      <c r="I182" s="144"/>
      <c r="J182" s="38"/>
      <c r="K182" s="38"/>
      <c r="L182" s="42"/>
      <c r="M182" s="233"/>
      <c r="N182" s="82"/>
      <c r="O182" s="82"/>
      <c r="P182" s="82"/>
      <c r="Q182" s="82"/>
      <c r="R182" s="82"/>
      <c r="S182" s="82"/>
      <c r="T182" s="83"/>
      <c r="AT182" s="16" t="s">
        <v>208</v>
      </c>
      <c r="AU182" s="16" t="s">
        <v>85</v>
      </c>
    </row>
    <row r="183" s="1" customFormat="1">
      <c r="B183" s="37"/>
      <c r="C183" s="38"/>
      <c r="D183" s="231" t="s">
        <v>210</v>
      </c>
      <c r="E183" s="38"/>
      <c r="F183" s="234" t="s">
        <v>877</v>
      </c>
      <c r="G183" s="38"/>
      <c r="H183" s="38"/>
      <c r="I183" s="144"/>
      <c r="J183" s="38"/>
      <c r="K183" s="38"/>
      <c r="L183" s="42"/>
      <c r="M183" s="233"/>
      <c r="N183" s="82"/>
      <c r="O183" s="82"/>
      <c r="P183" s="82"/>
      <c r="Q183" s="82"/>
      <c r="R183" s="82"/>
      <c r="S183" s="82"/>
      <c r="T183" s="83"/>
      <c r="AT183" s="16" t="s">
        <v>210</v>
      </c>
      <c r="AU183" s="16" t="s">
        <v>85</v>
      </c>
    </row>
    <row r="184" s="1" customFormat="1" ht="16.5" customHeight="1">
      <c r="B184" s="37"/>
      <c r="C184" s="263" t="s">
        <v>451</v>
      </c>
      <c r="D184" s="263" t="s">
        <v>774</v>
      </c>
      <c r="E184" s="264" t="s">
        <v>888</v>
      </c>
      <c r="F184" s="265" t="s">
        <v>889</v>
      </c>
      <c r="G184" s="266" t="s">
        <v>277</v>
      </c>
      <c r="H184" s="267">
        <v>6</v>
      </c>
      <c r="I184" s="268"/>
      <c r="J184" s="269">
        <f>ROUND(I184*H184,2)</f>
        <v>0</v>
      </c>
      <c r="K184" s="265" t="s">
        <v>205</v>
      </c>
      <c r="L184" s="270"/>
      <c r="M184" s="271" t="s">
        <v>30</v>
      </c>
      <c r="N184" s="272" t="s">
        <v>46</v>
      </c>
      <c r="O184" s="82"/>
      <c r="P184" s="227">
        <f>O184*H184</f>
        <v>0</v>
      </c>
      <c r="Q184" s="227">
        <v>0.00035</v>
      </c>
      <c r="R184" s="227">
        <f>Q184*H184</f>
        <v>0.0020999999999999999</v>
      </c>
      <c r="S184" s="227">
        <v>0</v>
      </c>
      <c r="T184" s="228">
        <f>S184*H184</f>
        <v>0</v>
      </c>
      <c r="AR184" s="229" t="s">
        <v>263</v>
      </c>
      <c r="AT184" s="229" t="s">
        <v>774</v>
      </c>
      <c r="AU184" s="229" t="s">
        <v>85</v>
      </c>
      <c r="AY184" s="16" t="s">
        <v>199</v>
      </c>
      <c r="BE184" s="230">
        <f>IF(N184="základní",J184,0)</f>
        <v>0</v>
      </c>
      <c r="BF184" s="230">
        <f>IF(N184="snížená",J184,0)</f>
        <v>0</v>
      </c>
      <c r="BG184" s="230">
        <f>IF(N184="zákl. přenesená",J184,0)</f>
        <v>0</v>
      </c>
      <c r="BH184" s="230">
        <f>IF(N184="sníž. přenesená",J184,0)</f>
        <v>0</v>
      </c>
      <c r="BI184" s="230">
        <f>IF(N184="nulová",J184,0)</f>
        <v>0</v>
      </c>
      <c r="BJ184" s="16" t="s">
        <v>83</v>
      </c>
      <c r="BK184" s="230">
        <f>ROUND(I184*H184,2)</f>
        <v>0</v>
      </c>
      <c r="BL184" s="16" t="s">
        <v>206</v>
      </c>
      <c r="BM184" s="229" t="s">
        <v>890</v>
      </c>
    </row>
    <row r="185" s="1" customFormat="1">
      <c r="B185" s="37"/>
      <c r="C185" s="38"/>
      <c r="D185" s="231" t="s">
        <v>208</v>
      </c>
      <c r="E185" s="38"/>
      <c r="F185" s="232" t="s">
        <v>889</v>
      </c>
      <c r="G185" s="38"/>
      <c r="H185" s="38"/>
      <c r="I185" s="144"/>
      <c r="J185" s="38"/>
      <c r="K185" s="38"/>
      <c r="L185" s="42"/>
      <c r="M185" s="233"/>
      <c r="N185" s="82"/>
      <c r="O185" s="82"/>
      <c r="P185" s="82"/>
      <c r="Q185" s="82"/>
      <c r="R185" s="82"/>
      <c r="S185" s="82"/>
      <c r="T185" s="83"/>
      <c r="AT185" s="16" t="s">
        <v>208</v>
      </c>
      <c r="AU185" s="16" t="s">
        <v>85</v>
      </c>
    </row>
    <row r="186" s="1" customFormat="1" ht="16.5" customHeight="1">
      <c r="B186" s="37"/>
      <c r="C186" s="218" t="s">
        <v>456</v>
      </c>
      <c r="D186" s="218" t="s">
        <v>201</v>
      </c>
      <c r="E186" s="219" t="s">
        <v>891</v>
      </c>
      <c r="F186" s="220" t="s">
        <v>892</v>
      </c>
      <c r="G186" s="221" t="s">
        <v>277</v>
      </c>
      <c r="H186" s="222">
        <v>31</v>
      </c>
      <c r="I186" s="223"/>
      <c r="J186" s="224">
        <f>ROUND(I186*H186,2)</f>
        <v>0</v>
      </c>
      <c r="K186" s="220" t="s">
        <v>205</v>
      </c>
      <c r="L186" s="42"/>
      <c r="M186" s="225" t="s">
        <v>30</v>
      </c>
      <c r="N186" s="226" t="s">
        <v>46</v>
      </c>
      <c r="O186" s="82"/>
      <c r="P186" s="227">
        <f>O186*H186</f>
        <v>0</v>
      </c>
      <c r="Q186" s="227">
        <v>0.01081825</v>
      </c>
      <c r="R186" s="227">
        <f>Q186*H186</f>
        <v>0.33536575000000002</v>
      </c>
      <c r="S186" s="227">
        <v>0</v>
      </c>
      <c r="T186" s="228">
        <f>S186*H186</f>
        <v>0</v>
      </c>
      <c r="AR186" s="229" t="s">
        <v>206</v>
      </c>
      <c r="AT186" s="229" t="s">
        <v>201</v>
      </c>
      <c r="AU186" s="229" t="s">
        <v>85</v>
      </c>
      <c r="AY186" s="16" t="s">
        <v>199</v>
      </c>
      <c r="BE186" s="230">
        <f>IF(N186="základní",J186,0)</f>
        <v>0</v>
      </c>
      <c r="BF186" s="230">
        <f>IF(N186="snížená",J186,0)</f>
        <v>0</v>
      </c>
      <c r="BG186" s="230">
        <f>IF(N186="zákl. přenesená",J186,0)</f>
        <v>0</v>
      </c>
      <c r="BH186" s="230">
        <f>IF(N186="sníž. přenesená",J186,0)</f>
        <v>0</v>
      </c>
      <c r="BI186" s="230">
        <f>IF(N186="nulová",J186,0)</f>
        <v>0</v>
      </c>
      <c r="BJ186" s="16" t="s">
        <v>83</v>
      </c>
      <c r="BK186" s="230">
        <f>ROUND(I186*H186,2)</f>
        <v>0</v>
      </c>
      <c r="BL186" s="16" t="s">
        <v>206</v>
      </c>
      <c r="BM186" s="229" t="s">
        <v>893</v>
      </c>
    </row>
    <row r="187" s="1" customFormat="1">
      <c r="B187" s="37"/>
      <c r="C187" s="38"/>
      <c r="D187" s="231" t="s">
        <v>208</v>
      </c>
      <c r="E187" s="38"/>
      <c r="F187" s="232" t="s">
        <v>894</v>
      </c>
      <c r="G187" s="38"/>
      <c r="H187" s="38"/>
      <c r="I187" s="144"/>
      <c r="J187" s="38"/>
      <c r="K187" s="38"/>
      <c r="L187" s="42"/>
      <c r="M187" s="233"/>
      <c r="N187" s="82"/>
      <c r="O187" s="82"/>
      <c r="P187" s="82"/>
      <c r="Q187" s="82"/>
      <c r="R187" s="82"/>
      <c r="S187" s="82"/>
      <c r="T187" s="83"/>
      <c r="AT187" s="16" t="s">
        <v>208</v>
      </c>
      <c r="AU187" s="16" t="s">
        <v>85</v>
      </c>
    </row>
    <row r="188" s="1" customFormat="1">
      <c r="B188" s="37"/>
      <c r="C188" s="38"/>
      <c r="D188" s="231" t="s">
        <v>210</v>
      </c>
      <c r="E188" s="38"/>
      <c r="F188" s="234" t="s">
        <v>895</v>
      </c>
      <c r="G188" s="38"/>
      <c r="H188" s="38"/>
      <c r="I188" s="144"/>
      <c r="J188" s="38"/>
      <c r="K188" s="38"/>
      <c r="L188" s="42"/>
      <c r="M188" s="233"/>
      <c r="N188" s="82"/>
      <c r="O188" s="82"/>
      <c r="P188" s="82"/>
      <c r="Q188" s="82"/>
      <c r="R188" s="82"/>
      <c r="S188" s="82"/>
      <c r="T188" s="83"/>
      <c r="AT188" s="16" t="s">
        <v>210</v>
      </c>
      <c r="AU188" s="16" t="s">
        <v>85</v>
      </c>
    </row>
    <row r="189" s="1" customFormat="1" ht="16.5" customHeight="1">
      <c r="B189" s="37"/>
      <c r="C189" s="218" t="s">
        <v>461</v>
      </c>
      <c r="D189" s="218" t="s">
        <v>201</v>
      </c>
      <c r="E189" s="219" t="s">
        <v>896</v>
      </c>
      <c r="F189" s="220" t="s">
        <v>897</v>
      </c>
      <c r="G189" s="221" t="s">
        <v>277</v>
      </c>
      <c r="H189" s="222">
        <v>31</v>
      </c>
      <c r="I189" s="223"/>
      <c r="J189" s="224">
        <f>ROUND(I189*H189,2)</f>
        <v>0</v>
      </c>
      <c r="K189" s="220" t="s">
        <v>205</v>
      </c>
      <c r="L189" s="42"/>
      <c r="M189" s="225" t="s">
        <v>30</v>
      </c>
      <c r="N189" s="226" t="s">
        <v>46</v>
      </c>
      <c r="O189" s="82"/>
      <c r="P189" s="227">
        <f>O189*H189</f>
        <v>0</v>
      </c>
      <c r="Q189" s="227">
        <v>0.054337999999999997</v>
      </c>
      <c r="R189" s="227">
        <f>Q189*H189</f>
        <v>1.6844779999999999</v>
      </c>
      <c r="S189" s="227">
        <v>0</v>
      </c>
      <c r="T189" s="228">
        <f>S189*H189</f>
        <v>0</v>
      </c>
      <c r="AR189" s="229" t="s">
        <v>206</v>
      </c>
      <c r="AT189" s="229" t="s">
        <v>201</v>
      </c>
      <c r="AU189" s="229" t="s">
        <v>85</v>
      </c>
      <c r="AY189" s="16" t="s">
        <v>199</v>
      </c>
      <c r="BE189" s="230">
        <f>IF(N189="základní",J189,0)</f>
        <v>0</v>
      </c>
      <c r="BF189" s="230">
        <f>IF(N189="snížená",J189,0)</f>
        <v>0</v>
      </c>
      <c r="BG189" s="230">
        <f>IF(N189="zákl. přenesená",J189,0)</f>
        <v>0</v>
      </c>
      <c r="BH189" s="230">
        <f>IF(N189="sníž. přenesená",J189,0)</f>
        <v>0</v>
      </c>
      <c r="BI189" s="230">
        <f>IF(N189="nulová",J189,0)</f>
        <v>0</v>
      </c>
      <c r="BJ189" s="16" t="s">
        <v>83</v>
      </c>
      <c r="BK189" s="230">
        <f>ROUND(I189*H189,2)</f>
        <v>0</v>
      </c>
      <c r="BL189" s="16" t="s">
        <v>206</v>
      </c>
      <c r="BM189" s="229" t="s">
        <v>898</v>
      </c>
    </row>
    <row r="190" s="1" customFormat="1">
      <c r="B190" s="37"/>
      <c r="C190" s="38"/>
      <c r="D190" s="231" t="s">
        <v>208</v>
      </c>
      <c r="E190" s="38"/>
      <c r="F190" s="232" t="s">
        <v>899</v>
      </c>
      <c r="G190" s="38"/>
      <c r="H190" s="38"/>
      <c r="I190" s="144"/>
      <c r="J190" s="38"/>
      <c r="K190" s="38"/>
      <c r="L190" s="42"/>
      <c r="M190" s="233"/>
      <c r="N190" s="82"/>
      <c r="O190" s="82"/>
      <c r="P190" s="82"/>
      <c r="Q190" s="82"/>
      <c r="R190" s="82"/>
      <c r="S190" s="82"/>
      <c r="T190" s="83"/>
      <c r="AT190" s="16" t="s">
        <v>208</v>
      </c>
      <c r="AU190" s="16" t="s">
        <v>85</v>
      </c>
    </row>
    <row r="191" s="1" customFormat="1">
      <c r="B191" s="37"/>
      <c r="C191" s="38"/>
      <c r="D191" s="231" t="s">
        <v>210</v>
      </c>
      <c r="E191" s="38"/>
      <c r="F191" s="234" t="s">
        <v>895</v>
      </c>
      <c r="G191" s="38"/>
      <c r="H191" s="38"/>
      <c r="I191" s="144"/>
      <c r="J191" s="38"/>
      <c r="K191" s="38"/>
      <c r="L191" s="42"/>
      <c r="M191" s="233"/>
      <c r="N191" s="82"/>
      <c r="O191" s="82"/>
      <c r="P191" s="82"/>
      <c r="Q191" s="82"/>
      <c r="R191" s="82"/>
      <c r="S191" s="82"/>
      <c r="T191" s="83"/>
      <c r="AT191" s="16" t="s">
        <v>210</v>
      </c>
      <c r="AU191" s="16" t="s">
        <v>85</v>
      </c>
    </row>
    <row r="192" s="1" customFormat="1" ht="16.5" customHeight="1">
      <c r="B192" s="37"/>
      <c r="C192" s="218" t="s">
        <v>466</v>
      </c>
      <c r="D192" s="218" t="s">
        <v>201</v>
      </c>
      <c r="E192" s="219" t="s">
        <v>900</v>
      </c>
      <c r="F192" s="220" t="s">
        <v>901</v>
      </c>
      <c r="G192" s="221" t="s">
        <v>277</v>
      </c>
      <c r="H192" s="222">
        <v>2</v>
      </c>
      <c r="I192" s="223"/>
      <c r="J192" s="224">
        <f>ROUND(I192*H192,2)</f>
        <v>0</v>
      </c>
      <c r="K192" s="220" t="s">
        <v>205</v>
      </c>
      <c r="L192" s="42"/>
      <c r="M192" s="225" t="s">
        <v>30</v>
      </c>
      <c r="N192" s="226" t="s">
        <v>46</v>
      </c>
      <c r="O192" s="82"/>
      <c r="P192" s="227">
        <f>O192*H192</f>
        <v>0</v>
      </c>
      <c r="Q192" s="227">
        <v>0.42080000000000001</v>
      </c>
      <c r="R192" s="227">
        <f>Q192*H192</f>
        <v>0.84160000000000001</v>
      </c>
      <c r="S192" s="227">
        <v>0</v>
      </c>
      <c r="T192" s="228">
        <f>S192*H192</f>
        <v>0</v>
      </c>
      <c r="AR192" s="229" t="s">
        <v>206</v>
      </c>
      <c r="AT192" s="229" t="s">
        <v>201</v>
      </c>
      <c r="AU192" s="229" t="s">
        <v>85</v>
      </c>
      <c r="AY192" s="16" t="s">
        <v>199</v>
      </c>
      <c r="BE192" s="230">
        <f>IF(N192="základní",J192,0)</f>
        <v>0</v>
      </c>
      <c r="BF192" s="230">
        <f>IF(N192="snížená",J192,0)</f>
        <v>0</v>
      </c>
      <c r="BG192" s="230">
        <f>IF(N192="zákl. přenesená",J192,0)</f>
        <v>0</v>
      </c>
      <c r="BH192" s="230">
        <f>IF(N192="sníž. přenesená",J192,0)</f>
        <v>0</v>
      </c>
      <c r="BI192" s="230">
        <f>IF(N192="nulová",J192,0)</f>
        <v>0</v>
      </c>
      <c r="BJ192" s="16" t="s">
        <v>83</v>
      </c>
      <c r="BK192" s="230">
        <f>ROUND(I192*H192,2)</f>
        <v>0</v>
      </c>
      <c r="BL192" s="16" t="s">
        <v>206</v>
      </c>
      <c r="BM192" s="229" t="s">
        <v>902</v>
      </c>
    </row>
    <row r="193" s="1" customFormat="1">
      <c r="B193" s="37"/>
      <c r="C193" s="38"/>
      <c r="D193" s="231" t="s">
        <v>208</v>
      </c>
      <c r="E193" s="38"/>
      <c r="F193" s="232" t="s">
        <v>901</v>
      </c>
      <c r="G193" s="38"/>
      <c r="H193" s="38"/>
      <c r="I193" s="144"/>
      <c r="J193" s="38"/>
      <c r="K193" s="38"/>
      <c r="L193" s="42"/>
      <c r="M193" s="233"/>
      <c r="N193" s="82"/>
      <c r="O193" s="82"/>
      <c r="P193" s="82"/>
      <c r="Q193" s="82"/>
      <c r="R193" s="82"/>
      <c r="S193" s="82"/>
      <c r="T193" s="83"/>
      <c r="AT193" s="16" t="s">
        <v>208</v>
      </c>
      <c r="AU193" s="16" t="s">
        <v>85</v>
      </c>
    </row>
    <row r="194" s="1" customFormat="1">
      <c r="B194" s="37"/>
      <c r="C194" s="38"/>
      <c r="D194" s="231" t="s">
        <v>210</v>
      </c>
      <c r="E194" s="38"/>
      <c r="F194" s="234" t="s">
        <v>903</v>
      </c>
      <c r="G194" s="38"/>
      <c r="H194" s="38"/>
      <c r="I194" s="144"/>
      <c r="J194" s="38"/>
      <c r="K194" s="38"/>
      <c r="L194" s="42"/>
      <c r="M194" s="233"/>
      <c r="N194" s="82"/>
      <c r="O194" s="82"/>
      <c r="P194" s="82"/>
      <c r="Q194" s="82"/>
      <c r="R194" s="82"/>
      <c r="S194" s="82"/>
      <c r="T194" s="83"/>
      <c r="AT194" s="16" t="s">
        <v>210</v>
      </c>
      <c r="AU194" s="16" t="s">
        <v>85</v>
      </c>
    </row>
    <row r="195" s="11" customFormat="1" ht="22.8" customHeight="1">
      <c r="B195" s="202"/>
      <c r="C195" s="203"/>
      <c r="D195" s="204" t="s">
        <v>74</v>
      </c>
      <c r="E195" s="216" t="s">
        <v>225</v>
      </c>
      <c r="F195" s="216" t="s">
        <v>226</v>
      </c>
      <c r="G195" s="203"/>
      <c r="H195" s="203"/>
      <c r="I195" s="206"/>
      <c r="J195" s="217">
        <f>BK195</f>
        <v>0</v>
      </c>
      <c r="K195" s="203"/>
      <c r="L195" s="208"/>
      <c r="M195" s="209"/>
      <c r="N195" s="210"/>
      <c r="O195" s="210"/>
      <c r="P195" s="211">
        <f>SUM(P196:P269)</f>
        <v>0</v>
      </c>
      <c r="Q195" s="210"/>
      <c r="R195" s="211">
        <f>SUM(R196:R269)</f>
        <v>396.19610634920002</v>
      </c>
      <c r="S195" s="210"/>
      <c r="T195" s="212">
        <f>SUM(T196:T269)</f>
        <v>0.78900000000000015</v>
      </c>
      <c r="AR195" s="213" t="s">
        <v>83</v>
      </c>
      <c r="AT195" s="214" t="s">
        <v>74</v>
      </c>
      <c r="AU195" s="214" t="s">
        <v>83</v>
      </c>
      <c r="AY195" s="213" t="s">
        <v>199</v>
      </c>
      <c r="BK195" s="215">
        <f>SUM(BK196:BK269)</f>
        <v>0</v>
      </c>
    </row>
    <row r="196" s="1" customFormat="1" ht="16.5" customHeight="1">
      <c r="B196" s="37"/>
      <c r="C196" s="218" t="s">
        <v>471</v>
      </c>
      <c r="D196" s="218" t="s">
        <v>201</v>
      </c>
      <c r="E196" s="219" t="s">
        <v>904</v>
      </c>
      <c r="F196" s="220" t="s">
        <v>905</v>
      </c>
      <c r="G196" s="221" t="s">
        <v>277</v>
      </c>
      <c r="H196" s="222">
        <v>12</v>
      </c>
      <c r="I196" s="223"/>
      <c r="J196" s="224">
        <f>ROUND(I196*H196,2)</f>
        <v>0</v>
      </c>
      <c r="K196" s="220" t="s">
        <v>205</v>
      </c>
      <c r="L196" s="42"/>
      <c r="M196" s="225" t="s">
        <v>30</v>
      </c>
      <c r="N196" s="226" t="s">
        <v>46</v>
      </c>
      <c r="O196" s="82"/>
      <c r="P196" s="227">
        <f>O196*H196</f>
        <v>0</v>
      </c>
      <c r="Q196" s="227">
        <v>0.00069999999999999999</v>
      </c>
      <c r="R196" s="227">
        <f>Q196*H196</f>
        <v>0.0083999999999999995</v>
      </c>
      <c r="S196" s="227">
        <v>0</v>
      </c>
      <c r="T196" s="228">
        <f>S196*H196</f>
        <v>0</v>
      </c>
      <c r="AR196" s="229" t="s">
        <v>206</v>
      </c>
      <c r="AT196" s="229" t="s">
        <v>201</v>
      </c>
      <c r="AU196" s="229" t="s">
        <v>85</v>
      </c>
      <c r="AY196" s="16" t="s">
        <v>199</v>
      </c>
      <c r="BE196" s="230">
        <f>IF(N196="základní",J196,0)</f>
        <v>0</v>
      </c>
      <c r="BF196" s="230">
        <f>IF(N196="snížená",J196,0)</f>
        <v>0</v>
      </c>
      <c r="BG196" s="230">
        <f>IF(N196="zákl. přenesená",J196,0)</f>
        <v>0</v>
      </c>
      <c r="BH196" s="230">
        <f>IF(N196="sníž. přenesená",J196,0)</f>
        <v>0</v>
      </c>
      <c r="BI196" s="230">
        <f>IF(N196="nulová",J196,0)</f>
        <v>0</v>
      </c>
      <c r="BJ196" s="16" t="s">
        <v>83</v>
      </c>
      <c r="BK196" s="230">
        <f>ROUND(I196*H196,2)</f>
        <v>0</v>
      </c>
      <c r="BL196" s="16" t="s">
        <v>206</v>
      </c>
      <c r="BM196" s="229" t="s">
        <v>906</v>
      </c>
    </row>
    <row r="197" s="1" customFormat="1">
      <c r="B197" s="37"/>
      <c r="C197" s="38"/>
      <c r="D197" s="231" t="s">
        <v>208</v>
      </c>
      <c r="E197" s="38"/>
      <c r="F197" s="232" t="s">
        <v>907</v>
      </c>
      <c r="G197" s="38"/>
      <c r="H197" s="38"/>
      <c r="I197" s="144"/>
      <c r="J197" s="38"/>
      <c r="K197" s="38"/>
      <c r="L197" s="42"/>
      <c r="M197" s="233"/>
      <c r="N197" s="82"/>
      <c r="O197" s="82"/>
      <c r="P197" s="82"/>
      <c r="Q197" s="82"/>
      <c r="R197" s="82"/>
      <c r="S197" s="82"/>
      <c r="T197" s="83"/>
      <c r="AT197" s="16" t="s">
        <v>208</v>
      </c>
      <c r="AU197" s="16" t="s">
        <v>85</v>
      </c>
    </row>
    <row r="198" s="1" customFormat="1">
      <c r="B198" s="37"/>
      <c r="C198" s="38"/>
      <c r="D198" s="231" t="s">
        <v>210</v>
      </c>
      <c r="E198" s="38"/>
      <c r="F198" s="234" t="s">
        <v>908</v>
      </c>
      <c r="G198" s="38"/>
      <c r="H198" s="38"/>
      <c r="I198" s="144"/>
      <c r="J198" s="38"/>
      <c r="K198" s="38"/>
      <c r="L198" s="42"/>
      <c r="M198" s="233"/>
      <c r="N198" s="82"/>
      <c r="O198" s="82"/>
      <c r="P198" s="82"/>
      <c r="Q198" s="82"/>
      <c r="R198" s="82"/>
      <c r="S198" s="82"/>
      <c r="T198" s="83"/>
      <c r="AT198" s="16" t="s">
        <v>210</v>
      </c>
      <c r="AU198" s="16" t="s">
        <v>85</v>
      </c>
    </row>
    <row r="199" s="1" customFormat="1" ht="16.5" customHeight="1">
      <c r="B199" s="37"/>
      <c r="C199" s="263" t="s">
        <v>476</v>
      </c>
      <c r="D199" s="263" t="s">
        <v>774</v>
      </c>
      <c r="E199" s="264" t="s">
        <v>909</v>
      </c>
      <c r="F199" s="265" t="s">
        <v>910</v>
      </c>
      <c r="G199" s="266" t="s">
        <v>277</v>
      </c>
      <c r="H199" s="267">
        <v>3</v>
      </c>
      <c r="I199" s="268"/>
      <c r="J199" s="269">
        <f>ROUND(I199*H199,2)</f>
        <v>0</v>
      </c>
      <c r="K199" s="265" t="s">
        <v>205</v>
      </c>
      <c r="L199" s="270"/>
      <c r="M199" s="271" t="s">
        <v>30</v>
      </c>
      <c r="N199" s="272" t="s">
        <v>46</v>
      </c>
      <c r="O199" s="82"/>
      <c r="P199" s="227">
        <f>O199*H199</f>
        <v>0</v>
      </c>
      <c r="Q199" s="227">
        <v>0.0040000000000000001</v>
      </c>
      <c r="R199" s="227">
        <f>Q199*H199</f>
        <v>0.012</v>
      </c>
      <c r="S199" s="227">
        <v>0</v>
      </c>
      <c r="T199" s="228">
        <f>S199*H199</f>
        <v>0</v>
      </c>
      <c r="AR199" s="229" t="s">
        <v>263</v>
      </c>
      <c r="AT199" s="229" t="s">
        <v>774</v>
      </c>
      <c r="AU199" s="229" t="s">
        <v>85</v>
      </c>
      <c r="AY199" s="16" t="s">
        <v>199</v>
      </c>
      <c r="BE199" s="230">
        <f>IF(N199="základní",J199,0)</f>
        <v>0</v>
      </c>
      <c r="BF199" s="230">
        <f>IF(N199="snížená",J199,0)</f>
        <v>0</v>
      </c>
      <c r="BG199" s="230">
        <f>IF(N199="zákl. přenesená",J199,0)</f>
        <v>0</v>
      </c>
      <c r="BH199" s="230">
        <f>IF(N199="sníž. přenesená",J199,0)</f>
        <v>0</v>
      </c>
      <c r="BI199" s="230">
        <f>IF(N199="nulová",J199,0)</f>
        <v>0</v>
      </c>
      <c r="BJ199" s="16" t="s">
        <v>83</v>
      </c>
      <c r="BK199" s="230">
        <f>ROUND(I199*H199,2)</f>
        <v>0</v>
      </c>
      <c r="BL199" s="16" t="s">
        <v>206</v>
      </c>
      <c r="BM199" s="229" t="s">
        <v>911</v>
      </c>
    </row>
    <row r="200" s="1" customFormat="1">
      <c r="B200" s="37"/>
      <c r="C200" s="38"/>
      <c r="D200" s="231" t="s">
        <v>208</v>
      </c>
      <c r="E200" s="38"/>
      <c r="F200" s="232" t="s">
        <v>910</v>
      </c>
      <c r="G200" s="38"/>
      <c r="H200" s="38"/>
      <c r="I200" s="144"/>
      <c r="J200" s="38"/>
      <c r="K200" s="38"/>
      <c r="L200" s="42"/>
      <c r="M200" s="233"/>
      <c r="N200" s="82"/>
      <c r="O200" s="82"/>
      <c r="P200" s="82"/>
      <c r="Q200" s="82"/>
      <c r="R200" s="82"/>
      <c r="S200" s="82"/>
      <c r="T200" s="83"/>
      <c r="AT200" s="16" t="s">
        <v>208</v>
      </c>
      <c r="AU200" s="16" t="s">
        <v>85</v>
      </c>
    </row>
    <row r="201" s="1" customFormat="1" ht="16.5" customHeight="1">
      <c r="B201" s="37"/>
      <c r="C201" s="263" t="s">
        <v>481</v>
      </c>
      <c r="D201" s="263" t="s">
        <v>774</v>
      </c>
      <c r="E201" s="264" t="s">
        <v>912</v>
      </c>
      <c r="F201" s="265" t="s">
        <v>913</v>
      </c>
      <c r="G201" s="266" t="s">
        <v>277</v>
      </c>
      <c r="H201" s="267">
        <v>4</v>
      </c>
      <c r="I201" s="268"/>
      <c r="J201" s="269">
        <f>ROUND(I201*H201,2)</f>
        <v>0</v>
      </c>
      <c r="K201" s="265" t="s">
        <v>205</v>
      </c>
      <c r="L201" s="270"/>
      <c r="M201" s="271" t="s">
        <v>30</v>
      </c>
      <c r="N201" s="272" t="s">
        <v>46</v>
      </c>
      <c r="O201" s="82"/>
      <c r="P201" s="227">
        <f>O201*H201</f>
        <v>0</v>
      </c>
      <c r="Q201" s="227">
        <v>0.0060000000000000001</v>
      </c>
      <c r="R201" s="227">
        <f>Q201*H201</f>
        <v>0.024</v>
      </c>
      <c r="S201" s="227">
        <v>0</v>
      </c>
      <c r="T201" s="228">
        <f>S201*H201</f>
        <v>0</v>
      </c>
      <c r="AR201" s="229" t="s">
        <v>263</v>
      </c>
      <c r="AT201" s="229" t="s">
        <v>774</v>
      </c>
      <c r="AU201" s="229" t="s">
        <v>85</v>
      </c>
      <c r="AY201" s="16" t="s">
        <v>199</v>
      </c>
      <c r="BE201" s="230">
        <f>IF(N201="základní",J201,0)</f>
        <v>0</v>
      </c>
      <c r="BF201" s="230">
        <f>IF(N201="snížená",J201,0)</f>
        <v>0</v>
      </c>
      <c r="BG201" s="230">
        <f>IF(N201="zákl. přenesená",J201,0)</f>
        <v>0</v>
      </c>
      <c r="BH201" s="230">
        <f>IF(N201="sníž. přenesená",J201,0)</f>
        <v>0</v>
      </c>
      <c r="BI201" s="230">
        <f>IF(N201="nulová",J201,0)</f>
        <v>0</v>
      </c>
      <c r="BJ201" s="16" t="s">
        <v>83</v>
      </c>
      <c r="BK201" s="230">
        <f>ROUND(I201*H201,2)</f>
        <v>0</v>
      </c>
      <c r="BL201" s="16" t="s">
        <v>206</v>
      </c>
      <c r="BM201" s="229" t="s">
        <v>914</v>
      </c>
    </row>
    <row r="202" s="1" customFormat="1">
      <c r="B202" s="37"/>
      <c r="C202" s="38"/>
      <c r="D202" s="231" t="s">
        <v>208</v>
      </c>
      <c r="E202" s="38"/>
      <c r="F202" s="232" t="s">
        <v>913</v>
      </c>
      <c r="G202" s="38"/>
      <c r="H202" s="38"/>
      <c r="I202" s="144"/>
      <c r="J202" s="38"/>
      <c r="K202" s="38"/>
      <c r="L202" s="42"/>
      <c r="M202" s="233"/>
      <c r="N202" s="82"/>
      <c r="O202" s="82"/>
      <c r="P202" s="82"/>
      <c r="Q202" s="82"/>
      <c r="R202" s="82"/>
      <c r="S202" s="82"/>
      <c r="T202" s="83"/>
      <c r="AT202" s="16" t="s">
        <v>208</v>
      </c>
      <c r="AU202" s="16" t="s">
        <v>85</v>
      </c>
    </row>
    <row r="203" s="1" customFormat="1" ht="16.5" customHeight="1">
      <c r="B203" s="37"/>
      <c r="C203" s="263" t="s">
        <v>486</v>
      </c>
      <c r="D203" s="263" t="s">
        <v>774</v>
      </c>
      <c r="E203" s="264" t="s">
        <v>915</v>
      </c>
      <c r="F203" s="265" t="s">
        <v>916</v>
      </c>
      <c r="G203" s="266" t="s">
        <v>277</v>
      </c>
      <c r="H203" s="267">
        <v>1</v>
      </c>
      <c r="I203" s="268"/>
      <c r="J203" s="269">
        <f>ROUND(I203*H203,2)</f>
        <v>0</v>
      </c>
      <c r="K203" s="265" t="s">
        <v>205</v>
      </c>
      <c r="L203" s="270"/>
      <c r="M203" s="271" t="s">
        <v>30</v>
      </c>
      <c r="N203" s="272" t="s">
        <v>46</v>
      </c>
      <c r="O203" s="82"/>
      <c r="P203" s="227">
        <f>O203*H203</f>
        <v>0</v>
      </c>
      <c r="Q203" s="227">
        <v>0.0040000000000000001</v>
      </c>
      <c r="R203" s="227">
        <f>Q203*H203</f>
        <v>0.0040000000000000001</v>
      </c>
      <c r="S203" s="227">
        <v>0</v>
      </c>
      <c r="T203" s="228">
        <f>S203*H203</f>
        <v>0</v>
      </c>
      <c r="AR203" s="229" t="s">
        <v>263</v>
      </c>
      <c r="AT203" s="229" t="s">
        <v>774</v>
      </c>
      <c r="AU203" s="229" t="s">
        <v>85</v>
      </c>
      <c r="AY203" s="16" t="s">
        <v>199</v>
      </c>
      <c r="BE203" s="230">
        <f>IF(N203="základní",J203,0)</f>
        <v>0</v>
      </c>
      <c r="BF203" s="230">
        <f>IF(N203="snížená",J203,0)</f>
        <v>0</v>
      </c>
      <c r="BG203" s="230">
        <f>IF(N203="zákl. přenesená",J203,0)</f>
        <v>0</v>
      </c>
      <c r="BH203" s="230">
        <f>IF(N203="sníž. přenesená",J203,0)</f>
        <v>0</v>
      </c>
      <c r="BI203" s="230">
        <f>IF(N203="nulová",J203,0)</f>
        <v>0</v>
      </c>
      <c r="BJ203" s="16" t="s">
        <v>83</v>
      </c>
      <c r="BK203" s="230">
        <f>ROUND(I203*H203,2)</f>
        <v>0</v>
      </c>
      <c r="BL203" s="16" t="s">
        <v>206</v>
      </c>
      <c r="BM203" s="229" t="s">
        <v>917</v>
      </c>
    </row>
    <row r="204" s="1" customFormat="1">
      <c r="B204" s="37"/>
      <c r="C204" s="38"/>
      <c r="D204" s="231" t="s">
        <v>208</v>
      </c>
      <c r="E204" s="38"/>
      <c r="F204" s="232" t="s">
        <v>916</v>
      </c>
      <c r="G204" s="38"/>
      <c r="H204" s="38"/>
      <c r="I204" s="144"/>
      <c r="J204" s="38"/>
      <c r="K204" s="38"/>
      <c r="L204" s="42"/>
      <c r="M204" s="233"/>
      <c r="N204" s="82"/>
      <c r="O204" s="82"/>
      <c r="P204" s="82"/>
      <c r="Q204" s="82"/>
      <c r="R204" s="82"/>
      <c r="S204" s="82"/>
      <c r="T204" s="83"/>
      <c r="AT204" s="16" t="s">
        <v>208</v>
      </c>
      <c r="AU204" s="16" t="s">
        <v>85</v>
      </c>
    </row>
    <row r="205" s="1" customFormat="1" ht="16.5" customHeight="1">
      <c r="B205" s="37"/>
      <c r="C205" s="218" t="s">
        <v>491</v>
      </c>
      <c r="D205" s="218" t="s">
        <v>201</v>
      </c>
      <c r="E205" s="219" t="s">
        <v>918</v>
      </c>
      <c r="F205" s="220" t="s">
        <v>919</v>
      </c>
      <c r="G205" s="221" t="s">
        <v>277</v>
      </c>
      <c r="H205" s="222">
        <v>1</v>
      </c>
      <c r="I205" s="223"/>
      <c r="J205" s="224">
        <f>ROUND(I205*H205,2)</f>
        <v>0</v>
      </c>
      <c r="K205" s="220" t="s">
        <v>205</v>
      </c>
      <c r="L205" s="42"/>
      <c r="M205" s="225" t="s">
        <v>30</v>
      </c>
      <c r="N205" s="226" t="s">
        <v>46</v>
      </c>
      <c r="O205" s="82"/>
      <c r="P205" s="227">
        <f>O205*H205</f>
        <v>0</v>
      </c>
      <c r="Q205" s="227">
        <v>0</v>
      </c>
      <c r="R205" s="227">
        <f>Q205*H205</f>
        <v>0</v>
      </c>
      <c r="S205" s="227">
        <v>0</v>
      </c>
      <c r="T205" s="228">
        <f>S205*H205</f>
        <v>0</v>
      </c>
      <c r="AR205" s="229" t="s">
        <v>206</v>
      </c>
      <c r="AT205" s="229" t="s">
        <v>201</v>
      </c>
      <c r="AU205" s="229" t="s">
        <v>85</v>
      </c>
      <c r="AY205" s="16" t="s">
        <v>199</v>
      </c>
      <c r="BE205" s="230">
        <f>IF(N205="základní",J205,0)</f>
        <v>0</v>
      </c>
      <c r="BF205" s="230">
        <f>IF(N205="snížená",J205,0)</f>
        <v>0</v>
      </c>
      <c r="BG205" s="230">
        <f>IF(N205="zákl. přenesená",J205,0)</f>
        <v>0</v>
      </c>
      <c r="BH205" s="230">
        <f>IF(N205="sníž. přenesená",J205,0)</f>
        <v>0</v>
      </c>
      <c r="BI205" s="230">
        <f>IF(N205="nulová",J205,0)</f>
        <v>0</v>
      </c>
      <c r="BJ205" s="16" t="s">
        <v>83</v>
      </c>
      <c r="BK205" s="230">
        <f>ROUND(I205*H205,2)</f>
        <v>0</v>
      </c>
      <c r="BL205" s="16" t="s">
        <v>206</v>
      </c>
      <c r="BM205" s="229" t="s">
        <v>920</v>
      </c>
    </row>
    <row r="206" s="1" customFormat="1">
      <c r="B206" s="37"/>
      <c r="C206" s="38"/>
      <c r="D206" s="231" t="s">
        <v>208</v>
      </c>
      <c r="E206" s="38"/>
      <c r="F206" s="232" t="s">
        <v>921</v>
      </c>
      <c r="G206" s="38"/>
      <c r="H206" s="38"/>
      <c r="I206" s="144"/>
      <c r="J206" s="38"/>
      <c r="K206" s="38"/>
      <c r="L206" s="42"/>
      <c r="M206" s="233"/>
      <c r="N206" s="82"/>
      <c r="O206" s="82"/>
      <c r="P206" s="82"/>
      <c r="Q206" s="82"/>
      <c r="R206" s="82"/>
      <c r="S206" s="82"/>
      <c r="T206" s="83"/>
      <c r="AT206" s="16" t="s">
        <v>208</v>
      </c>
      <c r="AU206" s="16" t="s">
        <v>85</v>
      </c>
    </row>
    <row r="207" s="1" customFormat="1">
      <c r="B207" s="37"/>
      <c r="C207" s="38"/>
      <c r="D207" s="231" t="s">
        <v>210</v>
      </c>
      <c r="E207" s="38"/>
      <c r="F207" s="234" t="s">
        <v>922</v>
      </c>
      <c r="G207" s="38"/>
      <c r="H207" s="38"/>
      <c r="I207" s="144"/>
      <c r="J207" s="38"/>
      <c r="K207" s="38"/>
      <c r="L207" s="42"/>
      <c r="M207" s="233"/>
      <c r="N207" s="82"/>
      <c r="O207" s="82"/>
      <c r="P207" s="82"/>
      <c r="Q207" s="82"/>
      <c r="R207" s="82"/>
      <c r="S207" s="82"/>
      <c r="T207" s="83"/>
      <c r="AT207" s="16" t="s">
        <v>210</v>
      </c>
      <c r="AU207" s="16" t="s">
        <v>85</v>
      </c>
    </row>
    <row r="208" s="1" customFormat="1" ht="16.5" customHeight="1">
      <c r="B208" s="37"/>
      <c r="C208" s="218" t="s">
        <v>497</v>
      </c>
      <c r="D208" s="218" t="s">
        <v>201</v>
      </c>
      <c r="E208" s="219" t="s">
        <v>923</v>
      </c>
      <c r="F208" s="220" t="s">
        <v>924</v>
      </c>
      <c r="G208" s="221" t="s">
        <v>277</v>
      </c>
      <c r="H208" s="222">
        <v>12</v>
      </c>
      <c r="I208" s="223"/>
      <c r="J208" s="224">
        <f>ROUND(I208*H208,2)</f>
        <v>0</v>
      </c>
      <c r="K208" s="220" t="s">
        <v>205</v>
      </c>
      <c r="L208" s="42"/>
      <c r="M208" s="225" t="s">
        <v>30</v>
      </c>
      <c r="N208" s="226" t="s">
        <v>46</v>
      </c>
      <c r="O208" s="82"/>
      <c r="P208" s="227">
        <f>O208*H208</f>
        <v>0</v>
      </c>
      <c r="Q208" s="227">
        <v>0.11240500000000001</v>
      </c>
      <c r="R208" s="227">
        <f>Q208*H208</f>
        <v>1.3488600000000002</v>
      </c>
      <c r="S208" s="227">
        <v>0</v>
      </c>
      <c r="T208" s="228">
        <f>S208*H208</f>
        <v>0</v>
      </c>
      <c r="AR208" s="229" t="s">
        <v>206</v>
      </c>
      <c r="AT208" s="229" t="s">
        <v>201</v>
      </c>
      <c r="AU208" s="229" t="s">
        <v>85</v>
      </c>
      <c r="AY208" s="16" t="s">
        <v>199</v>
      </c>
      <c r="BE208" s="230">
        <f>IF(N208="základní",J208,0)</f>
        <v>0</v>
      </c>
      <c r="BF208" s="230">
        <f>IF(N208="snížená",J208,0)</f>
        <v>0</v>
      </c>
      <c r="BG208" s="230">
        <f>IF(N208="zákl. přenesená",J208,0)</f>
        <v>0</v>
      </c>
      <c r="BH208" s="230">
        <f>IF(N208="sníž. přenesená",J208,0)</f>
        <v>0</v>
      </c>
      <c r="BI208" s="230">
        <f>IF(N208="nulová",J208,0)</f>
        <v>0</v>
      </c>
      <c r="BJ208" s="16" t="s">
        <v>83</v>
      </c>
      <c r="BK208" s="230">
        <f>ROUND(I208*H208,2)</f>
        <v>0</v>
      </c>
      <c r="BL208" s="16" t="s">
        <v>206</v>
      </c>
      <c r="BM208" s="229" t="s">
        <v>925</v>
      </c>
    </row>
    <row r="209" s="1" customFormat="1">
      <c r="B209" s="37"/>
      <c r="C209" s="38"/>
      <c r="D209" s="231" t="s">
        <v>208</v>
      </c>
      <c r="E209" s="38"/>
      <c r="F209" s="232" t="s">
        <v>926</v>
      </c>
      <c r="G209" s="38"/>
      <c r="H209" s="38"/>
      <c r="I209" s="144"/>
      <c r="J209" s="38"/>
      <c r="K209" s="38"/>
      <c r="L209" s="42"/>
      <c r="M209" s="233"/>
      <c r="N209" s="82"/>
      <c r="O209" s="82"/>
      <c r="P209" s="82"/>
      <c r="Q209" s="82"/>
      <c r="R209" s="82"/>
      <c r="S209" s="82"/>
      <c r="T209" s="83"/>
      <c r="AT209" s="16" t="s">
        <v>208</v>
      </c>
      <c r="AU209" s="16" t="s">
        <v>85</v>
      </c>
    </row>
    <row r="210" s="1" customFormat="1">
      <c r="B210" s="37"/>
      <c r="C210" s="38"/>
      <c r="D210" s="231" t="s">
        <v>210</v>
      </c>
      <c r="E210" s="38"/>
      <c r="F210" s="234" t="s">
        <v>927</v>
      </c>
      <c r="G210" s="38"/>
      <c r="H210" s="38"/>
      <c r="I210" s="144"/>
      <c r="J210" s="38"/>
      <c r="K210" s="38"/>
      <c r="L210" s="42"/>
      <c r="M210" s="233"/>
      <c r="N210" s="82"/>
      <c r="O210" s="82"/>
      <c r="P210" s="82"/>
      <c r="Q210" s="82"/>
      <c r="R210" s="82"/>
      <c r="S210" s="82"/>
      <c r="T210" s="83"/>
      <c r="AT210" s="16" t="s">
        <v>210</v>
      </c>
      <c r="AU210" s="16" t="s">
        <v>85</v>
      </c>
    </row>
    <row r="211" s="1" customFormat="1" ht="16.5" customHeight="1">
      <c r="B211" s="37"/>
      <c r="C211" s="263" t="s">
        <v>502</v>
      </c>
      <c r="D211" s="263" t="s">
        <v>774</v>
      </c>
      <c r="E211" s="264" t="s">
        <v>928</v>
      </c>
      <c r="F211" s="265" t="s">
        <v>929</v>
      </c>
      <c r="G211" s="266" t="s">
        <v>277</v>
      </c>
      <c r="H211" s="267">
        <v>8</v>
      </c>
      <c r="I211" s="268"/>
      <c r="J211" s="269">
        <f>ROUND(I211*H211,2)</f>
        <v>0</v>
      </c>
      <c r="K211" s="265" t="s">
        <v>205</v>
      </c>
      <c r="L211" s="270"/>
      <c r="M211" s="271" t="s">
        <v>30</v>
      </c>
      <c r="N211" s="272" t="s">
        <v>46</v>
      </c>
      <c r="O211" s="82"/>
      <c r="P211" s="227">
        <f>O211*H211</f>
        <v>0</v>
      </c>
      <c r="Q211" s="227">
        <v>0.0064999999999999997</v>
      </c>
      <c r="R211" s="227">
        <f>Q211*H211</f>
        <v>0.051999999999999998</v>
      </c>
      <c r="S211" s="227">
        <v>0</v>
      </c>
      <c r="T211" s="228">
        <f>S211*H211</f>
        <v>0</v>
      </c>
      <c r="AR211" s="229" t="s">
        <v>263</v>
      </c>
      <c r="AT211" s="229" t="s">
        <v>774</v>
      </c>
      <c r="AU211" s="229" t="s">
        <v>85</v>
      </c>
      <c r="AY211" s="16" t="s">
        <v>199</v>
      </c>
      <c r="BE211" s="230">
        <f>IF(N211="základní",J211,0)</f>
        <v>0</v>
      </c>
      <c r="BF211" s="230">
        <f>IF(N211="snížená",J211,0)</f>
        <v>0</v>
      </c>
      <c r="BG211" s="230">
        <f>IF(N211="zákl. přenesená",J211,0)</f>
        <v>0</v>
      </c>
      <c r="BH211" s="230">
        <f>IF(N211="sníž. přenesená",J211,0)</f>
        <v>0</v>
      </c>
      <c r="BI211" s="230">
        <f>IF(N211="nulová",J211,0)</f>
        <v>0</v>
      </c>
      <c r="BJ211" s="16" t="s">
        <v>83</v>
      </c>
      <c r="BK211" s="230">
        <f>ROUND(I211*H211,2)</f>
        <v>0</v>
      </c>
      <c r="BL211" s="16" t="s">
        <v>206</v>
      </c>
      <c r="BM211" s="229" t="s">
        <v>930</v>
      </c>
    </row>
    <row r="212" s="1" customFormat="1">
      <c r="B212" s="37"/>
      <c r="C212" s="38"/>
      <c r="D212" s="231" t="s">
        <v>208</v>
      </c>
      <c r="E212" s="38"/>
      <c r="F212" s="232" t="s">
        <v>929</v>
      </c>
      <c r="G212" s="38"/>
      <c r="H212" s="38"/>
      <c r="I212" s="144"/>
      <c r="J212" s="38"/>
      <c r="K212" s="38"/>
      <c r="L212" s="42"/>
      <c r="M212" s="233"/>
      <c r="N212" s="82"/>
      <c r="O212" s="82"/>
      <c r="P212" s="82"/>
      <c r="Q212" s="82"/>
      <c r="R212" s="82"/>
      <c r="S212" s="82"/>
      <c r="T212" s="83"/>
      <c r="AT212" s="16" t="s">
        <v>208</v>
      </c>
      <c r="AU212" s="16" t="s">
        <v>85</v>
      </c>
    </row>
    <row r="213" s="1" customFormat="1" ht="16.5" customHeight="1">
      <c r="B213" s="37"/>
      <c r="C213" s="218" t="s">
        <v>507</v>
      </c>
      <c r="D213" s="218" t="s">
        <v>201</v>
      </c>
      <c r="E213" s="219" t="s">
        <v>931</v>
      </c>
      <c r="F213" s="220" t="s">
        <v>932</v>
      </c>
      <c r="G213" s="221" t="s">
        <v>229</v>
      </c>
      <c r="H213" s="222">
        <v>80</v>
      </c>
      <c r="I213" s="223"/>
      <c r="J213" s="224">
        <f>ROUND(I213*H213,2)</f>
        <v>0</v>
      </c>
      <c r="K213" s="220" t="s">
        <v>205</v>
      </c>
      <c r="L213" s="42"/>
      <c r="M213" s="225" t="s">
        <v>30</v>
      </c>
      <c r="N213" s="226" t="s">
        <v>46</v>
      </c>
      <c r="O213" s="82"/>
      <c r="P213" s="227">
        <f>O213*H213</f>
        <v>0</v>
      </c>
      <c r="Q213" s="227">
        <v>2.5199999999999999E-05</v>
      </c>
      <c r="R213" s="227">
        <f>Q213*H213</f>
        <v>0.002016</v>
      </c>
      <c r="S213" s="227">
        <v>0</v>
      </c>
      <c r="T213" s="228">
        <f>S213*H213</f>
        <v>0</v>
      </c>
      <c r="AR213" s="229" t="s">
        <v>206</v>
      </c>
      <c r="AT213" s="229" t="s">
        <v>201</v>
      </c>
      <c r="AU213" s="229" t="s">
        <v>85</v>
      </c>
      <c r="AY213" s="16" t="s">
        <v>199</v>
      </c>
      <c r="BE213" s="230">
        <f>IF(N213="základní",J213,0)</f>
        <v>0</v>
      </c>
      <c r="BF213" s="230">
        <f>IF(N213="snížená",J213,0)</f>
        <v>0</v>
      </c>
      <c r="BG213" s="230">
        <f>IF(N213="zákl. přenesená",J213,0)</f>
        <v>0</v>
      </c>
      <c r="BH213" s="230">
        <f>IF(N213="sníž. přenesená",J213,0)</f>
        <v>0</v>
      </c>
      <c r="BI213" s="230">
        <f>IF(N213="nulová",J213,0)</f>
        <v>0</v>
      </c>
      <c r="BJ213" s="16" t="s">
        <v>83</v>
      </c>
      <c r="BK213" s="230">
        <f>ROUND(I213*H213,2)</f>
        <v>0</v>
      </c>
      <c r="BL213" s="16" t="s">
        <v>206</v>
      </c>
      <c r="BM213" s="229" t="s">
        <v>933</v>
      </c>
    </row>
    <row r="214" s="1" customFormat="1">
      <c r="B214" s="37"/>
      <c r="C214" s="38"/>
      <c r="D214" s="231" t="s">
        <v>208</v>
      </c>
      <c r="E214" s="38"/>
      <c r="F214" s="232" t="s">
        <v>934</v>
      </c>
      <c r="G214" s="38"/>
      <c r="H214" s="38"/>
      <c r="I214" s="144"/>
      <c r="J214" s="38"/>
      <c r="K214" s="38"/>
      <c r="L214" s="42"/>
      <c r="M214" s="233"/>
      <c r="N214" s="82"/>
      <c r="O214" s="82"/>
      <c r="P214" s="82"/>
      <c r="Q214" s="82"/>
      <c r="R214" s="82"/>
      <c r="S214" s="82"/>
      <c r="T214" s="83"/>
      <c r="AT214" s="16" t="s">
        <v>208</v>
      </c>
      <c r="AU214" s="16" t="s">
        <v>85</v>
      </c>
    </row>
    <row r="215" s="1" customFormat="1">
      <c r="B215" s="37"/>
      <c r="C215" s="38"/>
      <c r="D215" s="231" t="s">
        <v>210</v>
      </c>
      <c r="E215" s="38"/>
      <c r="F215" s="234" t="s">
        <v>935</v>
      </c>
      <c r="G215" s="38"/>
      <c r="H215" s="38"/>
      <c r="I215" s="144"/>
      <c r="J215" s="38"/>
      <c r="K215" s="38"/>
      <c r="L215" s="42"/>
      <c r="M215" s="233"/>
      <c r="N215" s="82"/>
      <c r="O215" s="82"/>
      <c r="P215" s="82"/>
      <c r="Q215" s="82"/>
      <c r="R215" s="82"/>
      <c r="S215" s="82"/>
      <c r="T215" s="83"/>
      <c r="AT215" s="16" t="s">
        <v>210</v>
      </c>
      <c r="AU215" s="16" t="s">
        <v>85</v>
      </c>
    </row>
    <row r="216" s="1" customFormat="1" ht="16.5" customHeight="1">
      <c r="B216" s="37"/>
      <c r="C216" s="218" t="s">
        <v>512</v>
      </c>
      <c r="D216" s="218" t="s">
        <v>201</v>
      </c>
      <c r="E216" s="219" t="s">
        <v>936</v>
      </c>
      <c r="F216" s="220" t="s">
        <v>937</v>
      </c>
      <c r="G216" s="221" t="s">
        <v>204</v>
      </c>
      <c r="H216" s="222">
        <v>8.3399999999999999</v>
      </c>
      <c r="I216" s="223"/>
      <c r="J216" s="224">
        <f>ROUND(I216*H216,2)</f>
        <v>0</v>
      </c>
      <c r="K216" s="220" t="s">
        <v>205</v>
      </c>
      <c r="L216" s="42"/>
      <c r="M216" s="225" t="s">
        <v>30</v>
      </c>
      <c r="N216" s="226" t="s">
        <v>46</v>
      </c>
      <c r="O216" s="82"/>
      <c r="P216" s="227">
        <f>O216*H216</f>
        <v>0</v>
      </c>
      <c r="Q216" s="227">
        <v>0.00059999999999999995</v>
      </c>
      <c r="R216" s="227">
        <f>Q216*H216</f>
        <v>0.0050039999999999998</v>
      </c>
      <c r="S216" s="227">
        <v>0</v>
      </c>
      <c r="T216" s="228">
        <f>S216*H216</f>
        <v>0</v>
      </c>
      <c r="AR216" s="229" t="s">
        <v>206</v>
      </c>
      <c r="AT216" s="229" t="s">
        <v>201</v>
      </c>
      <c r="AU216" s="229" t="s">
        <v>85</v>
      </c>
      <c r="AY216" s="16" t="s">
        <v>199</v>
      </c>
      <c r="BE216" s="230">
        <f>IF(N216="základní",J216,0)</f>
        <v>0</v>
      </c>
      <c r="BF216" s="230">
        <f>IF(N216="snížená",J216,0)</f>
        <v>0</v>
      </c>
      <c r="BG216" s="230">
        <f>IF(N216="zákl. přenesená",J216,0)</f>
        <v>0</v>
      </c>
      <c r="BH216" s="230">
        <f>IF(N216="sníž. přenesená",J216,0)</f>
        <v>0</v>
      </c>
      <c r="BI216" s="230">
        <f>IF(N216="nulová",J216,0)</f>
        <v>0</v>
      </c>
      <c r="BJ216" s="16" t="s">
        <v>83</v>
      </c>
      <c r="BK216" s="230">
        <f>ROUND(I216*H216,2)</f>
        <v>0</v>
      </c>
      <c r="BL216" s="16" t="s">
        <v>206</v>
      </c>
      <c r="BM216" s="229" t="s">
        <v>938</v>
      </c>
    </row>
    <row r="217" s="1" customFormat="1">
      <c r="B217" s="37"/>
      <c r="C217" s="38"/>
      <c r="D217" s="231" t="s">
        <v>208</v>
      </c>
      <c r="E217" s="38"/>
      <c r="F217" s="232" t="s">
        <v>939</v>
      </c>
      <c r="G217" s="38"/>
      <c r="H217" s="38"/>
      <c r="I217" s="144"/>
      <c r="J217" s="38"/>
      <c r="K217" s="38"/>
      <c r="L217" s="42"/>
      <c r="M217" s="233"/>
      <c r="N217" s="82"/>
      <c r="O217" s="82"/>
      <c r="P217" s="82"/>
      <c r="Q217" s="82"/>
      <c r="R217" s="82"/>
      <c r="S217" s="82"/>
      <c r="T217" s="83"/>
      <c r="AT217" s="16" t="s">
        <v>208</v>
      </c>
      <c r="AU217" s="16" t="s">
        <v>85</v>
      </c>
    </row>
    <row r="218" s="1" customFormat="1">
      <c r="B218" s="37"/>
      <c r="C218" s="38"/>
      <c r="D218" s="231" t="s">
        <v>210</v>
      </c>
      <c r="E218" s="38"/>
      <c r="F218" s="234" t="s">
        <v>935</v>
      </c>
      <c r="G218" s="38"/>
      <c r="H218" s="38"/>
      <c r="I218" s="144"/>
      <c r="J218" s="38"/>
      <c r="K218" s="38"/>
      <c r="L218" s="42"/>
      <c r="M218" s="233"/>
      <c r="N218" s="82"/>
      <c r="O218" s="82"/>
      <c r="P218" s="82"/>
      <c r="Q218" s="82"/>
      <c r="R218" s="82"/>
      <c r="S218" s="82"/>
      <c r="T218" s="83"/>
      <c r="AT218" s="16" t="s">
        <v>210</v>
      </c>
      <c r="AU218" s="16" t="s">
        <v>85</v>
      </c>
    </row>
    <row r="219" s="12" customFormat="1">
      <c r="B219" s="235"/>
      <c r="C219" s="236"/>
      <c r="D219" s="231" t="s">
        <v>214</v>
      </c>
      <c r="E219" s="237" t="s">
        <v>30</v>
      </c>
      <c r="F219" s="238" t="s">
        <v>940</v>
      </c>
      <c r="G219" s="236"/>
      <c r="H219" s="239">
        <v>8.3399999999999999</v>
      </c>
      <c r="I219" s="240"/>
      <c r="J219" s="236"/>
      <c r="K219" s="236"/>
      <c r="L219" s="241"/>
      <c r="M219" s="242"/>
      <c r="N219" s="243"/>
      <c r="O219" s="243"/>
      <c r="P219" s="243"/>
      <c r="Q219" s="243"/>
      <c r="R219" s="243"/>
      <c r="S219" s="243"/>
      <c r="T219" s="244"/>
      <c r="AT219" s="245" t="s">
        <v>214</v>
      </c>
      <c r="AU219" s="245" t="s">
        <v>85</v>
      </c>
      <c r="AV219" s="12" t="s">
        <v>85</v>
      </c>
      <c r="AW219" s="12" t="s">
        <v>36</v>
      </c>
      <c r="AX219" s="12" t="s">
        <v>83</v>
      </c>
      <c r="AY219" s="245" t="s">
        <v>199</v>
      </c>
    </row>
    <row r="220" s="1" customFormat="1" ht="16.5" customHeight="1">
      <c r="B220" s="37"/>
      <c r="C220" s="218" t="s">
        <v>517</v>
      </c>
      <c r="D220" s="218" t="s">
        <v>201</v>
      </c>
      <c r="E220" s="219" t="s">
        <v>941</v>
      </c>
      <c r="F220" s="220" t="s">
        <v>942</v>
      </c>
      <c r="G220" s="221" t="s">
        <v>229</v>
      </c>
      <c r="H220" s="222">
        <v>80</v>
      </c>
      <c r="I220" s="223"/>
      <c r="J220" s="224">
        <f>ROUND(I220*H220,2)</f>
        <v>0</v>
      </c>
      <c r="K220" s="220" t="s">
        <v>205</v>
      </c>
      <c r="L220" s="42"/>
      <c r="M220" s="225" t="s">
        <v>30</v>
      </c>
      <c r="N220" s="226" t="s">
        <v>46</v>
      </c>
      <c r="O220" s="82"/>
      <c r="P220" s="227">
        <f>O220*H220</f>
        <v>0</v>
      </c>
      <c r="Q220" s="227">
        <v>3.7500000000000001E-06</v>
      </c>
      <c r="R220" s="227">
        <f>Q220*H220</f>
        <v>0.00030000000000000003</v>
      </c>
      <c r="S220" s="227">
        <v>0</v>
      </c>
      <c r="T220" s="228">
        <f>S220*H220</f>
        <v>0</v>
      </c>
      <c r="AR220" s="229" t="s">
        <v>206</v>
      </c>
      <c r="AT220" s="229" t="s">
        <v>201</v>
      </c>
      <c r="AU220" s="229" t="s">
        <v>85</v>
      </c>
      <c r="AY220" s="16" t="s">
        <v>199</v>
      </c>
      <c r="BE220" s="230">
        <f>IF(N220="základní",J220,0)</f>
        <v>0</v>
      </c>
      <c r="BF220" s="230">
        <f>IF(N220="snížená",J220,0)</f>
        <v>0</v>
      </c>
      <c r="BG220" s="230">
        <f>IF(N220="zákl. přenesená",J220,0)</f>
        <v>0</v>
      </c>
      <c r="BH220" s="230">
        <f>IF(N220="sníž. přenesená",J220,0)</f>
        <v>0</v>
      </c>
      <c r="BI220" s="230">
        <f>IF(N220="nulová",J220,0)</f>
        <v>0</v>
      </c>
      <c r="BJ220" s="16" t="s">
        <v>83</v>
      </c>
      <c r="BK220" s="230">
        <f>ROUND(I220*H220,2)</f>
        <v>0</v>
      </c>
      <c r="BL220" s="16" t="s">
        <v>206</v>
      </c>
      <c r="BM220" s="229" t="s">
        <v>943</v>
      </c>
    </row>
    <row r="221" s="1" customFormat="1">
      <c r="B221" s="37"/>
      <c r="C221" s="38"/>
      <c r="D221" s="231" t="s">
        <v>208</v>
      </c>
      <c r="E221" s="38"/>
      <c r="F221" s="232" t="s">
        <v>944</v>
      </c>
      <c r="G221" s="38"/>
      <c r="H221" s="38"/>
      <c r="I221" s="144"/>
      <c r="J221" s="38"/>
      <c r="K221" s="38"/>
      <c r="L221" s="42"/>
      <c r="M221" s="233"/>
      <c r="N221" s="82"/>
      <c r="O221" s="82"/>
      <c r="P221" s="82"/>
      <c r="Q221" s="82"/>
      <c r="R221" s="82"/>
      <c r="S221" s="82"/>
      <c r="T221" s="83"/>
      <c r="AT221" s="16" t="s">
        <v>208</v>
      </c>
      <c r="AU221" s="16" t="s">
        <v>85</v>
      </c>
    </row>
    <row r="222" s="1" customFormat="1">
      <c r="B222" s="37"/>
      <c r="C222" s="38"/>
      <c r="D222" s="231" t="s">
        <v>210</v>
      </c>
      <c r="E222" s="38"/>
      <c r="F222" s="234" t="s">
        <v>945</v>
      </c>
      <c r="G222" s="38"/>
      <c r="H222" s="38"/>
      <c r="I222" s="144"/>
      <c r="J222" s="38"/>
      <c r="K222" s="38"/>
      <c r="L222" s="42"/>
      <c r="M222" s="233"/>
      <c r="N222" s="82"/>
      <c r="O222" s="82"/>
      <c r="P222" s="82"/>
      <c r="Q222" s="82"/>
      <c r="R222" s="82"/>
      <c r="S222" s="82"/>
      <c r="T222" s="83"/>
      <c r="AT222" s="16" t="s">
        <v>210</v>
      </c>
      <c r="AU222" s="16" t="s">
        <v>85</v>
      </c>
    </row>
    <row r="223" s="1" customFormat="1" ht="16.5" customHeight="1">
      <c r="B223" s="37"/>
      <c r="C223" s="218" t="s">
        <v>522</v>
      </c>
      <c r="D223" s="218" t="s">
        <v>201</v>
      </c>
      <c r="E223" s="219" t="s">
        <v>946</v>
      </c>
      <c r="F223" s="220" t="s">
        <v>947</v>
      </c>
      <c r="G223" s="221" t="s">
        <v>204</v>
      </c>
      <c r="H223" s="222">
        <v>8.3399999999999999</v>
      </c>
      <c r="I223" s="223"/>
      <c r="J223" s="224">
        <f>ROUND(I223*H223,2)</f>
        <v>0</v>
      </c>
      <c r="K223" s="220" t="s">
        <v>205</v>
      </c>
      <c r="L223" s="42"/>
      <c r="M223" s="225" t="s">
        <v>30</v>
      </c>
      <c r="N223" s="226" t="s">
        <v>46</v>
      </c>
      <c r="O223" s="82"/>
      <c r="P223" s="227">
        <f>O223*H223</f>
        <v>0</v>
      </c>
      <c r="Q223" s="227">
        <v>9.38E-06</v>
      </c>
      <c r="R223" s="227">
        <f>Q223*H223</f>
        <v>7.82292E-05</v>
      </c>
      <c r="S223" s="227">
        <v>0</v>
      </c>
      <c r="T223" s="228">
        <f>S223*H223</f>
        <v>0</v>
      </c>
      <c r="AR223" s="229" t="s">
        <v>206</v>
      </c>
      <c r="AT223" s="229" t="s">
        <v>201</v>
      </c>
      <c r="AU223" s="229" t="s">
        <v>85</v>
      </c>
      <c r="AY223" s="16" t="s">
        <v>199</v>
      </c>
      <c r="BE223" s="230">
        <f>IF(N223="základní",J223,0)</f>
        <v>0</v>
      </c>
      <c r="BF223" s="230">
        <f>IF(N223="snížená",J223,0)</f>
        <v>0</v>
      </c>
      <c r="BG223" s="230">
        <f>IF(N223="zákl. přenesená",J223,0)</f>
        <v>0</v>
      </c>
      <c r="BH223" s="230">
        <f>IF(N223="sníž. přenesená",J223,0)</f>
        <v>0</v>
      </c>
      <c r="BI223" s="230">
        <f>IF(N223="nulová",J223,0)</f>
        <v>0</v>
      </c>
      <c r="BJ223" s="16" t="s">
        <v>83</v>
      </c>
      <c r="BK223" s="230">
        <f>ROUND(I223*H223,2)</f>
        <v>0</v>
      </c>
      <c r="BL223" s="16" t="s">
        <v>206</v>
      </c>
      <c r="BM223" s="229" t="s">
        <v>948</v>
      </c>
    </row>
    <row r="224" s="1" customFormat="1">
      <c r="B224" s="37"/>
      <c r="C224" s="38"/>
      <c r="D224" s="231" t="s">
        <v>208</v>
      </c>
      <c r="E224" s="38"/>
      <c r="F224" s="232" t="s">
        <v>949</v>
      </c>
      <c r="G224" s="38"/>
      <c r="H224" s="38"/>
      <c r="I224" s="144"/>
      <c r="J224" s="38"/>
      <c r="K224" s="38"/>
      <c r="L224" s="42"/>
      <c r="M224" s="233"/>
      <c r="N224" s="82"/>
      <c r="O224" s="82"/>
      <c r="P224" s="82"/>
      <c r="Q224" s="82"/>
      <c r="R224" s="82"/>
      <c r="S224" s="82"/>
      <c r="T224" s="83"/>
      <c r="AT224" s="16" t="s">
        <v>208</v>
      </c>
      <c r="AU224" s="16" t="s">
        <v>85</v>
      </c>
    </row>
    <row r="225" s="1" customFormat="1">
      <c r="B225" s="37"/>
      <c r="C225" s="38"/>
      <c r="D225" s="231" t="s">
        <v>210</v>
      </c>
      <c r="E225" s="38"/>
      <c r="F225" s="234" t="s">
        <v>945</v>
      </c>
      <c r="G225" s="38"/>
      <c r="H225" s="38"/>
      <c r="I225" s="144"/>
      <c r="J225" s="38"/>
      <c r="K225" s="38"/>
      <c r="L225" s="42"/>
      <c r="M225" s="233"/>
      <c r="N225" s="82"/>
      <c r="O225" s="82"/>
      <c r="P225" s="82"/>
      <c r="Q225" s="82"/>
      <c r="R225" s="82"/>
      <c r="S225" s="82"/>
      <c r="T225" s="83"/>
      <c r="AT225" s="16" t="s">
        <v>210</v>
      </c>
      <c r="AU225" s="16" t="s">
        <v>85</v>
      </c>
    </row>
    <row r="226" s="12" customFormat="1">
      <c r="B226" s="235"/>
      <c r="C226" s="236"/>
      <c r="D226" s="231" t="s">
        <v>214</v>
      </c>
      <c r="E226" s="237" t="s">
        <v>30</v>
      </c>
      <c r="F226" s="238" t="s">
        <v>940</v>
      </c>
      <c r="G226" s="236"/>
      <c r="H226" s="239">
        <v>8.3399999999999999</v>
      </c>
      <c r="I226" s="240"/>
      <c r="J226" s="236"/>
      <c r="K226" s="236"/>
      <c r="L226" s="241"/>
      <c r="M226" s="242"/>
      <c r="N226" s="243"/>
      <c r="O226" s="243"/>
      <c r="P226" s="243"/>
      <c r="Q226" s="243"/>
      <c r="R226" s="243"/>
      <c r="S226" s="243"/>
      <c r="T226" s="244"/>
      <c r="AT226" s="245" t="s">
        <v>214</v>
      </c>
      <c r="AU226" s="245" t="s">
        <v>85</v>
      </c>
      <c r="AV226" s="12" t="s">
        <v>85</v>
      </c>
      <c r="AW226" s="12" t="s">
        <v>36</v>
      </c>
      <c r="AX226" s="12" t="s">
        <v>83</v>
      </c>
      <c r="AY226" s="245" t="s">
        <v>199</v>
      </c>
    </row>
    <row r="227" s="1" customFormat="1" ht="16.5" customHeight="1">
      <c r="B227" s="37"/>
      <c r="C227" s="218" t="s">
        <v>527</v>
      </c>
      <c r="D227" s="218" t="s">
        <v>201</v>
      </c>
      <c r="E227" s="219" t="s">
        <v>950</v>
      </c>
      <c r="F227" s="220" t="s">
        <v>951</v>
      </c>
      <c r="G227" s="221" t="s">
        <v>229</v>
      </c>
      <c r="H227" s="222">
        <v>1186</v>
      </c>
      <c r="I227" s="223"/>
      <c r="J227" s="224">
        <f>ROUND(I227*H227,2)</f>
        <v>0</v>
      </c>
      <c r="K227" s="220" t="s">
        <v>205</v>
      </c>
      <c r="L227" s="42"/>
      <c r="M227" s="225" t="s">
        <v>30</v>
      </c>
      <c r="N227" s="226" t="s">
        <v>46</v>
      </c>
      <c r="O227" s="82"/>
      <c r="P227" s="227">
        <f>O227*H227</f>
        <v>0</v>
      </c>
      <c r="Q227" s="227">
        <v>0.15539952000000001</v>
      </c>
      <c r="R227" s="227">
        <f>Q227*H227</f>
        <v>184.30383072000001</v>
      </c>
      <c r="S227" s="227">
        <v>0</v>
      </c>
      <c r="T227" s="228">
        <f>S227*H227</f>
        <v>0</v>
      </c>
      <c r="AR227" s="229" t="s">
        <v>206</v>
      </c>
      <c r="AT227" s="229" t="s">
        <v>201</v>
      </c>
      <c r="AU227" s="229" t="s">
        <v>85</v>
      </c>
      <c r="AY227" s="16" t="s">
        <v>199</v>
      </c>
      <c r="BE227" s="230">
        <f>IF(N227="základní",J227,0)</f>
        <v>0</v>
      </c>
      <c r="BF227" s="230">
        <f>IF(N227="snížená",J227,0)</f>
        <v>0</v>
      </c>
      <c r="BG227" s="230">
        <f>IF(N227="zákl. přenesená",J227,0)</f>
        <v>0</v>
      </c>
      <c r="BH227" s="230">
        <f>IF(N227="sníž. přenesená",J227,0)</f>
        <v>0</v>
      </c>
      <c r="BI227" s="230">
        <f>IF(N227="nulová",J227,0)</f>
        <v>0</v>
      </c>
      <c r="BJ227" s="16" t="s">
        <v>83</v>
      </c>
      <c r="BK227" s="230">
        <f>ROUND(I227*H227,2)</f>
        <v>0</v>
      </c>
      <c r="BL227" s="16" t="s">
        <v>206</v>
      </c>
      <c r="BM227" s="229" t="s">
        <v>952</v>
      </c>
    </row>
    <row r="228" s="1" customFormat="1">
      <c r="B228" s="37"/>
      <c r="C228" s="38"/>
      <c r="D228" s="231" t="s">
        <v>208</v>
      </c>
      <c r="E228" s="38"/>
      <c r="F228" s="232" t="s">
        <v>953</v>
      </c>
      <c r="G228" s="38"/>
      <c r="H228" s="38"/>
      <c r="I228" s="144"/>
      <c r="J228" s="38"/>
      <c r="K228" s="38"/>
      <c r="L228" s="42"/>
      <c r="M228" s="233"/>
      <c r="N228" s="82"/>
      <c r="O228" s="82"/>
      <c r="P228" s="82"/>
      <c r="Q228" s="82"/>
      <c r="R228" s="82"/>
      <c r="S228" s="82"/>
      <c r="T228" s="83"/>
      <c r="AT228" s="16" t="s">
        <v>208</v>
      </c>
      <c r="AU228" s="16" t="s">
        <v>85</v>
      </c>
    </row>
    <row r="229" s="1" customFormat="1">
      <c r="B229" s="37"/>
      <c r="C229" s="38"/>
      <c r="D229" s="231" t="s">
        <v>210</v>
      </c>
      <c r="E229" s="38"/>
      <c r="F229" s="234" t="s">
        <v>954</v>
      </c>
      <c r="G229" s="38"/>
      <c r="H229" s="38"/>
      <c r="I229" s="144"/>
      <c r="J229" s="38"/>
      <c r="K229" s="38"/>
      <c r="L229" s="42"/>
      <c r="M229" s="233"/>
      <c r="N229" s="82"/>
      <c r="O229" s="82"/>
      <c r="P229" s="82"/>
      <c r="Q229" s="82"/>
      <c r="R229" s="82"/>
      <c r="S229" s="82"/>
      <c r="T229" s="83"/>
      <c r="AT229" s="16" t="s">
        <v>210</v>
      </c>
      <c r="AU229" s="16" t="s">
        <v>85</v>
      </c>
    </row>
    <row r="230" s="12" customFormat="1">
      <c r="B230" s="235"/>
      <c r="C230" s="236"/>
      <c r="D230" s="231" t="s">
        <v>214</v>
      </c>
      <c r="E230" s="237" t="s">
        <v>30</v>
      </c>
      <c r="F230" s="238" t="s">
        <v>955</v>
      </c>
      <c r="G230" s="236"/>
      <c r="H230" s="239">
        <v>1186</v>
      </c>
      <c r="I230" s="240"/>
      <c r="J230" s="236"/>
      <c r="K230" s="236"/>
      <c r="L230" s="241"/>
      <c r="M230" s="242"/>
      <c r="N230" s="243"/>
      <c r="O230" s="243"/>
      <c r="P230" s="243"/>
      <c r="Q230" s="243"/>
      <c r="R230" s="243"/>
      <c r="S230" s="243"/>
      <c r="T230" s="244"/>
      <c r="AT230" s="245" t="s">
        <v>214</v>
      </c>
      <c r="AU230" s="245" t="s">
        <v>85</v>
      </c>
      <c r="AV230" s="12" t="s">
        <v>85</v>
      </c>
      <c r="AW230" s="12" t="s">
        <v>36</v>
      </c>
      <c r="AX230" s="12" t="s">
        <v>83</v>
      </c>
      <c r="AY230" s="245" t="s">
        <v>199</v>
      </c>
    </row>
    <row r="231" s="1" customFormat="1" ht="16.5" customHeight="1">
      <c r="B231" s="37"/>
      <c r="C231" s="263" t="s">
        <v>532</v>
      </c>
      <c r="D231" s="263" t="s">
        <v>774</v>
      </c>
      <c r="E231" s="264" t="s">
        <v>956</v>
      </c>
      <c r="F231" s="265" t="s">
        <v>957</v>
      </c>
      <c r="G231" s="266" t="s">
        <v>229</v>
      </c>
      <c r="H231" s="267">
        <v>1170</v>
      </c>
      <c r="I231" s="268"/>
      <c r="J231" s="269">
        <f>ROUND(I231*H231,2)</f>
        <v>0</v>
      </c>
      <c r="K231" s="265" t="s">
        <v>205</v>
      </c>
      <c r="L231" s="270"/>
      <c r="M231" s="271" t="s">
        <v>30</v>
      </c>
      <c r="N231" s="272" t="s">
        <v>46</v>
      </c>
      <c r="O231" s="82"/>
      <c r="P231" s="227">
        <f>O231*H231</f>
        <v>0</v>
      </c>
      <c r="Q231" s="227">
        <v>0.10199999999999999</v>
      </c>
      <c r="R231" s="227">
        <f>Q231*H231</f>
        <v>119.33999999999999</v>
      </c>
      <c r="S231" s="227">
        <v>0</v>
      </c>
      <c r="T231" s="228">
        <f>S231*H231</f>
        <v>0</v>
      </c>
      <c r="AR231" s="229" t="s">
        <v>263</v>
      </c>
      <c r="AT231" s="229" t="s">
        <v>774</v>
      </c>
      <c r="AU231" s="229" t="s">
        <v>85</v>
      </c>
      <c r="AY231" s="16" t="s">
        <v>199</v>
      </c>
      <c r="BE231" s="230">
        <f>IF(N231="základní",J231,0)</f>
        <v>0</v>
      </c>
      <c r="BF231" s="230">
        <f>IF(N231="snížená",J231,0)</f>
        <v>0</v>
      </c>
      <c r="BG231" s="230">
        <f>IF(N231="zákl. přenesená",J231,0)</f>
        <v>0</v>
      </c>
      <c r="BH231" s="230">
        <f>IF(N231="sníž. přenesená",J231,0)</f>
        <v>0</v>
      </c>
      <c r="BI231" s="230">
        <f>IF(N231="nulová",J231,0)</f>
        <v>0</v>
      </c>
      <c r="BJ231" s="16" t="s">
        <v>83</v>
      </c>
      <c r="BK231" s="230">
        <f>ROUND(I231*H231,2)</f>
        <v>0</v>
      </c>
      <c r="BL231" s="16" t="s">
        <v>206</v>
      </c>
      <c r="BM231" s="229" t="s">
        <v>958</v>
      </c>
    </row>
    <row r="232" s="1" customFormat="1">
      <c r="B232" s="37"/>
      <c r="C232" s="38"/>
      <c r="D232" s="231" t="s">
        <v>208</v>
      </c>
      <c r="E232" s="38"/>
      <c r="F232" s="232" t="s">
        <v>957</v>
      </c>
      <c r="G232" s="38"/>
      <c r="H232" s="38"/>
      <c r="I232" s="144"/>
      <c r="J232" s="38"/>
      <c r="K232" s="38"/>
      <c r="L232" s="42"/>
      <c r="M232" s="233"/>
      <c r="N232" s="82"/>
      <c r="O232" s="82"/>
      <c r="P232" s="82"/>
      <c r="Q232" s="82"/>
      <c r="R232" s="82"/>
      <c r="S232" s="82"/>
      <c r="T232" s="83"/>
      <c r="AT232" s="16" t="s">
        <v>208</v>
      </c>
      <c r="AU232" s="16" t="s">
        <v>85</v>
      </c>
    </row>
    <row r="233" s="1" customFormat="1" ht="16.5" customHeight="1">
      <c r="B233" s="37"/>
      <c r="C233" s="263" t="s">
        <v>537</v>
      </c>
      <c r="D233" s="263" t="s">
        <v>774</v>
      </c>
      <c r="E233" s="264" t="s">
        <v>959</v>
      </c>
      <c r="F233" s="265" t="s">
        <v>960</v>
      </c>
      <c r="G233" s="266" t="s">
        <v>229</v>
      </c>
      <c r="H233" s="267">
        <v>16</v>
      </c>
      <c r="I233" s="268"/>
      <c r="J233" s="269">
        <f>ROUND(I233*H233,2)</f>
        <v>0</v>
      </c>
      <c r="K233" s="265" t="s">
        <v>205</v>
      </c>
      <c r="L233" s="270"/>
      <c r="M233" s="271" t="s">
        <v>30</v>
      </c>
      <c r="N233" s="272" t="s">
        <v>46</v>
      </c>
      <c r="O233" s="82"/>
      <c r="P233" s="227">
        <f>O233*H233</f>
        <v>0</v>
      </c>
      <c r="Q233" s="227">
        <v>0.078200000000000006</v>
      </c>
      <c r="R233" s="227">
        <f>Q233*H233</f>
        <v>1.2512000000000001</v>
      </c>
      <c r="S233" s="227">
        <v>0</v>
      </c>
      <c r="T233" s="228">
        <f>S233*H233</f>
        <v>0</v>
      </c>
      <c r="AR233" s="229" t="s">
        <v>263</v>
      </c>
      <c r="AT233" s="229" t="s">
        <v>774</v>
      </c>
      <c r="AU233" s="229" t="s">
        <v>85</v>
      </c>
      <c r="AY233" s="16" t="s">
        <v>199</v>
      </c>
      <c r="BE233" s="230">
        <f>IF(N233="základní",J233,0)</f>
        <v>0</v>
      </c>
      <c r="BF233" s="230">
        <f>IF(N233="snížená",J233,0)</f>
        <v>0</v>
      </c>
      <c r="BG233" s="230">
        <f>IF(N233="zákl. přenesená",J233,0)</f>
        <v>0</v>
      </c>
      <c r="BH233" s="230">
        <f>IF(N233="sníž. přenesená",J233,0)</f>
        <v>0</v>
      </c>
      <c r="BI233" s="230">
        <f>IF(N233="nulová",J233,0)</f>
        <v>0</v>
      </c>
      <c r="BJ233" s="16" t="s">
        <v>83</v>
      </c>
      <c r="BK233" s="230">
        <f>ROUND(I233*H233,2)</f>
        <v>0</v>
      </c>
      <c r="BL233" s="16" t="s">
        <v>206</v>
      </c>
      <c r="BM233" s="229" t="s">
        <v>961</v>
      </c>
    </row>
    <row r="234" s="1" customFormat="1">
      <c r="B234" s="37"/>
      <c r="C234" s="38"/>
      <c r="D234" s="231" t="s">
        <v>208</v>
      </c>
      <c r="E234" s="38"/>
      <c r="F234" s="232" t="s">
        <v>960</v>
      </c>
      <c r="G234" s="38"/>
      <c r="H234" s="38"/>
      <c r="I234" s="144"/>
      <c r="J234" s="38"/>
      <c r="K234" s="38"/>
      <c r="L234" s="42"/>
      <c r="M234" s="233"/>
      <c r="N234" s="82"/>
      <c r="O234" s="82"/>
      <c r="P234" s="82"/>
      <c r="Q234" s="82"/>
      <c r="R234" s="82"/>
      <c r="S234" s="82"/>
      <c r="T234" s="83"/>
      <c r="AT234" s="16" t="s">
        <v>208</v>
      </c>
      <c r="AU234" s="16" t="s">
        <v>85</v>
      </c>
    </row>
    <row r="235" s="1" customFormat="1" ht="16.5" customHeight="1">
      <c r="B235" s="37"/>
      <c r="C235" s="218" t="s">
        <v>542</v>
      </c>
      <c r="D235" s="218" t="s">
        <v>201</v>
      </c>
      <c r="E235" s="219" t="s">
        <v>962</v>
      </c>
      <c r="F235" s="220" t="s">
        <v>963</v>
      </c>
      <c r="G235" s="221" t="s">
        <v>229</v>
      </c>
      <c r="H235" s="222">
        <v>479</v>
      </c>
      <c r="I235" s="223"/>
      <c r="J235" s="224">
        <f>ROUND(I235*H235,2)</f>
        <v>0</v>
      </c>
      <c r="K235" s="220" t="s">
        <v>205</v>
      </c>
      <c r="L235" s="42"/>
      <c r="M235" s="225" t="s">
        <v>30</v>
      </c>
      <c r="N235" s="226" t="s">
        <v>46</v>
      </c>
      <c r="O235" s="82"/>
      <c r="P235" s="227">
        <f>O235*H235</f>
        <v>0</v>
      </c>
      <c r="Q235" s="227">
        <v>0.12949959999999999</v>
      </c>
      <c r="R235" s="227">
        <f>Q235*H235</f>
        <v>62.030308399999996</v>
      </c>
      <c r="S235" s="227">
        <v>0</v>
      </c>
      <c r="T235" s="228">
        <f>S235*H235</f>
        <v>0</v>
      </c>
      <c r="AR235" s="229" t="s">
        <v>206</v>
      </c>
      <c r="AT235" s="229" t="s">
        <v>201</v>
      </c>
      <c r="AU235" s="229" t="s">
        <v>85</v>
      </c>
      <c r="AY235" s="16" t="s">
        <v>199</v>
      </c>
      <c r="BE235" s="230">
        <f>IF(N235="základní",J235,0)</f>
        <v>0</v>
      </c>
      <c r="BF235" s="230">
        <f>IF(N235="snížená",J235,0)</f>
        <v>0</v>
      </c>
      <c r="BG235" s="230">
        <f>IF(N235="zákl. přenesená",J235,0)</f>
        <v>0</v>
      </c>
      <c r="BH235" s="230">
        <f>IF(N235="sníž. přenesená",J235,0)</f>
        <v>0</v>
      </c>
      <c r="BI235" s="230">
        <f>IF(N235="nulová",J235,0)</f>
        <v>0</v>
      </c>
      <c r="BJ235" s="16" t="s">
        <v>83</v>
      </c>
      <c r="BK235" s="230">
        <f>ROUND(I235*H235,2)</f>
        <v>0</v>
      </c>
      <c r="BL235" s="16" t="s">
        <v>206</v>
      </c>
      <c r="BM235" s="229" t="s">
        <v>964</v>
      </c>
    </row>
    <row r="236" s="1" customFormat="1">
      <c r="B236" s="37"/>
      <c r="C236" s="38"/>
      <c r="D236" s="231" t="s">
        <v>208</v>
      </c>
      <c r="E236" s="38"/>
      <c r="F236" s="232" t="s">
        <v>965</v>
      </c>
      <c r="G236" s="38"/>
      <c r="H236" s="38"/>
      <c r="I236" s="144"/>
      <c r="J236" s="38"/>
      <c r="K236" s="38"/>
      <c r="L236" s="42"/>
      <c r="M236" s="233"/>
      <c r="N236" s="82"/>
      <c r="O236" s="82"/>
      <c r="P236" s="82"/>
      <c r="Q236" s="82"/>
      <c r="R236" s="82"/>
      <c r="S236" s="82"/>
      <c r="T236" s="83"/>
      <c r="AT236" s="16" t="s">
        <v>208</v>
      </c>
      <c r="AU236" s="16" t="s">
        <v>85</v>
      </c>
    </row>
    <row r="237" s="1" customFormat="1">
      <c r="B237" s="37"/>
      <c r="C237" s="38"/>
      <c r="D237" s="231" t="s">
        <v>210</v>
      </c>
      <c r="E237" s="38"/>
      <c r="F237" s="234" t="s">
        <v>966</v>
      </c>
      <c r="G237" s="38"/>
      <c r="H237" s="38"/>
      <c r="I237" s="144"/>
      <c r="J237" s="38"/>
      <c r="K237" s="38"/>
      <c r="L237" s="42"/>
      <c r="M237" s="233"/>
      <c r="N237" s="82"/>
      <c r="O237" s="82"/>
      <c r="P237" s="82"/>
      <c r="Q237" s="82"/>
      <c r="R237" s="82"/>
      <c r="S237" s="82"/>
      <c r="T237" s="83"/>
      <c r="AT237" s="16" t="s">
        <v>210</v>
      </c>
      <c r="AU237" s="16" t="s">
        <v>85</v>
      </c>
    </row>
    <row r="238" s="12" customFormat="1">
      <c r="B238" s="235"/>
      <c r="C238" s="236"/>
      <c r="D238" s="231" t="s">
        <v>214</v>
      </c>
      <c r="E238" s="237" t="s">
        <v>30</v>
      </c>
      <c r="F238" s="238" t="s">
        <v>967</v>
      </c>
      <c r="G238" s="236"/>
      <c r="H238" s="239">
        <v>479</v>
      </c>
      <c r="I238" s="240"/>
      <c r="J238" s="236"/>
      <c r="K238" s="236"/>
      <c r="L238" s="241"/>
      <c r="M238" s="242"/>
      <c r="N238" s="243"/>
      <c r="O238" s="243"/>
      <c r="P238" s="243"/>
      <c r="Q238" s="243"/>
      <c r="R238" s="243"/>
      <c r="S238" s="243"/>
      <c r="T238" s="244"/>
      <c r="AT238" s="245" t="s">
        <v>214</v>
      </c>
      <c r="AU238" s="245" t="s">
        <v>85</v>
      </c>
      <c r="AV238" s="12" t="s">
        <v>85</v>
      </c>
      <c r="AW238" s="12" t="s">
        <v>36</v>
      </c>
      <c r="AX238" s="12" t="s">
        <v>83</v>
      </c>
      <c r="AY238" s="245" t="s">
        <v>199</v>
      </c>
    </row>
    <row r="239" s="1" customFormat="1" ht="16.5" customHeight="1">
      <c r="B239" s="37"/>
      <c r="C239" s="263" t="s">
        <v>547</v>
      </c>
      <c r="D239" s="263" t="s">
        <v>774</v>
      </c>
      <c r="E239" s="264" t="s">
        <v>968</v>
      </c>
      <c r="F239" s="265" t="s">
        <v>969</v>
      </c>
      <c r="G239" s="266" t="s">
        <v>229</v>
      </c>
      <c r="H239" s="267">
        <v>478</v>
      </c>
      <c r="I239" s="268"/>
      <c r="J239" s="269">
        <f>ROUND(I239*H239,2)</f>
        <v>0</v>
      </c>
      <c r="K239" s="265" t="s">
        <v>205</v>
      </c>
      <c r="L239" s="270"/>
      <c r="M239" s="271" t="s">
        <v>30</v>
      </c>
      <c r="N239" s="272" t="s">
        <v>46</v>
      </c>
      <c r="O239" s="82"/>
      <c r="P239" s="227">
        <f>O239*H239</f>
        <v>0</v>
      </c>
      <c r="Q239" s="227">
        <v>0.044999999999999998</v>
      </c>
      <c r="R239" s="227">
        <f>Q239*H239</f>
        <v>21.509999999999998</v>
      </c>
      <c r="S239" s="227">
        <v>0</v>
      </c>
      <c r="T239" s="228">
        <f>S239*H239</f>
        <v>0</v>
      </c>
      <c r="AR239" s="229" t="s">
        <v>263</v>
      </c>
      <c r="AT239" s="229" t="s">
        <v>774</v>
      </c>
      <c r="AU239" s="229" t="s">
        <v>85</v>
      </c>
      <c r="AY239" s="16" t="s">
        <v>199</v>
      </c>
      <c r="BE239" s="230">
        <f>IF(N239="základní",J239,0)</f>
        <v>0</v>
      </c>
      <c r="BF239" s="230">
        <f>IF(N239="snížená",J239,0)</f>
        <v>0</v>
      </c>
      <c r="BG239" s="230">
        <f>IF(N239="zákl. přenesená",J239,0)</f>
        <v>0</v>
      </c>
      <c r="BH239" s="230">
        <f>IF(N239="sníž. přenesená",J239,0)</f>
        <v>0</v>
      </c>
      <c r="BI239" s="230">
        <f>IF(N239="nulová",J239,0)</f>
        <v>0</v>
      </c>
      <c r="BJ239" s="16" t="s">
        <v>83</v>
      </c>
      <c r="BK239" s="230">
        <f>ROUND(I239*H239,2)</f>
        <v>0</v>
      </c>
      <c r="BL239" s="16" t="s">
        <v>206</v>
      </c>
      <c r="BM239" s="229" t="s">
        <v>970</v>
      </c>
    </row>
    <row r="240" s="1" customFormat="1">
      <c r="B240" s="37"/>
      <c r="C240" s="38"/>
      <c r="D240" s="231" t="s">
        <v>208</v>
      </c>
      <c r="E240" s="38"/>
      <c r="F240" s="232" t="s">
        <v>969</v>
      </c>
      <c r="G240" s="38"/>
      <c r="H240" s="38"/>
      <c r="I240" s="144"/>
      <c r="J240" s="38"/>
      <c r="K240" s="38"/>
      <c r="L240" s="42"/>
      <c r="M240" s="233"/>
      <c r="N240" s="82"/>
      <c r="O240" s="82"/>
      <c r="P240" s="82"/>
      <c r="Q240" s="82"/>
      <c r="R240" s="82"/>
      <c r="S240" s="82"/>
      <c r="T240" s="83"/>
      <c r="AT240" s="16" t="s">
        <v>208</v>
      </c>
      <c r="AU240" s="16" t="s">
        <v>85</v>
      </c>
    </row>
    <row r="241" s="1" customFormat="1" ht="16.5" customHeight="1">
      <c r="B241" s="37"/>
      <c r="C241" s="263" t="s">
        <v>552</v>
      </c>
      <c r="D241" s="263" t="s">
        <v>774</v>
      </c>
      <c r="E241" s="264" t="s">
        <v>971</v>
      </c>
      <c r="F241" s="265" t="s">
        <v>972</v>
      </c>
      <c r="G241" s="266" t="s">
        <v>229</v>
      </c>
      <c r="H241" s="267">
        <v>1</v>
      </c>
      <c r="I241" s="268"/>
      <c r="J241" s="269">
        <f>ROUND(I241*H241,2)</f>
        <v>0</v>
      </c>
      <c r="K241" s="265" t="s">
        <v>205</v>
      </c>
      <c r="L241" s="270"/>
      <c r="M241" s="271" t="s">
        <v>30</v>
      </c>
      <c r="N241" s="272" t="s">
        <v>46</v>
      </c>
      <c r="O241" s="82"/>
      <c r="P241" s="227">
        <f>O241*H241</f>
        <v>0</v>
      </c>
      <c r="Q241" s="227">
        <v>0.0516</v>
      </c>
      <c r="R241" s="227">
        <f>Q241*H241</f>
        <v>0.0516</v>
      </c>
      <c r="S241" s="227">
        <v>0</v>
      </c>
      <c r="T241" s="228">
        <f>S241*H241</f>
        <v>0</v>
      </c>
      <c r="AR241" s="229" t="s">
        <v>263</v>
      </c>
      <c r="AT241" s="229" t="s">
        <v>774</v>
      </c>
      <c r="AU241" s="229" t="s">
        <v>85</v>
      </c>
      <c r="AY241" s="16" t="s">
        <v>199</v>
      </c>
      <c r="BE241" s="230">
        <f>IF(N241="základní",J241,0)</f>
        <v>0</v>
      </c>
      <c r="BF241" s="230">
        <f>IF(N241="snížená",J241,0)</f>
        <v>0</v>
      </c>
      <c r="BG241" s="230">
        <f>IF(N241="zákl. přenesená",J241,0)</f>
        <v>0</v>
      </c>
      <c r="BH241" s="230">
        <f>IF(N241="sníž. přenesená",J241,0)</f>
        <v>0</v>
      </c>
      <c r="BI241" s="230">
        <f>IF(N241="nulová",J241,0)</f>
        <v>0</v>
      </c>
      <c r="BJ241" s="16" t="s">
        <v>83</v>
      </c>
      <c r="BK241" s="230">
        <f>ROUND(I241*H241,2)</f>
        <v>0</v>
      </c>
      <c r="BL241" s="16" t="s">
        <v>206</v>
      </c>
      <c r="BM241" s="229" t="s">
        <v>973</v>
      </c>
    </row>
    <row r="242" s="1" customFormat="1">
      <c r="B242" s="37"/>
      <c r="C242" s="38"/>
      <c r="D242" s="231" t="s">
        <v>208</v>
      </c>
      <c r="E242" s="38"/>
      <c r="F242" s="232" t="s">
        <v>972</v>
      </c>
      <c r="G242" s="38"/>
      <c r="H242" s="38"/>
      <c r="I242" s="144"/>
      <c r="J242" s="38"/>
      <c r="K242" s="38"/>
      <c r="L242" s="42"/>
      <c r="M242" s="233"/>
      <c r="N242" s="82"/>
      <c r="O242" s="82"/>
      <c r="P242" s="82"/>
      <c r="Q242" s="82"/>
      <c r="R242" s="82"/>
      <c r="S242" s="82"/>
      <c r="T242" s="83"/>
      <c r="AT242" s="16" t="s">
        <v>208</v>
      </c>
      <c r="AU242" s="16" t="s">
        <v>85</v>
      </c>
    </row>
    <row r="243" s="1" customFormat="1" ht="16.5" customHeight="1">
      <c r="B243" s="37"/>
      <c r="C243" s="218" t="s">
        <v>557</v>
      </c>
      <c r="D243" s="218" t="s">
        <v>201</v>
      </c>
      <c r="E243" s="219" t="s">
        <v>974</v>
      </c>
      <c r="F243" s="220" t="s">
        <v>975</v>
      </c>
      <c r="G243" s="221" t="s">
        <v>204</v>
      </c>
      <c r="H243" s="222">
        <v>4673</v>
      </c>
      <c r="I243" s="223"/>
      <c r="J243" s="224">
        <f>ROUND(I243*H243,2)</f>
        <v>0</v>
      </c>
      <c r="K243" s="220" t="s">
        <v>205</v>
      </c>
      <c r="L243" s="42"/>
      <c r="M243" s="225" t="s">
        <v>30</v>
      </c>
      <c r="N243" s="226" t="s">
        <v>46</v>
      </c>
      <c r="O243" s="82"/>
      <c r="P243" s="227">
        <f>O243*H243</f>
        <v>0</v>
      </c>
      <c r="Q243" s="227">
        <v>0.00046749999999999998</v>
      </c>
      <c r="R243" s="227">
        <f>Q243*H243</f>
        <v>2.1846274999999999</v>
      </c>
      <c r="S243" s="227">
        <v>0</v>
      </c>
      <c r="T243" s="228">
        <f>S243*H243</f>
        <v>0</v>
      </c>
      <c r="AR243" s="229" t="s">
        <v>206</v>
      </c>
      <c r="AT243" s="229" t="s">
        <v>201</v>
      </c>
      <c r="AU243" s="229" t="s">
        <v>85</v>
      </c>
      <c r="AY243" s="16" t="s">
        <v>199</v>
      </c>
      <c r="BE243" s="230">
        <f>IF(N243="základní",J243,0)</f>
        <v>0</v>
      </c>
      <c r="BF243" s="230">
        <f>IF(N243="snížená",J243,0)</f>
        <v>0</v>
      </c>
      <c r="BG243" s="230">
        <f>IF(N243="zákl. přenesená",J243,0)</f>
        <v>0</v>
      </c>
      <c r="BH243" s="230">
        <f>IF(N243="sníž. přenesená",J243,0)</f>
        <v>0</v>
      </c>
      <c r="BI243" s="230">
        <f>IF(N243="nulová",J243,0)</f>
        <v>0</v>
      </c>
      <c r="BJ243" s="16" t="s">
        <v>83</v>
      </c>
      <c r="BK243" s="230">
        <f>ROUND(I243*H243,2)</f>
        <v>0</v>
      </c>
      <c r="BL243" s="16" t="s">
        <v>206</v>
      </c>
      <c r="BM243" s="229" t="s">
        <v>976</v>
      </c>
    </row>
    <row r="244" s="1" customFormat="1">
      <c r="B244" s="37"/>
      <c r="C244" s="38"/>
      <c r="D244" s="231" t="s">
        <v>208</v>
      </c>
      <c r="E244" s="38"/>
      <c r="F244" s="232" t="s">
        <v>977</v>
      </c>
      <c r="G244" s="38"/>
      <c r="H244" s="38"/>
      <c r="I244" s="144"/>
      <c r="J244" s="38"/>
      <c r="K244" s="38"/>
      <c r="L244" s="42"/>
      <c r="M244" s="233"/>
      <c r="N244" s="82"/>
      <c r="O244" s="82"/>
      <c r="P244" s="82"/>
      <c r="Q244" s="82"/>
      <c r="R244" s="82"/>
      <c r="S244" s="82"/>
      <c r="T244" s="83"/>
      <c r="AT244" s="16" t="s">
        <v>208</v>
      </c>
      <c r="AU244" s="16" t="s">
        <v>85</v>
      </c>
    </row>
    <row r="245" s="1" customFormat="1">
      <c r="B245" s="37"/>
      <c r="C245" s="38"/>
      <c r="D245" s="231" t="s">
        <v>210</v>
      </c>
      <c r="E245" s="38"/>
      <c r="F245" s="234" t="s">
        <v>978</v>
      </c>
      <c r="G245" s="38"/>
      <c r="H245" s="38"/>
      <c r="I245" s="144"/>
      <c r="J245" s="38"/>
      <c r="K245" s="38"/>
      <c r="L245" s="42"/>
      <c r="M245" s="233"/>
      <c r="N245" s="82"/>
      <c r="O245" s="82"/>
      <c r="P245" s="82"/>
      <c r="Q245" s="82"/>
      <c r="R245" s="82"/>
      <c r="S245" s="82"/>
      <c r="T245" s="83"/>
      <c r="AT245" s="16" t="s">
        <v>210</v>
      </c>
      <c r="AU245" s="16" t="s">
        <v>85</v>
      </c>
    </row>
    <row r="246" s="1" customFormat="1">
      <c r="B246" s="37"/>
      <c r="C246" s="38"/>
      <c r="D246" s="231" t="s">
        <v>212</v>
      </c>
      <c r="E246" s="38"/>
      <c r="F246" s="234" t="s">
        <v>979</v>
      </c>
      <c r="G246" s="38"/>
      <c r="H246" s="38"/>
      <c r="I246" s="144"/>
      <c r="J246" s="38"/>
      <c r="K246" s="38"/>
      <c r="L246" s="42"/>
      <c r="M246" s="233"/>
      <c r="N246" s="82"/>
      <c r="O246" s="82"/>
      <c r="P246" s="82"/>
      <c r="Q246" s="82"/>
      <c r="R246" s="82"/>
      <c r="S246" s="82"/>
      <c r="T246" s="83"/>
      <c r="AT246" s="16" t="s">
        <v>212</v>
      </c>
      <c r="AU246" s="16" t="s">
        <v>85</v>
      </c>
    </row>
    <row r="247" s="1" customFormat="1" ht="16.5" customHeight="1">
      <c r="B247" s="37"/>
      <c r="C247" s="218" t="s">
        <v>562</v>
      </c>
      <c r="D247" s="218" t="s">
        <v>201</v>
      </c>
      <c r="E247" s="219" t="s">
        <v>980</v>
      </c>
      <c r="F247" s="220" t="s">
        <v>981</v>
      </c>
      <c r="G247" s="221" t="s">
        <v>229</v>
      </c>
      <c r="H247" s="222">
        <v>120</v>
      </c>
      <c r="I247" s="223"/>
      <c r="J247" s="224">
        <f>ROUND(I247*H247,2)</f>
        <v>0</v>
      </c>
      <c r="K247" s="220" t="s">
        <v>205</v>
      </c>
      <c r="L247" s="42"/>
      <c r="M247" s="225" t="s">
        <v>30</v>
      </c>
      <c r="N247" s="226" t="s">
        <v>46</v>
      </c>
      <c r="O247" s="82"/>
      <c r="P247" s="227">
        <f>O247*H247</f>
        <v>0</v>
      </c>
      <c r="Q247" s="227">
        <v>0.00013931999999999999</v>
      </c>
      <c r="R247" s="227">
        <f>Q247*H247</f>
        <v>0.016718399999999998</v>
      </c>
      <c r="S247" s="227">
        <v>0</v>
      </c>
      <c r="T247" s="228">
        <f>S247*H247</f>
        <v>0</v>
      </c>
      <c r="AR247" s="229" t="s">
        <v>206</v>
      </c>
      <c r="AT247" s="229" t="s">
        <v>201</v>
      </c>
      <c r="AU247" s="229" t="s">
        <v>85</v>
      </c>
      <c r="AY247" s="16" t="s">
        <v>199</v>
      </c>
      <c r="BE247" s="230">
        <f>IF(N247="základní",J247,0)</f>
        <v>0</v>
      </c>
      <c r="BF247" s="230">
        <f>IF(N247="snížená",J247,0)</f>
        <v>0</v>
      </c>
      <c r="BG247" s="230">
        <f>IF(N247="zákl. přenesená",J247,0)</f>
        <v>0</v>
      </c>
      <c r="BH247" s="230">
        <f>IF(N247="sníž. přenesená",J247,0)</f>
        <v>0</v>
      </c>
      <c r="BI247" s="230">
        <f>IF(N247="nulová",J247,0)</f>
        <v>0</v>
      </c>
      <c r="BJ247" s="16" t="s">
        <v>83</v>
      </c>
      <c r="BK247" s="230">
        <f>ROUND(I247*H247,2)</f>
        <v>0</v>
      </c>
      <c r="BL247" s="16" t="s">
        <v>206</v>
      </c>
      <c r="BM247" s="229" t="s">
        <v>982</v>
      </c>
    </row>
    <row r="248" s="1" customFormat="1">
      <c r="B248" s="37"/>
      <c r="C248" s="38"/>
      <c r="D248" s="231" t="s">
        <v>208</v>
      </c>
      <c r="E248" s="38"/>
      <c r="F248" s="232" t="s">
        <v>983</v>
      </c>
      <c r="G248" s="38"/>
      <c r="H248" s="38"/>
      <c r="I248" s="144"/>
      <c r="J248" s="38"/>
      <c r="K248" s="38"/>
      <c r="L248" s="42"/>
      <c r="M248" s="233"/>
      <c r="N248" s="82"/>
      <c r="O248" s="82"/>
      <c r="P248" s="82"/>
      <c r="Q248" s="82"/>
      <c r="R248" s="82"/>
      <c r="S248" s="82"/>
      <c r="T248" s="83"/>
      <c r="AT248" s="16" t="s">
        <v>208</v>
      </c>
      <c r="AU248" s="16" t="s">
        <v>85</v>
      </c>
    </row>
    <row r="249" s="1" customFormat="1">
      <c r="B249" s="37"/>
      <c r="C249" s="38"/>
      <c r="D249" s="231" t="s">
        <v>210</v>
      </c>
      <c r="E249" s="38"/>
      <c r="F249" s="234" t="s">
        <v>624</v>
      </c>
      <c r="G249" s="38"/>
      <c r="H249" s="38"/>
      <c r="I249" s="144"/>
      <c r="J249" s="38"/>
      <c r="K249" s="38"/>
      <c r="L249" s="42"/>
      <c r="M249" s="233"/>
      <c r="N249" s="82"/>
      <c r="O249" s="82"/>
      <c r="P249" s="82"/>
      <c r="Q249" s="82"/>
      <c r="R249" s="82"/>
      <c r="S249" s="82"/>
      <c r="T249" s="83"/>
      <c r="AT249" s="16" t="s">
        <v>210</v>
      </c>
      <c r="AU249" s="16" t="s">
        <v>85</v>
      </c>
    </row>
    <row r="250" s="12" customFormat="1">
      <c r="B250" s="235"/>
      <c r="C250" s="236"/>
      <c r="D250" s="231" t="s">
        <v>214</v>
      </c>
      <c r="E250" s="237" t="s">
        <v>30</v>
      </c>
      <c r="F250" s="238" t="s">
        <v>984</v>
      </c>
      <c r="G250" s="236"/>
      <c r="H250" s="239">
        <v>120</v>
      </c>
      <c r="I250" s="240"/>
      <c r="J250" s="236"/>
      <c r="K250" s="236"/>
      <c r="L250" s="241"/>
      <c r="M250" s="242"/>
      <c r="N250" s="243"/>
      <c r="O250" s="243"/>
      <c r="P250" s="243"/>
      <c r="Q250" s="243"/>
      <c r="R250" s="243"/>
      <c r="S250" s="243"/>
      <c r="T250" s="244"/>
      <c r="AT250" s="245" t="s">
        <v>214</v>
      </c>
      <c r="AU250" s="245" t="s">
        <v>85</v>
      </c>
      <c r="AV250" s="12" t="s">
        <v>85</v>
      </c>
      <c r="AW250" s="12" t="s">
        <v>36</v>
      </c>
      <c r="AX250" s="12" t="s">
        <v>83</v>
      </c>
      <c r="AY250" s="245" t="s">
        <v>199</v>
      </c>
    </row>
    <row r="251" s="1" customFormat="1" ht="16.5" customHeight="1">
      <c r="B251" s="37"/>
      <c r="C251" s="218" t="s">
        <v>567</v>
      </c>
      <c r="D251" s="218" t="s">
        <v>201</v>
      </c>
      <c r="E251" s="219" t="s">
        <v>985</v>
      </c>
      <c r="F251" s="220" t="s">
        <v>986</v>
      </c>
      <c r="G251" s="221" t="s">
        <v>229</v>
      </c>
      <c r="H251" s="222">
        <v>13</v>
      </c>
      <c r="I251" s="223"/>
      <c r="J251" s="224">
        <f>ROUND(I251*H251,2)</f>
        <v>0</v>
      </c>
      <c r="K251" s="220" t="s">
        <v>205</v>
      </c>
      <c r="L251" s="42"/>
      <c r="M251" s="225" t="s">
        <v>30</v>
      </c>
      <c r="N251" s="226" t="s">
        <v>46</v>
      </c>
      <c r="O251" s="82"/>
      <c r="P251" s="227">
        <f>O251*H251</f>
        <v>0</v>
      </c>
      <c r="Q251" s="227">
        <v>0.29220869999999999</v>
      </c>
      <c r="R251" s="227">
        <f>Q251*H251</f>
        <v>3.7987130999999996</v>
      </c>
      <c r="S251" s="227">
        <v>0</v>
      </c>
      <c r="T251" s="228">
        <f>S251*H251</f>
        <v>0</v>
      </c>
      <c r="AR251" s="229" t="s">
        <v>206</v>
      </c>
      <c r="AT251" s="229" t="s">
        <v>201</v>
      </c>
      <c r="AU251" s="229" t="s">
        <v>85</v>
      </c>
      <c r="AY251" s="16" t="s">
        <v>199</v>
      </c>
      <c r="BE251" s="230">
        <f>IF(N251="základní",J251,0)</f>
        <v>0</v>
      </c>
      <c r="BF251" s="230">
        <f>IF(N251="snížená",J251,0)</f>
        <v>0</v>
      </c>
      <c r="BG251" s="230">
        <f>IF(N251="zákl. přenesená",J251,0)</f>
        <v>0</v>
      </c>
      <c r="BH251" s="230">
        <f>IF(N251="sníž. přenesená",J251,0)</f>
        <v>0</v>
      </c>
      <c r="BI251" s="230">
        <f>IF(N251="nulová",J251,0)</f>
        <v>0</v>
      </c>
      <c r="BJ251" s="16" t="s">
        <v>83</v>
      </c>
      <c r="BK251" s="230">
        <f>ROUND(I251*H251,2)</f>
        <v>0</v>
      </c>
      <c r="BL251" s="16" t="s">
        <v>206</v>
      </c>
      <c r="BM251" s="229" t="s">
        <v>987</v>
      </c>
    </row>
    <row r="252" s="1" customFormat="1">
      <c r="B252" s="37"/>
      <c r="C252" s="38"/>
      <c r="D252" s="231" t="s">
        <v>208</v>
      </c>
      <c r="E252" s="38"/>
      <c r="F252" s="232" t="s">
        <v>988</v>
      </c>
      <c r="G252" s="38"/>
      <c r="H252" s="38"/>
      <c r="I252" s="144"/>
      <c r="J252" s="38"/>
      <c r="K252" s="38"/>
      <c r="L252" s="42"/>
      <c r="M252" s="233"/>
      <c r="N252" s="82"/>
      <c r="O252" s="82"/>
      <c r="P252" s="82"/>
      <c r="Q252" s="82"/>
      <c r="R252" s="82"/>
      <c r="S252" s="82"/>
      <c r="T252" s="83"/>
      <c r="AT252" s="16" t="s">
        <v>208</v>
      </c>
      <c r="AU252" s="16" t="s">
        <v>85</v>
      </c>
    </row>
    <row r="253" s="1" customFormat="1">
      <c r="B253" s="37"/>
      <c r="C253" s="38"/>
      <c r="D253" s="231" t="s">
        <v>210</v>
      </c>
      <c r="E253" s="38"/>
      <c r="F253" s="234" t="s">
        <v>989</v>
      </c>
      <c r="G253" s="38"/>
      <c r="H253" s="38"/>
      <c r="I253" s="144"/>
      <c r="J253" s="38"/>
      <c r="K253" s="38"/>
      <c r="L253" s="42"/>
      <c r="M253" s="233"/>
      <c r="N253" s="82"/>
      <c r="O253" s="82"/>
      <c r="P253" s="82"/>
      <c r="Q253" s="82"/>
      <c r="R253" s="82"/>
      <c r="S253" s="82"/>
      <c r="T253" s="83"/>
      <c r="AT253" s="16" t="s">
        <v>210</v>
      </c>
      <c r="AU253" s="16" t="s">
        <v>85</v>
      </c>
    </row>
    <row r="254" s="1" customFormat="1" ht="16.5" customHeight="1">
      <c r="B254" s="37"/>
      <c r="C254" s="263" t="s">
        <v>573</v>
      </c>
      <c r="D254" s="263" t="s">
        <v>774</v>
      </c>
      <c r="E254" s="264" t="s">
        <v>990</v>
      </c>
      <c r="F254" s="265" t="s">
        <v>991</v>
      </c>
      <c r="G254" s="266" t="s">
        <v>229</v>
      </c>
      <c r="H254" s="267">
        <v>13</v>
      </c>
      <c r="I254" s="268"/>
      <c r="J254" s="269">
        <f>ROUND(I254*H254,2)</f>
        <v>0</v>
      </c>
      <c r="K254" s="265" t="s">
        <v>205</v>
      </c>
      <c r="L254" s="270"/>
      <c r="M254" s="271" t="s">
        <v>30</v>
      </c>
      <c r="N254" s="272" t="s">
        <v>46</v>
      </c>
      <c r="O254" s="82"/>
      <c r="P254" s="227">
        <f>O254*H254</f>
        <v>0</v>
      </c>
      <c r="Q254" s="227">
        <v>0.015599999999999999</v>
      </c>
      <c r="R254" s="227">
        <f>Q254*H254</f>
        <v>0.20279999999999998</v>
      </c>
      <c r="S254" s="227">
        <v>0</v>
      </c>
      <c r="T254" s="228">
        <f>S254*H254</f>
        <v>0</v>
      </c>
      <c r="AR254" s="229" t="s">
        <v>263</v>
      </c>
      <c r="AT254" s="229" t="s">
        <v>774</v>
      </c>
      <c r="AU254" s="229" t="s">
        <v>85</v>
      </c>
      <c r="AY254" s="16" t="s">
        <v>199</v>
      </c>
      <c r="BE254" s="230">
        <f>IF(N254="základní",J254,0)</f>
        <v>0</v>
      </c>
      <c r="BF254" s="230">
        <f>IF(N254="snížená",J254,0)</f>
        <v>0</v>
      </c>
      <c r="BG254" s="230">
        <f>IF(N254="zákl. přenesená",J254,0)</f>
        <v>0</v>
      </c>
      <c r="BH254" s="230">
        <f>IF(N254="sníž. přenesená",J254,0)</f>
        <v>0</v>
      </c>
      <c r="BI254" s="230">
        <f>IF(N254="nulová",J254,0)</f>
        <v>0</v>
      </c>
      <c r="BJ254" s="16" t="s">
        <v>83</v>
      </c>
      <c r="BK254" s="230">
        <f>ROUND(I254*H254,2)</f>
        <v>0</v>
      </c>
      <c r="BL254" s="16" t="s">
        <v>206</v>
      </c>
      <c r="BM254" s="229" t="s">
        <v>992</v>
      </c>
    </row>
    <row r="255" s="1" customFormat="1">
      <c r="B255" s="37"/>
      <c r="C255" s="38"/>
      <c r="D255" s="231" t="s">
        <v>208</v>
      </c>
      <c r="E255" s="38"/>
      <c r="F255" s="232" t="s">
        <v>991</v>
      </c>
      <c r="G255" s="38"/>
      <c r="H255" s="38"/>
      <c r="I255" s="144"/>
      <c r="J255" s="38"/>
      <c r="K255" s="38"/>
      <c r="L255" s="42"/>
      <c r="M255" s="233"/>
      <c r="N255" s="82"/>
      <c r="O255" s="82"/>
      <c r="P255" s="82"/>
      <c r="Q255" s="82"/>
      <c r="R255" s="82"/>
      <c r="S255" s="82"/>
      <c r="T255" s="83"/>
      <c r="AT255" s="16" t="s">
        <v>208</v>
      </c>
      <c r="AU255" s="16" t="s">
        <v>85</v>
      </c>
    </row>
    <row r="256" s="1" customFormat="1" ht="16.5" customHeight="1">
      <c r="B256" s="37"/>
      <c r="C256" s="263" t="s">
        <v>578</v>
      </c>
      <c r="D256" s="263" t="s">
        <v>774</v>
      </c>
      <c r="E256" s="264" t="s">
        <v>993</v>
      </c>
      <c r="F256" s="265" t="s">
        <v>994</v>
      </c>
      <c r="G256" s="266" t="s">
        <v>277</v>
      </c>
      <c r="H256" s="267">
        <v>2</v>
      </c>
      <c r="I256" s="268"/>
      <c r="J256" s="269">
        <f>ROUND(I256*H256,2)</f>
        <v>0</v>
      </c>
      <c r="K256" s="265" t="s">
        <v>205</v>
      </c>
      <c r="L256" s="270"/>
      <c r="M256" s="271" t="s">
        <v>30</v>
      </c>
      <c r="N256" s="272" t="s">
        <v>46</v>
      </c>
      <c r="O256" s="82"/>
      <c r="P256" s="227">
        <f>O256*H256</f>
        <v>0</v>
      </c>
      <c r="Q256" s="227">
        <v>0.0013500000000000001</v>
      </c>
      <c r="R256" s="227">
        <f>Q256*H256</f>
        <v>0.0027000000000000001</v>
      </c>
      <c r="S256" s="227">
        <v>0</v>
      </c>
      <c r="T256" s="228">
        <f>S256*H256</f>
        <v>0</v>
      </c>
      <c r="AR256" s="229" t="s">
        <v>263</v>
      </c>
      <c r="AT256" s="229" t="s">
        <v>774</v>
      </c>
      <c r="AU256" s="229" t="s">
        <v>85</v>
      </c>
      <c r="AY256" s="16" t="s">
        <v>199</v>
      </c>
      <c r="BE256" s="230">
        <f>IF(N256="základní",J256,0)</f>
        <v>0</v>
      </c>
      <c r="BF256" s="230">
        <f>IF(N256="snížená",J256,0)</f>
        <v>0</v>
      </c>
      <c r="BG256" s="230">
        <f>IF(N256="zákl. přenesená",J256,0)</f>
        <v>0</v>
      </c>
      <c r="BH256" s="230">
        <f>IF(N256="sníž. přenesená",J256,0)</f>
        <v>0</v>
      </c>
      <c r="BI256" s="230">
        <f>IF(N256="nulová",J256,0)</f>
        <v>0</v>
      </c>
      <c r="BJ256" s="16" t="s">
        <v>83</v>
      </c>
      <c r="BK256" s="230">
        <f>ROUND(I256*H256,2)</f>
        <v>0</v>
      </c>
      <c r="BL256" s="16" t="s">
        <v>206</v>
      </c>
      <c r="BM256" s="229" t="s">
        <v>995</v>
      </c>
    </row>
    <row r="257" s="1" customFormat="1">
      <c r="B257" s="37"/>
      <c r="C257" s="38"/>
      <c r="D257" s="231" t="s">
        <v>208</v>
      </c>
      <c r="E257" s="38"/>
      <c r="F257" s="232" t="s">
        <v>994</v>
      </c>
      <c r="G257" s="38"/>
      <c r="H257" s="38"/>
      <c r="I257" s="144"/>
      <c r="J257" s="38"/>
      <c r="K257" s="38"/>
      <c r="L257" s="42"/>
      <c r="M257" s="233"/>
      <c r="N257" s="82"/>
      <c r="O257" s="82"/>
      <c r="P257" s="82"/>
      <c r="Q257" s="82"/>
      <c r="R257" s="82"/>
      <c r="S257" s="82"/>
      <c r="T257" s="83"/>
      <c r="AT257" s="16" t="s">
        <v>208</v>
      </c>
      <c r="AU257" s="16" t="s">
        <v>85</v>
      </c>
    </row>
    <row r="258" s="1" customFormat="1" ht="16.5" customHeight="1">
      <c r="B258" s="37"/>
      <c r="C258" s="263" t="s">
        <v>584</v>
      </c>
      <c r="D258" s="263" t="s">
        <v>774</v>
      </c>
      <c r="E258" s="264" t="s">
        <v>996</v>
      </c>
      <c r="F258" s="265" t="s">
        <v>997</v>
      </c>
      <c r="G258" s="266" t="s">
        <v>229</v>
      </c>
      <c r="H258" s="267">
        <v>13</v>
      </c>
      <c r="I258" s="268"/>
      <c r="J258" s="269">
        <f>ROUND(I258*H258,2)</f>
        <v>0</v>
      </c>
      <c r="K258" s="265" t="s">
        <v>205</v>
      </c>
      <c r="L258" s="270"/>
      <c r="M258" s="271" t="s">
        <v>30</v>
      </c>
      <c r="N258" s="272" t="s">
        <v>46</v>
      </c>
      <c r="O258" s="82"/>
      <c r="P258" s="227">
        <f>O258*H258</f>
        <v>0</v>
      </c>
      <c r="Q258" s="227">
        <v>0.0032499999999999999</v>
      </c>
      <c r="R258" s="227">
        <f>Q258*H258</f>
        <v>0.042249999999999996</v>
      </c>
      <c r="S258" s="227">
        <v>0</v>
      </c>
      <c r="T258" s="228">
        <f>S258*H258</f>
        <v>0</v>
      </c>
      <c r="AR258" s="229" t="s">
        <v>263</v>
      </c>
      <c r="AT258" s="229" t="s">
        <v>774</v>
      </c>
      <c r="AU258" s="229" t="s">
        <v>85</v>
      </c>
      <c r="AY258" s="16" t="s">
        <v>199</v>
      </c>
      <c r="BE258" s="230">
        <f>IF(N258="základní",J258,0)</f>
        <v>0</v>
      </c>
      <c r="BF258" s="230">
        <f>IF(N258="snížená",J258,0)</f>
        <v>0</v>
      </c>
      <c r="BG258" s="230">
        <f>IF(N258="zákl. přenesená",J258,0)</f>
        <v>0</v>
      </c>
      <c r="BH258" s="230">
        <f>IF(N258="sníž. přenesená",J258,0)</f>
        <v>0</v>
      </c>
      <c r="BI258" s="230">
        <f>IF(N258="nulová",J258,0)</f>
        <v>0</v>
      </c>
      <c r="BJ258" s="16" t="s">
        <v>83</v>
      </c>
      <c r="BK258" s="230">
        <f>ROUND(I258*H258,2)</f>
        <v>0</v>
      </c>
      <c r="BL258" s="16" t="s">
        <v>206</v>
      </c>
      <c r="BM258" s="229" t="s">
        <v>998</v>
      </c>
    </row>
    <row r="259" s="1" customFormat="1">
      <c r="B259" s="37"/>
      <c r="C259" s="38"/>
      <c r="D259" s="231" t="s">
        <v>208</v>
      </c>
      <c r="E259" s="38"/>
      <c r="F259" s="232" t="s">
        <v>997</v>
      </c>
      <c r="G259" s="38"/>
      <c r="H259" s="38"/>
      <c r="I259" s="144"/>
      <c r="J259" s="38"/>
      <c r="K259" s="38"/>
      <c r="L259" s="42"/>
      <c r="M259" s="233"/>
      <c r="N259" s="82"/>
      <c r="O259" s="82"/>
      <c r="P259" s="82"/>
      <c r="Q259" s="82"/>
      <c r="R259" s="82"/>
      <c r="S259" s="82"/>
      <c r="T259" s="83"/>
      <c r="AT259" s="16" t="s">
        <v>208</v>
      </c>
      <c r="AU259" s="16" t="s">
        <v>85</v>
      </c>
    </row>
    <row r="260" s="1" customFormat="1" ht="16.5" customHeight="1">
      <c r="B260" s="37"/>
      <c r="C260" s="263" t="s">
        <v>589</v>
      </c>
      <c r="D260" s="263" t="s">
        <v>774</v>
      </c>
      <c r="E260" s="264" t="s">
        <v>999</v>
      </c>
      <c r="F260" s="265" t="s">
        <v>1000</v>
      </c>
      <c r="G260" s="266" t="s">
        <v>277</v>
      </c>
      <c r="H260" s="267">
        <v>1</v>
      </c>
      <c r="I260" s="268"/>
      <c r="J260" s="269">
        <f>ROUND(I260*H260,2)</f>
        <v>0</v>
      </c>
      <c r="K260" s="265" t="s">
        <v>30</v>
      </c>
      <c r="L260" s="270"/>
      <c r="M260" s="271" t="s">
        <v>30</v>
      </c>
      <c r="N260" s="272" t="s">
        <v>46</v>
      </c>
      <c r="O260" s="82"/>
      <c r="P260" s="227">
        <f>O260*H260</f>
        <v>0</v>
      </c>
      <c r="Q260" s="227">
        <v>0.0047000000000000002</v>
      </c>
      <c r="R260" s="227">
        <f>Q260*H260</f>
        <v>0.0047000000000000002</v>
      </c>
      <c r="S260" s="227">
        <v>0</v>
      </c>
      <c r="T260" s="228">
        <f>S260*H260</f>
        <v>0</v>
      </c>
      <c r="AR260" s="229" t="s">
        <v>263</v>
      </c>
      <c r="AT260" s="229" t="s">
        <v>774</v>
      </c>
      <c r="AU260" s="229" t="s">
        <v>85</v>
      </c>
      <c r="AY260" s="16" t="s">
        <v>199</v>
      </c>
      <c r="BE260" s="230">
        <f>IF(N260="základní",J260,0)</f>
        <v>0</v>
      </c>
      <c r="BF260" s="230">
        <f>IF(N260="snížená",J260,0)</f>
        <v>0</v>
      </c>
      <c r="BG260" s="230">
        <f>IF(N260="zákl. přenesená",J260,0)</f>
        <v>0</v>
      </c>
      <c r="BH260" s="230">
        <f>IF(N260="sníž. přenesená",J260,0)</f>
        <v>0</v>
      </c>
      <c r="BI260" s="230">
        <f>IF(N260="nulová",J260,0)</f>
        <v>0</v>
      </c>
      <c r="BJ260" s="16" t="s">
        <v>83</v>
      </c>
      <c r="BK260" s="230">
        <f>ROUND(I260*H260,2)</f>
        <v>0</v>
      </c>
      <c r="BL260" s="16" t="s">
        <v>206</v>
      </c>
      <c r="BM260" s="229" t="s">
        <v>1001</v>
      </c>
    </row>
    <row r="261" s="1" customFormat="1" ht="16.5" customHeight="1">
      <c r="B261" s="37"/>
      <c r="C261" s="218" t="s">
        <v>595</v>
      </c>
      <c r="D261" s="218" t="s">
        <v>201</v>
      </c>
      <c r="E261" s="219" t="s">
        <v>1002</v>
      </c>
      <c r="F261" s="220" t="s">
        <v>1003</v>
      </c>
      <c r="G261" s="221" t="s">
        <v>277</v>
      </c>
      <c r="H261" s="222">
        <v>7</v>
      </c>
      <c r="I261" s="223"/>
      <c r="J261" s="224">
        <f>ROUND(I261*H261,2)</f>
        <v>0</v>
      </c>
      <c r="K261" s="220" t="s">
        <v>205</v>
      </c>
      <c r="L261" s="42"/>
      <c r="M261" s="225" t="s">
        <v>30</v>
      </c>
      <c r="N261" s="226" t="s">
        <v>46</v>
      </c>
      <c r="O261" s="82"/>
      <c r="P261" s="227">
        <f>O261*H261</f>
        <v>0</v>
      </c>
      <c r="Q261" s="227">
        <v>0</v>
      </c>
      <c r="R261" s="227">
        <f>Q261*H261</f>
        <v>0</v>
      </c>
      <c r="S261" s="227">
        <v>0.082000000000000003</v>
      </c>
      <c r="T261" s="228">
        <f>S261*H261</f>
        <v>0.57400000000000007</v>
      </c>
      <c r="AR261" s="229" t="s">
        <v>206</v>
      </c>
      <c r="AT261" s="229" t="s">
        <v>201</v>
      </c>
      <c r="AU261" s="229" t="s">
        <v>85</v>
      </c>
      <c r="AY261" s="16" t="s">
        <v>199</v>
      </c>
      <c r="BE261" s="230">
        <f>IF(N261="základní",J261,0)</f>
        <v>0</v>
      </c>
      <c r="BF261" s="230">
        <f>IF(N261="snížená",J261,0)</f>
        <v>0</v>
      </c>
      <c r="BG261" s="230">
        <f>IF(N261="zákl. přenesená",J261,0)</f>
        <v>0</v>
      </c>
      <c r="BH261" s="230">
        <f>IF(N261="sníž. přenesená",J261,0)</f>
        <v>0</v>
      </c>
      <c r="BI261" s="230">
        <f>IF(N261="nulová",J261,0)</f>
        <v>0</v>
      </c>
      <c r="BJ261" s="16" t="s">
        <v>83</v>
      </c>
      <c r="BK261" s="230">
        <f>ROUND(I261*H261,2)</f>
        <v>0</v>
      </c>
      <c r="BL261" s="16" t="s">
        <v>206</v>
      </c>
      <c r="BM261" s="229" t="s">
        <v>1004</v>
      </c>
    </row>
    <row r="262" s="1" customFormat="1">
      <c r="B262" s="37"/>
      <c r="C262" s="38"/>
      <c r="D262" s="231" t="s">
        <v>208</v>
      </c>
      <c r="E262" s="38"/>
      <c r="F262" s="232" t="s">
        <v>1005</v>
      </c>
      <c r="G262" s="38"/>
      <c r="H262" s="38"/>
      <c r="I262" s="144"/>
      <c r="J262" s="38"/>
      <c r="K262" s="38"/>
      <c r="L262" s="42"/>
      <c r="M262" s="233"/>
      <c r="N262" s="82"/>
      <c r="O262" s="82"/>
      <c r="P262" s="82"/>
      <c r="Q262" s="82"/>
      <c r="R262" s="82"/>
      <c r="S262" s="82"/>
      <c r="T262" s="83"/>
      <c r="AT262" s="16" t="s">
        <v>208</v>
      </c>
      <c r="AU262" s="16" t="s">
        <v>85</v>
      </c>
    </row>
    <row r="263" s="1" customFormat="1">
      <c r="B263" s="37"/>
      <c r="C263" s="38"/>
      <c r="D263" s="231" t="s">
        <v>210</v>
      </c>
      <c r="E263" s="38"/>
      <c r="F263" s="234" t="s">
        <v>1006</v>
      </c>
      <c r="G263" s="38"/>
      <c r="H263" s="38"/>
      <c r="I263" s="144"/>
      <c r="J263" s="38"/>
      <c r="K263" s="38"/>
      <c r="L263" s="42"/>
      <c r="M263" s="233"/>
      <c r="N263" s="82"/>
      <c r="O263" s="82"/>
      <c r="P263" s="82"/>
      <c r="Q263" s="82"/>
      <c r="R263" s="82"/>
      <c r="S263" s="82"/>
      <c r="T263" s="83"/>
      <c r="AT263" s="16" t="s">
        <v>210</v>
      </c>
      <c r="AU263" s="16" t="s">
        <v>85</v>
      </c>
    </row>
    <row r="264" s="1" customFormat="1" ht="16.5" customHeight="1">
      <c r="B264" s="37"/>
      <c r="C264" s="218" t="s">
        <v>601</v>
      </c>
      <c r="D264" s="218" t="s">
        <v>201</v>
      </c>
      <c r="E264" s="219" t="s">
        <v>1007</v>
      </c>
      <c r="F264" s="220" t="s">
        <v>1008</v>
      </c>
      <c r="G264" s="221" t="s">
        <v>277</v>
      </c>
      <c r="H264" s="222">
        <v>7</v>
      </c>
      <c r="I264" s="223"/>
      <c r="J264" s="224">
        <f>ROUND(I264*H264,2)</f>
        <v>0</v>
      </c>
      <c r="K264" s="220" t="s">
        <v>205</v>
      </c>
      <c r="L264" s="42"/>
      <c r="M264" s="225" t="s">
        <v>30</v>
      </c>
      <c r="N264" s="226" t="s">
        <v>46</v>
      </c>
      <c r="O264" s="82"/>
      <c r="P264" s="227">
        <f>O264*H264</f>
        <v>0</v>
      </c>
      <c r="Q264" s="227">
        <v>0</v>
      </c>
      <c r="R264" s="227">
        <f>Q264*H264</f>
        <v>0</v>
      </c>
      <c r="S264" s="227">
        <v>0.0040000000000000001</v>
      </c>
      <c r="T264" s="228">
        <f>S264*H264</f>
        <v>0.028000000000000001</v>
      </c>
      <c r="AR264" s="229" t="s">
        <v>206</v>
      </c>
      <c r="AT264" s="229" t="s">
        <v>201</v>
      </c>
      <c r="AU264" s="229" t="s">
        <v>85</v>
      </c>
      <c r="AY264" s="16" t="s">
        <v>199</v>
      </c>
      <c r="BE264" s="230">
        <f>IF(N264="základní",J264,0)</f>
        <v>0</v>
      </c>
      <c r="BF264" s="230">
        <f>IF(N264="snížená",J264,0)</f>
        <v>0</v>
      </c>
      <c r="BG264" s="230">
        <f>IF(N264="zákl. přenesená",J264,0)</f>
        <v>0</v>
      </c>
      <c r="BH264" s="230">
        <f>IF(N264="sníž. přenesená",J264,0)</f>
        <v>0</v>
      </c>
      <c r="BI264" s="230">
        <f>IF(N264="nulová",J264,0)</f>
        <v>0</v>
      </c>
      <c r="BJ264" s="16" t="s">
        <v>83</v>
      </c>
      <c r="BK264" s="230">
        <f>ROUND(I264*H264,2)</f>
        <v>0</v>
      </c>
      <c r="BL264" s="16" t="s">
        <v>206</v>
      </c>
      <c r="BM264" s="229" t="s">
        <v>1009</v>
      </c>
    </row>
    <row r="265" s="1" customFormat="1">
      <c r="B265" s="37"/>
      <c r="C265" s="38"/>
      <c r="D265" s="231" t="s">
        <v>208</v>
      </c>
      <c r="E265" s="38"/>
      <c r="F265" s="232" t="s">
        <v>1010</v>
      </c>
      <c r="G265" s="38"/>
      <c r="H265" s="38"/>
      <c r="I265" s="144"/>
      <c r="J265" s="38"/>
      <c r="K265" s="38"/>
      <c r="L265" s="42"/>
      <c r="M265" s="233"/>
      <c r="N265" s="82"/>
      <c r="O265" s="82"/>
      <c r="P265" s="82"/>
      <c r="Q265" s="82"/>
      <c r="R265" s="82"/>
      <c r="S265" s="82"/>
      <c r="T265" s="83"/>
      <c r="AT265" s="16" t="s">
        <v>208</v>
      </c>
      <c r="AU265" s="16" t="s">
        <v>85</v>
      </c>
    </row>
    <row r="266" s="1" customFormat="1">
      <c r="B266" s="37"/>
      <c r="C266" s="38"/>
      <c r="D266" s="231" t="s">
        <v>210</v>
      </c>
      <c r="E266" s="38"/>
      <c r="F266" s="234" t="s">
        <v>1011</v>
      </c>
      <c r="G266" s="38"/>
      <c r="H266" s="38"/>
      <c r="I266" s="144"/>
      <c r="J266" s="38"/>
      <c r="K266" s="38"/>
      <c r="L266" s="42"/>
      <c r="M266" s="233"/>
      <c r="N266" s="82"/>
      <c r="O266" s="82"/>
      <c r="P266" s="82"/>
      <c r="Q266" s="82"/>
      <c r="R266" s="82"/>
      <c r="S266" s="82"/>
      <c r="T266" s="83"/>
      <c r="AT266" s="16" t="s">
        <v>210</v>
      </c>
      <c r="AU266" s="16" t="s">
        <v>85</v>
      </c>
    </row>
    <row r="267" s="1" customFormat="1" ht="16.5" customHeight="1">
      <c r="B267" s="37"/>
      <c r="C267" s="218" t="s">
        <v>607</v>
      </c>
      <c r="D267" s="218" t="s">
        <v>201</v>
      </c>
      <c r="E267" s="219" t="s">
        <v>1012</v>
      </c>
      <c r="F267" s="220" t="s">
        <v>1013</v>
      </c>
      <c r="G267" s="221" t="s">
        <v>277</v>
      </c>
      <c r="H267" s="222">
        <v>1</v>
      </c>
      <c r="I267" s="223"/>
      <c r="J267" s="224">
        <f>ROUND(I267*H267,2)</f>
        <v>0</v>
      </c>
      <c r="K267" s="220" t="s">
        <v>205</v>
      </c>
      <c r="L267" s="42"/>
      <c r="M267" s="225" t="s">
        <v>30</v>
      </c>
      <c r="N267" s="226" t="s">
        <v>46</v>
      </c>
      <c r="O267" s="82"/>
      <c r="P267" s="227">
        <f>O267*H267</f>
        <v>0</v>
      </c>
      <c r="Q267" s="227">
        <v>0</v>
      </c>
      <c r="R267" s="227">
        <f>Q267*H267</f>
        <v>0</v>
      </c>
      <c r="S267" s="227">
        <v>0.187</v>
      </c>
      <c r="T267" s="228">
        <f>S267*H267</f>
        <v>0.187</v>
      </c>
      <c r="AR267" s="229" t="s">
        <v>206</v>
      </c>
      <c r="AT267" s="229" t="s">
        <v>201</v>
      </c>
      <c r="AU267" s="229" t="s">
        <v>85</v>
      </c>
      <c r="AY267" s="16" t="s">
        <v>199</v>
      </c>
      <c r="BE267" s="230">
        <f>IF(N267="základní",J267,0)</f>
        <v>0</v>
      </c>
      <c r="BF267" s="230">
        <f>IF(N267="snížená",J267,0)</f>
        <v>0</v>
      </c>
      <c r="BG267" s="230">
        <f>IF(N267="zákl. přenesená",J267,0)</f>
        <v>0</v>
      </c>
      <c r="BH267" s="230">
        <f>IF(N267="sníž. přenesená",J267,0)</f>
        <v>0</v>
      </c>
      <c r="BI267" s="230">
        <f>IF(N267="nulová",J267,0)</f>
        <v>0</v>
      </c>
      <c r="BJ267" s="16" t="s">
        <v>83</v>
      </c>
      <c r="BK267" s="230">
        <f>ROUND(I267*H267,2)</f>
        <v>0</v>
      </c>
      <c r="BL267" s="16" t="s">
        <v>206</v>
      </c>
      <c r="BM267" s="229" t="s">
        <v>1014</v>
      </c>
    </row>
    <row r="268" s="1" customFormat="1">
      <c r="B268" s="37"/>
      <c r="C268" s="38"/>
      <c r="D268" s="231" t="s">
        <v>208</v>
      </c>
      <c r="E268" s="38"/>
      <c r="F268" s="232" t="s">
        <v>1015</v>
      </c>
      <c r="G268" s="38"/>
      <c r="H268" s="38"/>
      <c r="I268" s="144"/>
      <c r="J268" s="38"/>
      <c r="K268" s="38"/>
      <c r="L268" s="42"/>
      <c r="M268" s="233"/>
      <c r="N268" s="82"/>
      <c r="O268" s="82"/>
      <c r="P268" s="82"/>
      <c r="Q268" s="82"/>
      <c r="R268" s="82"/>
      <c r="S268" s="82"/>
      <c r="T268" s="83"/>
      <c r="AT268" s="16" t="s">
        <v>208</v>
      </c>
      <c r="AU268" s="16" t="s">
        <v>85</v>
      </c>
    </row>
    <row r="269" s="1" customFormat="1">
      <c r="B269" s="37"/>
      <c r="C269" s="38"/>
      <c r="D269" s="231" t="s">
        <v>210</v>
      </c>
      <c r="E269" s="38"/>
      <c r="F269" s="234" t="s">
        <v>1016</v>
      </c>
      <c r="G269" s="38"/>
      <c r="H269" s="38"/>
      <c r="I269" s="144"/>
      <c r="J269" s="38"/>
      <c r="K269" s="38"/>
      <c r="L269" s="42"/>
      <c r="M269" s="233"/>
      <c r="N269" s="82"/>
      <c r="O269" s="82"/>
      <c r="P269" s="82"/>
      <c r="Q269" s="82"/>
      <c r="R269" s="82"/>
      <c r="S269" s="82"/>
      <c r="T269" s="83"/>
      <c r="AT269" s="16" t="s">
        <v>210</v>
      </c>
      <c r="AU269" s="16" t="s">
        <v>85</v>
      </c>
    </row>
    <row r="270" s="11" customFormat="1" ht="22.8" customHeight="1">
      <c r="B270" s="202"/>
      <c r="C270" s="203"/>
      <c r="D270" s="204" t="s">
        <v>74</v>
      </c>
      <c r="E270" s="216" t="s">
        <v>261</v>
      </c>
      <c r="F270" s="216" t="s">
        <v>262</v>
      </c>
      <c r="G270" s="203"/>
      <c r="H270" s="203"/>
      <c r="I270" s="206"/>
      <c r="J270" s="217">
        <f>BK270</f>
        <v>0</v>
      </c>
      <c r="K270" s="203"/>
      <c r="L270" s="208"/>
      <c r="M270" s="209"/>
      <c r="N270" s="210"/>
      <c r="O270" s="210"/>
      <c r="P270" s="211">
        <f>SUM(P271:P273)</f>
        <v>0</v>
      </c>
      <c r="Q270" s="210"/>
      <c r="R270" s="211">
        <f>SUM(R271:R273)</f>
        <v>0</v>
      </c>
      <c r="S270" s="210"/>
      <c r="T270" s="212">
        <f>SUM(T271:T273)</f>
        <v>0</v>
      </c>
      <c r="AR270" s="213" t="s">
        <v>83</v>
      </c>
      <c r="AT270" s="214" t="s">
        <v>74</v>
      </c>
      <c r="AU270" s="214" t="s">
        <v>83</v>
      </c>
      <c r="AY270" s="213" t="s">
        <v>199</v>
      </c>
      <c r="BK270" s="215">
        <f>SUM(BK271:BK273)</f>
        <v>0</v>
      </c>
    </row>
    <row r="271" s="1" customFormat="1" ht="16.5" customHeight="1">
      <c r="B271" s="37"/>
      <c r="C271" s="218" t="s">
        <v>612</v>
      </c>
      <c r="D271" s="218" t="s">
        <v>201</v>
      </c>
      <c r="E271" s="219" t="s">
        <v>264</v>
      </c>
      <c r="F271" s="220" t="s">
        <v>265</v>
      </c>
      <c r="G271" s="221" t="s">
        <v>236</v>
      </c>
      <c r="H271" s="222">
        <v>922.18600000000004</v>
      </c>
      <c r="I271" s="223"/>
      <c r="J271" s="224">
        <f>ROUND(I271*H271,2)</f>
        <v>0</v>
      </c>
      <c r="K271" s="220" t="s">
        <v>205</v>
      </c>
      <c r="L271" s="42"/>
      <c r="M271" s="225" t="s">
        <v>30</v>
      </c>
      <c r="N271" s="226" t="s">
        <v>46</v>
      </c>
      <c r="O271" s="82"/>
      <c r="P271" s="227">
        <f>O271*H271</f>
        <v>0</v>
      </c>
      <c r="Q271" s="227">
        <v>0</v>
      </c>
      <c r="R271" s="227">
        <f>Q271*H271</f>
        <v>0</v>
      </c>
      <c r="S271" s="227">
        <v>0</v>
      </c>
      <c r="T271" s="228">
        <f>S271*H271</f>
        <v>0</v>
      </c>
      <c r="AR271" s="229" t="s">
        <v>206</v>
      </c>
      <c r="AT271" s="229" t="s">
        <v>201</v>
      </c>
      <c r="AU271" s="229" t="s">
        <v>85</v>
      </c>
      <c r="AY271" s="16" t="s">
        <v>199</v>
      </c>
      <c r="BE271" s="230">
        <f>IF(N271="základní",J271,0)</f>
        <v>0</v>
      </c>
      <c r="BF271" s="230">
        <f>IF(N271="snížená",J271,0)</f>
        <v>0</v>
      </c>
      <c r="BG271" s="230">
        <f>IF(N271="zákl. přenesená",J271,0)</f>
        <v>0</v>
      </c>
      <c r="BH271" s="230">
        <f>IF(N271="sníž. přenesená",J271,0)</f>
        <v>0</v>
      </c>
      <c r="BI271" s="230">
        <f>IF(N271="nulová",J271,0)</f>
        <v>0</v>
      </c>
      <c r="BJ271" s="16" t="s">
        <v>83</v>
      </c>
      <c r="BK271" s="230">
        <f>ROUND(I271*H271,2)</f>
        <v>0</v>
      </c>
      <c r="BL271" s="16" t="s">
        <v>206</v>
      </c>
      <c r="BM271" s="229" t="s">
        <v>1017</v>
      </c>
    </row>
    <row r="272" s="1" customFormat="1">
      <c r="B272" s="37"/>
      <c r="C272" s="38"/>
      <c r="D272" s="231" t="s">
        <v>208</v>
      </c>
      <c r="E272" s="38"/>
      <c r="F272" s="232" t="s">
        <v>267</v>
      </c>
      <c r="G272" s="38"/>
      <c r="H272" s="38"/>
      <c r="I272" s="144"/>
      <c r="J272" s="38"/>
      <c r="K272" s="38"/>
      <c r="L272" s="42"/>
      <c r="M272" s="233"/>
      <c r="N272" s="82"/>
      <c r="O272" s="82"/>
      <c r="P272" s="82"/>
      <c r="Q272" s="82"/>
      <c r="R272" s="82"/>
      <c r="S272" s="82"/>
      <c r="T272" s="83"/>
      <c r="AT272" s="16" t="s">
        <v>208</v>
      </c>
      <c r="AU272" s="16" t="s">
        <v>85</v>
      </c>
    </row>
    <row r="273" s="1" customFormat="1">
      <c r="B273" s="37"/>
      <c r="C273" s="38"/>
      <c r="D273" s="231" t="s">
        <v>210</v>
      </c>
      <c r="E273" s="38"/>
      <c r="F273" s="234" t="s">
        <v>268</v>
      </c>
      <c r="G273" s="38"/>
      <c r="H273" s="38"/>
      <c r="I273" s="144"/>
      <c r="J273" s="38"/>
      <c r="K273" s="38"/>
      <c r="L273" s="42"/>
      <c r="M273" s="233"/>
      <c r="N273" s="82"/>
      <c r="O273" s="82"/>
      <c r="P273" s="82"/>
      <c r="Q273" s="82"/>
      <c r="R273" s="82"/>
      <c r="S273" s="82"/>
      <c r="T273" s="83"/>
      <c r="AT273" s="16" t="s">
        <v>210</v>
      </c>
      <c r="AU273" s="16" t="s">
        <v>85</v>
      </c>
    </row>
    <row r="274" s="11" customFormat="1" ht="25.92" customHeight="1">
      <c r="B274" s="202"/>
      <c r="C274" s="203"/>
      <c r="D274" s="204" t="s">
        <v>74</v>
      </c>
      <c r="E274" s="205" t="s">
        <v>168</v>
      </c>
      <c r="F274" s="205" t="s">
        <v>1018</v>
      </c>
      <c r="G274" s="203"/>
      <c r="H274" s="203"/>
      <c r="I274" s="206"/>
      <c r="J274" s="207">
        <f>BK274</f>
        <v>0</v>
      </c>
      <c r="K274" s="203"/>
      <c r="L274" s="208"/>
      <c r="M274" s="209"/>
      <c r="N274" s="210"/>
      <c r="O274" s="210"/>
      <c r="P274" s="211">
        <f>P275</f>
        <v>0</v>
      </c>
      <c r="Q274" s="210"/>
      <c r="R274" s="211">
        <f>R275</f>
        <v>0</v>
      </c>
      <c r="S274" s="210"/>
      <c r="T274" s="212">
        <f>T275</f>
        <v>0</v>
      </c>
      <c r="AR274" s="213" t="s">
        <v>242</v>
      </c>
      <c r="AT274" s="214" t="s">
        <v>74</v>
      </c>
      <c r="AU274" s="214" t="s">
        <v>75</v>
      </c>
      <c r="AY274" s="213" t="s">
        <v>199</v>
      </c>
      <c r="BK274" s="215">
        <f>BK275</f>
        <v>0</v>
      </c>
    </row>
    <row r="275" s="11" customFormat="1" ht="22.8" customHeight="1">
      <c r="B275" s="202"/>
      <c r="C275" s="203"/>
      <c r="D275" s="204" t="s">
        <v>74</v>
      </c>
      <c r="E275" s="216" t="s">
        <v>1019</v>
      </c>
      <c r="F275" s="216" t="s">
        <v>1020</v>
      </c>
      <c r="G275" s="203"/>
      <c r="H275" s="203"/>
      <c r="I275" s="206"/>
      <c r="J275" s="217">
        <f>BK275</f>
        <v>0</v>
      </c>
      <c r="K275" s="203"/>
      <c r="L275" s="208"/>
      <c r="M275" s="209"/>
      <c r="N275" s="210"/>
      <c r="O275" s="210"/>
      <c r="P275" s="211">
        <f>P276</f>
        <v>0</v>
      </c>
      <c r="Q275" s="210"/>
      <c r="R275" s="211">
        <f>R276</f>
        <v>0</v>
      </c>
      <c r="S275" s="210"/>
      <c r="T275" s="212">
        <f>T276</f>
        <v>0</v>
      </c>
      <c r="AR275" s="213" t="s">
        <v>242</v>
      </c>
      <c r="AT275" s="214" t="s">
        <v>74</v>
      </c>
      <c r="AU275" s="214" t="s">
        <v>83</v>
      </c>
      <c r="AY275" s="213" t="s">
        <v>199</v>
      </c>
      <c r="BK275" s="215">
        <f>BK276</f>
        <v>0</v>
      </c>
    </row>
    <row r="276" s="1" customFormat="1" ht="16.5" customHeight="1">
      <c r="B276" s="37"/>
      <c r="C276" s="218" t="s">
        <v>619</v>
      </c>
      <c r="D276" s="218" t="s">
        <v>201</v>
      </c>
      <c r="E276" s="219" t="s">
        <v>1021</v>
      </c>
      <c r="F276" s="220" t="s">
        <v>1022</v>
      </c>
      <c r="G276" s="221" t="s">
        <v>277</v>
      </c>
      <c r="H276" s="222">
        <v>6</v>
      </c>
      <c r="I276" s="223"/>
      <c r="J276" s="224">
        <f>ROUND(I276*H276,2)</f>
        <v>0</v>
      </c>
      <c r="K276" s="220" t="s">
        <v>30</v>
      </c>
      <c r="L276" s="42"/>
      <c r="M276" s="273" t="s">
        <v>30</v>
      </c>
      <c r="N276" s="274" t="s">
        <v>46</v>
      </c>
      <c r="O276" s="261"/>
      <c r="P276" s="275">
        <f>O276*H276</f>
        <v>0</v>
      </c>
      <c r="Q276" s="275">
        <v>0</v>
      </c>
      <c r="R276" s="275">
        <f>Q276*H276</f>
        <v>0</v>
      </c>
      <c r="S276" s="275">
        <v>0</v>
      </c>
      <c r="T276" s="276">
        <f>S276*H276</f>
        <v>0</v>
      </c>
      <c r="AR276" s="229" t="s">
        <v>1023</v>
      </c>
      <c r="AT276" s="229" t="s">
        <v>201</v>
      </c>
      <c r="AU276" s="229" t="s">
        <v>85</v>
      </c>
      <c r="AY276" s="16" t="s">
        <v>199</v>
      </c>
      <c r="BE276" s="230">
        <f>IF(N276="základní",J276,0)</f>
        <v>0</v>
      </c>
      <c r="BF276" s="230">
        <f>IF(N276="snížená",J276,0)</f>
        <v>0</v>
      </c>
      <c r="BG276" s="230">
        <f>IF(N276="zákl. přenesená",J276,0)</f>
        <v>0</v>
      </c>
      <c r="BH276" s="230">
        <f>IF(N276="sníž. přenesená",J276,0)</f>
        <v>0</v>
      </c>
      <c r="BI276" s="230">
        <f>IF(N276="nulová",J276,0)</f>
        <v>0</v>
      </c>
      <c r="BJ276" s="16" t="s">
        <v>83</v>
      </c>
      <c r="BK276" s="230">
        <f>ROUND(I276*H276,2)</f>
        <v>0</v>
      </c>
      <c r="BL276" s="16" t="s">
        <v>1023</v>
      </c>
      <c r="BM276" s="229" t="s">
        <v>1024</v>
      </c>
    </row>
    <row r="277" s="1" customFormat="1" ht="6.96" customHeight="1">
      <c r="B277" s="57"/>
      <c r="C277" s="58"/>
      <c r="D277" s="58"/>
      <c r="E277" s="58"/>
      <c r="F277" s="58"/>
      <c r="G277" s="58"/>
      <c r="H277" s="58"/>
      <c r="I277" s="169"/>
      <c r="J277" s="58"/>
      <c r="K277" s="58"/>
      <c r="L277" s="42"/>
    </row>
  </sheetData>
  <sheetProtection sheet="1" autoFilter="0" formatColumns="0" formatRows="0" objects="1" scenarios="1" spinCount="100000" saltValue="UQwF7KOhp3duM3yJkcsBekzTGsTNhJ5yfQj+KdyTEKPgDrANbC5LWDAcx9f5zI/TuEs8pwxirKSYvW/IE45sDQ==" hashValue="PzMi4pT2NKZqWd9yYTckys2J8J0uYKX4qBjmdRCAKYCDGP96bwRo3dL96SEcWwIdhATsxb5r242TmoXMREbj7A==" algorithmName="SHA-512" password="CC35"/>
  <autoFilter ref="C87:K276"/>
  <mergeCells count="9">
    <mergeCell ref="E7:H7"/>
    <mergeCell ref="E9:H9"/>
    <mergeCell ref="E18:H18"/>
    <mergeCell ref="E27:H27"/>
    <mergeCell ref="E48:H48"/>
    <mergeCell ref="E50:H50"/>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99</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1026</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ROUND((SUM(BE89:BE127)),  2)</f>
        <v>0</v>
      </c>
      <c r="I35" s="158">
        <v>0.20999999999999999</v>
      </c>
      <c r="J35" s="157">
        <f>ROUND(((SUM(BE89:BE127))*I35),  2)</f>
        <v>0</v>
      </c>
      <c r="L35" s="42"/>
    </row>
    <row r="36" s="1" customFormat="1" ht="14.4" customHeight="1">
      <c r="B36" s="42"/>
      <c r="E36" s="142" t="s">
        <v>47</v>
      </c>
      <c r="F36" s="157">
        <f>ROUND((SUM(BF89:BF127)),  2)</f>
        <v>0</v>
      </c>
      <c r="I36" s="158">
        <v>0.14999999999999999</v>
      </c>
      <c r="J36" s="157">
        <f>ROUND(((SUM(BF89:BF127))*I36),  2)</f>
        <v>0</v>
      </c>
      <c r="L36" s="42"/>
    </row>
    <row r="37" hidden="1" s="1" customFormat="1" ht="14.4" customHeight="1">
      <c r="B37" s="42"/>
      <c r="E37" s="142" t="s">
        <v>48</v>
      </c>
      <c r="F37" s="157">
        <f>ROUND((SUM(BG89:BG127)),  2)</f>
        <v>0</v>
      </c>
      <c r="I37" s="158">
        <v>0.20999999999999999</v>
      </c>
      <c r="J37" s="157">
        <f>0</f>
        <v>0</v>
      </c>
      <c r="L37" s="42"/>
    </row>
    <row r="38" hidden="1" s="1" customFormat="1" ht="14.4" customHeight="1">
      <c r="B38" s="42"/>
      <c r="E38" s="142" t="s">
        <v>49</v>
      </c>
      <c r="F38" s="157">
        <f>ROUND((SUM(BH89:BH127)),  2)</f>
        <v>0</v>
      </c>
      <c r="I38" s="158">
        <v>0.14999999999999999</v>
      </c>
      <c r="J38" s="157">
        <f>0</f>
        <v>0</v>
      </c>
      <c r="L38" s="42"/>
    </row>
    <row r="39" hidden="1" s="1" customFormat="1" ht="14.4" customHeight="1">
      <c r="B39" s="42"/>
      <c r="E39" s="142" t="s">
        <v>50</v>
      </c>
      <c r="F39" s="157">
        <f>ROUND((SUM(BI89:BI127)),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01 - Opěrná gravitační zeď p.p.č. 19/12 a 939/2</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754</v>
      </c>
      <c r="E65" s="188"/>
      <c r="F65" s="188"/>
      <c r="G65" s="188"/>
      <c r="H65" s="188"/>
      <c r="I65" s="189"/>
      <c r="J65" s="190">
        <f>J91</f>
        <v>0</v>
      </c>
      <c r="K65" s="123"/>
      <c r="L65" s="191"/>
    </row>
    <row r="66" s="9" customFormat="1" ht="19.92" customHeight="1">
      <c r="B66" s="186"/>
      <c r="C66" s="123"/>
      <c r="D66" s="187" t="s">
        <v>180</v>
      </c>
      <c r="E66" s="188"/>
      <c r="F66" s="188"/>
      <c r="G66" s="188"/>
      <c r="H66" s="188"/>
      <c r="I66" s="189"/>
      <c r="J66" s="190">
        <f>J104</f>
        <v>0</v>
      </c>
      <c r="K66" s="123"/>
      <c r="L66" s="191"/>
    </row>
    <row r="67" s="9" customFormat="1" ht="19.92" customHeight="1">
      <c r="B67" s="186"/>
      <c r="C67" s="123"/>
      <c r="D67" s="187" t="s">
        <v>183</v>
      </c>
      <c r="E67" s="188"/>
      <c r="F67" s="188"/>
      <c r="G67" s="188"/>
      <c r="H67" s="188"/>
      <c r="I67" s="189"/>
      <c r="J67" s="190">
        <f>J124</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01 - Opěrná gravitační zeď p.p.č. 19/12 a 939/2</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40.149516492000004</v>
      </c>
      <c r="S89" s="94"/>
      <c r="T89" s="200">
        <f>T90</f>
        <v>0</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P91+P104+P124</f>
        <v>0</v>
      </c>
      <c r="Q90" s="210"/>
      <c r="R90" s="211">
        <f>R91+R104+R124</f>
        <v>40.149516492000004</v>
      </c>
      <c r="S90" s="210"/>
      <c r="T90" s="212">
        <f>T91+T104+T124</f>
        <v>0</v>
      </c>
      <c r="AR90" s="213" t="s">
        <v>83</v>
      </c>
      <c r="AT90" s="214" t="s">
        <v>74</v>
      </c>
      <c r="AU90" s="214" t="s">
        <v>75</v>
      </c>
      <c r="AY90" s="213" t="s">
        <v>199</v>
      </c>
      <c r="BK90" s="215">
        <f>BK91+BK104+BK124</f>
        <v>0</v>
      </c>
    </row>
    <row r="91" s="11" customFormat="1" ht="22.8" customHeight="1">
      <c r="B91" s="202"/>
      <c r="C91" s="203"/>
      <c r="D91" s="204" t="s">
        <v>74</v>
      </c>
      <c r="E91" s="216" t="s">
        <v>85</v>
      </c>
      <c r="F91" s="216" t="s">
        <v>763</v>
      </c>
      <c r="G91" s="203"/>
      <c r="H91" s="203"/>
      <c r="I91" s="206"/>
      <c r="J91" s="217">
        <f>BK91</f>
        <v>0</v>
      </c>
      <c r="K91" s="203"/>
      <c r="L91" s="208"/>
      <c r="M91" s="209"/>
      <c r="N91" s="210"/>
      <c r="O91" s="210"/>
      <c r="P91" s="211">
        <f>SUM(P92:P103)</f>
        <v>0</v>
      </c>
      <c r="Q91" s="210"/>
      <c r="R91" s="211">
        <f>SUM(R92:R103)</f>
        <v>6.9358614920000008</v>
      </c>
      <c r="S91" s="210"/>
      <c r="T91" s="212">
        <f>SUM(T92:T103)</f>
        <v>0</v>
      </c>
      <c r="AR91" s="213" t="s">
        <v>83</v>
      </c>
      <c r="AT91" s="214" t="s">
        <v>74</v>
      </c>
      <c r="AU91" s="214" t="s">
        <v>83</v>
      </c>
      <c r="AY91" s="213" t="s">
        <v>199</v>
      </c>
      <c r="BK91" s="215">
        <f>SUM(BK92:BK103)</f>
        <v>0</v>
      </c>
    </row>
    <row r="92" s="1" customFormat="1" ht="16.5" customHeight="1">
      <c r="B92" s="37"/>
      <c r="C92" s="218" t="s">
        <v>83</v>
      </c>
      <c r="D92" s="218" t="s">
        <v>201</v>
      </c>
      <c r="E92" s="219" t="s">
        <v>764</v>
      </c>
      <c r="F92" s="220" t="s">
        <v>765</v>
      </c>
      <c r="G92" s="221" t="s">
        <v>221</v>
      </c>
      <c r="H92" s="222">
        <v>3.6000000000000001</v>
      </c>
      <c r="I92" s="223"/>
      <c r="J92" s="224">
        <f>ROUND(I92*H92,2)</f>
        <v>0</v>
      </c>
      <c r="K92" s="220" t="s">
        <v>205</v>
      </c>
      <c r="L92" s="42"/>
      <c r="M92" s="225" t="s">
        <v>30</v>
      </c>
      <c r="N92" s="226" t="s">
        <v>46</v>
      </c>
      <c r="O92" s="82"/>
      <c r="P92" s="227">
        <f>O92*H92</f>
        <v>0</v>
      </c>
      <c r="Q92" s="227">
        <v>1.9205000000000001</v>
      </c>
      <c r="R92" s="227">
        <f>Q92*H92</f>
        <v>6.9138000000000002</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1027</v>
      </c>
    </row>
    <row r="93" s="1" customFormat="1">
      <c r="B93" s="37"/>
      <c r="C93" s="38"/>
      <c r="D93" s="231" t="s">
        <v>208</v>
      </c>
      <c r="E93" s="38"/>
      <c r="F93" s="232" t="s">
        <v>767</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768</v>
      </c>
      <c r="G94" s="38"/>
      <c r="H94" s="38"/>
      <c r="I94" s="144"/>
      <c r="J94" s="38"/>
      <c r="K94" s="38"/>
      <c r="L94" s="42"/>
      <c r="M94" s="233"/>
      <c r="N94" s="82"/>
      <c r="O94" s="82"/>
      <c r="P94" s="82"/>
      <c r="Q94" s="82"/>
      <c r="R94" s="82"/>
      <c r="S94" s="82"/>
      <c r="T94" s="83"/>
      <c r="AT94" s="16" t="s">
        <v>210</v>
      </c>
      <c r="AU94" s="16" t="s">
        <v>85</v>
      </c>
    </row>
    <row r="95" s="12" customFormat="1">
      <c r="B95" s="235"/>
      <c r="C95" s="236"/>
      <c r="D95" s="231" t="s">
        <v>214</v>
      </c>
      <c r="E95" s="237" t="s">
        <v>30</v>
      </c>
      <c r="F95" s="238" t="s">
        <v>1028</v>
      </c>
      <c r="G95" s="236"/>
      <c r="H95" s="239">
        <v>3.6000000000000001</v>
      </c>
      <c r="I95" s="240"/>
      <c r="J95" s="236"/>
      <c r="K95" s="236"/>
      <c r="L95" s="241"/>
      <c r="M95" s="242"/>
      <c r="N95" s="243"/>
      <c r="O95" s="243"/>
      <c r="P95" s="243"/>
      <c r="Q95" s="243"/>
      <c r="R95" s="243"/>
      <c r="S95" s="243"/>
      <c r="T95" s="244"/>
      <c r="AT95" s="245" t="s">
        <v>214</v>
      </c>
      <c r="AU95" s="245" t="s">
        <v>85</v>
      </c>
      <c r="AV95" s="12" t="s">
        <v>85</v>
      </c>
      <c r="AW95" s="12" t="s">
        <v>36</v>
      </c>
      <c r="AX95" s="12" t="s">
        <v>83</v>
      </c>
      <c r="AY95" s="245" t="s">
        <v>199</v>
      </c>
    </row>
    <row r="96" s="1" customFormat="1" ht="16.5" customHeight="1">
      <c r="B96" s="37"/>
      <c r="C96" s="218" t="s">
        <v>85</v>
      </c>
      <c r="D96" s="218" t="s">
        <v>201</v>
      </c>
      <c r="E96" s="219" t="s">
        <v>769</v>
      </c>
      <c r="F96" s="220" t="s">
        <v>770</v>
      </c>
      <c r="G96" s="221" t="s">
        <v>204</v>
      </c>
      <c r="H96" s="222">
        <v>22</v>
      </c>
      <c r="I96" s="223"/>
      <c r="J96" s="224">
        <f>ROUND(I96*H96,2)</f>
        <v>0</v>
      </c>
      <c r="K96" s="220" t="s">
        <v>205</v>
      </c>
      <c r="L96" s="42"/>
      <c r="M96" s="225" t="s">
        <v>30</v>
      </c>
      <c r="N96" s="226" t="s">
        <v>46</v>
      </c>
      <c r="O96" s="82"/>
      <c r="P96" s="227">
        <f>O96*H96</f>
        <v>0</v>
      </c>
      <c r="Q96" s="227">
        <v>0.00026668599999999997</v>
      </c>
      <c r="R96" s="227">
        <f>Q96*H96</f>
        <v>0.0058670919999999991</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1029</v>
      </c>
    </row>
    <row r="97" s="1" customFormat="1">
      <c r="B97" s="37"/>
      <c r="C97" s="38"/>
      <c r="D97" s="231" t="s">
        <v>208</v>
      </c>
      <c r="E97" s="38"/>
      <c r="F97" s="232" t="s">
        <v>772</v>
      </c>
      <c r="G97" s="38"/>
      <c r="H97" s="38"/>
      <c r="I97" s="144"/>
      <c r="J97" s="38"/>
      <c r="K97" s="38"/>
      <c r="L97" s="42"/>
      <c r="M97" s="233"/>
      <c r="N97" s="82"/>
      <c r="O97" s="82"/>
      <c r="P97" s="82"/>
      <c r="Q97" s="82"/>
      <c r="R97" s="82"/>
      <c r="S97" s="82"/>
      <c r="T97" s="83"/>
      <c r="AT97" s="16" t="s">
        <v>208</v>
      </c>
      <c r="AU97" s="16" t="s">
        <v>85</v>
      </c>
    </row>
    <row r="98" s="1" customFormat="1">
      <c r="B98" s="37"/>
      <c r="C98" s="38"/>
      <c r="D98" s="231" t="s">
        <v>210</v>
      </c>
      <c r="E98" s="38"/>
      <c r="F98" s="234" t="s">
        <v>773</v>
      </c>
      <c r="G98" s="38"/>
      <c r="H98" s="38"/>
      <c r="I98" s="144"/>
      <c r="J98" s="38"/>
      <c r="K98" s="38"/>
      <c r="L98" s="42"/>
      <c r="M98" s="233"/>
      <c r="N98" s="82"/>
      <c r="O98" s="82"/>
      <c r="P98" s="82"/>
      <c r="Q98" s="82"/>
      <c r="R98" s="82"/>
      <c r="S98" s="82"/>
      <c r="T98" s="83"/>
      <c r="AT98" s="16" t="s">
        <v>210</v>
      </c>
      <c r="AU98" s="16" t="s">
        <v>85</v>
      </c>
    </row>
    <row r="99" s="1" customFormat="1" ht="16.5" customHeight="1">
      <c r="B99" s="37"/>
      <c r="C99" s="263" t="s">
        <v>217</v>
      </c>
      <c r="D99" s="263" t="s">
        <v>774</v>
      </c>
      <c r="E99" s="264" t="s">
        <v>775</v>
      </c>
      <c r="F99" s="265" t="s">
        <v>776</v>
      </c>
      <c r="G99" s="266" t="s">
        <v>204</v>
      </c>
      <c r="H99" s="267">
        <v>22.219999999999999</v>
      </c>
      <c r="I99" s="268"/>
      <c r="J99" s="269">
        <f>ROUND(I99*H99,2)</f>
        <v>0</v>
      </c>
      <c r="K99" s="265" t="s">
        <v>205</v>
      </c>
      <c r="L99" s="270"/>
      <c r="M99" s="271" t="s">
        <v>30</v>
      </c>
      <c r="N99" s="272" t="s">
        <v>46</v>
      </c>
      <c r="O99" s="82"/>
      <c r="P99" s="227">
        <f>O99*H99</f>
        <v>0</v>
      </c>
      <c r="Q99" s="227">
        <v>0.00020000000000000001</v>
      </c>
      <c r="R99" s="227">
        <f>Q99*H99</f>
        <v>0.004444</v>
      </c>
      <c r="S99" s="227">
        <v>0</v>
      </c>
      <c r="T99" s="228">
        <f>S99*H99</f>
        <v>0</v>
      </c>
      <c r="AR99" s="229" t="s">
        <v>263</v>
      </c>
      <c r="AT99" s="229" t="s">
        <v>774</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1030</v>
      </c>
    </row>
    <row r="100" s="1" customFormat="1">
      <c r="B100" s="37"/>
      <c r="C100" s="38"/>
      <c r="D100" s="231" t="s">
        <v>208</v>
      </c>
      <c r="E100" s="38"/>
      <c r="F100" s="232" t="s">
        <v>776</v>
      </c>
      <c r="G100" s="38"/>
      <c r="H100" s="38"/>
      <c r="I100" s="144"/>
      <c r="J100" s="38"/>
      <c r="K100" s="38"/>
      <c r="L100" s="42"/>
      <c r="M100" s="233"/>
      <c r="N100" s="82"/>
      <c r="O100" s="82"/>
      <c r="P100" s="82"/>
      <c r="Q100" s="82"/>
      <c r="R100" s="82"/>
      <c r="S100" s="82"/>
      <c r="T100" s="83"/>
      <c r="AT100" s="16" t="s">
        <v>208</v>
      </c>
      <c r="AU100" s="16" t="s">
        <v>85</v>
      </c>
    </row>
    <row r="101" s="1" customFormat="1" ht="16.5" customHeight="1">
      <c r="B101" s="37"/>
      <c r="C101" s="218" t="s">
        <v>206</v>
      </c>
      <c r="D101" s="218" t="s">
        <v>201</v>
      </c>
      <c r="E101" s="219" t="s">
        <v>778</v>
      </c>
      <c r="F101" s="220" t="s">
        <v>779</v>
      </c>
      <c r="G101" s="221" t="s">
        <v>229</v>
      </c>
      <c r="H101" s="222">
        <v>24</v>
      </c>
      <c r="I101" s="223"/>
      <c r="J101" s="224">
        <f>ROUND(I101*H101,2)</f>
        <v>0</v>
      </c>
      <c r="K101" s="220" t="s">
        <v>205</v>
      </c>
      <c r="L101" s="42"/>
      <c r="M101" s="225" t="s">
        <v>30</v>
      </c>
      <c r="N101" s="226" t="s">
        <v>46</v>
      </c>
      <c r="O101" s="82"/>
      <c r="P101" s="227">
        <f>O101*H101</f>
        <v>0</v>
      </c>
      <c r="Q101" s="227">
        <v>0.00048959999999999997</v>
      </c>
      <c r="R101" s="227">
        <f>Q101*H101</f>
        <v>0.011750399999999999</v>
      </c>
      <c r="S101" s="227">
        <v>0</v>
      </c>
      <c r="T101" s="228">
        <f>S101*H101</f>
        <v>0</v>
      </c>
      <c r="AR101" s="229" t="s">
        <v>206</v>
      </c>
      <c r="AT101" s="229" t="s">
        <v>201</v>
      </c>
      <c r="AU101" s="229" t="s">
        <v>85</v>
      </c>
      <c r="AY101" s="16" t="s">
        <v>199</v>
      </c>
      <c r="BE101" s="230">
        <f>IF(N101="základní",J101,0)</f>
        <v>0</v>
      </c>
      <c r="BF101" s="230">
        <f>IF(N101="snížená",J101,0)</f>
        <v>0</v>
      </c>
      <c r="BG101" s="230">
        <f>IF(N101="zákl. přenesená",J101,0)</f>
        <v>0</v>
      </c>
      <c r="BH101" s="230">
        <f>IF(N101="sníž. přenesená",J101,0)</f>
        <v>0</v>
      </c>
      <c r="BI101" s="230">
        <f>IF(N101="nulová",J101,0)</f>
        <v>0</v>
      </c>
      <c r="BJ101" s="16" t="s">
        <v>83</v>
      </c>
      <c r="BK101" s="230">
        <f>ROUND(I101*H101,2)</f>
        <v>0</v>
      </c>
      <c r="BL101" s="16" t="s">
        <v>206</v>
      </c>
      <c r="BM101" s="229" t="s">
        <v>1031</v>
      </c>
    </row>
    <row r="102" s="1" customFormat="1">
      <c r="B102" s="37"/>
      <c r="C102" s="38"/>
      <c r="D102" s="231" t="s">
        <v>208</v>
      </c>
      <c r="E102" s="38"/>
      <c r="F102" s="232" t="s">
        <v>781</v>
      </c>
      <c r="G102" s="38"/>
      <c r="H102" s="38"/>
      <c r="I102" s="144"/>
      <c r="J102" s="38"/>
      <c r="K102" s="38"/>
      <c r="L102" s="42"/>
      <c r="M102" s="233"/>
      <c r="N102" s="82"/>
      <c r="O102" s="82"/>
      <c r="P102" s="82"/>
      <c r="Q102" s="82"/>
      <c r="R102" s="82"/>
      <c r="S102" s="82"/>
      <c r="T102" s="83"/>
      <c r="AT102" s="16" t="s">
        <v>208</v>
      </c>
      <c r="AU102" s="16" t="s">
        <v>85</v>
      </c>
    </row>
    <row r="103" s="1" customFormat="1">
      <c r="B103" s="37"/>
      <c r="C103" s="38"/>
      <c r="D103" s="231" t="s">
        <v>210</v>
      </c>
      <c r="E103" s="38"/>
      <c r="F103" s="234" t="s">
        <v>782</v>
      </c>
      <c r="G103" s="38"/>
      <c r="H103" s="38"/>
      <c r="I103" s="144"/>
      <c r="J103" s="38"/>
      <c r="K103" s="38"/>
      <c r="L103" s="42"/>
      <c r="M103" s="233"/>
      <c r="N103" s="82"/>
      <c r="O103" s="82"/>
      <c r="P103" s="82"/>
      <c r="Q103" s="82"/>
      <c r="R103" s="82"/>
      <c r="S103" s="82"/>
      <c r="T103" s="83"/>
      <c r="AT103" s="16" t="s">
        <v>210</v>
      </c>
      <c r="AU103" s="16" t="s">
        <v>85</v>
      </c>
    </row>
    <row r="104" s="11" customFormat="1" ht="22.8" customHeight="1">
      <c r="B104" s="202"/>
      <c r="C104" s="203"/>
      <c r="D104" s="204" t="s">
        <v>74</v>
      </c>
      <c r="E104" s="216" t="s">
        <v>217</v>
      </c>
      <c r="F104" s="216" t="s">
        <v>218</v>
      </c>
      <c r="G104" s="203"/>
      <c r="H104" s="203"/>
      <c r="I104" s="206"/>
      <c r="J104" s="217">
        <f>BK104</f>
        <v>0</v>
      </c>
      <c r="K104" s="203"/>
      <c r="L104" s="208"/>
      <c r="M104" s="209"/>
      <c r="N104" s="210"/>
      <c r="O104" s="210"/>
      <c r="P104" s="211">
        <f>SUM(P105:P123)</f>
        <v>0</v>
      </c>
      <c r="Q104" s="210"/>
      <c r="R104" s="211">
        <f>SUM(R105:R123)</f>
        <v>33.213655000000003</v>
      </c>
      <c r="S104" s="210"/>
      <c r="T104" s="212">
        <f>SUM(T105:T123)</f>
        <v>0</v>
      </c>
      <c r="AR104" s="213" t="s">
        <v>83</v>
      </c>
      <c r="AT104" s="214" t="s">
        <v>74</v>
      </c>
      <c r="AU104" s="214" t="s">
        <v>83</v>
      </c>
      <c r="AY104" s="213" t="s">
        <v>199</v>
      </c>
      <c r="BK104" s="215">
        <f>SUM(BK105:BK123)</f>
        <v>0</v>
      </c>
    </row>
    <row r="105" s="1" customFormat="1" ht="16.5" customHeight="1">
      <c r="B105" s="37"/>
      <c r="C105" s="218" t="s">
        <v>242</v>
      </c>
      <c r="D105" s="218" t="s">
        <v>201</v>
      </c>
      <c r="E105" s="219" t="s">
        <v>1032</v>
      </c>
      <c r="F105" s="220" t="s">
        <v>1033</v>
      </c>
      <c r="G105" s="221" t="s">
        <v>204</v>
      </c>
      <c r="H105" s="222">
        <v>17.100000000000001</v>
      </c>
      <c r="I105" s="223"/>
      <c r="J105" s="224">
        <f>ROUND(I105*H105,2)</f>
        <v>0</v>
      </c>
      <c r="K105" s="220" t="s">
        <v>205</v>
      </c>
      <c r="L105" s="42"/>
      <c r="M105" s="225" t="s">
        <v>30</v>
      </c>
      <c r="N105" s="226" t="s">
        <v>46</v>
      </c>
      <c r="O105" s="82"/>
      <c r="P105" s="227">
        <f>O105*H105</f>
        <v>0</v>
      </c>
      <c r="Q105" s="227">
        <v>0.28005000000000002</v>
      </c>
      <c r="R105" s="227">
        <f>Q105*H105</f>
        <v>4.7888550000000008</v>
      </c>
      <c r="S105" s="227">
        <v>0</v>
      </c>
      <c r="T105" s="228">
        <f>S105*H105</f>
        <v>0</v>
      </c>
      <c r="AR105" s="229" t="s">
        <v>206</v>
      </c>
      <c r="AT105" s="229" t="s">
        <v>201</v>
      </c>
      <c r="AU105" s="229" t="s">
        <v>85</v>
      </c>
      <c r="AY105" s="16" t="s">
        <v>199</v>
      </c>
      <c r="BE105" s="230">
        <f>IF(N105="základní",J105,0)</f>
        <v>0</v>
      </c>
      <c r="BF105" s="230">
        <f>IF(N105="snížená",J105,0)</f>
        <v>0</v>
      </c>
      <c r="BG105" s="230">
        <f>IF(N105="zákl. přenesená",J105,0)</f>
        <v>0</v>
      </c>
      <c r="BH105" s="230">
        <f>IF(N105="sníž. přenesená",J105,0)</f>
        <v>0</v>
      </c>
      <c r="BI105" s="230">
        <f>IF(N105="nulová",J105,0)</f>
        <v>0</v>
      </c>
      <c r="BJ105" s="16" t="s">
        <v>83</v>
      </c>
      <c r="BK105" s="230">
        <f>ROUND(I105*H105,2)</f>
        <v>0</v>
      </c>
      <c r="BL105" s="16" t="s">
        <v>206</v>
      </c>
      <c r="BM105" s="229" t="s">
        <v>1034</v>
      </c>
    </row>
    <row r="106" s="1" customFormat="1">
      <c r="B106" s="37"/>
      <c r="C106" s="38"/>
      <c r="D106" s="231" t="s">
        <v>208</v>
      </c>
      <c r="E106" s="38"/>
      <c r="F106" s="232" t="s">
        <v>1035</v>
      </c>
      <c r="G106" s="38"/>
      <c r="H106" s="38"/>
      <c r="I106" s="144"/>
      <c r="J106" s="38"/>
      <c r="K106" s="38"/>
      <c r="L106" s="42"/>
      <c r="M106" s="233"/>
      <c r="N106" s="82"/>
      <c r="O106" s="82"/>
      <c r="P106" s="82"/>
      <c r="Q106" s="82"/>
      <c r="R106" s="82"/>
      <c r="S106" s="82"/>
      <c r="T106" s="83"/>
      <c r="AT106" s="16" t="s">
        <v>208</v>
      </c>
      <c r="AU106" s="16" t="s">
        <v>85</v>
      </c>
    </row>
    <row r="107" s="1" customFormat="1">
      <c r="B107" s="37"/>
      <c r="C107" s="38"/>
      <c r="D107" s="231" t="s">
        <v>210</v>
      </c>
      <c r="E107" s="38"/>
      <c r="F107" s="234" t="s">
        <v>1036</v>
      </c>
      <c r="G107" s="38"/>
      <c r="H107" s="38"/>
      <c r="I107" s="144"/>
      <c r="J107" s="38"/>
      <c r="K107" s="38"/>
      <c r="L107" s="42"/>
      <c r="M107" s="233"/>
      <c r="N107" s="82"/>
      <c r="O107" s="82"/>
      <c r="P107" s="82"/>
      <c r="Q107" s="82"/>
      <c r="R107" s="82"/>
      <c r="S107" s="82"/>
      <c r="T107" s="83"/>
      <c r="AT107" s="16" t="s">
        <v>210</v>
      </c>
      <c r="AU107" s="16" t="s">
        <v>85</v>
      </c>
    </row>
    <row r="108" s="1" customFormat="1" ht="16.5" customHeight="1">
      <c r="B108" s="37"/>
      <c r="C108" s="218" t="s">
        <v>247</v>
      </c>
      <c r="D108" s="218" t="s">
        <v>201</v>
      </c>
      <c r="E108" s="219" t="s">
        <v>1037</v>
      </c>
      <c r="F108" s="220" t="s">
        <v>1038</v>
      </c>
      <c r="G108" s="221" t="s">
        <v>204</v>
      </c>
      <c r="H108" s="222">
        <v>54</v>
      </c>
      <c r="I108" s="223"/>
      <c r="J108" s="224">
        <f>ROUND(I108*H108,2)</f>
        <v>0</v>
      </c>
      <c r="K108" s="220" t="s">
        <v>205</v>
      </c>
      <c r="L108" s="42"/>
      <c r="M108" s="225" t="s">
        <v>30</v>
      </c>
      <c r="N108" s="226" t="s">
        <v>46</v>
      </c>
      <c r="O108" s="82"/>
      <c r="P108" s="227">
        <f>O108*H108</f>
        <v>0</v>
      </c>
      <c r="Q108" s="227">
        <v>0.50170000000000003</v>
      </c>
      <c r="R108" s="227">
        <f>Q108*H108</f>
        <v>27.091800000000003</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1039</v>
      </c>
    </row>
    <row r="109" s="1" customFormat="1">
      <c r="B109" s="37"/>
      <c r="C109" s="38"/>
      <c r="D109" s="231" t="s">
        <v>208</v>
      </c>
      <c r="E109" s="38"/>
      <c r="F109" s="232" t="s">
        <v>1040</v>
      </c>
      <c r="G109" s="38"/>
      <c r="H109" s="38"/>
      <c r="I109" s="144"/>
      <c r="J109" s="38"/>
      <c r="K109" s="38"/>
      <c r="L109" s="42"/>
      <c r="M109" s="233"/>
      <c r="N109" s="82"/>
      <c r="O109" s="82"/>
      <c r="P109" s="82"/>
      <c r="Q109" s="82"/>
      <c r="R109" s="82"/>
      <c r="S109" s="82"/>
      <c r="T109" s="83"/>
      <c r="AT109" s="16" t="s">
        <v>208</v>
      </c>
      <c r="AU109" s="16" t="s">
        <v>85</v>
      </c>
    </row>
    <row r="110" s="1" customFormat="1">
      <c r="B110" s="37"/>
      <c r="C110" s="38"/>
      <c r="D110" s="231" t="s">
        <v>210</v>
      </c>
      <c r="E110" s="38"/>
      <c r="F110" s="234" t="s">
        <v>1036</v>
      </c>
      <c r="G110" s="38"/>
      <c r="H110" s="38"/>
      <c r="I110" s="144"/>
      <c r="J110" s="38"/>
      <c r="K110" s="38"/>
      <c r="L110" s="42"/>
      <c r="M110" s="233"/>
      <c r="N110" s="82"/>
      <c r="O110" s="82"/>
      <c r="P110" s="82"/>
      <c r="Q110" s="82"/>
      <c r="R110" s="82"/>
      <c r="S110" s="82"/>
      <c r="T110" s="83"/>
      <c r="AT110" s="16" t="s">
        <v>210</v>
      </c>
      <c r="AU110" s="16" t="s">
        <v>85</v>
      </c>
    </row>
    <row r="111" s="1" customFormat="1" ht="16.5" customHeight="1">
      <c r="B111" s="37"/>
      <c r="C111" s="218" t="s">
        <v>254</v>
      </c>
      <c r="D111" s="218" t="s">
        <v>201</v>
      </c>
      <c r="E111" s="219" t="s">
        <v>1041</v>
      </c>
      <c r="F111" s="220" t="s">
        <v>1042</v>
      </c>
      <c r="G111" s="221" t="s">
        <v>229</v>
      </c>
      <c r="H111" s="222">
        <v>18</v>
      </c>
      <c r="I111" s="223"/>
      <c r="J111" s="224">
        <f>ROUND(I111*H111,2)</f>
        <v>0</v>
      </c>
      <c r="K111" s="220" t="s">
        <v>205</v>
      </c>
      <c r="L111" s="42"/>
      <c r="M111" s="225" t="s">
        <v>30</v>
      </c>
      <c r="N111" s="226" t="s">
        <v>46</v>
      </c>
      <c r="O111" s="82"/>
      <c r="P111" s="227">
        <f>O111*H111</f>
        <v>0</v>
      </c>
      <c r="Q111" s="227">
        <v>0.0385</v>
      </c>
      <c r="R111" s="227">
        <f>Q111*H111</f>
        <v>0.69299999999999995</v>
      </c>
      <c r="S111" s="227">
        <v>0</v>
      </c>
      <c r="T111" s="228">
        <f>S111*H111</f>
        <v>0</v>
      </c>
      <c r="AR111" s="229" t="s">
        <v>206</v>
      </c>
      <c r="AT111" s="229" t="s">
        <v>201</v>
      </c>
      <c r="AU111" s="229" t="s">
        <v>85</v>
      </c>
      <c r="AY111" s="16" t="s">
        <v>199</v>
      </c>
      <c r="BE111" s="230">
        <f>IF(N111="základní",J111,0)</f>
        <v>0</v>
      </c>
      <c r="BF111" s="230">
        <f>IF(N111="snížená",J111,0)</f>
        <v>0</v>
      </c>
      <c r="BG111" s="230">
        <f>IF(N111="zákl. přenesená",J111,0)</f>
        <v>0</v>
      </c>
      <c r="BH111" s="230">
        <f>IF(N111="sníž. přenesená",J111,0)</f>
        <v>0</v>
      </c>
      <c r="BI111" s="230">
        <f>IF(N111="nulová",J111,0)</f>
        <v>0</v>
      </c>
      <c r="BJ111" s="16" t="s">
        <v>83</v>
      </c>
      <c r="BK111" s="230">
        <f>ROUND(I111*H111,2)</f>
        <v>0</v>
      </c>
      <c r="BL111" s="16" t="s">
        <v>206</v>
      </c>
      <c r="BM111" s="229" t="s">
        <v>1043</v>
      </c>
    </row>
    <row r="112" s="1" customFormat="1">
      <c r="B112" s="37"/>
      <c r="C112" s="38"/>
      <c r="D112" s="231" t="s">
        <v>208</v>
      </c>
      <c r="E112" s="38"/>
      <c r="F112" s="232" t="s">
        <v>1044</v>
      </c>
      <c r="G112" s="38"/>
      <c r="H112" s="38"/>
      <c r="I112" s="144"/>
      <c r="J112" s="38"/>
      <c r="K112" s="38"/>
      <c r="L112" s="42"/>
      <c r="M112" s="233"/>
      <c r="N112" s="82"/>
      <c r="O112" s="82"/>
      <c r="P112" s="82"/>
      <c r="Q112" s="82"/>
      <c r="R112" s="82"/>
      <c r="S112" s="82"/>
      <c r="T112" s="83"/>
      <c r="AT112" s="16" t="s">
        <v>208</v>
      </c>
      <c r="AU112" s="16" t="s">
        <v>85</v>
      </c>
    </row>
    <row r="113" s="1" customFormat="1">
      <c r="B113" s="37"/>
      <c r="C113" s="38"/>
      <c r="D113" s="231" t="s">
        <v>210</v>
      </c>
      <c r="E113" s="38"/>
      <c r="F113" s="234" t="s">
        <v>1036</v>
      </c>
      <c r="G113" s="38"/>
      <c r="H113" s="38"/>
      <c r="I113" s="144"/>
      <c r="J113" s="38"/>
      <c r="K113" s="38"/>
      <c r="L113" s="42"/>
      <c r="M113" s="233"/>
      <c r="N113" s="82"/>
      <c r="O113" s="82"/>
      <c r="P113" s="82"/>
      <c r="Q113" s="82"/>
      <c r="R113" s="82"/>
      <c r="S113" s="82"/>
      <c r="T113" s="83"/>
      <c r="AT113" s="16" t="s">
        <v>210</v>
      </c>
      <c r="AU113" s="16" t="s">
        <v>85</v>
      </c>
    </row>
    <row r="114" s="1" customFormat="1" ht="16.5" customHeight="1">
      <c r="B114" s="37"/>
      <c r="C114" s="218" t="s">
        <v>263</v>
      </c>
      <c r="D114" s="218" t="s">
        <v>201</v>
      </c>
      <c r="E114" s="219" t="s">
        <v>1045</v>
      </c>
      <c r="F114" s="220" t="s">
        <v>1046</v>
      </c>
      <c r="G114" s="221" t="s">
        <v>277</v>
      </c>
      <c r="H114" s="222">
        <v>1</v>
      </c>
      <c r="I114" s="223"/>
      <c r="J114" s="224">
        <f>ROUND(I114*H114,2)</f>
        <v>0</v>
      </c>
      <c r="K114" s="220" t="s">
        <v>205</v>
      </c>
      <c r="L114" s="42"/>
      <c r="M114" s="225" t="s">
        <v>30</v>
      </c>
      <c r="N114" s="226" t="s">
        <v>46</v>
      </c>
      <c r="O114" s="82"/>
      <c r="P114" s="227">
        <f>O114*H114</f>
        <v>0</v>
      </c>
      <c r="Q114" s="227">
        <v>0</v>
      </c>
      <c r="R114" s="227">
        <f>Q114*H114</f>
        <v>0</v>
      </c>
      <c r="S114" s="227">
        <v>0</v>
      </c>
      <c r="T114" s="228">
        <f>S114*H114</f>
        <v>0</v>
      </c>
      <c r="AR114" s="229" t="s">
        <v>206</v>
      </c>
      <c r="AT114" s="229" t="s">
        <v>201</v>
      </c>
      <c r="AU114" s="229" t="s">
        <v>85</v>
      </c>
      <c r="AY114" s="16" t="s">
        <v>199</v>
      </c>
      <c r="BE114" s="230">
        <f>IF(N114="základní",J114,0)</f>
        <v>0</v>
      </c>
      <c r="BF114" s="230">
        <f>IF(N114="snížená",J114,0)</f>
        <v>0</v>
      </c>
      <c r="BG114" s="230">
        <f>IF(N114="zákl. přenesená",J114,0)</f>
        <v>0</v>
      </c>
      <c r="BH114" s="230">
        <f>IF(N114="sníž. přenesená",J114,0)</f>
        <v>0</v>
      </c>
      <c r="BI114" s="230">
        <f>IF(N114="nulová",J114,0)</f>
        <v>0</v>
      </c>
      <c r="BJ114" s="16" t="s">
        <v>83</v>
      </c>
      <c r="BK114" s="230">
        <f>ROUND(I114*H114,2)</f>
        <v>0</v>
      </c>
      <c r="BL114" s="16" t="s">
        <v>206</v>
      </c>
      <c r="BM114" s="229" t="s">
        <v>1047</v>
      </c>
    </row>
    <row r="115" s="1" customFormat="1">
      <c r="B115" s="37"/>
      <c r="C115" s="38"/>
      <c r="D115" s="231" t="s">
        <v>208</v>
      </c>
      <c r="E115" s="38"/>
      <c r="F115" s="232" t="s">
        <v>1048</v>
      </c>
      <c r="G115" s="38"/>
      <c r="H115" s="38"/>
      <c r="I115" s="144"/>
      <c r="J115" s="38"/>
      <c r="K115" s="38"/>
      <c r="L115" s="42"/>
      <c r="M115" s="233"/>
      <c r="N115" s="82"/>
      <c r="O115" s="82"/>
      <c r="P115" s="82"/>
      <c r="Q115" s="82"/>
      <c r="R115" s="82"/>
      <c r="S115" s="82"/>
      <c r="T115" s="83"/>
      <c r="AT115" s="16" t="s">
        <v>208</v>
      </c>
      <c r="AU115" s="16" t="s">
        <v>85</v>
      </c>
    </row>
    <row r="116" s="1" customFormat="1">
      <c r="B116" s="37"/>
      <c r="C116" s="38"/>
      <c r="D116" s="231" t="s">
        <v>210</v>
      </c>
      <c r="E116" s="38"/>
      <c r="F116" s="234" t="s">
        <v>1049</v>
      </c>
      <c r="G116" s="38"/>
      <c r="H116" s="38"/>
      <c r="I116" s="144"/>
      <c r="J116" s="38"/>
      <c r="K116" s="38"/>
      <c r="L116" s="42"/>
      <c r="M116" s="233"/>
      <c r="N116" s="82"/>
      <c r="O116" s="82"/>
      <c r="P116" s="82"/>
      <c r="Q116" s="82"/>
      <c r="R116" s="82"/>
      <c r="S116" s="82"/>
      <c r="T116" s="83"/>
      <c r="AT116" s="16" t="s">
        <v>210</v>
      </c>
      <c r="AU116" s="16" t="s">
        <v>85</v>
      </c>
    </row>
    <row r="117" s="1" customFormat="1" ht="16.5" customHeight="1">
      <c r="B117" s="37"/>
      <c r="C117" s="263" t="s">
        <v>225</v>
      </c>
      <c r="D117" s="263" t="s">
        <v>774</v>
      </c>
      <c r="E117" s="264" t="s">
        <v>1050</v>
      </c>
      <c r="F117" s="265" t="s">
        <v>1051</v>
      </c>
      <c r="G117" s="266" t="s">
        <v>277</v>
      </c>
      <c r="H117" s="267">
        <v>1</v>
      </c>
      <c r="I117" s="268"/>
      <c r="J117" s="269">
        <f>ROUND(I117*H117,2)</f>
        <v>0</v>
      </c>
      <c r="K117" s="265" t="s">
        <v>205</v>
      </c>
      <c r="L117" s="270"/>
      <c r="M117" s="271" t="s">
        <v>30</v>
      </c>
      <c r="N117" s="272" t="s">
        <v>46</v>
      </c>
      <c r="O117" s="82"/>
      <c r="P117" s="227">
        <f>O117*H117</f>
        <v>0</v>
      </c>
      <c r="Q117" s="227">
        <v>0.154</v>
      </c>
      <c r="R117" s="227">
        <f>Q117*H117</f>
        <v>0.154</v>
      </c>
      <c r="S117" s="227">
        <v>0</v>
      </c>
      <c r="T117" s="228">
        <f>S117*H117</f>
        <v>0</v>
      </c>
      <c r="AR117" s="229" t="s">
        <v>263</v>
      </c>
      <c r="AT117" s="229" t="s">
        <v>774</v>
      </c>
      <c r="AU117" s="229" t="s">
        <v>85</v>
      </c>
      <c r="AY117" s="16" t="s">
        <v>199</v>
      </c>
      <c r="BE117" s="230">
        <f>IF(N117="základní",J117,0)</f>
        <v>0</v>
      </c>
      <c r="BF117" s="230">
        <f>IF(N117="snížená",J117,0)</f>
        <v>0</v>
      </c>
      <c r="BG117" s="230">
        <f>IF(N117="zákl. přenesená",J117,0)</f>
        <v>0</v>
      </c>
      <c r="BH117" s="230">
        <f>IF(N117="sníž. přenesená",J117,0)</f>
        <v>0</v>
      </c>
      <c r="BI117" s="230">
        <f>IF(N117="nulová",J117,0)</f>
        <v>0</v>
      </c>
      <c r="BJ117" s="16" t="s">
        <v>83</v>
      </c>
      <c r="BK117" s="230">
        <f>ROUND(I117*H117,2)</f>
        <v>0</v>
      </c>
      <c r="BL117" s="16" t="s">
        <v>206</v>
      </c>
      <c r="BM117" s="229" t="s">
        <v>1052</v>
      </c>
    </row>
    <row r="118" s="1" customFormat="1">
      <c r="B118" s="37"/>
      <c r="C118" s="38"/>
      <c r="D118" s="231" t="s">
        <v>208</v>
      </c>
      <c r="E118" s="38"/>
      <c r="F118" s="232" t="s">
        <v>1051</v>
      </c>
      <c r="G118" s="38"/>
      <c r="H118" s="38"/>
      <c r="I118" s="144"/>
      <c r="J118" s="38"/>
      <c r="K118" s="38"/>
      <c r="L118" s="42"/>
      <c r="M118" s="233"/>
      <c r="N118" s="82"/>
      <c r="O118" s="82"/>
      <c r="P118" s="82"/>
      <c r="Q118" s="82"/>
      <c r="R118" s="82"/>
      <c r="S118" s="82"/>
      <c r="T118" s="83"/>
      <c r="AT118" s="16" t="s">
        <v>208</v>
      </c>
      <c r="AU118" s="16" t="s">
        <v>85</v>
      </c>
    </row>
    <row r="119" s="1" customFormat="1" ht="16.5" customHeight="1">
      <c r="B119" s="37"/>
      <c r="C119" s="218" t="s">
        <v>124</v>
      </c>
      <c r="D119" s="218" t="s">
        <v>201</v>
      </c>
      <c r="E119" s="219" t="s">
        <v>1053</v>
      </c>
      <c r="F119" s="220" t="s">
        <v>1054</v>
      </c>
      <c r="G119" s="221" t="s">
        <v>229</v>
      </c>
      <c r="H119" s="222">
        <v>18</v>
      </c>
      <c r="I119" s="223"/>
      <c r="J119" s="224">
        <f>ROUND(I119*H119,2)</f>
        <v>0</v>
      </c>
      <c r="K119" s="220" t="s">
        <v>205</v>
      </c>
      <c r="L119" s="42"/>
      <c r="M119" s="225" t="s">
        <v>30</v>
      </c>
      <c r="N119" s="226" t="s">
        <v>46</v>
      </c>
      <c r="O119" s="82"/>
      <c r="P119" s="227">
        <f>O119*H119</f>
        <v>0</v>
      </c>
      <c r="Q119" s="227">
        <v>0</v>
      </c>
      <c r="R119" s="227">
        <f>Q119*H119</f>
        <v>0</v>
      </c>
      <c r="S119" s="227">
        <v>0</v>
      </c>
      <c r="T119" s="228">
        <f>S119*H119</f>
        <v>0</v>
      </c>
      <c r="AR119" s="229" t="s">
        <v>206</v>
      </c>
      <c r="AT119" s="229" t="s">
        <v>201</v>
      </c>
      <c r="AU119" s="229" t="s">
        <v>85</v>
      </c>
      <c r="AY119" s="16" t="s">
        <v>199</v>
      </c>
      <c r="BE119" s="230">
        <f>IF(N119="základní",J119,0)</f>
        <v>0</v>
      </c>
      <c r="BF119" s="230">
        <f>IF(N119="snížená",J119,0)</f>
        <v>0</v>
      </c>
      <c r="BG119" s="230">
        <f>IF(N119="zákl. přenesená",J119,0)</f>
        <v>0</v>
      </c>
      <c r="BH119" s="230">
        <f>IF(N119="sníž. přenesená",J119,0)</f>
        <v>0</v>
      </c>
      <c r="BI119" s="230">
        <f>IF(N119="nulová",J119,0)</f>
        <v>0</v>
      </c>
      <c r="BJ119" s="16" t="s">
        <v>83</v>
      </c>
      <c r="BK119" s="230">
        <f>ROUND(I119*H119,2)</f>
        <v>0</v>
      </c>
      <c r="BL119" s="16" t="s">
        <v>206</v>
      </c>
      <c r="BM119" s="229" t="s">
        <v>1055</v>
      </c>
    </row>
    <row r="120" s="1" customFormat="1">
      <c r="B120" s="37"/>
      <c r="C120" s="38"/>
      <c r="D120" s="231" t="s">
        <v>208</v>
      </c>
      <c r="E120" s="38"/>
      <c r="F120" s="232" t="s">
        <v>1056</v>
      </c>
      <c r="G120" s="38"/>
      <c r="H120" s="38"/>
      <c r="I120" s="144"/>
      <c r="J120" s="38"/>
      <c r="K120" s="38"/>
      <c r="L120" s="42"/>
      <c r="M120" s="233"/>
      <c r="N120" s="82"/>
      <c r="O120" s="82"/>
      <c r="P120" s="82"/>
      <c r="Q120" s="82"/>
      <c r="R120" s="82"/>
      <c r="S120" s="82"/>
      <c r="T120" s="83"/>
      <c r="AT120" s="16" t="s">
        <v>208</v>
      </c>
      <c r="AU120" s="16" t="s">
        <v>85</v>
      </c>
    </row>
    <row r="121" s="1" customFormat="1">
      <c r="B121" s="37"/>
      <c r="C121" s="38"/>
      <c r="D121" s="231" t="s">
        <v>210</v>
      </c>
      <c r="E121" s="38"/>
      <c r="F121" s="234" t="s">
        <v>1057</v>
      </c>
      <c r="G121" s="38"/>
      <c r="H121" s="38"/>
      <c r="I121" s="144"/>
      <c r="J121" s="38"/>
      <c r="K121" s="38"/>
      <c r="L121" s="42"/>
      <c r="M121" s="233"/>
      <c r="N121" s="82"/>
      <c r="O121" s="82"/>
      <c r="P121" s="82"/>
      <c r="Q121" s="82"/>
      <c r="R121" s="82"/>
      <c r="S121" s="82"/>
      <c r="T121" s="83"/>
      <c r="AT121" s="16" t="s">
        <v>210</v>
      </c>
      <c r="AU121" s="16" t="s">
        <v>85</v>
      </c>
    </row>
    <row r="122" s="1" customFormat="1" ht="16.5" customHeight="1">
      <c r="B122" s="37"/>
      <c r="C122" s="263" t="s">
        <v>127</v>
      </c>
      <c r="D122" s="263" t="s">
        <v>774</v>
      </c>
      <c r="E122" s="264" t="s">
        <v>1058</v>
      </c>
      <c r="F122" s="265" t="s">
        <v>1059</v>
      </c>
      <c r="G122" s="266" t="s">
        <v>229</v>
      </c>
      <c r="H122" s="267">
        <v>19.440000000000001</v>
      </c>
      <c r="I122" s="268"/>
      <c r="J122" s="269">
        <f>ROUND(I122*H122,2)</f>
        <v>0</v>
      </c>
      <c r="K122" s="265" t="s">
        <v>205</v>
      </c>
      <c r="L122" s="270"/>
      <c r="M122" s="271" t="s">
        <v>30</v>
      </c>
      <c r="N122" s="272" t="s">
        <v>46</v>
      </c>
      <c r="O122" s="82"/>
      <c r="P122" s="227">
        <f>O122*H122</f>
        <v>0</v>
      </c>
      <c r="Q122" s="227">
        <v>0.025000000000000001</v>
      </c>
      <c r="R122" s="227">
        <f>Q122*H122</f>
        <v>0.48600000000000004</v>
      </c>
      <c r="S122" s="227">
        <v>0</v>
      </c>
      <c r="T122" s="228">
        <f>S122*H122</f>
        <v>0</v>
      </c>
      <c r="AR122" s="229" t="s">
        <v>263</v>
      </c>
      <c r="AT122" s="229" t="s">
        <v>774</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1060</v>
      </c>
    </row>
    <row r="123" s="1" customFormat="1">
      <c r="B123" s="37"/>
      <c r="C123" s="38"/>
      <c r="D123" s="231" t="s">
        <v>208</v>
      </c>
      <c r="E123" s="38"/>
      <c r="F123" s="232" t="s">
        <v>1059</v>
      </c>
      <c r="G123" s="38"/>
      <c r="H123" s="38"/>
      <c r="I123" s="144"/>
      <c r="J123" s="38"/>
      <c r="K123" s="38"/>
      <c r="L123" s="42"/>
      <c r="M123" s="233"/>
      <c r="N123" s="82"/>
      <c r="O123" s="82"/>
      <c r="P123" s="82"/>
      <c r="Q123" s="82"/>
      <c r="R123" s="82"/>
      <c r="S123" s="82"/>
      <c r="T123" s="83"/>
      <c r="AT123" s="16" t="s">
        <v>208</v>
      </c>
      <c r="AU123" s="16" t="s">
        <v>85</v>
      </c>
    </row>
    <row r="124" s="11" customFormat="1" ht="22.8" customHeight="1">
      <c r="B124" s="202"/>
      <c r="C124" s="203"/>
      <c r="D124" s="204" t="s">
        <v>74</v>
      </c>
      <c r="E124" s="216" t="s">
        <v>261</v>
      </c>
      <c r="F124" s="216" t="s">
        <v>262</v>
      </c>
      <c r="G124" s="203"/>
      <c r="H124" s="203"/>
      <c r="I124" s="206"/>
      <c r="J124" s="217">
        <f>BK124</f>
        <v>0</v>
      </c>
      <c r="K124" s="203"/>
      <c r="L124" s="208"/>
      <c r="M124" s="209"/>
      <c r="N124" s="210"/>
      <c r="O124" s="210"/>
      <c r="P124" s="211">
        <f>SUM(P125:P127)</f>
        <v>0</v>
      </c>
      <c r="Q124" s="210"/>
      <c r="R124" s="211">
        <f>SUM(R125:R127)</f>
        <v>0</v>
      </c>
      <c r="S124" s="210"/>
      <c r="T124" s="212">
        <f>SUM(T125:T127)</f>
        <v>0</v>
      </c>
      <c r="AR124" s="213" t="s">
        <v>83</v>
      </c>
      <c r="AT124" s="214" t="s">
        <v>74</v>
      </c>
      <c r="AU124" s="214" t="s">
        <v>83</v>
      </c>
      <c r="AY124" s="213" t="s">
        <v>199</v>
      </c>
      <c r="BK124" s="215">
        <f>SUM(BK125:BK127)</f>
        <v>0</v>
      </c>
    </row>
    <row r="125" s="1" customFormat="1" ht="16.5" customHeight="1">
      <c r="B125" s="37"/>
      <c r="C125" s="218" t="s">
        <v>130</v>
      </c>
      <c r="D125" s="218" t="s">
        <v>201</v>
      </c>
      <c r="E125" s="219" t="s">
        <v>1061</v>
      </c>
      <c r="F125" s="220" t="s">
        <v>1062</v>
      </c>
      <c r="G125" s="221" t="s">
        <v>236</v>
      </c>
      <c r="H125" s="222">
        <v>35.139000000000003</v>
      </c>
      <c r="I125" s="223"/>
      <c r="J125" s="224">
        <f>ROUND(I125*H125,2)</f>
        <v>0</v>
      </c>
      <c r="K125" s="220" t="s">
        <v>205</v>
      </c>
      <c r="L125" s="42"/>
      <c r="M125" s="225" t="s">
        <v>30</v>
      </c>
      <c r="N125" s="226" t="s">
        <v>46</v>
      </c>
      <c r="O125" s="82"/>
      <c r="P125" s="227">
        <f>O125*H125</f>
        <v>0</v>
      </c>
      <c r="Q125" s="227">
        <v>0</v>
      </c>
      <c r="R125" s="227">
        <f>Q125*H125</f>
        <v>0</v>
      </c>
      <c r="S125" s="227">
        <v>0</v>
      </c>
      <c r="T125" s="228">
        <f>S125*H125</f>
        <v>0</v>
      </c>
      <c r="AR125" s="229" t="s">
        <v>206</v>
      </c>
      <c r="AT125" s="229" t="s">
        <v>201</v>
      </c>
      <c r="AU125" s="229" t="s">
        <v>85</v>
      </c>
      <c r="AY125" s="16" t="s">
        <v>199</v>
      </c>
      <c r="BE125" s="230">
        <f>IF(N125="základní",J125,0)</f>
        <v>0</v>
      </c>
      <c r="BF125" s="230">
        <f>IF(N125="snížená",J125,0)</f>
        <v>0</v>
      </c>
      <c r="BG125" s="230">
        <f>IF(N125="zákl. přenesená",J125,0)</f>
        <v>0</v>
      </c>
      <c r="BH125" s="230">
        <f>IF(N125="sníž. přenesená",J125,0)</f>
        <v>0</v>
      </c>
      <c r="BI125" s="230">
        <f>IF(N125="nulová",J125,0)</f>
        <v>0</v>
      </c>
      <c r="BJ125" s="16" t="s">
        <v>83</v>
      </c>
      <c r="BK125" s="230">
        <f>ROUND(I125*H125,2)</f>
        <v>0</v>
      </c>
      <c r="BL125" s="16" t="s">
        <v>206</v>
      </c>
      <c r="BM125" s="229" t="s">
        <v>1063</v>
      </c>
    </row>
    <row r="126" s="1" customFormat="1">
      <c r="B126" s="37"/>
      <c r="C126" s="38"/>
      <c r="D126" s="231" t="s">
        <v>208</v>
      </c>
      <c r="E126" s="38"/>
      <c r="F126" s="232" t="s">
        <v>1064</v>
      </c>
      <c r="G126" s="38"/>
      <c r="H126" s="38"/>
      <c r="I126" s="144"/>
      <c r="J126" s="38"/>
      <c r="K126" s="38"/>
      <c r="L126" s="42"/>
      <c r="M126" s="233"/>
      <c r="N126" s="82"/>
      <c r="O126" s="82"/>
      <c r="P126" s="82"/>
      <c r="Q126" s="82"/>
      <c r="R126" s="82"/>
      <c r="S126" s="82"/>
      <c r="T126" s="83"/>
      <c r="AT126" s="16" t="s">
        <v>208</v>
      </c>
      <c r="AU126" s="16" t="s">
        <v>85</v>
      </c>
    </row>
    <row r="127" s="1" customFormat="1">
      <c r="B127" s="37"/>
      <c r="C127" s="38"/>
      <c r="D127" s="231" t="s">
        <v>210</v>
      </c>
      <c r="E127" s="38"/>
      <c r="F127" s="234" t="s">
        <v>1065</v>
      </c>
      <c r="G127" s="38"/>
      <c r="H127" s="38"/>
      <c r="I127" s="144"/>
      <c r="J127" s="38"/>
      <c r="K127" s="38"/>
      <c r="L127" s="42"/>
      <c r="M127" s="260"/>
      <c r="N127" s="261"/>
      <c r="O127" s="261"/>
      <c r="P127" s="261"/>
      <c r="Q127" s="261"/>
      <c r="R127" s="261"/>
      <c r="S127" s="261"/>
      <c r="T127" s="262"/>
      <c r="AT127" s="16" t="s">
        <v>210</v>
      </c>
      <c r="AU127" s="16" t="s">
        <v>85</v>
      </c>
    </row>
    <row r="128" s="1" customFormat="1" ht="6.96" customHeight="1">
      <c r="B128" s="57"/>
      <c r="C128" s="58"/>
      <c r="D128" s="58"/>
      <c r="E128" s="58"/>
      <c r="F128" s="58"/>
      <c r="G128" s="58"/>
      <c r="H128" s="58"/>
      <c r="I128" s="169"/>
      <c r="J128" s="58"/>
      <c r="K128" s="58"/>
      <c r="L128" s="42"/>
    </row>
  </sheetData>
  <sheetProtection sheet="1" autoFilter="0" formatColumns="0" formatRows="0" objects="1" scenarios="1" spinCount="100000" saltValue="AZtOHuDiK+os0EaRhVUZ8cVcRmz/Eg3FAU5uz4ASRiY1Pw/OQza3kVYXtBq3sZelkJ5vnPLTktFUmb+cx3n9hw==" hashValue="yKEUZGdbQxbFSyT7W/3g3GhorFikmklZdmnYEKBnxtXrrv+FbIekVRo8Wk9O9Vcp1i1lvVCcypnjhIKilDLhhw==" algorithmName="SHA-512" password="CC35"/>
  <autoFilter ref="C88:K127"/>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102</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1066</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ROUND(J89,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ROUND((SUM(BE89:BE134)),  2)</f>
        <v>0</v>
      </c>
      <c r="I35" s="158">
        <v>0.20999999999999999</v>
      </c>
      <c r="J35" s="157">
        <f>ROUND(((SUM(BE89:BE134))*I35),  2)</f>
        <v>0</v>
      </c>
      <c r="L35" s="42"/>
    </row>
    <row r="36" s="1" customFormat="1" ht="14.4" customHeight="1">
      <c r="B36" s="42"/>
      <c r="E36" s="142" t="s">
        <v>47</v>
      </c>
      <c r="F36" s="157">
        <f>ROUND((SUM(BF89:BF134)),  2)</f>
        <v>0</v>
      </c>
      <c r="I36" s="158">
        <v>0.14999999999999999</v>
      </c>
      <c r="J36" s="157">
        <f>ROUND(((SUM(BF89:BF134))*I36),  2)</f>
        <v>0</v>
      </c>
      <c r="L36" s="42"/>
    </row>
    <row r="37" hidden="1" s="1" customFormat="1" ht="14.4" customHeight="1">
      <c r="B37" s="42"/>
      <c r="E37" s="142" t="s">
        <v>48</v>
      </c>
      <c r="F37" s="157">
        <f>ROUND((SUM(BG89:BG134)),  2)</f>
        <v>0</v>
      </c>
      <c r="I37" s="158">
        <v>0.20999999999999999</v>
      </c>
      <c r="J37" s="157">
        <f>0</f>
        <v>0</v>
      </c>
      <c r="L37" s="42"/>
    </row>
    <row r="38" hidden="1" s="1" customFormat="1" ht="14.4" customHeight="1">
      <c r="B38" s="42"/>
      <c r="E38" s="142" t="s">
        <v>49</v>
      </c>
      <c r="F38" s="157">
        <f>ROUND((SUM(BH89:BH134)),  2)</f>
        <v>0</v>
      </c>
      <c r="I38" s="158">
        <v>0.14999999999999999</v>
      </c>
      <c r="J38" s="157">
        <f>0</f>
        <v>0</v>
      </c>
      <c r="L38" s="42"/>
    </row>
    <row r="39" hidden="1" s="1" customFormat="1" ht="14.4" customHeight="1">
      <c r="B39" s="42"/>
      <c r="E39" s="142" t="s">
        <v>50</v>
      </c>
      <c r="F39" s="157">
        <f>ROUND((SUM(BI89:BI134)),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02 - Podezdívka plotu - plot plaňkový p.p.č. 22/4</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J89</f>
        <v>0</v>
      </c>
      <c r="K63" s="38"/>
      <c r="L63" s="42"/>
      <c r="AU63" s="16" t="s">
        <v>177</v>
      </c>
    </row>
    <row r="64" s="8" customFormat="1" ht="24.96" customHeight="1">
      <c r="B64" s="179"/>
      <c r="C64" s="180"/>
      <c r="D64" s="181" t="s">
        <v>178</v>
      </c>
      <c r="E64" s="182"/>
      <c r="F64" s="182"/>
      <c r="G64" s="182"/>
      <c r="H64" s="182"/>
      <c r="I64" s="183"/>
      <c r="J64" s="184">
        <f>J90</f>
        <v>0</v>
      </c>
      <c r="K64" s="180"/>
      <c r="L64" s="185"/>
    </row>
    <row r="65" s="9" customFormat="1" ht="19.92" customHeight="1">
      <c r="B65" s="186"/>
      <c r="C65" s="123"/>
      <c r="D65" s="187" t="s">
        <v>754</v>
      </c>
      <c r="E65" s="188"/>
      <c r="F65" s="188"/>
      <c r="G65" s="188"/>
      <c r="H65" s="188"/>
      <c r="I65" s="189"/>
      <c r="J65" s="190">
        <f>J91</f>
        <v>0</v>
      </c>
      <c r="K65" s="123"/>
      <c r="L65" s="191"/>
    </row>
    <row r="66" s="9" customFormat="1" ht="19.92" customHeight="1">
      <c r="B66" s="186"/>
      <c r="C66" s="123"/>
      <c r="D66" s="187" t="s">
        <v>180</v>
      </c>
      <c r="E66" s="188"/>
      <c r="F66" s="188"/>
      <c r="G66" s="188"/>
      <c r="H66" s="188"/>
      <c r="I66" s="189"/>
      <c r="J66" s="190">
        <f>J98</f>
        <v>0</v>
      </c>
      <c r="K66" s="123"/>
      <c r="L66" s="191"/>
    </row>
    <row r="67" s="9" customFormat="1" ht="19.92" customHeight="1">
      <c r="B67" s="186"/>
      <c r="C67" s="123"/>
      <c r="D67" s="187" t="s">
        <v>183</v>
      </c>
      <c r="E67" s="188"/>
      <c r="F67" s="188"/>
      <c r="G67" s="188"/>
      <c r="H67" s="188"/>
      <c r="I67" s="189"/>
      <c r="J67" s="190">
        <f>J131</f>
        <v>0</v>
      </c>
      <c r="K67" s="123"/>
      <c r="L67" s="191"/>
    </row>
    <row r="68" s="1" customFormat="1" ht="21.84" customHeight="1">
      <c r="B68" s="37"/>
      <c r="C68" s="38"/>
      <c r="D68" s="38"/>
      <c r="E68" s="38"/>
      <c r="F68" s="38"/>
      <c r="G68" s="38"/>
      <c r="H68" s="38"/>
      <c r="I68" s="144"/>
      <c r="J68" s="38"/>
      <c r="K68" s="38"/>
      <c r="L68" s="42"/>
    </row>
    <row r="69" s="1" customFormat="1" ht="6.96" customHeight="1">
      <c r="B69" s="57"/>
      <c r="C69" s="58"/>
      <c r="D69" s="58"/>
      <c r="E69" s="58"/>
      <c r="F69" s="58"/>
      <c r="G69" s="58"/>
      <c r="H69" s="58"/>
      <c r="I69" s="169"/>
      <c r="J69" s="58"/>
      <c r="K69" s="58"/>
      <c r="L69" s="42"/>
    </row>
    <row r="73" s="1" customFormat="1" ht="6.96" customHeight="1">
      <c r="B73" s="59"/>
      <c r="C73" s="60"/>
      <c r="D73" s="60"/>
      <c r="E73" s="60"/>
      <c r="F73" s="60"/>
      <c r="G73" s="60"/>
      <c r="H73" s="60"/>
      <c r="I73" s="172"/>
      <c r="J73" s="60"/>
      <c r="K73" s="60"/>
      <c r="L73" s="42"/>
    </row>
    <row r="74" s="1" customFormat="1" ht="24.96" customHeight="1">
      <c r="B74" s="37"/>
      <c r="C74" s="22" t="s">
        <v>184</v>
      </c>
      <c r="D74" s="38"/>
      <c r="E74" s="38"/>
      <c r="F74" s="38"/>
      <c r="G74" s="38"/>
      <c r="H74" s="38"/>
      <c r="I74" s="144"/>
      <c r="J74" s="38"/>
      <c r="K74" s="38"/>
      <c r="L74" s="42"/>
    </row>
    <row r="75" s="1" customFormat="1" ht="6.96" customHeight="1">
      <c r="B75" s="37"/>
      <c r="C75" s="38"/>
      <c r="D75" s="38"/>
      <c r="E75" s="38"/>
      <c r="F75" s="38"/>
      <c r="G75" s="38"/>
      <c r="H75" s="38"/>
      <c r="I75" s="144"/>
      <c r="J75" s="38"/>
      <c r="K75" s="38"/>
      <c r="L75" s="42"/>
    </row>
    <row r="76" s="1" customFormat="1" ht="12" customHeight="1">
      <c r="B76" s="37"/>
      <c r="C76" s="31" t="s">
        <v>16</v>
      </c>
      <c r="D76" s="38"/>
      <c r="E76" s="38"/>
      <c r="F76" s="38"/>
      <c r="G76" s="38"/>
      <c r="H76" s="38"/>
      <c r="I76" s="144"/>
      <c r="J76" s="38"/>
      <c r="K76" s="38"/>
      <c r="L76" s="42"/>
    </row>
    <row r="77" s="1" customFormat="1" ht="16.5" customHeight="1">
      <c r="B77" s="37"/>
      <c r="C77" s="38"/>
      <c r="D77" s="38"/>
      <c r="E77" s="173" t="str">
        <f>E7</f>
        <v>Úprava komunikace Cheb-Háje, ul. Zemědělská - STAVBA I</v>
      </c>
      <c r="F77" s="31"/>
      <c r="G77" s="31"/>
      <c r="H77" s="31"/>
      <c r="I77" s="144"/>
      <c r="J77" s="38"/>
      <c r="K77" s="38"/>
      <c r="L77" s="42"/>
    </row>
    <row r="78" ht="12" customHeight="1">
      <c r="B78" s="20"/>
      <c r="C78" s="31" t="s">
        <v>172</v>
      </c>
      <c r="D78" s="21"/>
      <c r="E78" s="21"/>
      <c r="F78" s="21"/>
      <c r="G78" s="21"/>
      <c r="H78" s="21"/>
      <c r="I78" s="136"/>
      <c r="J78" s="21"/>
      <c r="K78" s="21"/>
      <c r="L78" s="19"/>
    </row>
    <row r="79" s="1" customFormat="1" ht="16.5" customHeight="1">
      <c r="B79" s="37"/>
      <c r="C79" s="38"/>
      <c r="D79" s="38"/>
      <c r="E79" s="173" t="s">
        <v>753</v>
      </c>
      <c r="F79" s="38"/>
      <c r="G79" s="38"/>
      <c r="H79" s="38"/>
      <c r="I79" s="144"/>
      <c r="J79" s="38"/>
      <c r="K79" s="38"/>
      <c r="L79" s="42"/>
    </row>
    <row r="80" s="1" customFormat="1" ht="12" customHeight="1">
      <c r="B80" s="37"/>
      <c r="C80" s="31" t="s">
        <v>1025</v>
      </c>
      <c r="D80" s="38"/>
      <c r="E80" s="38"/>
      <c r="F80" s="38"/>
      <c r="G80" s="38"/>
      <c r="H80" s="38"/>
      <c r="I80" s="144"/>
      <c r="J80" s="38"/>
      <c r="K80" s="38"/>
      <c r="L80" s="42"/>
    </row>
    <row r="81" s="1" customFormat="1" ht="16.5" customHeight="1">
      <c r="B81" s="37"/>
      <c r="C81" s="38"/>
      <c r="D81" s="38"/>
      <c r="E81" s="67" t="str">
        <f>E11</f>
        <v>02 - Podezdívka plotu - plot plaňkový p.p.č. 22/4</v>
      </c>
      <c r="F81" s="38"/>
      <c r="G81" s="38"/>
      <c r="H81" s="38"/>
      <c r="I81" s="144"/>
      <c r="J81" s="38"/>
      <c r="K81" s="38"/>
      <c r="L81" s="42"/>
    </row>
    <row r="82" s="1" customFormat="1" ht="6.96" customHeight="1">
      <c r="B82" s="37"/>
      <c r="C82" s="38"/>
      <c r="D82" s="38"/>
      <c r="E82" s="38"/>
      <c r="F82" s="38"/>
      <c r="G82" s="38"/>
      <c r="H82" s="38"/>
      <c r="I82" s="144"/>
      <c r="J82" s="38"/>
      <c r="K82" s="38"/>
      <c r="L82" s="42"/>
    </row>
    <row r="83" s="1" customFormat="1" ht="12" customHeight="1">
      <c r="B83" s="37"/>
      <c r="C83" s="31" t="s">
        <v>21</v>
      </c>
      <c r="D83" s="38"/>
      <c r="E83" s="38"/>
      <c r="F83" s="26" t="str">
        <f>F14</f>
        <v>Cheb-Háje</v>
      </c>
      <c r="G83" s="38"/>
      <c r="H83" s="38"/>
      <c r="I83" s="146" t="s">
        <v>23</v>
      </c>
      <c r="J83" s="70" t="str">
        <f>IF(J14="","",J14)</f>
        <v>21. 8. 2018</v>
      </c>
      <c r="K83" s="38"/>
      <c r="L83" s="42"/>
    </row>
    <row r="84" s="1" customFormat="1" ht="6.96" customHeight="1">
      <c r="B84" s="37"/>
      <c r="C84" s="38"/>
      <c r="D84" s="38"/>
      <c r="E84" s="38"/>
      <c r="F84" s="38"/>
      <c r="G84" s="38"/>
      <c r="H84" s="38"/>
      <c r="I84" s="144"/>
      <c r="J84" s="38"/>
      <c r="K84" s="38"/>
      <c r="L84" s="42"/>
    </row>
    <row r="85" s="1" customFormat="1" ht="43.05" customHeight="1">
      <c r="B85" s="37"/>
      <c r="C85" s="31" t="s">
        <v>25</v>
      </c>
      <c r="D85" s="38"/>
      <c r="E85" s="38"/>
      <c r="F85" s="26" t="str">
        <f>E17</f>
        <v>Město Cheb</v>
      </c>
      <c r="G85" s="38"/>
      <c r="H85" s="38"/>
      <c r="I85" s="146" t="s">
        <v>33</v>
      </c>
      <c r="J85" s="35" t="str">
        <f>E23</f>
        <v>DSVA, s.r.o. - Ing. Petr Král, Jozef Turza</v>
      </c>
      <c r="K85" s="38"/>
      <c r="L85" s="42"/>
    </row>
    <row r="86" s="1" customFormat="1" ht="43.05" customHeight="1">
      <c r="B86" s="37"/>
      <c r="C86" s="31" t="s">
        <v>31</v>
      </c>
      <c r="D86" s="38"/>
      <c r="E86" s="38"/>
      <c r="F86" s="26" t="str">
        <f>IF(E20="","",E20)</f>
        <v>Vyplň údaj</v>
      </c>
      <c r="G86" s="38"/>
      <c r="H86" s="38"/>
      <c r="I86" s="146" t="s">
        <v>37</v>
      </c>
      <c r="J86" s="35" t="str">
        <f>E26</f>
        <v>DSVA, s.r.o. - Jitka Heřmanová, Jozef Turza</v>
      </c>
      <c r="K86" s="38"/>
      <c r="L86" s="42"/>
    </row>
    <row r="87" s="1" customFormat="1" ht="10.32" customHeight="1">
      <c r="B87" s="37"/>
      <c r="C87" s="38"/>
      <c r="D87" s="38"/>
      <c r="E87" s="38"/>
      <c r="F87" s="38"/>
      <c r="G87" s="38"/>
      <c r="H87" s="38"/>
      <c r="I87" s="144"/>
      <c r="J87" s="38"/>
      <c r="K87" s="38"/>
      <c r="L87" s="42"/>
    </row>
    <row r="88" s="10" customFormat="1" ht="29.28" customHeight="1">
      <c r="B88" s="192"/>
      <c r="C88" s="193" t="s">
        <v>185</v>
      </c>
      <c r="D88" s="194" t="s">
        <v>60</v>
      </c>
      <c r="E88" s="194" t="s">
        <v>56</v>
      </c>
      <c r="F88" s="194" t="s">
        <v>57</v>
      </c>
      <c r="G88" s="194" t="s">
        <v>186</v>
      </c>
      <c r="H88" s="194" t="s">
        <v>187</v>
      </c>
      <c r="I88" s="195" t="s">
        <v>188</v>
      </c>
      <c r="J88" s="194" t="s">
        <v>176</v>
      </c>
      <c r="K88" s="196" t="s">
        <v>189</v>
      </c>
      <c r="L88" s="197"/>
      <c r="M88" s="90" t="s">
        <v>30</v>
      </c>
      <c r="N88" s="91" t="s">
        <v>45</v>
      </c>
      <c r="O88" s="91" t="s">
        <v>190</v>
      </c>
      <c r="P88" s="91" t="s">
        <v>191</v>
      </c>
      <c r="Q88" s="91" t="s">
        <v>192</v>
      </c>
      <c r="R88" s="91" t="s">
        <v>193</v>
      </c>
      <c r="S88" s="91" t="s">
        <v>194</v>
      </c>
      <c r="T88" s="92" t="s">
        <v>195</v>
      </c>
    </row>
    <row r="89" s="1" customFormat="1" ht="22.8" customHeight="1">
      <c r="B89" s="37"/>
      <c r="C89" s="97" t="s">
        <v>196</v>
      </c>
      <c r="D89" s="38"/>
      <c r="E89" s="38"/>
      <c r="F89" s="38"/>
      <c r="G89" s="38"/>
      <c r="H89" s="38"/>
      <c r="I89" s="144"/>
      <c r="J89" s="198">
        <f>BK89</f>
        <v>0</v>
      </c>
      <c r="K89" s="38"/>
      <c r="L89" s="42"/>
      <c r="M89" s="93"/>
      <c r="N89" s="94"/>
      <c r="O89" s="94"/>
      <c r="P89" s="199">
        <f>P90</f>
        <v>0</v>
      </c>
      <c r="Q89" s="94"/>
      <c r="R89" s="199">
        <f>R90</f>
        <v>29.4228230676</v>
      </c>
      <c r="S89" s="94"/>
      <c r="T89" s="200">
        <f>T90</f>
        <v>0</v>
      </c>
      <c r="AT89" s="16" t="s">
        <v>74</v>
      </c>
      <c r="AU89" s="16" t="s">
        <v>177</v>
      </c>
      <c r="BK89" s="201">
        <f>BK90</f>
        <v>0</v>
      </c>
    </row>
    <row r="90" s="11" customFormat="1" ht="25.92" customHeight="1">
      <c r="B90" s="202"/>
      <c r="C90" s="203"/>
      <c r="D90" s="204" t="s">
        <v>74</v>
      </c>
      <c r="E90" s="205" t="s">
        <v>197</v>
      </c>
      <c r="F90" s="205" t="s">
        <v>198</v>
      </c>
      <c r="G90" s="203"/>
      <c r="H90" s="203"/>
      <c r="I90" s="206"/>
      <c r="J90" s="207">
        <f>BK90</f>
        <v>0</v>
      </c>
      <c r="K90" s="203"/>
      <c r="L90" s="208"/>
      <c r="M90" s="209"/>
      <c r="N90" s="210"/>
      <c r="O90" s="210"/>
      <c r="P90" s="211">
        <f>P91+P98+P131</f>
        <v>0</v>
      </c>
      <c r="Q90" s="210"/>
      <c r="R90" s="211">
        <f>R91+R98+R131</f>
        <v>29.4228230676</v>
      </c>
      <c r="S90" s="210"/>
      <c r="T90" s="212">
        <f>T91+T98+T131</f>
        <v>0</v>
      </c>
      <c r="AR90" s="213" t="s">
        <v>83</v>
      </c>
      <c r="AT90" s="214" t="s">
        <v>74</v>
      </c>
      <c r="AU90" s="214" t="s">
        <v>75</v>
      </c>
      <c r="AY90" s="213" t="s">
        <v>199</v>
      </c>
      <c r="BK90" s="215">
        <f>BK91+BK98+BK131</f>
        <v>0</v>
      </c>
    </row>
    <row r="91" s="11" customFormat="1" ht="22.8" customHeight="1">
      <c r="B91" s="202"/>
      <c r="C91" s="203"/>
      <c r="D91" s="204" t="s">
        <v>74</v>
      </c>
      <c r="E91" s="216" t="s">
        <v>85</v>
      </c>
      <c r="F91" s="216" t="s">
        <v>763</v>
      </c>
      <c r="G91" s="203"/>
      <c r="H91" s="203"/>
      <c r="I91" s="206"/>
      <c r="J91" s="217">
        <f>BK91</f>
        <v>0</v>
      </c>
      <c r="K91" s="203"/>
      <c r="L91" s="208"/>
      <c r="M91" s="209"/>
      <c r="N91" s="210"/>
      <c r="O91" s="210"/>
      <c r="P91" s="211">
        <f>SUM(P92:P97)</f>
        <v>0</v>
      </c>
      <c r="Q91" s="210"/>
      <c r="R91" s="211">
        <f>SUM(R92:R97)</f>
        <v>6.9600622675999997</v>
      </c>
      <c r="S91" s="210"/>
      <c r="T91" s="212">
        <f>SUM(T92:T97)</f>
        <v>0</v>
      </c>
      <c r="AR91" s="213" t="s">
        <v>83</v>
      </c>
      <c r="AT91" s="214" t="s">
        <v>74</v>
      </c>
      <c r="AU91" s="214" t="s">
        <v>83</v>
      </c>
      <c r="AY91" s="213" t="s">
        <v>199</v>
      </c>
      <c r="BK91" s="215">
        <f>SUM(BK92:BK97)</f>
        <v>0</v>
      </c>
    </row>
    <row r="92" s="1" customFormat="1" ht="16.5" customHeight="1">
      <c r="B92" s="37"/>
      <c r="C92" s="218" t="s">
        <v>83</v>
      </c>
      <c r="D92" s="218" t="s">
        <v>201</v>
      </c>
      <c r="E92" s="219" t="s">
        <v>1067</v>
      </c>
      <c r="F92" s="220" t="s">
        <v>1068</v>
      </c>
      <c r="G92" s="221" t="s">
        <v>204</v>
      </c>
      <c r="H92" s="222">
        <v>16</v>
      </c>
      <c r="I92" s="223"/>
      <c r="J92" s="224">
        <f>ROUND(I92*H92,2)</f>
        <v>0</v>
      </c>
      <c r="K92" s="220" t="s">
        <v>205</v>
      </c>
      <c r="L92" s="42"/>
      <c r="M92" s="225" t="s">
        <v>30</v>
      </c>
      <c r="N92" s="226" t="s">
        <v>46</v>
      </c>
      <c r="O92" s="82"/>
      <c r="P92" s="227">
        <f>O92*H92</f>
        <v>0</v>
      </c>
      <c r="Q92" s="227">
        <v>0.4283208</v>
      </c>
      <c r="R92" s="227">
        <f>Q92*H92</f>
        <v>6.8531328</v>
      </c>
      <c r="S92" s="227">
        <v>0</v>
      </c>
      <c r="T92" s="228">
        <f>S92*H92</f>
        <v>0</v>
      </c>
      <c r="AR92" s="229" t="s">
        <v>206</v>
      </c>
      <c r="AT92" s="229" t="s">
        <v>201</v>
      </c>
      <c r="AU92" s="229" t="s">
        <v>85</v>
      </c>
      <c r="AY92" s="16" t="s">
        <v>199</v>
      </c>
      <c r="BE92" s="230">
        <f>IF(N92="základní",J92,0)</f>
        <v>0</v>
      </c>
      <c r="BF92" s="230">
        <f>IF(N92="snížená",J92,0)</f>
        <v>0</v>
      </c>
      <c r="BG92" s="230">
        <f>IF(N92="zákl. přenesená",J92,0)</f>
        <v>0</v>
      </c>
      <c r="BH92" s="230">
        <f>IF(N92="sníž. přenesená",J92,0)</f>
        <v>0</v>
      </c>
      <c r="BI92" s="230">
        <f>IF(N92="nulová",J92,0)</f>
        <v>0</v>
      </c>
      <c r="BJ92" s="16" t="s">
        <v>83</v>
      </c>
      <c r="BK92" s="230">
        <f>ROUND(I92*H92,2)</f>
        <v>0</v>
      </c>
      <c r="BL92" s="16" t="s">
        <v>206</v>
      </c>
      <c r="BM92" s="229" t="s">
        <v>1069</v>
      </c>
    </row>
    <row r="93" s="1" customFormat="1">
      <c r="B93" s="37"/>
      <c r="C93" s="38"/>
      <c r="D93" s="231" t="s">
        <v>208</v>
      </c>
      <c r="E93" s="38"/>
      <c r="F93" s="232" t="s">
        <v>1070</v>
      </c>
      <c r="G93" s="38"/>
      <c r="H93" s="38"/>
      <c r="I93" s="144"/>
      <c r="J93" s="38"/>
      <c r="K93" s="38"/>
      <c r="L93" s="42"/>
      <c r="M93" s="233"/>
      <c r="N93" s="82"/>
      <c r="O93" s="82"/>
      <c r="P93" s="82"/>
      <c r="Q93" s="82"/>
      <c r="R93" s="82"/>
      <c r="S93" s="82"/>
      <c r="T93" s="83"/>
      <c r="AT93" s="16" t="s">
        <v>208</v>
      </c>
      <c r="AU93" s="16" t="s">
        <v>85</v>
      </c>
    </row>
    <row r="94" s="1" customFormat="1">
      <c r="B94" s="37"/>
      <c r="C94" s="38"/>
      <c r="D94" s="231" t="s">
        <v>210</v>
      </c>
      <c r="E94" s="38"/>
      <c r="F94" s="234" t="s">
        <v>1071</v>
      </c>
      <c r="G94" s="38"/>
      <c r="H94" s="38"/>
      <c r="I94" s="144"/>
      <c r="J94" s="38"/>
      <c r="K94" s="38"/>
      <c r="L94" s="42"/>
      <c r="M94" s="233"/>
      <c r="N94" s="82"/>
      <c r="O94" s="82"/>
      <c r="P94" s="82"/>
      <c r="Q94" s="82"/>
      <c r="R94" s="82"/>
      <c r="S94" s="82"/>
      <c r="T94" s="83"/>
      <c r="AT94" s="16" t="s">
        <v>210</v>
      </c>
      <c r="AU94" s="16" t="s">
        <v>85</v>
      </c>
    </row>
    <row r="95" s="1" customFormat="1" ht="16.5" customHeight="1">
      <c r="B95" s="37"/>
      <c r="C95" s="218" t="s">
        <v>85</v>
      </c>
      <c r="D95" s="218" t="s">
        <v>201</v>
      </c>
      <c r="E95" s="219" t="s">
        <v>1072</v>
      </c>
      <c r="F95" s="220" t="s">
        <v>1073</v>
      </c>
      <c r="G95" s="221" t="s">
        <v>236</v>
      </c>
      <c r="H95" s="222">
        <v>0.10100000000000001</v>
      </c>
      <c r="I95" s="223"/>
      <c r="J95" s="224">
        <f>ROUND(I95*H95,2)</f>
        <v>0</v>
      </c>
      <c r="K95" s="220" t="s">
        <v>205</v>
      </c>
      <c r="L95" s="42"/>
      <c r="M95" s="225" t="s">
        <v>30</v>
      </c>
      <c r="N95" s="226" t="s">
        <v>46</v>
      </c>
      <c r="O95" s="82"/>
      <c r="P95" s="227">
        <f>O95*H95</f>
        <v>0</v>
      </c>
      <c r="Q95" s="227">
        <v>1.0587076</v>
      </c>
      <c r="R95" s="227">
        <f>Q95*H95</f>
        <v>0.10692946760000001</v>
      </c>
      <c r="S95" s="227">
        <v>0</v>
      </c>
      <c r="T95" s="228">
        <f>S95*H95</f>
        <v>0</v>
      </c>
      <c r="AR95" s="229" t="s">
        <v>206</v>
      </c>
      <c r="AT95" s="229" t="s">
        <v>201</v>
      </c>
      <c r="AU95" s="229" t="s">
        <v>85</v>
      </c>
      <c r="AY95" s="16" t="s">
        <v>199</v>
      </c>
      <c r="BE95" s="230">
        <f>IF(N95="základní",J95,0)</f>
        <v>0</v>
      </c>
      <c r="BF95" s="230">
        <f>IF(N95="snížená",J95,0)</f>
        <v>0</v>
      </c>
      <c r="BG95" s="230">
        <f>IF(N95="zákl. přenesená",J95,0)</f>
        <v>0</v>
      </c>
      <c r="BH95" s="230">
        <f>IF(N95="sníž. přenesená",J95,0)</f>
        <v>0</v>
      </c>
      <c r="BI95" s="230">
        <f>IF(N95="nulová",J95,0)</f>
        <v>0</v>
      </c>
      <c r="BJ95" s="16" t="s">
        <v>83</v>
      </c>
      <c r="BK95" s="230">
        <f>ROUND(I95*H95,2)</f>
        <v>0</v>
      </c>
      <c r="BL95" s="16" t="s">
        <v>206</v>
      </c>
      <c r="BM95" s="229" t="s">
        <v>1074</v>
      </c>
    </row>
    <row r="96" s="1" customFormat="1">
      <c r="B96" s="37"/>
      <c r="C96" s="38"/>
      <c r="D96" s="231" t="s">
        <v>208</v>
      </c>
      <c r="E96" s="38"/>
      <c r="F96" s="232" t="s">
        <v>1075</v>
      </c>
      <c r="G96" s="38"/>
      <c r="H96" s="38"/>
      <c r="I96" s="144"/>
      <c r="J96" s="38"/>
      <c r="K96" s="38"/>
      <c r="L96" s="42"/>
      <c r="M96" s="233"/>
      <c r="N96" s="82"/>
      <c r="O96" s="82"/>
      <c r="P96" s="82"/>
      <c r="Q96" s="82"/>
      <c r="R96" s="82"/>
      <c r="S96" s="82"/>
      <c r="T96" s="83"/>
      <c r="AT96" s="16" t="s">
        <v>208</v>
      </c>
      <c r="AU96" s="16" t="s">
        <v>85</v>
      </c>
    </row>
    <row r="97" s="12" customFormat="1">
      <c r="B97" s="235"/>
      <c r="C97" s="236"/>
      <c r="D97" s="231" t="s">
        <v>214</v>
      </c>
      <c r="E97" s="237" t="s">
        <v>30</v>
      </c>
      <c r="F97" s="238" t="s">
        <v>1076</v>
      </c>
      <c r="G97" s="236"/>
      <c r="H97" s="239">
        <v>0.10100000000000001</v>
      </c>
      <c r="I97" s="240"/>
      <c r="J97" s="236"/>
      <c r="K97" s="236"/>
      <c r="L97" s="241"/>
      <c r="M97" s="242"/>
      <c r="N97" s="243"/>
      <c r="O97" s="243"/>
      <c r="P97" s="243"/>
      <c r="Q97" s="243"/>
      <c r="R97" s="243"/>
      <c r="S97" s="243"/>
      <c r="T97" s="244"/>
      <c r="AT97" s="245" t="s">
        <v>214</v>
      </c>
      <c r="AU97" s="245" t="s">
        <v>85</v>
      </c>
      <c r="AV97" s="12" t="s">
        <v>85</v>
      </c>
      <c r="AW97" s="12" t="s">
        <v>36</v>
      </c>
      <c r="AX97" s="12" t="s">
        <v>83</v>
      </c>
      <c r="AY97" s="245" t="s">
        <v>199</v>
      </c>
    </row>
    <row r="98" s="11" customFormat="1" ht="22.8" customHeight="1">
      <c r="B98" s="202"/>
      <c r="C98" s="203"/>
      <c r="D98" s="204" t="s">
        <v>74</v>
      </c>
      <c r="E98" s="216" t="s">
        <v>217</v>
      </c>
      <c r="F98" s="216" t="s">
        <v>218</v>
      </c>
      <c r="G98" s="203"/>
      <c r="H98" s="203"/>
      <c r="I98" s="206"/>
      <c r="J98" s="217">
        <f>BK98</f>
        <v>0</v>
      </c>
      <c r="K98" s="203"/>
      <c r="L98" s="208"/>
      <c r="M98" s="209"/>
      <c r="N98" s="210"/>
      <c r="O98" s="210"/>
      <c r="P98" s="211">
        <f>SUM(P99:P130)</f>
        <v>0</v>
      </c>
      <c r="Q98" s="210"/>
      <c r="R98" s="211">
        <f>SUM(R99:R130)</f>
        <v>22.462760799999998</v>
      </c>
      <c r="S98" s="210"/>
      <c r="T98" s="212">
        <f>SUM(T99:T130)</f>
        <v>0</v>
      </c>
      <c r="AR98" s="213" t="s">
        <v>83</v>
      </c>
      <c r="AT98" s="214" t="s">
        <v>74</v>
      </c>
      <c r="AU98" s="214" t="s">
        <v>83</v>
      </c>
      <c r="AY98" s="213" t="s">
        <v>199</v>
      </c>
      <c r="BK98" s="215">
        <f>SUM(BK99:BK130)</f>
        <v>0</v>
      </c>
    </row>
    <row r="99" s="1" customFormat="1" ht="16.5" customHeight="1">
      <c r="B99" s="37"/>
      <c r="C99" s="218" t="s">
        <v>217</v>
      </c>
      <c r="D99" s="218" t="s">
        <v>201</v>
      </c>
      <c r="E99" s="219" t="s">
        <v>1077</v>
      </c>
      <c r="F99" s="220" t="s">
        <v>1078</v>
      </c>
      <c r="G99" s="221" t="s">
        <v>277</v>
      </c>
      <c r="H99" s="222">
        <v>1</v>
      </c>
      <c r="I99" s="223"/>
      <c r="J99" s="224">
        <f>ROUND(I99*H99,2)</f>
        <v>0</v>
      </c>
      <c r="K99" s="220" t="s">
        <v>205</v>
      </c>
      <c r="L99" s="42"/>
      <c r="M99" s="225" t="s">
        <v>30</v>
      </c>
      <c r="N99" s="226" t="s">
        <v>46</v>
      </c>
      <c r="O99" s="82"/>
      <c r="P99" s="227">
        <f>O99*H99</f>
        <v>0</v>
      </c>
      <c r="Q99" s="227">
        <v>0</v>
      </c>
      <c r="R99" s="227">
        <f>Q99*H99</f>
        <v>0</v>
      </c>
      <c r="S99" s="227">
        <v>0</v>
      </c>
      <c r="T99" s="228">
        <f>S99*H99</f>
        <v>0</v>
      </c>
      <c r="AR99" s="229" t="s">
        <v>206</v>
      </c>
      <c r="AT99" s="229" t="s">
        <v>201</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1079</v>
      </c>
    </row>
    <row r="100" s="1" customFormat="1">
      <c r="B100" s="37"/>
      <c r="C100" s="38"/>
      <c r="D100" s="231" t="s">
        <v>208</v>
      </c>
      <c r="E100" s="38"/>
      <c r="F100" s="232" t="s">
        <v>1080</v>
      </c>
      <c r="G100" s="38"/>
      <c r="H100" s="38"/>
      <c r="I100" s="144"/>
      <c r="J100" s="38"/>
      <c r="K100" s="38"/>
      <c r="L100" s="42"/>
      <c r="M100" s="233"/>
      <c r="N100" s="82"/>
      <c r="O100" s="82"/>
      <c r="P100" s="82"/>
      <c r="Q100" s="82"/>
      <c r="R100" s="82"/>
      <c r="S100" s="82"/>
      <c r="T100" s="83"/>
      <c r="AT100" s="16" t="s">
        <v>208</v>
      </c>
      <c r="AU100" s="16" t="s">
        <v>85</v>
      </c>
    </row>
    <row r="101" s="1" customFormat="1">
      <c r="B101" s="37"/>
      <c r="C101" s="38"/>
      <c r="D101" s="231" t="s">
        <v>210</v>
      </c>
      <c r="E101" s="38"/>
      <c r="F101" s="234" t="s">
        <v>1049</v>
      </c>
      <c r="G101" s="38"/>
      <c r="H101" s="38"/>
      <c r="I101" s="144"/>
      <c r="J101" s="38"/>
      <c r="K101" s="38"/>
      <c r="L101" s="42"/>
      <c r="M101" s="233"/>
      <c r="N101" s="82"/>
      <c r="O101" s="82"/>
      <c r="P101" s="82"/>
      <c r="Q101" s="82"/>
      <c r="R101" s="82"/>
      <c r="S101" s="82"/>
      <c r="T101" s="83"/>
      <c r="AT101" s="16" t="s">
        <v>210</v>
      </c>
      <c r="AU101" s="16" t="s">
        <v>85</v>
      </c>
    </row>
    <row r="102" s="1" customFormat="1" ht="16.5" customHeight="1">
      <c r="B102" s="37"/>
      <c r="C102" s="263" t="s">
        <v>206</v>
      </c>
      <c r="D102" s="263" t="s">
        <v>774</v>
      </c>
      <c r="E102" s="264" t="s">
        <v>1081</v>
      </c>
      <c r="F102" s="265" t="s">
        <v>1082</v>
      </c>
      <c r="G102" s="266" t="s">
        <v>277</v>
      </c>
      <c r="H102" s="267">
        <v>1</v>
      </c>
      <c r="I102" s="268"/>
      <c r="J102" s="269">
        <f>ROUND(I102*H102,2)</f>
        <v>0</v>
      </c>
      <c r="K102" s="265" t="s">
        <v>205</v>
      </c>
      <c r="L102" s="270"/>
      <c r="M102" s="271" t="s">
        <v>30</v>
      </c>
      <c r="N102" s="272" t="s">
        <v>46</v>
      </c>
      <c r="O102" s="82"/>
      <c r="P102" s="227">
        <f>O102*H102</f>
        <v>0</v>
      </c>
      <c r="Q102" s="227">
        <v>0.098500000000000004</v>
      </c>
      <c r="R102" s="227">
        <f>Q102*H102</f>
        <v>0.098500000000000004</v>
      </c>
      <c r="S102" s="227">
        <v>0</v>
      </c>
      <c r="T102" s="228">
        <f>S102*H102</f>
        <v>0</v>
      </c>
      <c r="AR102" s="229" t="s">
        <v>263</v>
      </c>
      <c r="AT102" s="229" t="s">
        <v>774</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1083</v>
      </c>
    </row>
    <row r="103" s="1" customFormat="1">
      <c r="B103" s="37"/>
      <c r="C103" s="38"/>
      <c r="D103" s="231" t="s">
        <v>208</v>
      </c>
      <c r="E103" s="38"/>
      <c r="F103" s="232" t="s">
        <v>1082</v>
      </c>
      <c r="G103" s="38"/>
      <c r="H103" s="38"/>
      <c r="I103" s="144"/>
      <c r="J103" s="38"/>
      <c r="K103" s="38"/>
      <c r="L103" s="42"/>
      <c r="M103" s="233"/>
      <c r="N103" s="82"/>
      <c r="O103" s="82"/>
      <c r="P103" s="82"/>
      <c r="Q103" s="82"/>
      <c r="R103" s="82"/>
      <c r="S103" s="82"/>
      <c r="T103" s="83"/>
      <c r="AT103" s="16" t="s">
        <v>208</v>
      </c>
      <c r="AU103" s="16" t="s">
        <v>85</v>
      </c>
    </row>
    <row r="104" s="1" customFormat="1" ht="16.5" customHeight="1">
      <c r="B104" s="37"/>
      <c r="C104" s="218" t="s">
        <v>242</v>
      </c>
      <c r="D104" s="218" t="s">
        <v>201</v>
      </c>
      <c r="E104" s="219" t="s">
        <v>1084</v>
      </c>
      <c r="F104" s="220" t="s">
        <v>1085</v>
      </c>
      <c r="G104" s="221" t="s">
        <v>204</v>
      </c>
      <c r="H104" s="222">
        <v>15.199999999999999</v>
      </c>
      <c r="I104" s="223"/>
      <c r="J104" s="224">
        <f>ROUND(I104*H104,2)</f>
        <v>0</v>
      </c>
      <c r="K104" s="220" t="s">
        <v>205</v>
      </c>
      <c r="L104" s="42"/>
      <c r="M104" s="225" t="s">
        <v>30</v>
      </c>
      <c r="N104" s="226" t="s">
        <v>46</v>
      </c>
      <c r="O104" s="82"/>
      <c r="P104" s="227">
        <f>O104*H104</f>
        <v>0</v>
      </c>
      <c r="Q104" s="227">
        <v>0.35249999999999998</v>
      </c>
      <c r="R104" s="227">
        <f>Q104*H104</f>
        <v>5.3579999999999997</v>
      </c>
      <c r="S104" s="227">
        <v>0</v>
      </c>
      <c r="T104" s="228">
        <f>S104*H104</f>
        <v>0</v>
      </c>
      <c r="AR104" s="229" t="s">
        <v>206</v>
      </c>
      <c r="AT104" s="229" t="s">
        <v>201</v>
      </c>
      <c r="AU104" s="229" t="s">
        <v>85</v>
      </c>
      <c r="AY104" s="16" t="s">
        <v>199</v>
      </c>
      <c r="BE104" s="230">
        <f>IF(N104="základní",J104,0)</f>
        <v>0</v>
      </c>
      <c r="BF104" s="230">
        <f>IF(N104="snížená",J104,0)</f>
        <v>0</v>
      </c>
      <c r="BG104" s="230">
        <f>IF(N104="zákl. přenesená",J104,0)</f>
        <v>0</v>
      </c>
      <c r="BH104" s="230">
        <f>IF(N104="sníž. přenesená",J104,0)</f>
        <v>0</v>
      </c>
      <c r="BI104" s="230">
        <f>IF(N104="nulová",J104,0)</f>
        <v>0</v>
      </c>
      <c r="BJ104" s="16" t="s">
        <v>83</v>
      </c>
      <c r="BK104" s="230">
        <f>ROUND(I104*H104,2)</f>
        <v>0</v>
      </c>
      <c r="BL104" s="16" t="s">
        <v>206</v>
      </c>
      <c r="BM104" s="229" t="s">
        <v>1086</v>
      </c>
    </row>
    <row r="105" s="1" customFormat="1">
      <c r="B105" s="37"/>
      <c r="C105" s="38"/>
      <c r="D105" s="231" t="s">
        <v>208</v>
      </c>
      <c r="E105" s="38"/>
      <c r="F105" s="232" t="s">
        <v>1087</v>
      </c>
      <c r="G105" s="38"/>
      <c r="H105" s="38"/>
      <c r="I105" s="144"/>
      <c r="J105" s="38"/>
      <c r="K105" s="38"/>
      <c r="L105" s="42"/>
      <c r="M105" s="233"/>
      <c r="N105" s="82"/>
      <c r="O105" s="82"/>
      <c r="P105" s="82"/>
      <c r="Q105" s="82"/>
      <c r="R105" s="82"/>
      <c r="S105" s="82"/>
      <c r="T105" s="83"/>
      <c r="AT105" s="16" t="s">
        <v>208</v>
      </c>
      <c r="AU105" s="16" t="s">
        <v>85</v>
      </c>
    </row>
    <row r="106" s="1" customFormat="1">
      <c r="B106" s="37"/>
      <c r="C106" s="38"/>
      <c r="D106" s="231" t="s">
        <v>210</v>
      </c>
      <c r="E106" s="38"/>
      <c r="F106" s="234" t="s">
        <v>1088</v>
      </c>
      <c r="G106" s="38"/>
      <c r="H106" s="38"/>
      <c r="I106" s="144"/>
      <c r="J106" s="38"/>
      <c r="K106" s="38"/>
      <c r="L106" s="42"/>
      <c r="M106" s="233"/>
      <c r="N106" s="82"/>
      <c r="O106" s="82"/>
      <c r="P106" s="82"/>
      <c r="Q106" s="82"/>
      <c r="R106" s="82"/>
      <c r="S106" s="82"/>
      <c r="T106" s="83"/>
      <c r="AT106" s="16" t="s">
        <v>210</v>
      </c>
      <c r="AU106" s="16" t="s">
        <v>85</v>
      </c>
    </row>
    <row r="107" s="12" customFormat="1">
      <c r="B107" s="235"/>
      <c r="C107" s="236"/>
      <c r="D107" s="231" t="s">
        <v>214</v>
      </c>
      <c r="E107" s="237" t="s">
        <v>30</v>
      </c>
      <c r="F107" s="238" t="s">
        <v>1089</v>
      </c>
      <c r="G107" s="236"/>
      <c r="H107" s="239">
        <v>15.199999999999999</v>
      </c>
      <c r="I107" s="240"/>
      <c r="J107" s="236"/>
      <c r="K107" s="236"/>
      <c r="L107" s="241"/>
      <c r="M107" s="242"/>
      <c r="N107" s="243"/>
      <c r="O107" s="243"/>
      <c r="P107" s="243"/>
      <c r="Q107" s="243"/>
      <c r="R107" s="243"/>
      <c r="S107" s="243"/>
      <c r="T107" s="244"/>
      <c r="AT107" s="245" t="s">
        <v>214</v>
      </c>
      <c r="AU107" s="245" t="s">
        <v>85</v>
      </c>
      <c r="AV107" s="12" t="s">
        <v>85</v>
      </c>
      <c r="AW107" s="12" t="s">
        <v>36</v>
      </c>
      <c r="AX107" s="12" t="s">
        <v>83</v>
      </c>
      <c r="AY107" s="245" t="s">
        <v>199</v>
      </c>
    </row>
    <row r="108" s="1" customFormat="1" ht="16.5" customHeight="1">
      <c r="B108" s="37"/>
      <c r="C108" s="218" t="s">
        <v>247</v>
      </c>
      <c r="D108" s="218" t="s">
        <v>201</v>
      </c>
      <c r="E108" s="219" t="s">
        <v>1090</v>
      </c>
      <c r="F108" s="220" t="s">
        <v>1091</v>
      </c>
      <c r="G108" s="221" t="s">
        <v>229</v>
      </c>
      <c r="H108" s="222">
        <v>12.4</v>
      </c>
      <c r="I108" s="223"/>
      <c r="J108" s="224">
        <f>ROUND(I108*H108,2)</f>
        <v>0</v>
      </c>
      <c r="K108" s="220" t="s">
        <v>205</v>
      </c>
      <c r="L108" s="42"/>
      <c r="M108" s="225" t="s">
        <v>30</v>
      </c>
      <c r="N108" s="226" t="s">
        <v>46</v>
      </c>
      <c r="O108" s="82"/>
      <c r="P108" s="227">
        <f>O108*H108</f>
        <v>0</v>
      </c>
      <c r="Q108" s="227">
        <v>0.075899999999999995</v>
      </c>
      <c r="R108" s="227">
        <f>Q108*H108</f>
        <v>0.94116</v>
      </c>
      <c r="S108" s="227">
        <v>0</v>
      </c>
      <c r="T108" s="228">
        <f>S108*H108</f>
        <v>0</v>
      </c>
      <c r="AR108" s="229" t="s">
        <v>206</v>
      </c>
      <c r="AT108" s="229" t="s">
        <v>201</v>
      </c>
      <c r="AU108" s="229" t="s">
        <v>85</v>
      </c>
      <c r="AY108" s="16" t="s">
        <v>199</v>
      </c>
      <c r="BE108" s="230">
        <f>IF(N108="základní",J108,0)</f>
        <v>0</v>
      </c>
      <c r="BF108" s="230">
        <f>IF(N108="snížená",J108,0)</f>
        <v>0</v>
      </c>
      <c r="BG108" s="230">
        <f>IF(N108="zákl. přenesená",J108,0)</f>
        <v>0</v>
      </c>
      <c r="BH108" s="230">
        <f>IF(N108="sníž. přenesená",J108,0)</f>
        <v>0</v>
      </c>
      <c r="BI108" s="230">
        <f>IF(N108="nulová",J108,0)</f>
        <v>0</v>
      </c>
      <c r="BJ108" s="16" t="s">
        <v>83</v>
      </c>
      <c r="BK108" s="230">
        <f>ROUND(I108*H108,2)</f>
        <v>0</v>
      </c>
      <c r="BL108" s="16" t="s">
        <v>206</v>
      </c>
      <c r="BM108" s="229" t="s">
        <v>1092</v>
      </c>
    </row>
    <row r="109" s="1" customFormat="1">
      <c r="B109" s="37"/>
      <c r="C109" s="38"/>
      <c r="D109" s="231" t="s">
        <v>208</v>
      </c>
      <c r="E109" s="38"/>
      <c r="F109" s="232" t="s">
        <v>1093</v>
      </c>
      <c r="G109" s="38"/>
      <c r="H109" s="38"/>
      <c r="I109" s="144"/>
      <c r="J109" s="38"/>
      <c r="K109" s="38"/>
      <c r="L109" s="42"/>
      <c r="M109" s="233"/>
      <c r="N109" s="82"/>
      <c r="O109" s="82"/>
      <c r="P109" s="82"/>
      <c r="Q109" s="82"/>
      <c r="R109" s="82"/>
      <c r="S109" s="82"/>
      <c r="T109" s="83"/>
      <c r="AT109" s="16" t="s">
        <v>208</v>
      </c>
      <c r="AU109" s="16" t="s">
        <v>85</v>
      </c>
    </row>
    <row r="110" s="1" customFormat="1">
      <c r="B110" s="37"/>
      <c r="C110" s="38"/>
      <c r="D110" s="231" t="s">
        <v>210</v>
      </c>
      <c r="E110" s="38"/>
      <c r="F110" s="234" t="s">
        <v>1088</v>
      </c>
      <c r="G110" s="38"/>
      <c r="H110" s="38"/>
      <c r="I110" s="144"/>
      <c r="J110" s="38"/>
      <c r="K110" s="38"/>
      <c r="L110" s="42"/>
      <c r="M110" s="233"/>
      <c r="N110" s="82"/>
      <c r="O110" s="82"/>
      <c r="P110" s="82"/>
      <c r="Q110" s="82"/>
      <c r="R110" s="82"/>
      <c r="S110" s="82"/>
      <c r="T110" s="83"/>
      <c r="AT110" s="16" t="s">
        <v>210</v>
      </c>
      <c r="AU110" s="16" t="s">
        <v>85</v>
      </c>
    </row>
    <row r="111" s="12" customFormat="1">
      <c r="B111" s="235"/>
      <c r="C111" s="236"/>
      <c r="D111" s="231" t="s">
        <v>214</v>
      </c>
      <c r="E111" s="237" t="s">
        <v>30</v>
      </c>
      <c r="F111" s="238" t="s">
        <v>1094</v>
      </c>
      <c r="G111" s="236"/>
      <c r="H111" s="239">
        <v>12.4</v>
      </c>
      <c r="I111" s="240"/>
      <c r="J111" s="236"/>
      <c r="K111" s="236"/>
      <c r="L111" s="241"/>
      <c r="M111" s="242"/>
      <c r="N111" s="243"/>
      <c r="O111" s="243"/>
      <c r="P111" s="243"/>
      <c r="Q111" s="243"/>
      <c r="R111" s="243"/>
      <c r="S111" s="243"/>
      <c r="T111" s="244"/>
      <c r="AT111" s="245" t="s">
        <v>214</v>
      </c>
      <c r="AU111" s="245" t="s">
        <v>85</v>
      </c>
      <c r="AV111" s="12" t="s">
        <v>85</v>
      </c>
      <c r="AW111" s="12" t="s">
        <v>36</v>
      </c>
      <c r="AX111" s="12" t="s">
        <v>83</v>
      </c>
      <c r="AY111" s="245" t="s">
        <v>199</v>
      </c>
    </row>
    <row r="112" s="1" customFormat="1" ht="16.5" customHeight="1">
      <c r="B112" s="37"/>
      <c r="C112" s="218" t="s">
        <v>254</v>
      </c>
      <c r="D112" s="218" t="s">
        <v>201</v>
      </c>
      <c r="E112" s="219" t="s">
        <v>1095</v>
      </c>
      <c r="F112" s="220" t="s">
        <v>1096</v>
      </c>
      <c r="G112" s="221" t="s">
        <v>229</v>
      </c>
      <c r="H112" s="222">
        <v>15.4</v>
      </c>
      <c r="I112" s="223"/>
      <c r="J112" s="224">
        <f>ROUND(I112*H112,2)</f>
        <v>0</v>
      </c>
      <c r="K112" s="220" t="s">
        <v>205</v>
      </c>
      <c r="L112" s="42"/>
      <c r="M112" s="225" t="s">
        <v>30</v>
      </c>
      <c r="N112" s="226" t="s">
        <v>46</v>
      </c>
      <c r="O112" s="82"/>
      <c r="P112" s="227">
        <f>O112*H112</f>
        <v>0</v>
      </c>
      <c r="Q112" s="227">
        <v>0.049500000000000002</v>
      </c>
      <c r="R112" s="227">
        <f>Q112*H112</f>
        <v>0.76230000000000009</v>
      </c>
      <c r="S112" s="227">
        <v>0</v>
      </c>
      <c r="T112" s="228">
        <f>S112*H112</f>
        <v>0</v>
      </c>
      <c r="AR112" s="229" t="s">
        <v>206</v>
      </c>
      <c r="AT112" s="229" t="s">
        <v>201</v>
      </c>
      <c r="AU112" s="229" t="s">
        <v>85</v>
      </c>
      <c r="AY112" s="16" t="s">
        <v>199</v>
      </c>
      <c r="BE112" s="230">
        <f>IF(N112="základní",J112,0)</f>
        <v>0</v>
      </c>
      <c r="BF112" s="230">
        <f>IF(N112="snížená",J112,0)</f>
        <v>0</v>
      </c>
      <c r="BG112" s="230">
        <f>IF(N112="zákl. přenesená",J112,0)</f>
        <v>0</v>
      </c>
      <c r="BH112" s="230">
        <f>IF(N112="sníž. přenesená",J112,0)</f>
        <v>0</v>
      </c>
      <c r="BI112" s="230">
        <f>IF(N112="nulová",J112,0)</f>
        <v>0</v>
      </c>
      <c r="BJ112" s="16" t="s">
        <v>83</v>
      </c>
      <c r="BK112" s="230">
        <f>ROUND(I112*H112,2)</f>
        <v>0</v>
      </c>
      <c r="BL112" s="16" t="s">
        <v>206</v>
      </c>
      <c r="BM112" s="229" t="s">
        <v>1097</v>
      </c>
    </row>
    <row r="113" s="1" customFormat="1">
      <c r="B113" s="37"/>
      <c r="C113" s="38"/>
      <c r="D113" s="231" t="s">
        <v>208</v>
      </c>
      <c r="E113" s="38"/>
      <c r="F113" s="232" t="s">
        <v>1098</v>
      </c>
      <c r="G113" s="38"/>
      <c r="H113" s="38"/>
      <c r="I113" s="144"/>
      <c r="J113" s="38"/>
      <c r="K113" s="38"/>
      <c r="L113" s="42"/>
      <c r="M113" s="233"/>
      <c r="N113" s="82"/>
      <c r="O113" s="82"/>
      <c r="P113" s="82"/>
      <c r="Q113" s="82"/>
      <c r="R113" s="82"/>
      <c r="S113" s="82"/>
      <c r="T113" s="83"/>
      <c r="AT113" s="16" t="s">
        <v>208</v>
      </c>
      <c r="AU113" s="16" t="s">
        <v>85</v>
      </c>
    </row>
    <row r="114" s="1" customFormat="1">
      <c r="B114" s="37"/>
      <c r="C114" s="38"/>
      <c r="D114" s="231" t="s">
        <v>210</v>
      </c>
      <c r="E114" s="38"/>
      <c r="F114" s="234" t="s">
        <v>1088</v>
      </c>
      <c r="G114" s="38"/>
      <c r="H114" s="38"/>
      <c r="I114" s="144"/>
      <c r="J114" s="38"/>
      <c r="K114" s="38"/>
      <c r="L114" s="42"/>
      <c r="M114" s="233"/>
      <c r="N114" s="82"/>
      <c r="O114" s="82"/>
      <c r="P114" s="82"/>
      <c r="Q114" s="82"/>
      <c r="R114" s="82"/>
      <c r="S114" s="82"/>
      <c r="T114" s="83"/>
      <c r="AT114" s="16" t="s">
        <v>210</v>
      </c>
      <c r="AU114" s="16" t="s">
        <v>85</v>
      </c>
    </row>
    <row r="115" s="1" customFormat="1" ht="16.5" customHeight="1">
      <c r="B115" s="37"/>
      <c r="C115" s="218" t="s">
        <v>263</v>
      </c>
      <c r="D115" s="218" t="s">
        <v>201</v>
      </c>
      <c r="E115" s="219" t="s">
        <v>1099</v>
      </c>
      <c r="F115" s="220" t="s">
        <v>1100</v>
      </c>
      <c r="G115" s="221" t="s">
        <v>277</v>
      </c>
      <c r="H115" s="222">
        <v>10</v>
      </c>
      <c r="I115" s="223"/>
      <c r="J115" s="224">
        <f>ROUND(I115*H115,2)</f>
        <v>0</v>
      </c>
      <c r="K115" s="220" t="s">
        <v>205</v>
      </c>
      <c r="L115" s="42"/>
      <c r="M115" s="225" t="s">
        <v>30</v>
      </c>
      <c r="N115" s="226" t="s">
        <v>46</v>
      </c>
      <c r="O115" s="82"/>
      <c r="P115" s="227">
        <f>O115*H115</f>
        <v>0</v>
      </c>
      <c r="Q115" s="227">
        <v>0.023</v>
      </c>
      <c r="R115" s="227">
        <f>Q115*H115</f>
        <v>0.22999999999999998</v>
      </c>
      <c r="S115" s="227">
        <v>0</v>
      </c>
      <c r="T115" s="228">
        <f>S115*H115</f>
        <v>0</v>
      </c>
      <c r="AR115" s="229" t="s">
        <v>206</v>
      </c>
      <c r="AT115" s="229" t="s">
        <v>201</v>
      </c>
      <c r="AU115" s="229" t="s">
        <v>85</v>
      </c>
      <c r="AY115" s="16" t="s">
        <v>199</v>
      </c>
      <c r="BE115" s="230">
        <f>IF(N115="základní",J115,0)</f>
        <v>0</v>
      </c>
      <c r="BF115" s="230">
        <f>IF(N115="snížená",J115,0)</f>
        <v>0</v>
      </c>
      <c r="BG115" s="230">
        <f>IF(N115="zákl. přenesená",J115,0)</f>
        <v>0</v>
      </c>
      <c r="BH115" s="230">
        <f>IF(N115="sníž. přenesená",J115,0)</f>
        <v>0</v>
      </c>
      <c r="BI115" s="230">
        <f>IF(N115="nulová",J115,0)</f>
        <v>0</v>
      </c>
      <c r="BJ115" s="16" t="s">
        <v>83</v>
      </c>
      <c r="BK115" s="230">
        <f>ROUND(I115*H115,2)</f>
        <v>0</v>
      </c>
      <c r="BL115" s="16" t="s">
        <v>206</v>
      </c>
      <c r="BM115" s="229" t="s">
        <v>1101</v>
      </c>
    </row>
    <row r="116" s="1" customFormat="1">
      <c r="B116" s="37"/>
      <c r="C116" s="38"/>
      <c r="D116" s="231" t="s">
        <v>208</v>
      </c>
      <c r="E116" s="38"/>
      <c r="F116" s="232" t="s">
        <v>1102</v>
      </c>
      <c r="G116" s="38"/>
      <c r="H116" s="38"/>
      <c r="I116" s="144"/>
      <c r="J116" s="38"/>
      <c r="K116" s="38"/>
      <c r="L116" s="42"/>
      <c r="M116" s="233"/>
      <c r="N116" s="82"/>
      <c r="O116" s="82"/>
      <c r="P116" s="82"/>
      <c r="Q116" s="82"/>
      <c r="R116" s="82"/>
      <c r="S116" s="82"/>
      <c r="T116" s="83"/>
      <c r="AT116" s="16" t="s">
        <v>208</v>
      </c>
      <c r="AU116" s="16" t="s">
        <v>85</v>
      </c>
    </row>
    <row r="117" s="1" customFormat="1">
      <c r="B117" s="37"/>
      <c r="C117" s="38"/>
      <c r="D117" s="231" t="s">
        <v>210</v>
      </c>
      <c r="E117" s="38"/>
      <c r="F117" s="234" t="s">
        <v>1088</v>
      </c>
      <c r="G117" s="38"/>
      <c r="H117" s="38"/>
      <c r="I117" s="144"/>
      <c r="J117" s="38"/>
      <c r="K117" s="38"/>
      <c r="L117" s="42"/>
      <c r="M117" s="233"/>
      <c r="N117" s="82"/>
      <c r="O117" s="82"/>
      <c r="P117" s="82"/>
      <c r="Q117" s="82"/>
      <c r="R117" s="82"/>
      <c r="S117" s="82"/>
      <c r="T117" s="83"/>
      <c r="AT117" s="16" t="s">
        <v>210</v>
      </c>
      <c r="AU117" s="16" t="s">
        <v>85</v>
      </c>
    </row>
    <row r="118" s="1" customFormat="1" ht="16.5" customHeight="1">
      <c r="B118" s="37"/>
      <c r="C118" s="218" t="s">
        <v>225</v>
      </c>
      <c r="D118" s="218" t="s">
        <v>201</v>
      </c>
      <c r="E118" s="219" t="s">
        <v>1103</v>
      </c>
      <c r="F118" s="220" t="s">
        <v>1104</v>
      </c>
      <c r="G118" s="221" t="s">
        <v>204</v>
      </c>
      <c r="H118" s="222">
        <v>15.199999999999999</v>
      </c>
      <c r="I118" s="223"/>
      <c r="J118" s="224">
        <f>ROUND(I118*H118,2)</f>
        <v>0</v>
      </c>
      <c r="K118" s="220" t="s">
        <v>205</v>
      </c>
      <c r="L118" s="42"/>
      <c r="M118" s="225" t="s">
        <v>30</v>
      </c>
      <c r="N118" s="226" t="s">
        <v>46</v>
      </c>
      <c r="O118" s="82"/>
      <c r="P118" s="227">
        <f>O118*H118</f>
        <v>0</v>
      </c>
      <c r="Q118" s="227">
        <v>0.72258999999999995</v>
      </c>
      <c r="R118" s="227">
        <f>Q118*H118</f>
        <v>10.983367999999999</v>
      </c>
      <c r="S118" s="227">
        <v>0</v>
      </c>
      <c r="T118" s="228">
        <f>S118*H118</f>
        <v>0</v>
      </c>
      <c r="AR118" s="229" t="s">
        <v>206</v>
      </c>
      <c r="AT118" s="229" t="s">
        <v>201</v>
      </c>
      <c r="AU118" s="229" t="s">
        <v>85</v>
      </c>
      <c r="AY118" s="16" t="s">
        <v>199</v>
      </c>
      <c r="BE118" s="230">
        <f>IF(N118="základní",J118,0)</f>
        <v>0</v>
      </c>
      <c r="BF118" s="230">
        <f>IF(N118="snížená",J118,0)</f>
        <v>0</v>
      </c>
      <c r="BG118" s="230">
        <f>IF(N118="zákl. přenesená",J118,0)</f>
        <v>0</v>
      </c>
      <c r="BH118" s="230">
        <f>IF(N118="sníž. přenesená",J118,0)</f>
        <v>0</v>
      </c>
      <c r="BI118" s="230">
        <f>IF(N118="nulová",J118,0)</f>
        <v>0</v>
      </c>
      <c r="BJ118" s="16" t="s">
        <v>83</v>
      </c>
      <c r="BK118" s="230">
        <f>ROUND(I118*H118,2)</f>
        <v>0</v>
      </c>
      <c r="BL118" s="16" t="s">
        <v>206</v>
      </c>
      <c r="BM118" s="229" t="s">
        <v>1105</v>
      </c>
    </row>
    <row r="119" s="1" customFormat="1">
      <c r="B119" s="37"/>
      <c r="C119" s="38"/>
      <c r="D119" s="231" t="s">
        <v>208</v>
      </c>
      <c r="E119" s="38"/>
      <c r="F119" s="232" t="s">
        <v>1106</v>
      </c>
      <c r="G119" s="38"/>
      <c r="H119" s="38"/>
      <c r="I119" s="144"/>
      <c r="J119" s="38"/>
      <c r="K119" s="38"/>
      <c r="L119" s="42"/>
      <c r="M119" s="233"/>
      <c r="N119" s="82"/>
      <c r="O119" s="82"/>
      <c r="P119" s="82"/>
      <c r="Q119" s="82"/>
      <c r="R119" s="82"/>
      <c r="S119" s="82"/>
      <c r="T119" s="83"/>
      <c r="AT119" s="16" t="s">
        <v>208</v>
      </c>
      <c r="AU119" s="16" t="s">
        <v>85</v>
      </c>
    </row>
    <row r="120" s="1" customFormat="1">
      <c r="B120" s="37"/>
      <c r="C120" s="38"/>
      <c r="D120" s="231" t="s">
        <v>210</v>
      </c>
      <c r="E120" s="38"/>
      <c r="F120" s="234" t="s">
        <v>1088</v>
      </c>
      <c r="G120" s="38"/>
      <c r="H120" s="38"/>
      <c r="I120" s="144"/>
      <c r="J120" s="38"/>
      <c r="K120" s="38"/>
      <c r="L120" s="42"/>
      <c r="M120" s="233"/>
      <c r="N120" s="82"/>
      <c r="O120" s="82"/>
      <c r="P120" s="82"/>
      <c r="Q120" s="82"/>
      <c r="R120" s="82"/>
      <c r="S120" s="82"/>
      <c r="T120" s="83"/>
      <c r="AT120" s="16" t="s">
        <v>210</v>
      </c>
      <c r="AU120" s="16" t="s">
        <v>85</v>
      </c>
    </row>
    <row r="121" s="12" customFormat="1">
      <c r="B121" s="235"/>
      <c r="C121" s="236"/>
      <c r="D121" s="231" t="s">
        <v>214</v>
      </c>
      <c r="E121" s="237" t="s">
        <v>30</v>
      </c>
      <c r="F121" s="238" t="s">
        <v>1089</v>
      </c>
      <c r="G121" s="236"/>
      <c r="H121" s="239">
        <v>15.199999999999999</v>
      </c>
      <c r="I121" s="240"/>
      <c r="J121" s="236"/>
      <c r="K121" s="236"/>
      <c r="L121" s="241"/>
      <c r="M121" s="242"/>
      <c r="N121" s="243"/>
      <c r="O121" s="243"/>
      <c r="P121" s="243"/>
      <c r="Q121" s="243"/>
      <c r="R121" s="243"/>
      <c r="S121" s="243"/>
      <c r="T121" s="244"/>
      <c r="AT121" s="245" t="s">
        <v>214</v>
      </c>
      <c r="AU121" s="245" t="s">
        <v>85</v>
      </c>
      <c r="AV121" s="12" t="s">
        <v>85</v>
      </c>
      <c r="AW121" s="12" t="s">
        <v>36</v>
      </c>
      <c r="AX121" s="12" t="s">
        <v>83</v>
      </c>
      <c r="AY121" s="245" t="s">
        <v>199</v>
      </c>
    </row>
    <row r="122" s="1" customFormat="1" ht="16.5" customHeight="1">
      <c r="B122" s="37"/>
      <c r="C122" s="218" t="s">
        <v>124</v>
      </c>
      <c r="D122" s="218" t="s">
        <v>201</v>
      </c>
      <c r="E122" s="219" t="s">
        <v>1107</v>
      </c>
      <c r="F122" s="220" t="s">
        <v>1108</v>
      </c>
      <c r="G122" s="221" t="s">
        <v>229</v>
      </c>
      <c r="H122" s="222">
        <v>12.4</v>
      </c>
      <c r="I122" s="223"/>
      <c r="J122" s="224">
        <f>ROUND(I122*H122,2)</f>
        <v>0</v>
      </c>
      <c r="K122" s="220" t="s">
        <v>205</v>
      </c>
      <c r="L122" s="42"/>
      <c r="M122" s="225" t="s">
        <v>30</v>
      </c>
      <c r="N122" s="226" t="s">
        <v>46</v>
      </c>
      <c r="O122" s="82"/>
      <c r="P122" s="227">
        <f>O122*H122</f>
        <v>0</v>
      </c>
      <c r="Q122" s="227">
        <v>0.28842200000000001</v>
      </c>
      <c r="R122" s="227">
        <f>Q122*H122</f>
        <v>3.5764328000000001</v>
      </c>
      <c r="S122" s="227">
        <v>0</v>
      </c>
      <c r="T122" s="228">
        <f>S122*H122</f>
        <v>0</v>
      </c>
      <c r="AR122" s="229" t="s">
        <v>206</v>
      </c>
      <c r="AT122" s="229" t="s">
        <v>201</v>
      </c>
      <c r="AU122" s="229" t="s">
        <v>85</v>
      </c>
      <c r="AY122" s="16" t="s">
        <v>199</v>
      </c>
      <c r="BE122" s="230">
        <f>IF(N122="základní",J122,0)</f>
        <v>0</v>
      </c>
      <c r="BF122" s="230">
        <f>IF(N122="snížená",J122,0)</f>
        <v>0</v>
      </c>
      <c r="BG122" s="230">
        <f>IF(N122="zákl. přenesená",J122,0)</f>
        <v>0</v>
      </c>
      <c r="BH122" s="230">
        <f>IF(N122="sníž. přenesená",J122,0)</f>
        <v>0</v>
      </c>
      <c r="BI122" s="230">
        <f>IF(N122="nulová",J122,0)</f>
        <v>0</v>
      </c>
      <c r="BJ122" s="16" t="s">
        <v>83</v>
      </c>
      <c r="BK122" s="230">
        <f>ROUND(I122*H122,2)</f>
        <v>0</v>
      </c>
      <c r="BL122" s="16" t="s">
        <v>206</v>
      </c>
      <c r="BM122" s="229" t="s">
        <v>1109</v>
      </c>
    </row>
    <row r="123" s="1" customFormat="1">
      <c r="B123" s="37"/>
      <c r="C123" s="38"/>
      <c r="D123" s="231" t="s">
        <v>208</v>
      </c>
      <c r="E123" s="38"/>
      <c r="F123" s="232" t="s">
        <v>1110</v>
      </c>
      <c r="G123" s="38"/>
      <c r="H123" s="38"/>
      <c r="I123" s="144"/>
      <c r="J123" s="38"/>
      <c r="K123" s="38"/>
      <c r="L123" s="42"/>
      <c r="M123" s="233"/>
      <c r="N123" s="82"/>
      <c r="O123" s="82"/>
      <c r="P123" s="82"/>
      <c r="Q123" s="82"/>
      <c r="R123" s="82"/>
      <c r="S123" s="82"/>
      <c r="T123" s="83"/>
      <c r="AT123" s="16" t="s">
        <v>208</v>
      </c>
      <c r="AU123" s="16" t="s">
        <v>85</v>
      </c>
    </row>
    <row r="124" s="1" customFormat="1">
      <c r="B124" s="37"/>
      <c r="C124" s="38"/>
      <c r="D124" s="231" t="s">
        <v>210</v>
      </c>
      <c r="E124" s="38"/>
      <c r="F124" s="234" t="s">
        <v>1088</v>
      </c>
      <c r="G124" s="38"/>
      <c r="H124" s="38"/>
      <c r="I124" s="144"/>
      <c r="J124" s="38"/>
      <c r="K124" s="38"/>
      <c r="L124" s="42"/>
      <c r="M124" s="233"/>
      <c r="N124" s="82"/>
      <c r="O124" s="82"/>
      <c r="P124" s="82"/>
      <c r="Q124" s="82"/>
      <c r="R124" s="82"/>
      <c r="S124" s="82"/>
      <c r="T124" s="83"/>
      <c r="AT124" s="16" t="s">
        <v>210</v>
      </c>
      <c r="AU124" s="16" t="s">
        <v>85</v>
      </c>
    </row>
    <row r="125" s="12" customFormat="1">
      <c r="B125" s="235"/>
      <c r="C125" s="236"/>
      <c r="D125" s="231" t="s">
        <v>214</v>
      </c>
      <c r="E125" s="237" t="s">
        <v>30</v>
      </c>
      <c r="F125" s="238" t="s">
        <v>1094</v>
      </c>
      <c r="G125" s="236"/>
      <c r="H125" s="239">
        <v>12.4</v>
      </c>
      <c r="I125" s="240"/>
      <c r="J125" s="236"/>
      <c r="K125" s="236"/>
      <c r="L125" s="241"/>
      <c r="M125" s="242"/>
      <c r="N125" s="243"/>
      <c r="O125" s="243"/>
      <c r="P125" s="243"/>
      <c r="Q125" s="243"/>
      <c r="R125" s="243"/>
      <c r="S125" s="243"/>
      <c r="T125" s="244"/>
      <c r="AT125" s="245" t="s">
        <v>214</v>
      </c>
      <c r="AU125" s="245" t="s">
        <v>85</v>
      </c>
      <c r="AV125" s="12" t="s">
        <v>85</v>
      </c>
      <c r="AW125" s="12" t="s">
        <v>36</v>
      </c>
      <c r="AX125" s="12" t="s">
        <v>83</v>
      </c>
      <c r="AY125" s="245" t="s">
        <v>199</v>
      </c>
    </row>
    <row r="126" s="1" customFormat="1" ht="16.5" customHeight="1">
      <c r="B126" s="37"/>
      <c r="C126" s="218" t="s">
        <v>127</v>
      </c>
      <c r="D126" s="218" t="s">
        <v>201</v>
      </c>
      <c r="E126" s="219" t="s">
        <v>1053</v>
      </c>
      <c r="F126" s="220" t="s">
        <v>1054</v>
      </c>
      <c r="G126" s="221" t="s">
        <v>229</v>
      </c>
      <c r="H126" s="222">
        <v>19</v>
      </c>
      <c r="I126" s="223"/>
      <c r="J126" s="224">
        <f>ROUND(I126*H126,2)</f>
        <v>0</v>
      </c>
      <c r="K126" s="220" t="s">
        <v>205</v>
      </c>
      <c r="L126" s="42"/>
      <c r="M126" s="225" t="s">
        <v>30</v>
      </c>
      <c r="N126" s="226" t="s">
        <v>46</v>
      </c>
      <c r="O126" s="82"/>
      <c r="P126" s="227">
        <f>O126*H126</f>
        <v>0</v>
      </c>
      <c r="Q126" s="227">
        <v>0</v>
      </c>
      <c r="R126" s="227">
        <f>Q126*H126</f>
        <v>0</v>
      </c>
      <c r="S126" s="227">
        <v>0</v>
      </c>
      <c r="T126" s="228">
        <f>S126*H126</f>
        <v>0</v>
      </c>
      <c r="AR126" s="229" t="s">
        <v>206</v>
      </c>
      <c r="AT126" s="229" t="s">
        <v>201</v>
      </c>
      <c r="AU126" s="229" t="s">
        <v>85</v>
      </c>
      <c r="AY126" s="16" t="s">
        <v>199</v>
      </c>
      <c r="BE126" s="230">
        <f>IF(N126="základní",J126,0)</f>
        <v>0</v>
      </c>
      <c r="BF126" s="230">
        <f>IF(N126="snížená",J126,0)</f>
        <v>0</v>
      </c>
      <c r="BG126" s="230">
        <f>IF(N126="zákl. přenesená",J126,0)</f>
        <v>0</v>
      </c>
      <c r="BH126" s="230">
        <f>IF(N126="sníž. přenesená",J126,0)</f>
        <v>0</v>
      </c>
      <c r="BI126" s="230">
        <f>IF(N126="nulová",J126,0)</f>
        <v>0</v>
      </c>
      <c r="BJ126" s="16" t="s">
        <v>83</v>
      </c>
      <c r="BK126" s="230">
        <f>ROUND(I126*H126,2)</f>
        <v>0</v>
      </c>
      <c r="BL126" s="16" t="s">
        <v>206</v>
      </c>
      <c r="BM126" s="229" t="s">
        <v>1111</v>
      </c>
    </row>
    <row r="127" s="1" customFormat="1">
      <c r="B127" s="37"/>
      <c r="C127" s="38"/>
      <c r="D127" s="231" t="s">
        <v>208</v>
      </c>
      <c r="E127" s="38"/>
      <c r="F127" s="232" t="s">
        <v>1056</v>
      </c>
      <c r="G127" s="38"/>
      <c r="H127" s="38"/>
      <c r="I127" s="144"/>
      <c r="J127" s="38"/>
      <c r="K127" s="38"/>
      <c r="L127" s="42"/>
      <c r="M127" s="233"/>
      <c r="N127" s="82"/>
      <c r="O127" s="82"/>
      <c r="P127" s="82"/>
      <c r="Q127" s="82"/>
      <c r="R127" s="82"/>
      <c r="S127" s="82"/>
      <c r="T127" s="83"/>
      <c r="AT127" s="16" t="s">
        <v>208</v>
      </c>
      <c r="AU127" s="16" t="s">
        <v>85</v>
      </c>
    </row>
    <row r="128" s="1" customFormat="1">
      <c r="B128" s="37"/>
      <c r="C128" s="38"/>
      <c r="D128" s="231" t="s">
        <v>210</v>
      </c>
      <c r="E128" s="38"/>
      <c r="F128" s="234" t="s">
        <v>1057</v>
      </c>
      <c r="G128" s="38"/>
      <c r="H128" s="38"/>
      <c r="I128" s="144"/>
      <c r="J128" s="38"/>
      <c r="K128" s="38"/>
      <c r="L128" s="42"/>
      <c r="M128" s="233"/>
      <c r="N128" s="82"/>
      <c r="O128" s="82"/>
      <c r="P128" s="82"/>
      <c r="Q128" s="82"/>
      <c r="R128" s="82"/>
      <c r="S128" s="82"/>
      <c r="T128" s="83"/>
      <c r="AT128" s="16" t="s">
        <v>210</v>
      </c>
      <c r="AU128" s="16" t="s">
        <v>85</v>
      </c>
    </row>
    <row r="129" s="1" customFormat="1" ht="16.5" customHeight="1">
      <c r="B129" s="37"/>
      <c r="C129" s="263" t="s">
        <v>130</v>
      </c>
      <c r="D129" s="263" t="s">
        <v>774</v>
      </c>
      <c r="E129" s="264" t="s">
        <v>1058</v>
      </c>
      <c r="F129" s="265" t="s">
        <v>1059</v>
      </c>
      <c r="G129" s="266" t="s">
        <v>229</v>
      </c>
      <c r="H129" s="267">
        <v>20.52</v>
      </c>
      <c r="I129" s="268"/>
      <c r="J129" s="269">
        <f>ROUND(I129*H129,2)</f>
        <v>0</v>
      </c>
      <c r="K129" s="265" t="s">
        <v>205</v>
      </c>
      <c r="L129" s="270"/>
      <c r="M129" s="271" t="s">
        <v>30</v>
      </c>
      <c r="N129" s="272" t="s">
        <v>46</v>
      </c>
      <c r="O129" s="82"/>
      <c r="P129" s="227">
        <f>O129*H129</f>
        <v>0</v>
      </c>
      <c r="Q129" s="227">
        <v>0.025000000000000001</v>
      </c>
      <c r="R129" s="227">
        <f>Q129*H129</f>
        <v>0.51300000000000001</v>
      </c>
      <c r="S129" s="227">
        <v>0</v>
      </c>
      <c r="T129" s="228">
        <f>S129*H129</f>
        <v>0</v>
      </c>
      <c r="AR129" s="229" t="s">
        <v>263</v>
      </c>
      <c r="AT129" s="229" t="s">
        <v>774</v>
      </c>
      <c r="AU129" s="229" t="s">
        <v>85</v>
      </c>
      <c r="AY129" s="16" t="s">
        <v>199</v>
      </c>
      <c r="BE129" s="230">
        <f>IF(N129="základní",J129,0)</f>
        <v>0</v>
      </c>
      <c r="BF129" s="230">
        <f>IF(N129="snížená",J129,0)</f>
        <v>0</v>
      </c>
      <c r="BG129" s="230">
        <f>IF(N129="zákl. přenesená",J129,0)</f>
        <v>0</v>
      </c>
      <c r="BH129" s="230">
        <f>IF(N129="sníž. přenesená",J129,0)</f>
        <v>0</v>
      </c>
      <c r="BI129" s="230">
        <f>IF(N129="nulová",J129,0)</f>
        <v>0</v>
      </c>
      <c r="BJ129" s="16" t="s">
        <v>83</v>
      </c>
      <c r="BK129" s="230">
        <f>ROUND(I129*H129,2)</f>
        <v>0</v>
      </c>
      <c r="BL129" s="16" t="s">
        <v>206</v>
      </c>
      <c r="BM129" s="229" t="s">
        <v>1112</v>
      </c>
    </row>
    <row r="130" s="1" customFormat="1">
      <c r="B130" s="37"/>
      <c r="C130" s="38"/>
      <c r="D130" s="231" t="s">
        <v>208</v>
      </c>
      <c r="E130" s="38"/>
      <c r="F130" s="232" t="s">
        <v>1059</v>
      </c>
      <c r="G130" s="38"/>
      <c r="H130" s="38"/>
      <c r="I130" s="144"/>
      <c r="J130" s="38"/>
      <c r="K130" s="38"/>
      <c r="L130" s="42"/>
      <c r="M130" s="233"/>
      <c r="N130" s="82"/>
      <c r="O130" s="82"/>
      <c r="P130" s="82"/>
      <c r="Q130" s="82"/>
      <c r="R130" s="82"/>
      <c r="S130" s="82"/>
      <c r="T130" s="83"/>
      <c r="AT130" s="16" t="s">
        <v>208</v>
      </c>
      <c r="AU130" s="16" t="s">
        <v>85</v>
      </c>
    </row>
    <row r="131" s="11" customFormat="1" ht="22.8" customHeight="1">
      <c r="B131" s="202"/>
      <c r="C131" s="203"/>
      <c r="D131" s="204" t="s">
        <v>74</v>
      </c>
      <c r="E131" s="216" t="s">
        <v>261</v>
      </c>
      <c r="F131" s="216" t="s">
        <v>262</v>
      </c>
      <c r="G131" s="203"/>
      <c r="H131" s="203"/>
      <c r="I131" s="206"/>
      <c r="J131" s="217">
        <f>BK131</f>
        <v>0</v>
      </c>
      <c r="K131" s="203"/>
      <c r="L131" s="208"/>
      <c r="M131" s="209"/>
      <c r="N131" s="210"/>
      <c r="O131" s="210"/>
      <c r="P131" s="211">
        <f>SUM(P132:P134)</f>
        <v>0</v>
      </c>
      <c r="Q131" s="210"/>
      <c r="R131" s="211">
        <f>SUM(R132:R134)</f>
        <v>0</v>
      </c>
      <c r="S131" s="210"/>
      <c r="T131" s="212">
        <f>SUM(T132:T134)</f>
        <v>0</v>
      </c>
      <c r="AR131" s="213" t="s">
        <v>83</v>
      </c>
      <c r="AT131" s="214" t="s">
        <v>74</v>
      </c>
      <c r="AU131" s="214" t="s">
        <v>83</v>
      </c>
      <c r="AY131" s="213" t="s">
        <v>199</v>
      </c>
      <c r="BK131" s="215">
        <f>SUM(BK132:BK134)</f>
        <v>0</v>
      </c>
    </row>
    <row r="132" s="1" customFormat="1" ht="16.5" customHeight="1">
      <c r="B132" s="37"/>
      <c r="C132" s="218" t="s">
        <v>133</v>
      </c>
      <c r="D132" s="218" t="s">
        <v>201</v>
      </c>
      <c r="E132" s="219" t="s">
        <v>1061</v>
      </c>
      <c r="F132" s="220" t="s">
        <v>1062</v>
      </c>
      <c r="G132" s="221" t="s">
        <v>236</v>
      </c>
      <c r="H132" s="222">
        <v>29.422999999999998</v>
      </c>
      <c r="I132" s="223"/>
      <c r="J132" s="224">
        <f>ROUND(I132*H132,2)</f>
        <v>0</v>
      </c>
      <c r="K132" s="220" t="s">
        <v>205</v>
      </c>
      <c r="L132" s="42"/>
      <c r="M132" s="225" t="s">
        <v>30</v>
      </c>
      <c r="N132" s="226" t="s">
        <v>46</v>
      </c>
      <c r="O132" s="82"/>
      <c r="P132" s="227">
        <f>O132*H132</f>
        <v>0</v>
      </c>
      <c r="Q132" s="227">
        <v>0</v>
      </c>
      <c r="R132" s="227">
        <f>Q132*H132</f>
        <v>0</v>
      </c>
      <c r="S132" s="227">
        <v>0</v>
      </c>
      <c r="T132" s="228">
        <f>S132*H132</f>
        <v>0</v>
      </c>
      <c r="AR132" s="229" t="s">
        <v>206</v>
      </c>
      <c r="AT132" s="229" t="s">
        <v>201</v>
      </c>
      <c r="AU132" s="229" t="s">
        <v>85</v>
      </c>
      <c r="AY132" s="16" t="s">
        <v>199</v>
      </c>
      <c r="BE132" s="230">
        <f>IF(N132="základní",J132,0)</f>
        <v>0</v>
      </c>
      <c r="BF132" s="230">
        <f>IF(N132="snížená",J132,0)</f>
        <v>0</v>
      </c>
      <c r="BG132" s="230">
        <f>IF(N132="zákl. přenesená",J132,0)</f>
        <v>0</v>
      </c>
      <c r="BH132" s="230">
        <f>IF(N132="sníž. přenesená",J132,0)</f>
        <v>0</v>
      </c>
      <c r="BI132" s="230">
        <f>IF(N132="nulová",J132,0)</f>
        <v>0</v>
      </c>
      <c r="BJ132" s="16" t="s">
        <v>83</v>
      </c>
      <c r="BK132" s="230">
        <f>ROUND(I132*H132,2)</f>
        <v>0</v>
      </c>
      <c r="BL132" s="16" t="s">
        <v>206</v>
      </c>
      <c r="BM132" s="229" t="s">
        <v>1113</v>
      </c>
    </row>
    <row r="133" s="1" customFormat="1">
      <c r="B133" s="37"/>
      <c r="C133" s="38"/>
      <c r="D133" s="231" t="s">
        <v>208</v>
      </c>
      <c r="E133" s="38"/>
      <c r="F133" s="232" t="s">
        <v>1064</v>
      </c>
      <c r="G133" s="38"/>
      <c r="H133" s="38"/>
      <c r="I133" s="144"/>
      <c r="J133" s="38"/>
      <c r="K133" s="38"/>
      <c r="L133" s="42"/>
      <c r="M133" s="233"/>
      <c r="N133" s="82"/>
      <c r="O133" s="82"/>
      <c r="P133" s="82"/>
      <c r="Q133" s="82"/>
      <c r="R133" s="82"/>
      <c r="S133" s="82"/>
      <c r="T133" s="83"/>
      <c r="AT133" s="16" t="s">
        <v>208</v>
      </c>
      <c r="AU133" s="16" t="s">
        <v>85</v>
      </c>
    </row>
    <row r="134" s="1" customFormat="1">
      <c r="B134" s="37"/>
      <c r="C134" s="38"/>
      <c r="D134" s="231" t="s">
        <v>210</v>
      </c>
      <c r="E134" s="38"/>
      <c r="F134" s="234" t="s">
        <v>1065</v>
      </c>
      <c r="G134" s="38"/>
      <c r="H134" s="38"/>
      <c r="I134" s="144"/>
      <c r="J134" s="38"/>
      <c r="K134" s="38"/>
      <c r="L134" s="42"/>
      <c r="M134" s="260"/>
      <c r="N134" s="261"/>
      <c r="O134" s="261"/>
      <c r="P134" s="261"/>
      <c r="Q134" s="261"/>
      <c r="R134" s="261"/>
      <c r="S134" s="261"/>
      <c r="T134" s="262"/>
      <c r="AT134" s="16" t="s">
        <v>210</v>
      </c>
      <c r="AU134" s="16" t="s">
        <v>85</v>
      </c>
    </row>
    <row r="135" s="1" customFormat="1" ht="6.96" customHeight="1">
      <c r="B135" s="57"/>
      <c r="C135" s="58"/>
      <c r="D135" s="58"/>
      <c r="E135" s="58"/>
      <c r="F135" s="58"/>
      <c r="G135" s="58"/>
      <c r="H135" s="58"/>
      <c r="I135" s="169"/>
      <c r="J135" s="58"/>
      <c r="K135" s="58"/>
      <c r="L135" s="42"/>
    </row>
  </sheetData>
  <sheetProtection sheet="1" autoFilter="0" formatColumns="0" formatRows="0" objects="1" scenarios="1" spinCount="100000" saltValue="S8akqwJPXjeuUwoKEIncEkLDk+fkj0AKAnT2PRs4+IyURpIQzaJpnGiIvnSgyDgw5T6PUvmXF8Z29Bbjom53wQ==" hashValue="txoNXnog+j0oNb3qIA+449ibLpvvUmlioLa1JPqoobR+GOxP4F++halq3wRRzLsM9h6Mp94YHh68mCd0zezHkQ==" algorithmName="SHA-512" password="CC35"/>
  <autoFilter ref="C88:K134"/>
  <mergeCells count="12">
    <mergeCell ref="E7:H7"/>
    <mergeCell ref="E9:H9"/>
    <mergeCell ref="E11:H11"/>
    <mergeCell ref="E20:H20"/>
    <mergeCell ref="E29:H29"/>
    <mergeCell ref="E50:H50"/>
    <mergeCell ref="E52:H52"/>
    <mergeCell ref="E54:H54"/>
    <mergeCell ref="E77:H77"/>
    <mergeCell ref="E79:H79"/>
    <mergeCell ref="E81:H81"/>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105</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1114</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ROUND(J88,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ROUND((SUM(BE88:BE104)),  2)</f>
        <v>0</v>
      </c>
      <c r="I35" s="158">
        <v>0.20999999999999999</v>
      </c>
      <c r="J35" s="157">
        <f>ROUND(((SUM(BE88:BE104))*I35),  2)</f>
        <v>0</v>
      </c>
      <c r="L35" s="42"/>
    </row>
    <row r="36" s="1" customFormat="1" ht="14.4" customHeight="1">
      <c r="B36" s="42"/>
      <c r="E36" s="142" t="s">
        <v>47</v>
      </c>
      <c r="F36" s="157">
        <f>ROUND((SUM(BF88:BF104)),  2)</f>
        <v>0</v>
      </c>
      <c r="I36" s="158">
        <v>0.14999999999999999</v>
      </c>
      <c r="J36" s="157">
        <f>ROUND(((SUM(BF88:BF104))*I36),  2)</f>
        <v>0</v>
      </c>
      <c r="L36" s="42"/>
    </row>
    <row r="37" hidden="1" s="1" customFormat="1" ht="14.4" customHeight="1">
      <c r="B37" s="42"/>
      <c r="E37" s="142" t="s">
        <v>48</v>
      </c>
      <c r="F37" s="157">
        <f>ROUND((SUM(BG88:BG104)),  2)</f>
        <v>0</v>
      </c>
      <c r="I37" s="158">
        <v>0.20999999999999999</v>
      </c>
      <c r="J37" s="157">
        <f>0</f>
        <v>0</v>
      </c>
      <c r="L37" s="42"/>
    </row>
    <row r="38" hidden="1" s="1" customFormat="1" ht="14.4" customHeight="1">
      <c r="B38" s="42"/>
      <c r="E38" s="142" t="s">
        <v>49</v>
      </c>
      <c r="F38" s="157">
        <f>ROUND((SUM(BH88:BH104)),  2)</f>
        <v>0</v>
      </c>
      <c r="I38" s="158">
        <v>0.14999999999999999</v>
      </c>
      <c r="J38" s="157">
        <f>0</f>
        <v>0</v>
      </c>
      <c r="L38" s="42"/>
    </row>
    <row r="39" hidden="1" s="1" customFormat="1" ht="14.4" customHeight="1">
      <c r="B39" s="42"/>
      <c r="E39" s="142" t="s">
        <v>50</v>
      </c>
      <c r="F39" s="157">
        <f>ROUND((SUM(BI88:BI104)),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03 - Nové oplocení p.p.č. 958 a 23/3</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J88</f>
        <v>0</v>
      </c>
      <c r="K63" s="38"/>
      <c r="L63" s="42"/>
      <c r="AU63" s="16" t="s">
        <v>177</v>
      </c>
    </row>
    <row r="64" s="8" customFormat="1" ht="24.96" customHeight="1">
      <c r="B64" s="179"/>
      <c r="C64" s="180"/>
      <c r="D64" s="181" t="s">
        <v>178</v>
      </c>
      <c r="E64" s="182"/>
      <c r="F64" s="182"/>
      <c r="G64" s="182"/>
      <c r="H64" s="182"/>
      <c r="I64" s="183"/>
      <c r="J64" s="184">
        <f>J89</f>
        <v>0</v>
      </c>
      <c r="K64" s="180"/>
      <c r="L64" s="185"/>
    </row>
    <row r="65" s="9" customFormat="1" ht="19.92" customHeight="1">
      <c r="B65" s="186"/>
      <c r="C65" s="123"/>
      <c r="D65" s="187" t="s">
        <v>180</v>
      </c>
      <c r="E65" s="188"/>
      <c r="F65" s="188"/>
      <c r="G65" s="188"/>
      <c r="H65" s="188"/>
      <c r="I65" s="189"/>
      <c r="J65" s="190">
        <f>J90</f>
        <v>0</v>
      </c>
      <c r="K65" s="123"/>
      <c r="L65" s="191"/>
    </row>
    <row r="66" s="9" customFormat="1" ht="19.92" customHeight="1">
      <c r="B66" s="186"/>
      <c r="C66" s="123"/>
      <c r="D66" s="187" t="s">
        <v>183</v>
      </c>
      <c r="E66" s="188"/>
      <c r="F66" s="188"/>
      <c r="G66" s="188"/>
      <c r="H66" s="188"/>
      <c r="I66" s="189"/>
      <c r="J66" s="190">
        <f>J101</f>
        <v>0</v>
      </c>
      <c r="K66" s="123"/>
      <c r="L66" s="191"/>
    </row>
    <row r="67" s="1" customFormat="1" ht="21.84" customHeight="1">
      <c r="B67" s="37"/>
      <c r="C67" s="38"/>
      <c r="D67" s="38"/>
      <c r="E67" s="38"/>
      <c r="F67" s="38"/>
      <c r="G67" s="38"/>
      <c r="H67" s="38"/>
      <c r="I67" s="144"/>
      <c r="J67" s="38"/>
      <c r="K67" s="38"/>
      <c r="L67" s="42"/>
    </row>
    <row r="68" s="1" customFormat="1" ht="6.96" customHeight="1">
      <c r="B68" s="57"/>
      <c r="C68" s="58"/>
      <c r="D68" s="58"/>
      <c r="E68" s="58"/>
      <c r="F68" s="58"/>
      <c r="G68" s="58"/>
      <c r="H68" s="58"/>
      <c r="I68" s="169"/>
      <c r="J68" s="58"/>
      <c r="K68" s="58"/>
      <c r="L68" s="42"/>
    </row>
    <row r="72" s="1" customFormat="1" ht="6.96" customHeight="1">
      <c r="B72" s="59"/>
      <c r="C72" s="60"/>
      <c r="D72" s="60"/>
      <c r="E72" s="60"/>
      <c r="F72" s="60"/>
      <c r="G72" s="60"/>
      <c r="H72" s="60"/>
      <c r="I72" s="172"/>
      <c r="J72" s="60"/>
      <c r="K72" s="60"/>
      <c r="L72" s="42"/>
    </row>
    <row r="73" s="1" customFormat="1" ht="24.96" customHeight="1">
      <c r="B73" s="37"/>
      <c r="C73" s="22" t="s">
        <v>184</v>
      </c>
      <c r="D73" s="38"/>
      <c r="E73" s="38"/>
      <c r="F73" s="38"/>
      <c r="G73" s="38"/>
      <c r="H73" s="38"/>
      <c r="I73" s="144"/>
      <c r="J73" s="38"/>
      <c r="K73" s="38"/>
      <c r="L73" s="42"/>
    </row>
    <row r="74" s="1" customFormat="1" ht="6.96" customHeight="1">
      <c r="B74" s="37"/>
      <c r="C74" s="38"/>
      <c r="D74" s="38"/>
      <c r="E74" s="38"/>
      <c r="F74" s="38"/>
      <c r="G74" s="38"/>
      <c r="H74" s="38"/>
      <c r="I74" s="144"/>
      <c r="J74" s="38"/>
      <c r="K74" s="38"/>
      <c r="L74" s="42"/>
    </row>
    <row r="75" s="1" customFormat="1" ht="12" customHeight="1">
      <c r="B75" s="37"/>
      <c r="C75" s="31" t="s">
        <v>16</v>
      </c>
      <c r="D75" s="38"/>
      <c r="E75" s="38"/>
      <c r="F75" s="38"/>
      <c r="G75" s="38"/>
      <c r="H75" s="38"/>
      <c r="I75" s="144"/>
      <c r="J75" s="38"/>
      <c r="K75" s="38"/>
      <c r="L75" s="42"/>
    </row>
    <row r="76" s="1" customFormat="1" ht="16.5" customHeight="1">
      <c r="B76" s="37"/>
      <c r="C76" s="38"/>
      <c r="D76" s="38"/>
      <c r="E76" s="173" t="str">
        <f>E7</f>
        <v>Úprava komunikace Cheb-Háje, ul. Zemědělská - STAVBA I</v>
      </c>
      <c r="F76" s="31"/>
      <c r="G76" s="31"/>
      <c r="H76" s="31"/>
      <c r="I76" s="144"/>
      <c r="J76" s="38"/>
      <c r="K76" s="38"/>
      <c r="L76" s="42"/>
    </row>
    <row r="77" ht="12" customHeight="1">
      <c r="B77" s="20"/>
      <c r="C77" s="31" t="s">
        <v>172</v>
      </c>
      <c r="D77" s="21"/>
      <c r="E77" s="21"/>
      <c r="F77" s="21"/>
      <c r="G77" s="21"/>
      <c r="H77" s="21"/>
      <c r="I77" s="136"/>
      <c r="J77" s="21"/>
      <c r="K77" s="21"/>
      <c r="L77" s="19"/>
    </row>
    <row r="78" s="1" customFormat="1" ht="16.5" customHeight="1">
      <c r="B78" s="37"/>
      <c r="C78" s="38"/>
      <c r="D78" s="38"/>
      <c r="E78" s="173" t="s">
        <v>753</v>
      </c>
      <c r="F78" s="38"/>
      <c r="G78" s="38"/>
      <c r="H78" s="38"/>
      <c r="I78" s="144"/>
      <c r="J78" s="38"/>
      <c r="K78" s="38"/>
      <c r="L78" s="42"/>
    </row>
    <row r="79" s="1" customFormat="1" ht="12" customHeight="1">
      <c r="B79" s="37"/>
      <c r="C79" s="31" t="s">
        <v>1025</v>
      </c>
      <c r="D79" s="38"/>
      <c r="E79" s="38"/>
      <c r="F79" s="38"/>
      <c r="G79" s="38"/>
      <c r="H79" s="38"/>
      <c r="I79" s="144"/>
      <c r="J79" s="38"/>
      <c r="K79" s="38"/>
      <c r="L79" s="42"/>
    </row>
    <row r="80" s="1" customFormat="1" ht="16.5" customHeight="1">
      <c r="B80" s="37"/>
      <c r="C80" s="38"/>
      <c r="D80" s="38"/>
      <c r="E80" s="67" t="str">
        <f>E11</f>
        <v>03 - Nové oplocení p.p.č. 958 a 23/3</v>
      </c>
      <c r="F80" s="38"/>
      <c r="G80" s="38"/>
      <c r="H80" s="38"/>
      <c r="I80" s="144"/>
      <c r="J80" s="38"/>
      <c r="K80" s="38"/>
      <c r="L80" s="42"/>
    </row>
    <row r="81" s="1" customFormat="1" ht="6.96" customHeight="1">
      <c r="B81" s="37"/>
      <c r="C81" s="38"/>
      <c r="D81" s="38"/>
      <c r="E81" s="38"/>
      <c r="F81" s="38"/>
      <c r="G81" s="38"/>
      <c r="H81" s="38"/>
      <c r="I81" s="144"/>
      <c r="J81" s="38"/>
      <c r="K81" s="38"/>
      <c r="L81" s="42"/>
    </row>
    <row r="82" s="1" customFormat="1" ht="12" customHeight="1">
      <c r="B82" s="37"/>
      <c r="C82" s="31" t="s">
        <v>21</v>
      </c>
      <c r="D82" s="38"/>
      <c r="E82" s="38"/>
      <c r="F82" s="26" t="str">
        <f>F14</f>
        <v>Cheb-Háje</v>
      </c>
      <c r="G82" s="38"/>
      <c r="H82" s="38"/>
      <c r="I82" s="146" t="s">
        <v>23</v>
      </c>
      <c r="J82" s="70" t="str">
        <f>IF(J14="","",J14)</f>
        <v>21. 8. 2018</v>
      </c>
      <c r="K82" s="38"/>
      <c r="L82" s="42"/>
    </row>
    <row r="83" s="1" customFormat="1" ht="6.96" customHeight="1">
      <c r="B83" s="37"/>
      <c r="C83" s="38"/>
      <c r="D83" s="38"/>
      <c r="E83" s="38"/>
      <c r="F83" s="38"/>
      <c r="G83" s="38"/>
      <c r="H83" s="38"/>
      <c r="I83" s="144"/>
      <c r="J83" s="38"/>
      <c r="K83" s="38"/>
      <c r="L83" s="42"/>
    </row>
    <row r="84" s="1" customFormat="1" ht="43.05" customHeight="1">
      <c r="B84" s="37"/>
      <c r="C84" s="31" t="s">
        <v>25</v>
      </c>
      <c r="D84" s="38"/>
      <c r="E84" s="38"/>
      <c r="F84" s="26" t="str">
        <f>E17</f>
        <v>Město Cheb</v>
      </c>
      <c r="G84" s="38"/>
      <c r="H84" s="38"/>
      <c r="I84" s="146" t="s">
        <v>33</v>
      </c>
      <c r="J84" s="35" t="str">
        <f>E23</f>
        <v>DSVA, s.r.o. - Ing. Petr Král, Jozef Turza</v>
      </c>
      <c r="K84" s="38"/>
      <c r="L84" s="42"/>
    </row>
    <row r="85" s="1" customFormat="1" ht="43.05" customHeight="1">
      <c r="B85" s="37"/>
      <c r="C85" s="31" t="s">
        <v>31</v>
      </c>
      <c r="D85" s="38"/>
      <c r="E85" s="38"/>
      <c r="F85" s="26" t="str">
        <f>IF(E20="","",E20)</f>
        <v>Vyplň údaj</v>
      </c>
      <c r="G85" s="38"/>
      <c r="H85" s="38"/>
      <c r="I85" s="146" t="s">
        <v>37</v>
      </c>
      <c r="J85" s="35" t="str">
        <f>E26</f>
        <v>DSVA, s.r.o. - Jitka Heřmanová, Jozef Turza</v>
      </c>
      <c r="K85" s="38"/>
      <c r="L85" s="42"/>
    </row>
    <row r="86" s="1" customFormat="1" ht="10.32" customHeight="1">
      <c r="B86" s="37"/>
      <c r="C86" s="38"/>
      <c r="D86" s="38"/>
      <c r="E86" s="38"/>
      <c r="F86" s="38"/>
      <c r="G86" s="38"/>
      <c r="H86" s="38"/>
      <c r="I86" s="144"/>
      <c r="J86" s="38"/>
      <c r="K86" s="38"/>
      <c r="L86" s="42"/>
    </row>
    <row r="87" s="10" customFormat="1" ht="29.28"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1" customFormat="1" ht="22.8" customHeight="1">
      <c r="B88" s="37"/>
      <c r="C88" s="97" t="s">
        <v>196</v>
      </c>
      <c r="D88" s="38"/>
      <c r="E88" s="38"/>
      <c r="F88" s="38"/>
      <c r="G88" s="38"/>
      <c r="H88" s="38"/>
      <c r="I88" s="144"/>
      <c r="J88" s="198">
        <f>BK88</f>
        <v>0</v>
      </c>
      <c r="K88" s="38"/>
      <c r="L88" s="42"/>
      <c r="M88" s="93"/>
      <c r="N88" s="94"/>
      <c r="O88" s="94"/>
      <c r="P88" s="199">
        <f>P89</f>
        <v>0</v>
      </c>
      <c r="Q88" s="94"/>
      <c r="R88" s="199">
        <f>R89</f>
        <v>1.4503039999999998</v>
      </c>
      <c r="S88" s="94"/>
      <c r="T88" s="200">
        <f>T89</f>
        <v>0</v>
      </c>
      <c r="AT88" s="16" t="s">
        <v>74</v>
      </c>
      <c r="AU88" s="16" t="s">
        <v>177</v>
      </c>
      <c r="BK88" s="201">
        <f>BK89</f>
        <v>0</v>
      </c>
    </row>
    <row r="89" s="11" customFormat="1" ht="25.92" customHeight="1">
      <c r="B89" s="202"/>
      <c r="C89" s="203"/>
      <c r="D89" s="204" t="s">
        <v>74</v>
      </c>
      <c r="E89" s="205" t="s">
        <v>197</v>
      </c>
      <c r="F89" s="205" t="s">
        <v>198</v>
      </c>
      <c r="G89" s="203"/>
      <c r="H89" s="203"/>
      <c r="I89" s="206"/>
      <c r="J89" s="207">
        <f>BK89</f>
        <v>0</v>
      </c>
      <c r="K89" s="203"/>
      <c r="L89" s="208"/>
      <c r="M89" s="209"/>
      <c r="N89" s="210"/>
      <c r="O89" s="210"/>
      <c r="P89" s="211">
        <f>P90+P101</f>
        <v>0</v>
      </c>
      <c r="Q89" s="210"/>
      <c r="R89" s="211">
        <f>R90+R101</f>
        <v>1.4503039999999998</v>
      </c>
      <c r="S89" s="210"/>
      <c r="T89" s="212">
        <f>T90+T101</f>
        <v>0</v>
      </c>
      <c r="AR89" s="213" t="s">
        <v>83</v>
      </c>
      <c r="AT89" s="214" t="s">
        <v>74</v>
      </c>
      <c r="AU89" s="214" t="s">
        <v>75</v>
      </c>
      <c r="AY89" s="213" t="s">
        <v>199</v>
      </c>
      <c r="BK89" s="215">
        <f>BK90+BK101</f>
        <v>0</v>
      </c>
    </row>
    <row r="90" s="11" customFormat="1" ht="22.8" customHeight="1">
      <c r="B90" s="202"/>
      <c r="C90" s="203"/>
      <c r="D90" s="204" t="s">
        <v>74</v>
      </c>
      <c r="E90" s="216" t="s">
        <v>217</v>
      </c>
      <c r="F90" s="216" t="s">
        <v>218</v>
      </c>
      <c r="G90" s="203"/>
      <c r="H90" s="203"/>
      <c r="I90" s="206"/>
      <c r="J90" s="217">
        <f>BK90</f>
        <v>0</v>
      </c>
      <c r="K90" s="203"/>
      <c r="L90" s="208"/>
      <c r="M90" s="209"/>
      <c r="N90" s="210"/>
      <c r="O90" s="210"/>
      <c r="P90" s="211">
        <f>SUM(P91:P100)</f>
        <v>0</v>
      </c>
      <c r="Q90" s="210"/>
      <c r="R90" s="211">
        <f>SUM(R91:R100)</f>
        <v>1.4503039999999998</v>
      </c>
      <c r="S90" s="210"/>
      <c r="T90" s="212">
        <f>SUM(T91:T100)</f>
        <v>0</v>
      </c>
      <c r="AR90" s="213" t="s">
        <v>83</v>
      </c>
      <c r="AT90" s="214" t="s">
        <v>74</v>
      </c>
      <c r="AU90" s="214" t="s">
        <v>83</v>
      </c>
      <c r="AY90" s="213" t="s">
        <v>199</v>
      </c>
      <c r="BK90" s="215">
        <f>SUM(BK91:BK100)</f>
        <v>0</v>
      </c>
    </row>
    <row r="91" s="1" customFormat="1" ht="16.5" customHeight="1">
      <c r="B91" s="37"/>
      <c r="C91" s="218" t="s">
        <v>83</v>
      </c>
      <c r="D91" s="218" t="s">
        <v>201</v>
      </c>
      <c r="E91" s="219" t="s">
        <v>1115</v>
      </c>
      <c r="F91" s="220" t="s">
        <v>1116</v>
      </c>
      <c r="G91" s="221" t="s">
        <v>277</v>
      </c>
      <c r="H91" s="222">
        <v>8</v>
      </c>
      <c r="I91" s="223"/>
      <c r="J91" s="224">
        <f>ROUND(I91*H91,2)</f>
        <v>0</v>
      </c>
      <c r="K91" s="220" t="s">
        <v>205</v>
      </c>
      <c r="L91" s="42"/>
      <c r="M91" s="225" t="s">
        <v>30</v>
      </c>
      <c r="N91" s="226" t="s">
        <v>46</v>
      </c>
      <c r="O91" s="82"/>
      <c r="P91" s="227">
        <f>O91*H91</f>
        <v>0</v>
      </c>
      <c r="Q91" s="227">
        <v>0.17488799999999999</v>
      </c>
      <c r="R91" s="227">
        <f>Q91*H91</f>
        <v>1.3991039999999999</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1117</v>
      </c>
    </row>
    <row r="92" s="1" customFormat="1">
      <c r="B92" s="37"/>
      <c r="C92" s="38"/>
      <c r="D92" s="231" t="s">
        <v>208</v>
      </c>
      <c r="E92" s="38"/>
      <c r="F92" s="232" t="s">
        <v>1118</v>
      </c>
      <c r="G92" s="38"/>
      <c r="H92" s="38"/>
      <c r="I92" s="144"/>
      <c r="J92" s="38"/>
      <c r="K92" s="38"/>
      <c r="L92" s="42"/>
      <c r="M92" s="233"/>
      <c r="N92" s="82"/>
      <c r="O92" s="82"/>
      <c r="P92" s="82"/>
      <c r="Q92" s="82"/>
      <c r="R92" s="82"/>
      <c r="S92" s="82"/>
      <c r="T92" s="83"/>
      <c r="AT92" s="16" t="s">
        <v>208</v>
      </c>
      <c r="AU92" s="16" t="s">
        <v>85</v>
      </c>
    </row>
    <row r="93" s="1" customFormat="1">
      <c r="B93" s="37"/>
      <c r="C93" s="38"/>
      <c r="D93" s="231" t="s">
        <v>210</v>
      </c>
      <c r="E93" s="38"/>
      <c r="F93" s="234" t="s">
        <v>1119</v>
      </c>
      <c r="G93" s="38"/>
      <c r="H93" s="38"/>
      <c r="I93" s="144"/>
      <c r="J93" s="38"/>
      <c r="K93" s="38"/>
      <c r="L93" s="42"/>
      <c r="M93" s="233"/>
      <c r="N93" s="82"/>
      <c r="O93" s="82"/>
      <c r="P93" s="82"/>
      <c r="Q93" s="82"/>
      <c r="R93" s="82"/>
      <c r="S93" s="82"/>
      <c r="T93" s="83"/>
      <c r="AT93" s="16" t="s">
        <v>210</v>
      </c>
      <c r="AU93" s="16" t="s">
        <v>85</v>
      </c>
    </row>
    <row r="94" s="1" customFormat="1" ht="16.5" customHeight="1">
      <c r="B94" s="37"/>
      <c r="C94" s="263" t="s">
        <v>85</v>
      </c>
      <c r="D94" s="263" t="s">
        <v>774</v>
      </c>
      <c r="E94" s="264" t="s">
        <v>1120</v>
      </c>
      <c r="F94" s="265" t="s">
        <v>1121</v>
      </c>
      <c r="G94" s="266" t="s">
        <v>277</v>
      </c>
      <c r="H94" s="267">
        <v>8</v>
      </c>
      <c r="I94" s="268"/>
      <c r="J94" s="269">
        <f>ROUND(I94*H94,2)</f>
        <v>0</v>
      </c>
      <c r="K94" s="265" t="s">
        <v>205</v>
      </c>
      <c r="L94" s="270"/>
      <c r="M94" s="271" t="s">
        <v>30</v>
      </c>
      <c r="N94" s="272" t="s">
        <v>46</v>
      </c>
      <c r="O94" s="82"/>
      <c r="P94" s="227">
        <f>O94*H94</f>
        <v>0</v>
      </c>
      <c r="Q94" s="227">
        <v>0.0028</v>
      </c>
      <c r="R94" s="227">
        <f>Q94*H94</f>
        <v>0.0224</v>
      </c>
      <c r="S94" s="227">
        <v>0</v>
      </c>
      <c r="T94" s="228">
        <f>S94*H94</f>
        <v>0</v>
      </c>
      <c r="AR94" s="229" t="s">
        <v>263</v>
      </c>
      <c r="AT94" s="229" t="s">
        <v>774</v>
      </c>
      <c r="AU94" s="229" t="s">
        <v>85</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206</v>
      </c>
      <c r="BM94" s="229" t="s">
        <v>1122</v>
      </c>
    </row>
    <row r="95" s="1" customFormat="1">
      <c r="B95" s="37"/>
      <c r="C95" s="38"/>
      <c r="D95" s="231" t="s">
        <v>208</v>
      </c>
      <c r="E95" s="38"/>
      <c r="F95" s="232" t="s">
        <v>1121</v>
      </c>
      <c r="G95" s="38"/>
      <c r="H95" s="38"/>
      <c r="I95" s="144"/>
      <c r="J95" s="38"/>
      <c r="K95" s="38"/>
      <c r="L95" s="42"/>
      <c r="M95" s="233"/>
      <c r="N95" s="82"/>
      <c r="O95" s="82"/>
      <c r="P95" s="82"/>
      <c r="Q95" s="82"/>
      <c r="R95" s="82"/>
      <c r="S95" s="82"/>
      <c r="T95" s="83"/>
      <c r="AT95" s="16" t="s">
        <v>208</v>
      </c>
      <c r="AU95" s="16" t="s">
        <v>85</v>
      </c>
    </row>
    <row r="96" s="1" customFormat="1" ht="16.5" customHeight="1">
      <c r="B96" s="37"/>
      <c r="C96" s="218" t="s">
        <v>217</v>
      </c>
      <c r="D96" s="218" t="s">
        <v>201</v>
      </c>
      <c r="E96" s="219" t="s">
        <v>1123</v>
      </c>
      <c r="F96" s="220" t="s">
        <v>1124</v>
      </c>
      <c r="G96" s="221" t="s">
        <v>229</v>
      </c>
      <c r="H96" s="222">
        <v>24</v>
      </c>
      <c r="I96" s="223"/>
      <c r="J96" s="224">
        <f>ROUND(I96*H96,2)</f>
        <v>0</v>
      </c>
      <c r="K96" s="220" t="s">
        <v>205</v>
      </c>
      <c r="L96" s="42"/>
      <c r="M96" s="225" t="s">
        <v>30</v>
      </c>
      <c r="N96" s="226" t="s">
        <v>46</v>
      </c>
      <c r="O96" s="82"/>
      <c r="P96" s="227">
        <f>O96*H96</f>
        <v>0</v>
      </c>
      <c r="Q96" s="227">
        <v>0</v>
      </c>
      <c r="R96" s="227">
        <f>Q96*H96</f>
        <v>0</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1125</v>
      </c>
    </row>
    <row r="97" s="1" customFormat="1">
      <c r="B97" s="37"/>
      <c r="C97" s="38"/>
      <c r="D97" s="231" t="s">
        <v>208</v>
      </c>
      <c r="E97" s="38"/>
      <c r="F97" s="232" t="s">
        <v>1126</v>
      </c>
      <c r="G97" s="38"/>
      <c r="H97" s="38"/>
      <c r="I97" s="144"/>
      <c r="J97" s="38"/>
      <c r="K97" s="38"/>
      <c r="L97" s="42"/>
      <c r="M97" s="233"/>
      <c r="N97" s="82"/>
      <c r="O97" s="82"/>
      <c r="P97" s="82"/>
      <c r="Q97" s="82"/>
      <c r="R97" s="82"/>
      <c r="S97" s="82"/>
      <c r="T97" s="83"/>
      <c r="AT97" s="16" t="s">
        <v>208</v>
      </c>
      <c r="AU97" s="16" t="s">
        <v>85</v>
      </c>
    </row>
    <row r="98" s="1" customFormat="1">
      <c r="B98" s="37"/>
      <c r="C98" s="38"/>
      <c r="D98" s="231" t="s">
        <v>210</v>
      </c>
      <c r="E98" s="38"/>
      <c r="F98" s="234" t="s">
        <v>1127</v>
      </c>
      <c r="G98" s="38"/>
      <c r="H98" s="38"/>
      <c r="I98" s="144"/>
      <c r="J98" s="38"/>
      <c r="K98" s="38"/>
      <c r="L98" s="42"/>
      <c r="M98" s="233"/>
      <c r="N98" s="82"/>
      <c r="O98" s="82"/>
      <c r="P98" s="82"/>
      <c r="Q98" s="82"/>
      <c r="R98" s="82"/>
      <c r="S98" s="82"/>
      <c r="T98" s="83"/>
      <c r="AT98" s="16" t="s">
        <v>210</v>
      </c>
      <c r="AU98" s="16" t="s">
        <v>85</v>
      </c>
    </row>
    <row r="99" s="1" customFormat="1" ht="16.5" customHeight="1">
      <c r="B99" s="37"/>
      <c r="C99" s="263" t="s">
        <v>206</v>
      </c>
      <c r="D99" s="263" t="s">
        <v>774</v>
      </c>
      <c r="E99" s="264" t="s">
        <v>1128</v>
      </c>
      <c r="F99" s="265" t="s">
        <v>1129</v>
      </c>
      <c r="G99" s="266" t="s">
        <v>229</v>
      </c>
      <c r="H99" s="267">
        <v>24</v>
      </c>
      <c r="I99" s="268"/>
      <c r="J99" s="269">
        <f>ROUND(I99*H99,2)</f>
        <v>0</v>
      </c>
      <c r="K99" s="265" t="s">
        <v>205</v>
      </c>
      <c r="L99" s="270"/>
      <c r="M99" s="271" t="s">
        <v>30</v>
      </c>
      <c r="N99" s="272" t="s">
        <v>46</v>
      </c>
      <c r="O99" s="82"/>
      <c r="P99" s="227">
        <f>O99*H99</f>
        <v>0</v>
      </c>
      <c r="Q99" s="227">
        <v>0.0011999999999999999</v>
      </c>
      <c r="R99" s="227">
        <f>Q99*H99</f>
        <v>0.028799999999999999</v>
      </c>
      <c r="S99" s="227">
        <v>0</v>
      </c>
      <c r="T99" s="228">
        <f>S99*H99</f>
        <v>0</v>
      </c>
      <c r="AR99" s="229" t="s">
        <v>263</v>
      </c>
      <c r="AT99" s="229" t="s">
        <v>774</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1130</v>
      </c>
    </row>
    <row r="100" s="1" customFormat="1">
      <c r="B100" s="37"/>
      <c r="C100" s="38"/>
      <c r="D100" s="231" t="s">
        <v>208</v>
      </c>
      <c r="E100" s="38"/>
      <c r="F100" s="232" t="s">
        <v>1129</v>
      </c>
      <c r="G100" s="38"/>
      <c r="H100" s="38"/>
      <c r="I100" s="144"/>
      <c r="J100" s="38"/>
      <c r="K100" s="38"/>
      <c r="L100" s="42"/>
      <c r="M100" s="233"/>
      <c r="N100" s="82"/>
      <c r="O100" s="82"/>
      <c r="P100" s="82"/>
      <c r="Q100" s="82"/>
      <c r="R100" s="82"/>
      <c r="S100" s="82"/>
      <c r="T100" s="83"/>
      <c r="AT100" s="16" t="s">
        <v>208</v>
      </c>
      <c r="AU100" s="16" t="s">
        <v>85</v>
      </c>
    </row>
    <row r="101" s="11" customFormat="1" ht="22.8" customHeight="1">
      <c r="B101" s="202"/>
      <c r="C101" s="203"/>
      <c r="D101" s="204" t="s">
        <v>74</v>
      </c>
      <c r="E101" s="216" t="s">
        <v>261</v>
      </c>
      <c r="F101" s="216" t="s">
        <v>262</v>
      </c>
      <c r="G101" s="203"/>
      <c r="H101" s="203"/>
      <c r="I101" s="206"/>
      <c r="J101" s="217">
        <f>BK101</f>
        <v>0</v>
      </c>
      <c r="K101" s="203"/>
      <c r="L101" s="208"/>
      <c r="M101" s="209"/>
      <c r="N101" s="210"/>
      <c r="O101" s="210"/>
      <c r="P101" s="211">
        <f>SUM(P102:P104)</f>
        <v>0</v>
      </c>
      <c r="Q101" s="210"/>
      <c r="R101" s="211">
        <f>SUM(R102:R104)</f>
        <v>0</v>
      </c>
      <c r="S101" s="210"/>
      <c r="T101" s="212">
        <f>SUM(T102:T104)</f>
        <v>0</v>
      </c>
      <c r="AR101" s="213" t="s">
        <v>83</v>
      </c>
      <c r="AT101" s="214" t="s">
        <v>74</v>
      </c>
      <c r="AU101" s="214" t="s">
        <v>83</v>
      </c>
      <c r="AY101" s="213" t="s">
        <v>199</v>
      </c>
      <c r="BK101" s="215">
        <f>SUM(BK102:BK104)</f>
        <v>0</v>
      </c>
    </row>
    <row r="102" s="1" customFormat="1" ht="16.5" customHeight="1">
      <c r="B102" s="37"/>
      <c r="C102" s="218" t="s">
        <v>242</v>
      </c>
      <c r="D102" s="218" t="s">
        <v>201</v>
      </c>
      <c r="E102" s="219" t="s">
        <v>1061</v>
      </c>
      <c r="F102" s="220" t="s">
        <v>1062</v>
      </c>
      <c r="G102" s="221" t="s">
        <v>236</v>
      </c>
      <c r="H102" s="222">
        <v>1.45</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1131</v>
      </c>
    </row>
    <row r="103" s="1" customFormat="1">
      <c r="B103" s="37"/>
      <c r="C103" s="38"/>
      <c r="D103" s="231" t="s">
        <v>208</v>
      </c>
      <c r="E103" s="38"/>
      <c r="F103" s="232" t="s">
        <v>1064</v>
      </c>
      <c r="G103" s="38"/>
      <c r="H103" s="38"/>
      <c r="I103" s="144"/>
      <c r="J103" s="38"/>
      <c r="K103" s="38"/>
      <c r="L103" s="42"/>
      <c r="M103" s="233"/>
      <c r="N103" s="82"/>
      <c r="O103" s="82"/>
      <c r="P103" s="82"/>
      <c r="Q103" s="82"/>
      <c r="R103" s="82"/>
      <c r="S103" s="82"/>
      <c r="T103" s="83"/>
      <c r="AT103" s="16" t="s">
        <v>208</v>
      </c>
      <c r="AU103" s="16" t="s">
        <v>85</v>
      </c>
    </row>
    <row r="104" s="1" customFormat="1">
      <c r="B104" s="37"/>
      <c r="C104" s="38"/>
      <c r="D104" s="231" t="s">
        <v>210</v>
      </c>
      <c r="E104" s="38"/>
      <c r="F104" s="234" t="s">
        <v>1065</v>
      </c>
      <c r="G104" s="38"/>
      <c r="H104" s="38"/>
      <c r="I104" s="144"/>
      <c r="J104" s="38"/>
      <c r="K104" s="38"/>
      <c r="L104" s="42"/>
      <c r="M104" s="260"/>
      <c r="N104" s="261"/>
      <c r="O104" s="261"/>
      <c r="P104" s="261"/>
      <c r="Q104" s="261"/>
      <c r="R104" s="261"/>
      <c r="S104" s="261"/>
      <c r="T104" s="262"/>
      <c r="AT104" s="16" t="s">
        <v>210</v>
      </c>
      <c r="AU104" s="16" t="s">
        <v>85</v>
      </c>
    </row>
    <row r="105" s="1" customFormat="1" ht="6.96" customHeight="1">
      <c r="B105" s="57"/>
      <c r="C105" s="58"/>
      <c r="D105" s="58"/>
      <c r="E105" s="58"/>
      <c r="F105" s="58"/>
      <c r="G105" s="58"/>
      <c r="H105" s="58"/>
      <c r="I105" s="169"/>
      <c r="J105" s="58"/>
      <c r="K105" s="58"/>
      <c r="L105" s="42"/>
    </row>
  </sheetData>
  <sheetProtection sheet="1" autoFilter="0" formatColumns="0" formatRows="0" objects="1" scenarios="1" spinCount="100000" saltValue="E7d3//dFvhXXYk7slVbe/rhHR22l1Sn9NEGAU87rP7FVCur1O8KtJq0dQVe0JZGQHojYJKNX92Q9zZLix8iMrQ==" hashValue="EMAKW0xp9vXNBwwj0leQGROjbI38jI+oqcxe5Cz5xtiYQ3FHhfPXdHlB69T5Be6tkchLiXJL31DQ+U3Jo8xt6g==" algorithmName="SHA-512" password="CC35"/>
  <autoFilter ref="C87:K104"/>
  <mergeCells count="12">
    <mergeCell ref="E7:H7"/>
    <mergeCell ref="E9:H9"/>
    <mergeCell ref="E11:H11"/>
    <mergeCell ref="E20:H20"/>
    <mergeCell ref="E29:H29"/>
    <mergeCell ref="E50:H50"/>
    <mergeCell ref="E52:H52"/>
    <mergeCell ref="E54:H54"/>
    <mergeCell ref="E76:H76"/>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 customWidth="1"/>
    <col min="2" max="2" width="1.67" customWidth="1"/>
    <col min="3" max="3" width="4.17" customWidth="1"/>
    <col min="4" max="4" width="4.33" customWidth="1"/>
    <col min="5" max="5" width="17.17" customWidth="1"/>
    <col min="6" max="6" width="100.83" customWidth="1"/>
    <col min="7" max="7" width="7" customWidth="1"/>
    <col min="8" max="8" width="11.5" customWidth="1"/>
    <col min="9" max="9" width="20.17" style="136" customWidth="1"/>
    <col min="10" max="10" width="20.17" customWidth="1"/>
    <col min="11" max="11" width="20.17" customWidth="1"/>
    <col min="12" max="12" width="9.33" customWidth="1"/>
    <col min="13" max="13" width="10.83" hidden="1" customWidth="1"/>
    <col min="14" max="14" width="9.33" hidden="1"/>
    <col min="15" max="15" width="14.17" hidden="1" customWidth="1"/>
    <col min="16" max="16" width="14.17" hidden="1" customWidth="1"/>
    <col min="17" max="17" width="14.17" hidden="1" customWidth="1"/>
    <col min="18" max="18" width="14.17" hidden="1" customWidth="1"/>
    <col min="19" max="19" width="14.17" hidden="1" customWidth="1"/>
    <col min="20" max="20" width="14.17" hidden="1" customWidth="1"/>
    <col min="21" max="21" width="16.33" hidden="1"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2" ht="36.96" customHeight="1">
      <c r="L2"/>
      <c r="AT2" s="16" t="s">
        <v>108</v>
      </c>
    </row>
    <row r="3" ht="6.96" customHeight="1">
      <c r="B3" s="137"/>
      <c r="C3" s="138"/>
      <c r="D3" s="138"/>
      <c r="E3" s="138"/>
      <c r="F3" s="138"/>
      <c r="G3" s="138"/>
      <c r="H3" s="138"/>
      <c r="I3" s="139"/>
      <c r="J3" s="138"/>
      <c r="K3" s="138"/>
      <c r="L3" s="19"/>
      <c r="AT3" s="16" t="s">
        <v>85</v>
      </c>
    </row>
    <row r="4" ht="24.96" customHeight="1">
      <c r="B4" s="19"/>
      <c r="D4" s="140" t="s">
        <v>171</v>
      </c>
      <c r="L4" s="19"/>
      <c r="M4" s="141" t="s">
        <v>10</v>
      </c>
      <c r="AT4" s="16" t="s">
        <v>4</v>
      </c>
    </row>
    <row r="5" ht="6.96" customHeight="1">
      <c r="B5" s="19"/>
      <c r="L5" s="19"/>
    </row>
    <row r="6" ht="12" customHeight="1">
      <c r="B6" s="19"/>
      <c r="D6" s="142" t="s">
        <v>16</v>
      </c>
      <c r="L6" s="19"/>
    </row>
    <row r="7" ht="16.5" customHeight="1">
      <c r="B7" s="19"/>
      <c r="E7" s="143" t="str">
        <f>'Rekapitulace stavby'!K6</f>
        <v>Úprava komunikace Cheb-Háje, ul. Zemědělská - STAVBA I</v>
      </c>
      <c r="F7" s="142"/>
      <c r="G7" s="142"/>
      <c r="H7" s="142"/>
      <c r="L7" s="19"/>
    </row>
    <row r="8" ht="12" customHeight="1">
      <c r="B8" s="19"/>
      <c r="D8" s="142" t="s">
        <v>172</v>
      </c>
      <c r="L8" s="19"/>
    </row>
    <row r="9" s="1" customFormat="1" ht="16.5" customHeight="1">
      <c r="B9" s="42"/>
      <c r="E9" s="143" t="s">
        <v>753</v>
      </c>
      <c r="F9" s="1"/>
      <c r="G9" s="1"/>
      <c r="H9" s="1"/>
      <c r="I9" s="144"/>
      <c r="L9" s="42"/>
    </row>
    <row r="10" s="1" customFormat="1" ht="12" customHeight="1">
      <c r="B10" s="42"/>
      <c r="D10" s="142" t="s">
        <v>1025</v>
      </c>
      <c r="I10" s="144"/>
      <c r="L10" s="42"/>
    </row>
    <row r="11" s="1" customFormat="1" ht="36.96" customHeight="1">
      <c r="B11" s="42"/>
      <c r="E11" s="145" t="s">
        <v>1132</v>
      </c>
      <c r="F11" s="1"/>
      <c r="G11" s="1"/>
      <c r="H11" s="1"/>
      <c r="I11" s="144"/>
      <c r="L11" s="42"/>
    </row>
    <row r="12" s="1" customFormat="1">
      <c r="B12" s="42"/>
      <c r="I12" s="144"/>
      <c r="L12" s="42"/>
    </row>
    <row r="13" s="1" customFormat="1" ht="12" customHeight="1">
      <c r="B13" s="42"/>
      <c r="D13" s="142" t="s">
        <v>18</v>
      </c>
      <c r="F13" s="131" t="s">
        <v>19</v>
      </c>
      <c r="I13" s="146" t="s">
        <v>20</v>
      </c>
      <c r="J13" s="131" t="s">
        <v>30</v>
      </c>
      <c r="L13" s="42"/>
    </row>
    <row r="14" s="1" customFormat="1" ht="12" customHeight="1">
      <c r="B14" s="42"/>
      <c r="D14" s="142" t="s">
        <v>21</v>
      </c>
      <c r="F14" s="131" t="s">
        <v>22</v>
      </c>
      <c r="I14" s="146" t="s">
        <v>23</v>
      </c>
      <c r="J14" s="147" t="str">
        <f>'Rekapitulace stavby'!AN8</f>
        <v>21. 8. 2018</v>
      </c>
      <c r="L14" s="42"/>
    </row>
    <row r="15" s="1" customFormat="1" ht="10.8" customHeight="1">
      <c r="B15" s="42"/>
      <c r="I15" s="144"/>
      <c r="L15" s="42"/>
    </row>
    <row r="16" s="1" customFormat="1" ht="12" customHeight="1">
      <c r="B16" s="42"/>
      <c r="D16" s="142" t="s">
        <v>25</v>
      </c>
      <c r="I16" s="146" t="s">
        <v>26</v>
      </c>
      <c r="J16" s="131" t="s">
        <v>27</v>
      </c>
      <c r="L16" s="42"/>
    </row>
    <row r="17" s="1" customFormat="1" ht="18" customHeight="1">
      <c r="B17" s="42"/>
      <c r="E17" s="131" t="s">
        <v>28</v>
      </c>
      <c r="I17" s="146" t="s">
        <v>29</v>
      </c>
      <c r="J17" s="131" t="s">
        <v>30</v>
      </c>
      <c r="L17" s="42"/>
    </row>
    <row r="18" s="1" customFormat="1" ht="6.96" customHeight="1">
      <c r="B18" s="42"/>
      <c r="I18" s="144"/>
      <c r="L18" s="42"/>
    </row>
    <row r="19" s="1" customFormat="1" ht="12" customHeight="1">
      <c r="B19" s="42"/>
      <c r="D19" s="142" t="s">
        <v>31</v>
      </c>
      <c r="I19" s="146" t="s">
        <v>26</v>
      </c>
      <c r="J19" s="32" t="str">
        <f>'Rekapitulace stavby'!AN13</f>
        <v>Vyplň údaj</v>
      </c>
      <c r="L19" s="42"/>
    </row>
    <row r="20" s="1" customFormat="1" ht="18" customHeight="1">
      <c r="B20" s="42"/>
      <c r="E20" s="32" t="str">
        <f>'Rekapitulace stavby'!E14</f>
        <v>Vyplň údaj</v>
      </c>
      <c r="F20" s="131"/>
      <c r="G20" s="131"/>
      <c r="H20" s="131"/>
      <c r="I20" s="146" t="s">
        <v>29</v>
      </c>
      <c r="J20" s="32" t="str">
        <f>'Rekapitulace stavby'!AN14</f>
        <v>Vyplň údaj</v>
      </c>
      <c r="L20" s="42"/>
    </row>
    <row r="21" s="1" customFormat="1" ht="6.96" customHeight="1">
      <c r="B21" s="42"/>
      <c r="I21" s="144"/>
      <c r="L21" s="42"/>
    </row>
    <row r="22" s="1" customFormat="1" ht="12" customHeight="1">
      <c r="B22" s="42"/>
      <c r="D22" s="142" t="s">
        <v>33</v>
      </c>
      <c r="I22" s="146" t="s">
        <v>26</v>
      </c>
      <c r="J22" s="131" t="s">
        <v>34</v>
      </c>
      <c r="L22" s="42"/>
    </row>
    <row r="23" s="1" customFormat="1" ht="18" customHeight="1">
      <c r="B23" s="42"/>
      <c r="E23" s="131" t="s">
        <v>35</v>
      </c>
      <c r="I23" s="146" t="s">
        <v>29</v>
      </c>
      <c r="J23" s="131" t="s">
        <v>30</v>
      </c>
      <c r="L23" s="42"/>
    </row>
    <row r="24" s="1" customFormat="1" ht="6.96" customHeight="1">
      <c r="B24" s="42"/>
      <c r="I24" s="144"/>
      <c r="L24" s="42"/>
    </row>
    <row r="25" s="1" customFormat="1" ht="12" customHeight="1">
      <c r="B25" s="42"/>
      <c r="D25" s="142" t="s">
        <v>37</v>
      </c>
      <c r="I25" s="146" t="s">
        <v>26</v>
      </c>
      <c r="J25" s="131" t="s">
        <v>34</v>
      </c>
      <c r="L25" s="42"/>
    </row>
    <row r="26" s="1" customFormat="1" ht="18" customHeight="1">
      <c r="B26" s="42"/>
      <c r="E26" s="131" t="s">
        <v>38</v>
      </c>
      <c r="I26" s="146" t="s">
        <v>29</v>
      </c>
      <c r="J26" s="131" t="s">
        <v>30</v>
      </c>
      <c r="L26" s="42"/>
    </row>
    <row r="27" s="1" customFormat="1" ht="6.96" customHeight="1">
      <c r="B27" s="42"/>
      <c r="I27" s="144"/>
      <c r="L27" s="42"/>
    </row>
    <row r="28" s="1" customFormat="1" ht="12" customHeight="1">
      <c r="B28" s="42"/>
      <c r="D28" s="142" t="s">
        <v>39</v>
      </c>
      <c r="I28" s="144"/>
      <c r="L28" s="42"/>
    </row>
    <row r="29" s="7" customFormat="1" ht="16.5" customHeight="1">
      <c r="B29" s="148"/>
      <c r="E29" s="149" t="s">
        <v>30</v>
      </c>
      <c r="F29" s="149"/>
      <c r="G29" s="149"/>
      <c r="H29" s="149"/>
      <c r="I29" s="150"/>
      <c r="L29" s="148"/>
    </row>
    <row r="30" s="1" customFormat="1" ht="6.96" customHeight="1">
      <c r="B30" s="42"/>
      <c r="I30" s="144"/>
      <c r="L30" s="42"/>
    </row>
    <row r="31" s="1" customFormat="1" ht="6.96" customHeight="1">
      <c r="B31" s="42"/>
      <c r="D31" s="74"/>
      <c r="E31" s="74"/>
      <c r="F31" s="74"/>
      <c r="G31" s="74"/>
      <c r="H31" s="74"/>
      <c r="I31" s="151"/>
      <c r="J31" s="74"/>
      <c r="K31" s="74"/>
      <c r="L31" s="42"/>
    </row>
    <row r="32" s="1" customFormat="1" ht="25.44" customHeight="1">
      <c r="B32" s="42"/>
      <c r="D32" s="152" t="s">
        <v>41</v>
      </c>
      <c r="I32" s="144"/>
      <c r="J32" s="153">
        <f>ROUND(J88, 2)</f>
        <v>0</v>
      </c>
      <c r="L32" s="42"/>
    </row>
    <row r="33" s="1" customFormat="1" ht="6.96" customHeight="1">
      <c r="B33" s="42"/>
      <c r="D33" s="74"/>
      <c r="E33" s="74"/>
      <c r="F33" s="74"/>
      <c r="G33" s="74"/>
      <c r="H33" s="74"/>
      <c r="I33" s="151"/>
      <c r="J33" s="74"/>
      <c r="K33" s="74"/>
      <c r="L33" s="42"/>
    </row>
    <row r="34" s="1" customFormat="1" ht="14.4" customHeight="1">
      <c r="B34" s="42"/>
      <c r="F34" s="154" t="s">
        <v>43</v>
      </c>
      <c r="I34" s="155" t="s">
        <v>42</v>
      </c>
      <c r="J34" s="154" t="s">
        <v>44</v>
      </c>
      <c r="L34" s="42"/>
    </row>
    <row r="35" s="1" customFormat="1" ht="14.4" customHeight="1">
      <c r="B35" s="42"/>
      <c r="D35" s="156" t="s">
        <v>45</v>
      </c>
      <c r="E35" s="142" t="s">
        <v>46</v>
      </c>
      <c r="F35" s="157">
        <f>ROUND((SUM(BE88:BE104)),  2)</f>
        <v>0</v>
      </c>
      <c r="I35" s="158">
        <v>0.20999999999999999</v>
      </c>
      <c r="J35" s="157">
        <f>ROUND(((SUM(BE88:BE104))*I35),  2)</f>
        <v>0</v>
      </c>
      <c r="L35" s="42"/>
    </row>
    <row r="36" s="1" customFormat="1" ht="14.4" customHeight="1">
      <c r="B36" s="42"/>
      <c r="E36" s="142" t="s">
        <v>47</v>
      </c>
      <c r="F36" s="157">
        <f>ROUND((SUM(BF88:BF104)),  2)</f>
        <v>0</v>
      </c>
      <c r="I36" s="158">
        <v>0.14999999999999999</v>
      </c>
      <c r="J36" s="157">
        <f>ROUND(((SUM(BF88:BF104))*I36),  2)</f>
        <v>0</v>
      </c>
      <c r="L36" s="42"/>
    </row>
    <row r="37" hidden="1" s="1" customFormat="1" ht="14.4" customHeight="1">
      <c r="B37" s="42"/>
      <c r="E37" s="142" t="s">
        <v>48</v>
      </c>
      <c r="F37" s="157">
        <f>ROUND((SUM(BG88:BG104)),  2)</f>
        <v>0</v>
      </c>
      <c r="I37" s="158">
        <v>0.20999999999999999</v>
      </c>
      <c r="J37" s="157">
        <f>0</f>
        <v>0</v>
      </c>
      <c r="L37" s="42"/>
    </row>
    <row r="38" hidden="1" s="1" customFormat="1" ht="14.4" customHeight="1">
      <c r="B38" s="42"/>
      <c r="E38" s="142" t="s">
        <v>49</v>
      </c>
      <c r="F38" s="157">
        <f>ROUND((SUM(BH88:BH104)),  2)</f>
        <v>0</v>
      </c>
      <c r="I38" s="158">
        <v>0.14999999999999999</v>
      </c>
      <c r="J38" s="157">
        <f>0</f>
        <v>0</v>
      </c>
      <c r="L38" s="42"/>
    </row>
    <row r="39" hidden="1" s="1" customFormat="1" ht="14.4" customHeight="1">
      <c r="B39" s="42"/>
      <c r="E39" s="142" t="s">
        <v>50</v>
      </c>
      <c r="F39" s="157">
        <f>ROUND((SUM(BI88:BI104)),  2)</f>
        <v>0</v>
      </c>
      <c r="I39" s="158">
        <v>0</v>
      </c>
      <c r="J39" s="157">
        <f>0</f>
        <v>0</v>
      </c>
      <c r="L39" s="42"/>
    </row>
    <row r="40" s="1" customFormat="1" ht="6.96" customHeight="1">
      <c r="B40" s="42"/>
      <c r="I40" s="144"/>
      <c r="L40" s="42"/>
    </row>
    <row r="41" s="1" customFormat="1" ht="25.44" customHeight="1">
      <c r="B41" s="42"/>
      <c r="C41" s="159"/>
      <c r="D41" s="160" t="s">
        <v>51</v>
      </c>
      <c r="E41" s="161"/>
      <c r="F41" s="161"/>
      <c r="G41" s="162" t="s">
        <v>52</v>
      </c>
      <c r="H41" s="163" t="s">
        <v>53</v>
      </c>
      <c r="I41" s="164"/>
      <c r="J41" s="165">
        <f>SUM(J32:J39)</f>
        <v>0</v>
      </c>
      <c r="K41" s="166"/>
      <c r="L41" s="42"/>
    </row>
    <row r="42" s="1" customFormat="1" ht="14.4" customHeight="1">
      <c r="B42" s="167"/>
      <c r="C42" s="168"/>
      <c r="D42" s="168"/>
      <c r="E42" s="168"/>
      <c r="F42" s="168"/>
      <c r="G42" s="168"/>
      <c r="H42" s="168"/>
      <c r="I42" s="169"/>
      <c r="J42" s="168"/>
      <c r="K42" s="168"/>
      <c r="L42" s="42"/>
    </row>
    <row r="46" s="1" customFormat="1" ht="6.96" customHeight="1">
      <c r="B46" s="170"/>
      <c r="C46" s="171"/>
      <c r="D46" s="171"/>
      <c r="E46" s="171"/>
      <c r="F46" s="171"/>
      <c r="G46" s="171"/>
      <c r="H46" s="171"/>
      <c r="I46" s="172"/>
      <c r="J46" s="171"/>
      <c r="K46" s="171"/>
      <c r="L46" s="42"/>
    </row>
    <row r="47" s="1" customFormat="1" ht="24.96" customHeight="1">
      <c r="B47" s="37"/>
      <c r="C47" s="22" t="s">
        <v>174</v>
      </c>
      <c r="D47" s="38"/>
      <c r="E47" s="38"/>
      <c r="F47" s="38"/>
      <c r="G47" s="38"/>
      <c r="H47" s="38"/>
      <c r="I47" s="144"/>
      <c r="J47" s="38"/>
      <c r="K47" s="38"/>
      <c r="L47" s="42"/>
    </row>
    <row r="48" s="1" customFormat="1" ht="6.96" customHeight="1">
      <c r="B48" s="37"/>
      <c r="C48" s="38"/>
      <c r="D48" s="38"/>
      <c r="E48" s="38"/>
      <c r="F48" s="38"/>
      <c r="G48" s="38"/>
      <c r="H48" s="38"/>
      <c r="I48" s="144"/>
      <c r="J48" s="38"/>
      <c r="K48" s="38"/>
      <c r="L48" s="42"/>
    </row>
    <row r="49" s="1" customFormat="1" ht="12" customHeight="1">
      <c r="B49" s="37"/>
      <c r="C49" s="31" t="s">
        <v>16</v>
      </c>
      <c r="D49" s="38"/>
      <c r="E49" s="38"/>
      <c r="F49" s="38"/>
      <c r="G49" s="38"/>
      <c r="H49" s="38"/>
      <c r="I49" s="144"/>
      <c r="J49" s="38"/>
      <c r="K49" s="38"/>
      <c r="L49" s="42"/>
    </row>
    <row r="50" s="1" customFormat="1" ht="16.5" customHeight="1">
      <c r="B50" s="37"/>
      <c r="C50" s="38"/>
      <c r="D50" s="38"/>
      <c r="E50" s="173" t="str">
        <f>E7</f>
        <v>Úprava komunikace Cheb-Háje, ul. Zemědělská - STAVBA I</v>
      </c>
      <c r="F50" s="31"/>
      <c r="G50" s="31"/>
      <c r="H50" s="31"/>
      <c r="I50" s="144"/>
      <c r="J50" s="38"/>
      <c r="K50" s="38"/>
      <c r="L50" s="42"/>
    </row>
    <row r="51" ht="12" customHeight="1">
      <c r="B51" s="20"/>
      <c r="C51" s="31" t="s">
        <v>172</v>
      </c>
      <c r="D51" s="21"/>
      <c r="E51" s="21"/>
      <c r="F51" s="21"/>
      <c r="G51" s="21"/>
      <c r="H51" s="21"/>
      <c r="I51" s="136"/>
      <c r="J51" s="21"/>
      <c r="K51" s="21"/>
      <c r="L51" s="19"/>
    </row>
    <row r="52" s="1" customFormat="1" ht="16.5" customHeight="1">
      <c r="B52" s="37"/>
      <c r="C52" s="38"/>
      <c r="D52" s="38"/>
      <c r="E52" s="173" t="s">
        <v>753</v>
      </c>
      <c r="F52" s="38"/>
      <c r="G52" s="38"/>
      <c r="H52" s="38"/>
      <c r="I52" s="144"/>
      <c r="J52" s="38"/>
      <c r="K52" s="38"/>
      <c r="L52" s="42"/>
    </row>
    <row r="53" s="1" customFormat="1" ht="12" customHeight="1">
      <c r="B53" s="37"/>
      <c r="C53" s="31" t="s">
        <v>1025</v>
      </c>
      <c r="D53" s="38"/>
      <c r="E53" s="38"/>
      <c r="F53" s="38"/>
      <c r="G53" s="38"/>
      <c r="H53" s="38"/>
      <c r="I53" s="144"/>
      <c r="J53" s="38"/>
      <c r="K53" s="38"/>
      <c r="L53" s="42"/>
    </row>
    <row r="54" s="1" customFormat="1" ht="16.5" customHeight="1">
      <c r="B54" s="37"/>
      <c r="C54" s="38"/>
      <c r="D54" s="38"/>
      <c r="E54" s="67" t="str">
        <f>E11</f>
        <v>04 - Posun oplocení do 2m p.p.č. 291/9</v>
      </c>
      <c r="F54" s="38"/>
      <c r="G54" s="38"/>
      <c r="H54" s="38"/>
      <c r="I54" s="144"/>
      <c r="J54" s="38"/>
      <c r="K54" s="38"/>
      <c r="L54" s="42"/>
    </row>
    <row r="55" s="1" customFormat="1" ht="6.96" customHeight="1">
      <c r="B55" s="37"/>
      <c r="C55" s="38"/>
      <c r="D55" s="38"/>
      <c r="E55" s="38"/>
      <c r="F55" s="38"/>
      <c r="G55" s="38"/>
      <c r="H55" s="38"/>
      <c r="I55" s="144"/>
      <c r="J55" s="38"/>
      <c r="K55" s="38"/>
      <c r="L55" s="42"/>
    </row>
    <row r="56" s="1" customFormat="1" ht="12" customHeight="1">
      <c r="B56" s="37"/>
      <c r="C56" s="31" t="s">
        <v>21</v>
      </c>
      <c r="D56" s="38"/>
      <c r="E56" s="38"/>
      <c r="F56" s="26" t="str">
        <f>F14</f>
        <v>Cheb-Háje</v>
      </c>
      <c r="G56" s="38"/>
      <c r="H56" s="38"/>
      <c r="I56" s="146" t="s">
        <v>23</v>
      </c>
      <c r="J56" s="70" t="str">
        <f>IF(J14="","",J14)</f>
        <v>21. 8. 2018</v>
      </c>
      <c r="K56" s="38"/>
      <c r="L56" s="42"/>
    </row>
    <row r="57" s="1" customFormat="1" ht="6.96" customHeight="1">
      <c r="B57" s="37"/>
      <c r="C57" s="38"/>
      <c r="D57" s="38"/>
      <c r="E57" s="38"/>
      <c r="F57" s="38"/>
      <c r="G57" s="38"/>
      <c r="H57" s="38"/>
      <c r="I57" s="144"/>
      <c r="J57" s="38"/>
      <c r="K57" s="38"/>
      <c r="L57" s="42"/>
    </row>
    <row r="58" s="1" customFormat="1" ht="43.05" customHeight="1">
      <c r="B58" s="37"/>
      <c r="C58" s="31" t="s">
        <v>25</v>
      </c>
      <c r="D58" s="38"/>
      <c r="E58" s="38"/>
      <c r="F58" s="26" t="str">
        <f>E17</f>
        <v>Město Cheb</v>
      </c>
      <c r="G58" s="38"/>
      <c r="H58" s="38"/>
      <c r="I58" s="146" t="s">
        <v>33</v>
      </c>
      <c r="J58" s="35" t="str">
        <f>E23</f>
        <v>DSVA, s.r.o. - Ing. Petr Král, Jozef Turza</v>
      </c>
      <c r="K58" s="38"/>
      <c r="L58" s="42"/>
    </row>
    <row r="59" s="1" customFormat="1" ht="43.05" customHeight="1">
      <c r="B59" s="37"/>
      <c r="C59" s="31" t="s">
        <v>31</v>
      </c>
      <c r="D59" s="38"/>
      <c r="E59" s="38"/>
      <c r="F59" s="26" t="str">
        <f>IF(E20="","",E20)</f>
        <v>Vyplň údaj</v>
      </c>
      <c r="G59" s="38"/>
      <c r="H59" s="38"/>
      <c r="I59" s="146" t="s">
        <v>37</v>
      </c>
      <c r="J59" s="35" t="str">
        <f>E26</f>
        <v>DSVA, s.r.o. - Jitka Heřmanová, Jozef Turza</v>
      </c>
      <c r="K59" s="38"/>
      <c r="L59" s="42"/>
    </row>
    <row r="60" s="1" customFormat="1" ht="10.32" customHeight="1">
      <c r="B60" s="37"/>
      <c r="C60" s="38"/>
      <c r="D60" s="38"/>
      <c r="E60" s="38"/>
      <c r="F60" s="38"/>
      <c r="G60" s="38"/>
      <c r="H60" s="38"/>
      <c r="I60" s="144"/>
      <c r="J60" s="38"/>
      <c r="K60" s="38"/>
      <c r="L60" s="42"/>
    </row>
    <row r="61" s="1" customFormat="1" ht="29.28" customHeight="1">
      <c r="B61" s="37"/>
      <c r="C61" s="174" t="s">
        <v>175</v>
      </c>
      <c r="D61" s="175"/>
      <c r="E61" s="175"/>
      <c r="F61" s="175"/>
      <c r="G61" s="175"/>
      <c r="H61" s="175"/>
      <c r="I61" s="176"/>
      <c r="J61" s="177" t="s">
        <v>176</v>
      </c>
      <c r="K61" s="175"/>
      <c r="L61" s="42"/>
    </row>
    <row r="62" s="1" customFormat="1" ht="10.32" customHeight="1">
      <c r="B62" s="37"/>
      <c r="C62" s="38"/>
      <c r="D62" s="38"/>
      <c r="E62" s="38"/>
      <c r="F62" s="38"/>
      <c r="G62" s="38"/>
      <c r="H62" s="38"/>
      <c r="I62" s="144"/>
      <c r="J62" s="38"/>
      <c r="K62" s="38"/>
      <c r="L62" s="42"/>
    </row>
    <row r="63" s="1" customFormat="1" ht="22.8" customHeight="1">
      <c r="B63" s="37"/>
      <c r="C63" s="178" t="s">
        <v>73</v>
      </c>
      <c r="D63" s="38"/>
      <c r="E63" s="38"/>
      <c r="F63" s="38"/>
      <c r="G63" s="38"/>
      <c r="H63" s="38"/>
      <c r="I63" s="144"/>
      <c r="J63" s="100">
        <f>J88</f>
        <v>0</v>
      </c>
      <c r="K63" s="38"/>
      <c r="L63" s="42"/>
      <c r="AU63" s="16" t="s">
        <v>177</v>
      </c>
    </row>
    <row r="64" s="8" customFormat="1" ht="24.96" customHeight="1">
      <c r="B64" s="179"/>
      <c r="C64" s="180"/>
      <c r="D64" s="181" t="s">
        <v>178</v>
      </c>
      <c r="E64" s="182"/>
      <c r="F64" s="182"/>
      <c r="G64" s="182"/>
      <c r="H64" s="182"/>
      <c r="I64" s="183"/>
      <c r="J64" s="184">
        <f>J89</f>
        <v>0</v>
      </c>
      <c r="K64" s="180"/>
      <c r="L64" s="185"/>
    </row>
    <row r="65" s="9" customFormat="1" ht="19.92" customHeight="1">
      <c r="B65" s="186"/>
      <c r="C65" s="123"/>
      <c r="D65" s="187" t="s">
        <v>180</v>
      </c>
      <c r="E65" s="188"/>
      <c r="F65" s="188"/>
      <c r="G65" s="188"/>
      <c r="H65" s="188"/>
      <c r="I65" s="189"/>
      <c r="J65" s="190">
        <f>J90</f>
        <v>0</v>
      </c>
      <c r="K65" s="123"/>
      <c r="L65" s="191"/>
    </row>
    <row r="66" s="9" customFormat="1" ht="19.92" customHeight="1">
      <c r="B66" s="186"/>
      <c r="C66" s="123"/>
      <c r="D66" s="187" t="s">
        <v>183</v>
      </c>
      <c r="E66" s="188"/>
      <c r="F66" s="188"/>
      <c r="G66" s="188"/>
      <c r="H66" s="188"/>
      <c r="I66" s="189"/>
      <c r="J66" s="190">
        <f>J101</f>
        <v>0</v>
      </c>
      <c r="K66" s="123"/>
      <c r="L66" s="191"/>
    </row>
    <row r="67" s="1" customFormat="1" ht="21.84" customHeight="1">
      <c r="B67" s="37"/>
      <c r="C67" s="38"/>
      <c r="D67" s="38"/>
      <c r="E67" s="38"/>
      <c r="F67" s="38"/>
      <c r="G67" s="38"/>
      <c r="H67" s="38"/>
      <c r="I67" s="144"/>
      <c r="J67" s="38"/>
      <c r="K67" s="38"/>
      <c r="L67" s="42"/>
    </row>
    <row r="68" s="1" customFormat="1" ht="6.96" customHeight="1">
      <c r="B68" s="57"/>
      <c r="C68" s="58"/>
      <c r="D68" s="58"/>
      <c r="E68" s="58"/>
      <c r="F68" s="58"/>
      <c r="G68" s="58"/>
      <c r="H68" s="58"/>
      <c r="I68" s="169"/>
      <c r="J68" s="58"/>
      <c r="K68" s="58"/>
      <c r="L68" s="42"/>
    </row>
    <row r="72" s="1" customFormat="1" ht="6.96" customHeight="1">
      <c r="B72" s="59"/>
      <c r="C72" s="60"/>
      <c r="D72" s="60"/>
      <c r="E72" s="60"/>
      <c r="F72" s="60"/>
      <c r="G72" s="60"/>
      <c r="H72" s="60"/>
      <c r="I72" s="172"/>
      <c r="J72" s="60"/>
      <c r="K72" s="60"/>
      <c r="L72" s="42"/>
    </row>
    <row r="73" s="1" customFormat="1" ht="24.96" customHeight="1">
      <c r="B73" s="37"/>
      <c r="C73" s="22" t="s">
        <v>184</v>
      </c>
      <c r="D73" s="38"/>
      <c r="E73" s="38"/>
      <c r="F73" s="38"/>
      <c r="G73" s="38"/>
      <c r="H73" s="38"/>
      <c r="I73" s="144"/>
      <c r="J73" s="38"/>
      <c r="K73" s="38"/>
      <c r="L73" s="42"/>
    </row>
    <row r="74" s="1" customFormat="1" ht="6.96" customHeight="1">
      <c r="B74" s="37"/>
      <c r="C74" s="38"/>
      <c r="D74" s="38"/>
      <c r="E74" s="38"/>
      <c r="F74" s="38"/>
      <c r="G74" s="38"/>
      <c r="H74" s="38"/>
      <c r="I74" s="144"/>
      <c r="J74" s="38"/>
      <c r="K74" s="38"/>
      <c r="L74" s="42"/>
    </row>
    <row r="75" s="1" customFormat="1" ht="12" customHeight="1">
      <c r="B75" s="37"/>
      <c r="C75" s="31" t="s">
        <v>16</v>
      </c>
      <c r="D75" s="38"/>
      <c r="E75" s="38"/>
      <c r="F75" s="38"/>
      <c r="G75" s="38"/>
      <c r="H75" s="38"/>
      <c r="I75" s="144"/>
      <c r="J75" s="38"/>
      <c r="K75" s="38"/>
      <c r="L75" s="42"/>
    </row>
    <row r="76" s="1" customFormat="1" ht="16.5" customHeight="1">
      <c r="B76" s="37"/>
      <c r="C76" s="38"/>
      <c r="D76" s="38"/>
      <c r="E76" s="173" t="str">
        <f>E7</f>
        <v>Úprava komunikace Cheb-Háje, ul. Zemědělská - STAVBA I</v>
      </c>
      <c r="F76" s="31"/>
      <c r="G76" s="31"/>
      <c r="H76" s="31"/>
      <c r="I76" s="144"/>
      <c r="J76" s="38"/>
      <c r="K76" s="38"/>
      <c r="L76" s="42"/>
    </row>
    <row r="77" ht="12" customHeight="1">
      <c r="B77" s="20"/>
      <c r="C77" s="31" t="s">
        <v>172</v>
      </c>
      <c r="D77" s="21"/>
      <c r="E77" s="21"/>
      <c r="F77" s="21"/>
      <c r="G77" s="21"/>
      <c r="H77" s="21"/>
      <c r="I77" s="136"/>
      <c r="J77" s="21"/>
      <c r="K77" s="21"/>
      <c r="L77" s="19"/>
    </row>
    <row r="78" s="1" customFormat="1" ht="16.5" customHeight="1">
      <c r="B78" s="37"/>
      <c r="C78" s="38"/>
      <c r="D78" s="38"/>
      <c r="E78" s="173" t="s">
        <v>753</v>
      </c>
      <c r="F78" s="38"/>
      <c r="G78" s="38"/>
      <c r="H78" s="38"/>
      <c r="I78" s="144"/>
      <c r="J78" s="38"/>
      <c r="K78" s="38"/>
      <c r="L78" s="42"/>
    </row>
    <row r="79" s="1" customFormat="1" ht="12" customHeight="1">
      <c r="B79" s="37"/>
      <c r="C79" s="31" t="s">
        <v>1025</v>
      </c>
      <c r="D79" s="38"/>
      <c r="E79" s="38"/>
      <c r="F79" s="38"/>
      <c r="G79" s="38"/>
      <c r="H79" s="38"/>
      <c r="I79" s="144"/>
      <c r="J79" s="38"/>
      <c r="K79" s="38"/>
      <c r="L79" s="42"/>
    </row>
    <row r="80" s="1" customFormat="1" ht="16.5" customHeight="1">
      <c r="B80" s="37"/>
      <c r="C80" s="38"/>
      <c r="D80" s="38"/>
      <c r="E80" s="67" t="str">
        <f>E11</f>
        <v>04 - Posun oplocení do 2m p.p.č. 291/9</v>
      </c>
      <c r="F80" s="38"/>
      <c r="G80" s="38"/>
      <c r="H80" s="38"/>
      <c r="I80" s="144"/>
      <c r="J80" s="38"/>
      <c r="K80" s="38"/>
      <c r="L80" s="42"/>
    </row>
    <row r="81" s="1" customFormat="1" ht="6.96" customHeight="1">
      <c r="B81" s="37"/>
      <c r="C81" s="38"/>
      <c r="D81" s="38"/>
      <c r="E81" s="38"/>
      <c r="F81" s="38"/>
      <c r="G81" s="38"/>
      <c r="H81" s="38"/>
      <c r="I81" s="144"/>
      <c r="J81" s="38"/>
      <c r="K81" s="38"/>
      <c r="L81" s="42"/>
    </row>
    <row r="82" s="1" customFormat="1" ht="12" customHeight="1">
      <c r="B82" s="37"/>
      <c r="C82" s="31" t="s">
        <v>21</v>
      </c>
      <c r="D82" s="38"/>
      <c r="E82" s="38"/>
      <c r="F82" s="26" t="str">
        <f>F14</f>
        <v>Cheb-Háje</v>
      </c>
      <c r="G82" s="38"/>
      <c r="H82" s="38"/>
      <c r="I82" s="146" t="s">
        <v>23</v>
      </c>
      <c r="J82" s="70" t="str">
        <f>IF(J14="","",J14)</f>
        <v>21. 8. 2018</v>
      </c>
      <c r="K82" s="38"/>
      <c r="L82" s="42"/>
    </row>
    <row r="83" s="1" customFormat="1" ht="6.96" customHeight="1">
      <c r="B83" s="37"/>
      <c r="C83" s="38"/>
      <c r="D83" s="38"/>
      <c r="E83" s="38"/>
      <c r="F83" s="38"/>
      <c r="G83" s="38"/>
      <c r="H83" s="38"/>
      <c r="I83" s="144"/>
      <c r="J83" s="38"/>
      <c r="K83" s="38"/>
      <c r="L83" s="42"/>
    </row>
    <row r="84" s="1" customFormat="1" ht="43.05" customHeight="1">
      <c r="B84" s="37"/>
      <c r="C84" s="31" t="s">
        <v>25</v>
      </c>
      <c r="D84" s="38"/>
      <c r="E84" s="38"/>
      <c r="F84" s="26" t="str">
        <f>E17</f>
        <v>Město Cheb</v>
      </c>
      <c r="G84" s="38"/>
      <c r="H84" s="38"/>
      <c r="I84" s="146" t="s">
        <v>33</v>
      </c>
      <c r="J84" s="35" t="str">
        <f>E23</f>
        <v>DSVA, s.r.o. - Ing. Petr Král, Jozef Turza</v>
      </c>
      <c r="K84" s="38"/>
      <c r="L84" s="42"/>
    </row>
    <row r="85" s="1" customFormat="1" ht="43.05" customHeight="1">
      <c r="B85" s="37"/>
      <c r="C85" s="31" t="s">
        <v>31</v>
      </c>
      <c r="D85" s="38"/>
      <c r="E85" s="38"/>
      <c r="F85" s="26" t="str">
        <f>IF(E20="","",E20)</f>
        <v>Vyplň údaj</v>
      </c>
      <c r="G85" s="38"/>
      <c r="H85" s="38"/>
      <c r="I85" s="146" t="s">
        <v>37</v>
      </c>
      <c r="J85" s="35" t="str">
        <f>E26</f>
        <v>DSVA, s.r.o. - Jitka Heřmanová, Jozef Turza</v>
      </c>
      <c r="K85" s="38"/>
      <c r="L85" s="42"/>
    </row>
    <row r="86" s="1" customFormat="1" ht="10.32" customHeight="1">
      <c r="B86" s="37"/>
      <c r="C86" s="38"/>
      <c r="D86" s="38"/>
      <c r="E86" s="38"/>
      <c r="F86" s="38"/>
      <c r="G86" s="38"/>
      <c r="H86" s="38"/>
      <c r="I86" s="144"/>
      <c r="J86" s="38"/>
      <c r="K86" s="38"/>
      <c r="L86" s="42"/>
    </row>
    <row r="87" s="10" customFormat="1" ht="29.28" customHeight="1">
      <c r="B87" s="192"/>
      <c r="C87" s="193" t="s">
        <v>185</v>
      </c>
      <c r="D87" s="194" t="s">
        <v>60</v>
      </c>
      <c r="E87" s="194" t="s">
        <v>56</v>
      </c>
      <c r="F87" s="194" t="s">
        <v>57</v>
      </c>
      <c r="G87" s="194" t="s">
        <v>186</v>
      </c>
      <c r="H87" s="194" t="s">
        <v>187</v>
      </c>
      <c r="I87" s="195" t="s">
        <v>188</v>
      </c>
      <c r="J87" s="194" t="s">
        <v>176</v>
      </c>
      <c r="K87" s="196" t="s">
        <v>189</v>
      </c>
      <c r="L87" s="197"/>
      <c r="M87" s="90" t="s">
        <v>30</v>
      </c>
      <c r="N87" s="91" t="s">
        <v>45</v>
      </c>
      <c r="O87" s="91" t="s">
        <v>190</v>
      </c>
      <c r="P87" s="91" t="s">
        <v>191</v>
      </c>
      <c r="Q87" s="91" t="s">
        <v>192</v>
      </c>
      <c r="R87" s="91" t="s">
        <v>193</v>
      </c>
      <c r="S87" s="91" t="s">
        <v>194</v>
      </c>
      <c r="T87" s="92" t="s">
        <v>195</v>
      </c>
    </row>
    <row r="88" s="1" customFormat="1" ht="22.8" customHeight="1">
      <c r="B88" s="37"/>
      <c r="C88" s="97" t="s">
        <v>196</v>
      </c>
      <c r="D88" s="38"/>
      <c r="E88" s="38"/>
      <c r="F88" s="38"/>
      <c r="G88" s="38"/>
      <c r="H88" s="38"/>
      <c r="I88" s="144"/>
      <c r="J88" s="198">
        <f>BK88</f>
        <v>0</v>
      </c>
      <c r="K88" s="38"/>
      <c r="L88" s="42"/>
      <c r="M88" s="93"/>
      <c r="N88" s="94"/>
      <c r="O88" s="94"/>
      <c r="P88" s="199">
        <f>P89</f>
        <v>0</v>
      </c>
      <c r="Q88" s="94"/>
      <c r="R88" s="199">
        <f>R89</f>
        <v>0.54146399999999995</v>
      </c>
      <c r="S88" s="94"/>
      <c r="T88" s="200">
        <f>T89</f>
        <v>0</v>
      </c>
      <c r="AT88" s="16" t="s">
        <v>74</v>
      </c>
      <c r="AU88" s="16" t="s">
        <v>177</v>
      </c>
      <c r="BK88" s="201">
        <f>BK89</f>
        <v>0</v>
      </c>
    </row>
    <row r="89" s="11" customFormat="1" ht="25.92" customHeight="1">
      <c r="B89" s="202"/>
      <c r="C89" s="203"/>
      <c r="D89" s="204" t="s">
        <v>74</v>
      </c>
      <c r="E89" s="205" t="s">
        <v>197</v>
      </c>
      <c r="F89" s="205" t="s">
        <v>198</v>
      </c>
      <c r="G89" s="203"/>
      <c r="H89" s="203"/>
      <c r="I89" s="206"/>
      <c r="J89" s="207">
        <f>BK89</f>
        <v>0</v>
      </c>
      <c r="K89" s="203"/>
      <c r="L89" s="208"/>
      <c r="M89" s="209"/>
      <c r="N89" s="210"/>
      <c r="O89" s="210"/>
      <c r="P89" s="211">
        <f>P90+P101</f>
        <v>0</v>
      </c>
      <c r="Q89" s="210"/>
      <c r="R89" s="211">
        <f>R90+R101</f>
        <v>0.54146399999999995</v>
      </c>
      <c r="S89" s="210"/>
      <c r="T89" s="212">
        <f>T90+T101</f>
        <v>0</v>
      </c>
      <c r="AR89" s="213" t="s">
        <v>83</v>
      </c>
      <c r="AT89" s="214" t="s">
        <v>74</v>
      </c>
      <c r="AU89" s="214" t="s">
        <v>75</v>
      </c>
      <c r="AY89" s="213" t="s">
        <v>199</v>
      </c>
      <c r="BK89" s="215">
        <f>BK90+BK101</f>
        <v>0</v>
      </c>
    </row>
    <row r="90" s="11" customFormat="1" ht="22.8" customHeight="1">
      <c r="B90" s="202"/>
      <c r="C90" s="203"/>
      <c r="D90" s="204" t="s">
        <v>74</v>
      </c>
      <c r="E90" s="216" t="s">
        <v>217</v>
      </c>
      <c r="F90" s="216" t="s">
        <v>218</v>
      </c>
      <c r="G90" s="203"/>
      <c r="H90" s="203"/>
      <c r="I90" s="206"/>
      <c r="J90" s="217">
        <f>BK90</f>
        <v>0</v>
      </c>
      <c r="K90" s="203"/>
      <c r="L90" s="208"/>
      <c r="M90" s="209"/>
      <c r="N90" s="210"/>
      <c r="O90" s="210"/>
      <c r="P90" s="211">
        <f>SUM(P91:P100)</f>
        <v>0</v>
      </c>
      <c r="Q90" s="210"/>
      <c r="R90" s="211">
        <f>SUM(R91:R100)</f>
        <v>0.54146399999999995</v>
      </c>
      <c r="S90" s="210"/>
      <c r="T90" s="212">
        <f>SUM(T91:T100)</f>
        <v>0</v>
      </c>
      <c r="AR90" s="213" t="s">
        <v>83</v>
      </c>
      <c r="AT90" s="214" t="s">
        <v>74</v>
      </c>
      <c r="AU90" s="214" t="s">
        <v>83</v>
      </c>
      <c r="AY90" s="213" t="s">
        <v>199</v>
      </c>
      <c r="BK90" s="215">
        <f>SUM(BK91:BK100)</f>
        <v>0</v>
      </c>
    </row>
    <row r="91" s="1" customFormat="1" ht="16.5" customHeight="1">
      <c r="B91" s="37"/>
      <c r="C91" s="218" t="s">
        <v>83</v>
      </c>
      <c r="D91" s="218" t="s">
        <v>201</v>
      </c>
      <c r="E91" s="219" t="s">
        <v>1115</v>
      </c>
      <c r="F91" s="220" t="s">
        <v>1116</v>
      </c>
      <c r="G91" s="221" t="s">
        <v>277</v>
      </c>
      <c r="H91" s="222">
        <v>3</v>
      </c>
      <c r="I91" s="223"/>
      <c r="J91" s="224">
        <f>ROUND(I91*H91,2)</f>
        <v>0</v>
      </c>
      <c r="K91" s="220" t="s">
        <v>205</v>
      </c>
      <c r="L91" s="42"/>
      <c r="M91" s="225" t="s">
        <v>30</v>
      </c>
      <c r="N91" s="226" t="s">
        <v>46</v>
      </c>
      <c r="O91" s="82"/>
      <c r="P91" s="227">
        <f>O91*H91</f>
        <v>0</v>
      </c>
      <c r="Q91" s="227">
        <v>0.17488799999999999</v>
      </c>
      <c r="R91" s="227">
        <f>Q91*H91</f>
        <v>0.52466400000000002</v>
      </c>
      <c r="S91" s="227">
        <v>0</v>
      </c>
      <c r="T91" s="228">
        <f>S91*H91</f>
        <v>0</v>
      </c>
      <c r="AR91" s="229" t="s">
        <v>206</v>
      </c>
      <c r="AT91" s="229" t="s">
        <v>201</v>
      </c>
      <c r="AU91" s="229" t="s">
        <v>85</v>
      </c>
      <c r="AY91" s="16" t="s">
        <v>199</v>
      </c>
      <c r="BE91" s="230">
        <f>IF(N91="základní",J91,0)</f>
        <v>0</v>
      </c>
      <c r="BF91" s="230">
        <f>IF(N91="snížená",J91,0)</f>
        <v>0</v>
      </c>
      <c r="BG91" s="230">
        <f>IF(N91="zákl. přenesená",J91,0)</f>
        <v>0</v>
      </c>
      <c r="BH91" s="230">
        <f>IF(N91="sníž. přenesená",J91,0)</f>
        <v>0</v>
      </c>
      <c r="BI91" s="230">
        <f>IF(N91="nulová",J91,0)</f>
        <v>0</v>
      </c>
      <c r="BJ91" s="16" t="s">
        <v>83</v>
      </c>
      <c r="BK91" s="230">
        <f>ROUND(I91*H91,2)</f>
        <v>0</v>
      </c>
      <c r="BL91" s="16" t="s">
        <v>206</v>
      </c>
      <c r="BM91" s="229" t="s">
        <v>1133</v>
      </c>
    </row>
    <row r="92" s="1" customFormat="1">
      <c r="B92" s="37"/>
      <c r="C92" s="38"/>
      <c r="D92" s="231" t="s">
        <v>208</v>
      </c>
      <c r="E92" s="38"/>
      <c r="F92" s="232" t="s">
        <v>1118</v>
      </c>
      <c r="G92" s="38"/>
      <c r="H92" s="38"/>
      <c r="I92" s="144"/>
      <c r="J92" s="38"/>
      <c r="K92" s="38"/>
      <c r="L92" s="42"/>
      <c r="M92" s="233"/>
      <c r="N92" s="82"/>
      <c r="O92" s="82"/>
      <c r="P92" s="82"/>
      <c r="Q92" s="82"/>
      <c r="R92" s="82"/>
      <c r="S92" s="82"/>
      <c r="T92" s="83"/>
      <c r="AT92" s="16" t="s">
        <v>208</v>
      </c>
      <c r="AU92" s="16" t="s">
        <v>85</v>
      </c>
    </row>
    <row r="93" s="1" customFormat="1">
      <c r="B93" s="37"/>
      <c r="C93" s="38"/>
      <c r="D93" s="231" t="s">
        <v>210</v>
      </c>
      <c r="E93" s="38"/>
      <c r="F93" s="234" t="s">
        <v>1119</v>
      </c>
      <c r="G93" s="38"/>
      <c r="H93" s="38"/>
      <c r="I93" s="144"/>
      <c r="J93" s="38"/>
      <c r="K93" s="38"/>
      <c r="L93" s="42"/>
      <c r="M93" s="233"/>
      <c r="N93" s="82"/>
      <c r="O93" s="82"/>
      <c r="P93" s="82"/>
      <c r="Q93" s="82"/>
      <c r="R93" s="82"/>
      <c r="S93" s="82"/>
      <c r="T93" s="83"/>
      <c r="AT93" s="16" t="s">
        <v>210</v>
      </c>
      <c r="AU93" s="16" t="s">
        <v>85</v>
      </c>
    </row>
    <row r="94" s="1" customFormat="1" ht="16.5" customHeight="1">
      <c r="B94" s="37"/>
      <c r="C94" s="263" t="s">
        <v>85</v>
      </c>
      <c r="D94" s="263" t="s">
        <v>774</v>
      </c>
      <c r="E94" s="264" t="s">
        <v>1120</v>
      </c>
      <c r="F94" s="265" t="s">
        <v>1121</v>
      </c>
      <c r="G94" s="266" t="s">
        <v>277</v>
      </c>
      <c r="H94" s="267">
        <v>3</v>
      </c>
      <c r="I94" s="268"/>
      <c r="J94" s="269">
        <f>ROUND(I94*H94,2)</f>
        <v>0</v>
      </c>
      <c r="K94" s="265" t="s">
        <v>205</v>
      </c>
      <c r="L94" s="270"/>
      <c r="M94" s="271" t="s">
        <v>30</v>
      </c>
      <c r="N94" s="272" t="s">
        <v>46</v>
      </c>
      <c r="O94" s="82"/>
      <c r="P94" s="227">
        <f>O94*H94</f>
        <v>0</v>
      </c>
      <c r="Q94" s="227">
        <v>0.0028</v>
      </c>
      <c r="R94" s="227">
        <f>Q94*H94</f>
        <v>0.0083999999999999995</v>
      </c>
      <c r="S94" s="227">
        <v>0</v>
      </c>
      <c r="T94" s="228">
        <f>S94*H94</f>
        <v>0</v>
      </c>
      <c r="AR94" s="229" t="s">
        <v>263</v>
      </c>
      <c r="AT94" s="229" t="s">
        <v>774</v>
      </c>
      <c r="AU94" s="229" t="s">
        <v>85</v>
      </c>
      <c r="AY94" s="16" t="s">
        <v>199</v>
      </c>
      <c r="BE94" s="230">
        <f>IF(N94="základní",J94,0)</f>
        <v>0</v>
      </c>
      <c r="BF94" s="230">
        <f>IF(N94="snížená",J94,0)</f>
        <v>0</v>
      </c>
      <c r="BG94" s="230">
        <f>IF(N94="zákl. přenesená",J94,0)</f>
        <v>0</v>
      </c>
      <c r="BH94" s="230">
        <f>IF(N94="sníž. přenesená",J94,0)</f>
        <v>0</v>
      </c>
      <c r="BI94" s="230">
        <f>IF(N94="nulová",J94,0)</f>
        <v>0</v>
      </c>
      <c r="BJ94" s="16" t="s">
        <v>83</v>
      </c>
      <c r="BK94" s="230">
        <f>ROUND(I94*H94,2)</f>
        <v>0</v>
      </c>
      <c r="BL94" s="16" t="s">
        <v>206</v>
      </c>
      <c r="BM94" s="229" t="s">
        <v>1134</v>
      </c>
    </row>
    <row r="95" s="1" customFormat="1">
      <c r="B95" s="37"/>
      <c r="C95" s="38"/>
      <c r="D95" s="231" t="s">
        <v>208</v>
      </c>
      <c r="E95" s="38"/>
      <c r="F95" s="232" t="s">
        <v>1121</v>
      </c>
      <c r="G95" s="38"/>
      <c r="H95" s="38"/>
      <c r="I95" s="144"/>
      <c r="J95" s="38"/>
      <c r="K95" s="38"/>
      <c r="L95" s="42"/>
      <c r="M95" s="233"/>
      <c r="N95" s="82"/>
      <c r="O95" s="82"/>
      <c r="P95" s="82"/>
      <c r="Q95" s="82"/>
      <c r="R95" s="82"/>
      <c r="S95" s="82"/>
      <c r="T95" s="83"/>
      <c r="AT95" s="16" t="s">
        <v>208</v>
      </c>
      <c r="AU95" s="16" t="s">
        <v>85</v>
      </c>
    </row>
    <row r="96" s="1" customFormat="1" ht="16.5" customHeight="1">
      <c r="B96" s="37"/>
      <c r="C96" s="218" t="s">
        <v>217</v>
      </c>
      <c r="D96" s="218" t="s">
        <v>201</v>
      </c>
      <c r="E96" s="219" t="s">
        <v>1123</v>
      </c>
      <c r="F96" s="220" t="s">
        <v>1124</v>
      </c>
      <c r="G96" s="221" t="s">
        <v>229</v>
      </c>
      <c r="H96" s="222">
        <v>7</v>
      </c>
      <c r="I96" s="223"/>
      <c r="J96" s="224">
        <f>ROUND(I96*H96,2)</f>
        <v>0</v>
      </c>
      <c r="K96" s="220" t="s">
        <v>205</v>
      </c>
      <c r="L96" s="42"/>
      <c r="M96" s="225" t="s">
        <v>30</v>
      </c>
      <c r="N96" s="226" t="s">
        <v>46</v>
      </c>
      <c r="O96" s="82"/>
      <c r="P96" s="227">
        <f>O96*H96</f>
        <v>0</v>
      </c>
      <c r="Q96" s="227">
        <v>0</v>
      </c>
      <c r="R96" s="227">
        <f>Q96*H96</f>
        <v>0</v>
      </c>
      <c r="S96" s="227">
        <v>0</v>
      </c>
      <c r="T96" s="228">
        <f>S96*H96</f>
        <v>0</v>
      </c>
      <c r="AR96" s="229" t="s">
        <v>206</v>
      </c>
      <c r="AT96" s="229" t="s">
        <v>201</v>
      </c>
      <c r="AU96" s="229" t="s">
        <v>85</v>
      </c>
      <c r="AY96" s="16" t="s">
        <v>199</v>
      </c>
      <c r="BE96" s="230">
        <f>IF(N96="základní",J96,0)</f>
        <v>0</v>
      </c>
      <c r="BF96" s="230">
        <f>IF(N96="snížená",J96,0)</f>
        <v>0</v>
      </c>
      <c r="BG96" s="230">
        <f>IF(N96="zákl. přenesená",J96,0)</f>
        <v>0</v>
      </c>
      <c r="BH96" s="230">
        <f>IF(N96="sníž. přenesená",J96,0)</f>
        <v>0</v>
      </c>
      <c r="BI96" s="230">
        <f>IF(N96="nulová",J96,0)</f>
        <v>0</v>
      </c>
      <c r="BJ96" s="16" t="s">
        <v>83</v>
      </c>
      <c r="BK96" s="230">
        <f>ROUND(I96*H96,2)</f>
        <v>0</v>
      </c>
      <c r="BL96" s="16" t="s">
        <v>206</v>
      </c>
      <c r="BM96" s="229" t="s">
        <v>1135</v>
      </c>
    </row>
    <row r="97" s="1" customFormat="1">
      <c r="B97" s="37"/>
      <c r="C97" s="38"/>
      <c r="D97" s="231" t="s">
        <v>208</v>
      </c>
      <c r="E97" s="38"/>
      <c r="F97" s="232" t="s">
        <v>1126</v>
      </c>
      <c r="G97" s="38"/>
      <c r="H97" s="38"/>
      <c r="I97" s="144"/>
      <c r="J97" s="38"/>
      <c r="K97" s="38"/>
      <c r="L97" s="42"/>
      <c r="M97" s="233"/>
      <c r="N97" s="82"/>
      <c r="O97" s="82"/>
      <c r="P97" s="82"/>
      <c r="Q97" s="82"/>
      <c r="R97" s="82"/>
      <c r="S97" s="82"/>
      <c r="T97" s="83"/>
      <c r="AT97" s="16" t="s">
        <v>208</v>
      </c>
      <c r="AU97" s="16" t="s">
        <v>85</v>
      </c>
    </row>
    <row r="98" s="1" customFormat="1">
      <c r="B98" s="37"/>
      <c r="C98" s="38"/>
      <c r="D98" s="231" t="s">
        <v>210</v>
      </c>
      <c r="E98" s="38"/>
      <c r="F98" s="234" t="s">
        <v>1127</v>
      </c>
      <c r="G98" s="38"/>
      <c r="H98" s="38"/>
      <c r="I98" s="144"/>
      <c r="J98" s="38"/>
      <c r="K98" s="38"/>
      <c r="L98" s="42"/>
      <c r="M98" s="233"/>
      <c r="N98" s="82"/>
      <c r="O98" s="82"/>
      <c r="P98" s="82"/>
      <c r="Q98" s="82"/>
      <c r="R98" s="82"/>
      <c r="S98" s="82"/>
      <c r="T98" s="83"/>
      <c r="AT98" s="16" t="s">
        <v>210</v>
      </c>
      <c r="AU98" s="16" t="s">
        <v>85</v>
      </c>
    </row>
    <row r="99" s="1" customFormat="1" ht="16.5" customHeight="1">
      <c r="B99" s="37"/>
      <c r="C99" s="263" t="s">
        <v>206</v>
      </c>
      <c r="D99" s="263" t="s">
        <v>774</v>
      </c>
      <c r="E99" s="264" t="s">
        <v>1128</v>
      </c>
      <c r="F99" s="265" t="s">
        <v>1129</v>
      </c>
      <c r="G99" s="266" t="s">
        <v>229</v>
      </c>
      <c r="H99" s="267">
        <v>7</v>
      </c>
      <c r="I99" s="268"/>
      <c r="J99" s="269">
        <f>ROUND(I99*H99,2)</f>
        <v>0</v>
      </c>
      <c r="K99" s="265" t="s">
        <v>205</v>
      </c>
      <c r="L99" s="270"/>
      <c r="M99" s="271" t="s">
        <v>30</v>
      </c>
      <c r="N99" s="272" t="s">
        <v>46</v>
      </c>
      <c r="O99" s="82"/>
      <c r="P99" s="227">
        <f>O99*H99</f>
        <v>0</v>
      </c>
      <c r="Q99" s="227">
        <v>0.0011999999999999999</v>
      </c>
      <c r="R99" s="227">
        <f>Q99*H99</f>
        <v>0.0083999999999999995</v>
      </c>
      <c r="S99" s="227">
        <v>0</v>
      </c>
      <c r="T99" s="228">
        <f>S99*H99</f>
        <v>0</v>
      </c>
      <c r="AR99" s="229" t="s">
        <v>263</v>
      </c>
      <c r="AT99" s="229" t="s">
        <v>774</v>
      </c>
      <c r="AU99" s="229" t="s">
        <v>85</v>
      </c>
      <c r="AY99" s="16" t="s">
        <v>199</v>
      </c>
      <c r="BE99" s="230">
        <f>IF(N99="základní",J99,0)</f>
        <v>0</v>
      </c>
      <c r="BF99" s="230">
        <f>IF(N99="snížená",J99,0)</f>
        <v>0</v>
      </c>
      <c r="BG99" s="230">
        <f>IF(N99="zákl. přenesená",J99,0)</f>
        <v>0</v>
      </c>
      <c r="BH99" s="230">
        <f>IF(N99="sníž. přenesená",J99,0)</f>
        <v>0</v>
      </c>
      <c r="BI99" s="230">
        <f>IF(N99="nulová",J99,0)</f>
        <v>0</v>
      </c>
      <c r="BJ99" s="16" t="s">
        <v>83</v>
      </c>
      <c r="BK99" s="230">
        <f>ROUND(I99*H99,2)</f>
        <v>0</v>
      </c>
      <c r="BL99" s="16" t="s">
        <v>206</v>
      </c>
      <c r="BM99" s="229" t="s">
        <v>1136</v>
      </c>
    </row>
    <row r="100" s="1" customFormat="1">
      <c r="B100" s="37"/>
      <c r="C100" s="38"/>
      <c r="D100" s="231" t="s">
        <v>208</v>
      </c>
      <c r="E100" s="38"/>
      <c r="F100" s="232" t="s">
        <v>1129</v>
      </c>
      <c r="G100" s="38"/>
      <c r="H100" s="38"/>
      <c r="I100" s="144"/>
      <c r="J100" s="38"/>
      <c r="K100" s="38"/>
      <c r="L100" s="42"/>
      <c r="M100" s="233"/>
      <c r="N100" s="82"/>
      <c r="O100" s="82"/>
      <c r="P100" s="82"/>
      <c r="Q100" s="82"/>
      <c r="R100" s="82"/>
      <c r="S100" s="82"/>
      <c r="T100" s="83"/>
      <c r="AT100" s="16" t="s">
        <v>208</v>
      </c>
      <c r="AU100" s="16" t="s">
        <v>85</v>
      </c>
    </row>
    <row r="101" s="11" customFormat="1" ht="22.8" customHeight="1">
      <c r="B101" s="202"/>
      <c r="C101" s="203"/>
      <c r="D101" s="204" t="s">
        <v>74</v>
      </c>
      <c r="E101" s="216" t="s">
        <v>261</v>
      </c>
      <c r="F101" s="216" t="s">
        <v>262</v>
      </c>
      <c r="G101" s="203"/>
      <c r="H101" s="203"/>
      <c r="I101" s="206"/>
      <c r="J101" s="217">
        <f>BK101</f>
        <v>0</v>
      </c>
      <c r="K101" s="203"/>
      <c r="L101" s="208"/>
      <c r="M101" s="209"/>
      <c r="N101" s="210"/>
      <c r="O101" s="210"/>
      <c r="P101" s="211">
        <f>SUM(P102:P104)</f>
        <v>0</v>
      </c>
      <c r="Q101" s="210"/>
      <c r="R101" s="211">
        <f>SUM(R102:R104)</f>
        <v>0</v>
      </c>
      <c r="S101" s="210"/>
      <c r="T101" s="212">
        <f>SUM(T102:T104)</f>
        <v>0</v>
      </c>
      <c r="AR101" s="213" t="s">
        <v>83</v>
      </c>
      <c r="AT101" s="214" t="s">
        <v>74</v>
      </c>
      <c r="AU101" s="214" t="s">
        <v>83</v>
      </c>
      <c r="AY101" s="213" t="s">
        <v>199</v>
      </c>
      <c r="BK101" s="215">
        <f>SUM(BK102:BK104)</f>
        <v>0</v>
      </c>
    </row>
    <row r="102" s="1" customFormat="1" ht="16.5" customHeight="1">
      <c r="B102" s="37"/>
      <c r="C102" s="218" t="s">
        <v>242</v>
      </c>
      <c r="D102" s="218" t="s">
        <v>201</v>
      </c>
      <c r="E102" s="219" t="s">
        <v>1061</v>
      </c>
      <c r="F102" s="220" t="s">
        <v>1062</v>
      </c>
      <c r="G102" s="221" t="s">
        <v>236</v>
      </c>
      <c r="H102" s="222">
        <v>0.54100000000000004</v>
      </c>
      <c r="I102" s="223"/>
      <c r="J102" s="224">
        <f>ROUND(I102*H102,2)</f>
        <v>0</v>
      </c>
      <c r="K102" s="220" t="s">
        <v>205</v>
      </c>
      <c r="L102" s="42"/>
      <c r="M102" s="225" t="s">
        <v>30</v>
      </c>
      <c r="N102" s="226" t="s">
        <v>46</v>
      </c>
      <c r="O102" s="82"/>
      <c r="P102" s="227">
        <f>O102*H102</f>
        <v>0</v>
      </c>
      <c r="Q102" s="227">
        <v>0</v>
      </c>
      <c r="R102" s="227">
        <f>Q102*H102</f>
        <v>0</v>
      </c>
      <c r="S102" s="227">
        <v>0</v>
      </c>
      <c r="T102" s="228">
        <f>S102*H102</f>
        <v>0</v>
      </c>
      <c r="AR102" s="229" t="s">
        <v>206</v>
      </c>
      <c r="AT102" s="229" t="s">
        <v>201</v>
      </c>
      <c r="AU102" s="229" t="s">
        <v>85</v>
      </c>
      <c r="AY102" s="16" t="s">
        <v>199</v>
      </c>
      <c r="BE102" s="230">
        <f>IF(N102="základní",J102,0)</f>
        <v>0</v>
      </c>
      <c r="BF102" s="230">
        <f>IF(N102="snížená",J102,0)</f>
        <v>0</v>
      </c>
      <c r="BG102" s="230">
        <f>IF(N102="zákl. přenesená",J102,0)</f>
        <v>0</v>
      </c>
      <c r="BH102" s="230">
        <f>IF(N102="sníž. přenesená",J102,0)</f>
        <v>0</v>
      </c>
      <c r="BI102" s="230">
        <f>IF(N102="nulová",J102,0)</f>
        <v>0</v>
      </c>
      <c r="BJ102" s="16" t="s">
        <v>83</v>
      </c>
      <c r="BK102" s="230">
        <f>ROUND(I102*H102,2)</f>
        <v>0</v>
      </c>
      <c r="BL102" s="16" t="s">
        <v>206</v>
      </c>
      <c r="BM102" s="229" t="s">
        <v>1137</v>
      </c>
    </row>
    <row r="103" s="1" customFormat="1">
      <c r="B103" s="37"/>
      <c r="C103" s="38"/>
      <c r="D103" s="231" t="s">
        <v>208</v>
      </c>
      <c r="E103" s="38"/>
      <c r="F103" s="232" t="s">
        <v>1064</v>
      </c>
      <c r="G103" s="38"/>
      <c r="H103" s="38"/>
      <c r="I103" s="144"/>
      <c r="J103" s="38"/>
      <c r="K103" s="38"/>
      <c r="L103" s="42"/>
      <c r="M103" s="233"/>
      <c r="N103" s="82"/>
      <c r="O103" s="82"/>
      <c r="P103" s="82"/>
      <c r="Q103" s="82"/>
      <c r="R103" s="82"/>
      <c r="S103" s="82"/>
      <c r="T103" s="83"/>
      <c r="AT103" s="16" t="s">
        <v>208</v>
      </c>
      <c r="AU103" s="16" t="s">
        <v>85</v>
      </c>
    </row>
    <row r="104" s="1" customFormat="1">
      <c r="B104" s="37"/>
      <c r="C104" s="38"/>
      <c r="D104" s="231" t="s">
        <v>210</v>
      </c>
      <c r="E104" s="38"/>
      <c r="F104" s="234" t="s">
        <v>1065</v>
      </c>
      <c r="G104" s="38"/>
      <c r="H104" s="38"/>
      <c r="I104" s="144"/>
      <c r="J104" s="38"/>
      <c r="K104" s="38"/>
      <c r="L104" s="42"/>
      <c r="M104" s="260"/>
      <c r="N104" s="261"/>
      <c r="O104" s="261"/>
      <c r="P104" s="261"/>
      <c r="Q104" s="261"/>
      <c r="R104" s="261"/>
      <c r="S104" s="261"/>
      <c r="T104" s="262"/>
      <c r="AT104" s="16" t="s">
        <v>210</v>
      </c>
      <c r="AU104" s="16" t="s">
        <v>85</v>
      </c>
    </row>
    <row r="105" s="1" customFormat="1" ht="6.96" customHeight="1">
      <c r="B105" s="57"/>
      <c r="C105" s="58"/>
      <c r="D105" s="58"/>
      <c r="E105" s="58"/>
      <c r="F105" s="58"/>
      <c r="G105" s="58"/>
      <c r="H105" s="58"/>
      <c r="I105" s="169"/>
      <c r="J105" s="58"/>
      <c r="K105" s="58"/>
      <c r="L105" s="42"/>
    </row>
  </sheetData>
  <sheetProtection sheet="1" autoFilter="0" formatColumns="0" formatRows="0" objects="1" scenarios="1" spinCount="100000" saltValue="zH1YulmJaPXDqSOGDs0fWs9EdFfccn7AwmfTtaL5FOnlnAfqAvZBGlVVYPrNRl2H5RDm4clftN5/KkISNRxvpA==" hashValue="dHbAZcgixtvANNSK0MBLYoYGiTt7lE8hCaSggYKDJRVVjKJ99x+XFzeq3iEMzoGXG3jMDnxYOSCmZnyFlX0SqQ==" algorithmName="SHA-512" password="CC35"/>
  <autoFilter ref="C87:K104"/>
  <mergeCells count="12">
    <mergeCell ref="E7:H7"/>
    <mergeCell ref="E9:H9"/>
    <mergeCell ref="E11:H11"/>
    <mergeCell ref="E20:H20"/>
    <mergeCell ref="E29:H29"/>
    <mergeCell ref="E50:H50"/>
    <mergeCell ref="E52:H52"/>
    <mergeCell ref="E54:H54"/>
    <mergeCell ref="E76:H76"/>
    <mergeCell ref="E78:H78"/>
    <mergeCell ref="E80:H80"/>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Kukla Petr, Ing.</dc:creator>
  <cp:lastModifiedBy>Kukla Petr, Ing.</cp:lastModifiedBy>
  <dcterms:created xsi:type="dcterms:W3CDTF">2019-11-21T09:06:33Z</dcterms:created>
  <dcterms:modified xsi:type="dcterms:W3CDTF">2019-11-21T09:07:09Z</dcterms:modified>
</cp:coreProperties>
</file>