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Demolice tribuny" sheetId="2" r:id="rId2"/>
    <sheet name="02 - Demolice zděné vestavby" sheetId="3" r:id="rId3"/>
    <sheet name="05 - Vedlejší a ostatní n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Print_Titles" localSheetId="0">'Rekapitulace stavby'!$52:$52</definedName>
    <definedName name="_xlnm._FilterDatabase" localSheetId="1" hidden="1">'01 - Demolice tribuny'!$C$87:$K$266</definedName>
    <definedName name="_xlnm.Print_Area" localSheetId="1">'01 - Demolice tribuny'!$C$4:$J$39,'01 - Demolice tribuny'!$C$45:$J$69,'01 - Demolice tribuny'!$C$75:$K$266</definedName>
    <definedName name="_xlnm.Print_Titles" localSheetId="1">'01 - Demolice tribuny'!$87:$87</definedName>
    <definedName name="_xlnm._FilterDatabase" localSheetId="2" hidden="1">'02 - Demolice zděné vestavby'!$C$82:$K$140</definedName>
    <definedName name="_xlnm.Print_Area" localSheetId="2">'02 - Demolice zděné vestavby'!$C$4:$J$39,'02 - Demolice zděné vestavby'!$C$45:$J$64,'02 - Demolice zděné vestavby'!$C$70:$K$140</definedName>
    <definedName name="_xlnm.Print_Titles" localSheetId="2">'02 - Demolice zděné vestavby'!$82:$82</definedName>
    <definedName name="_xlnm._FilterDatabase" localSheetId="3" hidden="1">'05 - Vedlejší a ostatní n...'!$C$82:$K$95</definedName>
    <definedName name="_xlnm.Print_Area" localSheetId="3">'05 - Vedlejší a ostatní n...'!$C$4:$J$39,'05 - Vedlejší a ostatní n...'!$C$45:$J$64,'05 - Vedlejší a ostatní n...'!$C$70:$K$95</definedName>
    <definedName name="_xlnm.Print_Titles" localSheetId="3">'05 - Vedlejší a ostatní n...'!$82:$82</definedName>
    <definedName name="_xlnm.Print_Area" localSheetId="4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4" r="J37"/>
  <c r="J36"/>
  <c i="1" r="AY57"/>
  <c i="4" r="J35"/>
  <c i="1" r="AX57"/>
  <c i="4" r="BI94"/>
  <c r="BH94"/>
  <c r="BG94"/>
  <c r="BF94"/>
  <c r="T94"/>
  <c r="T93"/>
  <c r="R94"/>
  <c r="R93"/>
  <c r="P94"/>
  <c r="P93"/>
  <c r="BK94"/>
  <c r="BK93"/>
  <c r="J93"/>
  <c r="J94"/>
  <c r="BE94"/>
  <c r="J63"/>
  <c r="BI91"/>
  <c r="BH91"/>
  <c r="BG91"/>
  <c r="BF91"/>
  <c r="T91"/>
  <c r="T90"/>
  <c r="R91"/>
  <c r="R90"/>
  <c r="P91"/>
  <c r="P90"/>
  <c r="BK91"/>
  <c r="BK90"/>
  <c r="J90"/>
  <c r="J91"/>
  <c r="BE91"/>
  <c r="J62"/>
  <c r="BI88"/>
  <c r="BH88"/>
  <c r="BG88"/>
  <c r="BF88"/>
  <c r="T88"/>
  <c r="R88"/>
  <c r="P88"/>
  <c r="BK88"/>
  <c r="J88"/>
  <c r="BE88"/>
  <c r="BI86"/>
  <c r="F37"/>
  <c i="1" r="BD57"/>
  <c i="4" r="BH86"/>
  <c r="F36"/>
  <c i="1" r="BC57"/>
  <c i="4" r="BG86"/>
  <c r="F35"/>
  <c i="1" r="BB57"/>
  <c i="4" r="BF86"/>
  <c r="J34"/>
  <c i="1" r="AW57"/>
  <c i="4" r="F34"/>
  <c i="1" r="BA57"/>
  <c i="4" r="T86"/>
  <c r="T85"/>
  <c r="T84"/>
  <c r="T83"/>
  <c r="R86"/>
  <c r="R85"/>
  <c r="R84"/>
  <c r="R83"/>
  <c r="P86"/>
  <c r="P85"/>
  <c r="P84"/>
  <c r="P83"/>
  <c i="1" r="AU57"/>
  <c i="4" r="BK86"/>
  <c r="BK85"/>
  <c r="J85"/>
  <c r="BK84"/>
  <c r="J84"/>
  <c r="BK83"/>
  <c r="J83"/>
  <c r="J59"/>
  <c r="J30"/>
  <c i="1" r="AG57"/>
  <c i="4" r="J86"/>
  <c r="BE86"/>
  <c r="J33"/>
  <c i="1" r="AV57"/>
  <c i="4" r="F33"/>
  <c i="1" r="AZ57"/>
  <c i="4" r="J61"/>
  <c r="J60"/>
  <c r="J79"/>
  <c r="F79"/>
  <c r="F77"/>
  <c r="E75"/>
  <c r="J54"/>
  <c r="F54"/>
  <c r="F52"/>
  <c r="E50"/>
  <c r="J39"/>
  <c r="J24"/>
  <c r="E24"/>
  <c r="J80"/>
  <c r="J55"/>
  <c r="J23"/>
  <c r="J18"/>
  <c r="E18"/>
  <c r="F80"/>
  <c r="F55"/>
  <c r="J17"/>
  <c r="J12"/>
  <c r="J77"/>
  <c r="J52"/>
  <c r="E7"/>
  <c r="E73"/>
  <c r="E48"/>
  <c i="3" r="J37"/>
  <c r="J36"/>
  <c i="1" r="AY56"/>
  <c i="3" r="J35"/>
  <c i="1" r="AX56"/>
  <c i="3" r="BI136"/>
  <c r="BH136"/>
  <c r="BG136"/>
  <c r="BF136"/>
  <c r="T136"/>
  <c r="R136"/>
  <c r="P136"/>
  <c r="BK136"/>
  <c r="J136"/>
  <c r="BE136"/>
  <c r="BI131"/>
  <c r="BH131"/>
  <c r="BG131"/>
  <c r="BF131"/>
  <c r="T131"/>
  <c r="R131"/>
  <c r="P131"/>
  <c r="BK131"/>
  <c r="J131"/>
  <c r="BE131"/>
  <c r="BI126"/>
  <c r="BH126"/>
  <c r="BG126"/>
  <c r="BF126"/>
  <c r="T126"/>
  <c r="R126"/>
  <c r="P126"/>
  <c r="BK126"/>
  <c r="J126"/>
  <c r="BE126"/>
  <c r="BI120"/>
  <c r="BH120"/>
  <c r="BG120"/>
  <c r="BF120"/>
  <c r="T120"/>
  <c r="R120"/>
  <c r="P120"/>
  <c r="BK120"/>
  <c r="J120"/>
  <c r="BE120"/>
  <c r="BI114"/>
  <c r="BH114"/>
  <c r="BG114"/>
  <c r="BF114"/>
  <c r="T114"/>
  <c r="T113"/>
  <c r="R114"/>
  <c r="R113"/>
  <c r="P114"/>
  <c r="P113"/>
  <c r="BK114"/>
  <c r="BK113"/>
  <c r="J113"/>
  <c r="J114"/>
  <c r="BE114"/>
  <c r="J63"/>
  <c r="BI107"/>
  <c r="BH107"/>
  <c r="BG107"/>
  <c r="BF107"/>
  <c r="T107"/>
  <c r="R107"/>
  <c r="P107"/>
  <c r="BK107"/>
  <c r="J107"/>
  <c r="BE107"/>
  <c r="BI97"/>
  <c r="BH97"/>
  <c r="BG97"/>
  <c r="BF97"/>
  <c r="T97"/>
  <c r="R97"/>
  <c r="P97"/>
  <c r="BK97"/>
  <c r="J97"/>
  <c r="BE97"/>
  <c r="BI92"/>
  <c r="BH92"/>
  <c r="BG92"/>
  <c r="BF92"/>
  <c r="T92"/>
  <c r="T91"/>
  <c r="R92"/>
  <c r="R91"/>
  <c r="P92"/>
  <c r="P91"/>
  <c r="BK92"/>
  <c r="BK91"/>
  <c r="J91"/>
  <c r="J92"/>
  <c r="BE92"/>
  <c r="J62"/>
  <c r="BI86"/>
  <c r="F37"/>
  <c i="1" r="BD56"/>
  <c i="3" r="BH86"/>
  <c r="F36"/>
  <c i="1" r="BC56"/>
  <c i="3" r="BG86"/>
  <c r="F35"/>
  <c i="1" r="BB56"/>
  <c i="3" r="BF86"/>
  <c r="J34"/>
  <c i="1" r="AW56"/>
  <c i="3" r="F34"/>
  <c i="1" r="BA56"/>
  <c i="3" r="T86"/>
  <c r="T85"/>
  <c r="T84"/>
  <c r="T83"/>
  <c r="R86"/>
  <c r="R85"/>
  <c r="R84"/>
  <c r="R83"/>
  <c r="P86"/>
  <c r="P85"/>
  <c r="P84"/>
  <c r="P83"/>
  <c i="1" r="AU56"/>
  <c i="3" r="BK86"/>
  <c r="BK85"/>
  <c r="J85"/>
  <c r="BK84"/>
  <c r="J84"/>
  <c r="BK83"/>
  <c r="J83"/>
  <c r="J59"/>
  <c r="J30"/>
  <c i="1" r="AG56"/>
  <c i="3" r="J86"/>
  <c r="BE86"/>
  <c r="J33"/>
  <c i="1" r="AV56"/>
  <c i="3" r="F33"/>
  <c i="1" r="AZ56"/>
  <c i="3" r="J61"/>
  <c r="J60"/>
  <c r="J79"/>
  <c r="F79"/>
  <c r="F77"/>
  <c r="E75"/>
  <c r="J54"/>
  <c r="F54"/>
  <c r="F52"/>
  <c r="E50"/>
  <c r="J39"/>
  <c r="J24"/>
  <c r="E24"/>
  <c r="J80"/>
  <c r="J55"/>
  <c r="J23"/>
  <c r="J18"/>
  <c r="E18"/>
  <c r="F80"/>
  <c r="F55"/>
  <c r="J17"/>
  <c r="J12"/>
  <c r="J77"/>
  <c r="J52"/>
  <c r="E7"/>
  <c r="E73"/>
  <c r="E48"/>
  <c i="2" r="J37"/>
  <c r="J36"/>
  <c i="1" r="AY55"/>
  <c i="2" r="J35"/>
  <c i="1" r="AX55"/>
  <c i="2" r="BI259"/>
  <c r="BH259"/>
  <c r="BG259"/>
  <c r="BF259"/>
  <c r="T259"/>
  <c r="R259"/>
  <c r="P259"/>
  <c r="BK259"/>
  <c r="J259"/>
  <c r="BE259"/>
  <c r="BI255"/>
  <c r="BH255"/>
  <c r="BG255"/>
  <c r="BF255"/>
  <c r="T255"/>
  <c r="R255"/>
  <c r="P255"/>
  <c r="BK255"/>
  <c r="J255"/>
  <c r="BE255"/>
  <c r="BI251"/>
  <c r="BH251"/>
  <c r="BG251"/>
  <c r="BF251"/>
  <c r="T251"/>
  <c r="T250"/>
  <c r="R251"/>
  <c r="R250"/>
  <c r="P251"/>
  <c r="P250"/>
  <c r="BK251"/>
  <c r="BK250"/>
  <c r="J250"/>
  <c r="J251"/>
  <c r="BE251"/>
  <c r="J68"/>
  <c r="BI246"/>
  <c r="BH246"/>
  <c r="BG246"/>
  <c r="BF246"/>
  <c r="T246"/>
  <c r="R246"/>
  <c r="P246"/>
  <c r="BK246"/>
  <c r="J246"/>
  <c r="BE246"/>
  <c r="BI242"/>
  <c r="BH242"/>
  <c r="BG242"/>
  <c r="BF242"/>
  <c r="T242"/>
  <c r="T241"/>
  <c r="R242"/>
  <c r="R241"/>
  <c r="P242"/>
  <c r="P241"/>
  <c r="BK242"/>
  <c r="BK241"/>
  <c r="J241"/>
  <c r="J242"/>
  <c r="BE242"/>
  <c r="J67"/>
  <c r="BI237"/>
  <c r="BH237"/>
  <c r="BG237"/>
  <c r="BF237"/>
  <c r="T237"/>
  <c r="R237"/>
  <c r="P237"/>
  <c r="BK237"/>
  <c r="J237"/>
  <c r="BE237"/>
  <c r="BI235"/>
  <c r="BH235"/>
  <c r="BG235"/>
  <c r="BF235"/>
  <c r="T235"/>
  <c r="R235"/>
  <c r="P235"/>
  <c r="BK235"/>
  <c r="J235"/>
  <c r="BE235"/>
  <c r="BI231"/>
  <c r="BH231"/>
  <c r="BG231"/>
  <c r="BF231"/>
  <c r="T231"/>
  <c r="R231"/>
  <c r="P231"/>
  <c r="BK231"/>
  <c r="J231"/>
  <c r="BE231"/>
  <c r="BI227"/>
  <c r="BH227"/>
  <c r="BG227"/>
  <c r="BF227"/>
  <c r="T227"/>
  <c r="R227"/>
  <c r="P227"/>
  <c r="BK227"/>
  <c r="J227"/>
  <c r="BE227"/>
  <c r="BI223"/>
  <c r="BH223"/>
  <c r="BG223"/>
  <c r="BF223"/>
  <c r="T223"/>
  <c r="R223"/>
  <c r="P223"/>
  <c r="BK223"/>
  <c r="J223"/>
  <c r="BE223"/>
  <c r="BI218"/>
  <c r="BH218"/>
  <c r="BG218"/>
  <c r="BF218"/>
  <c r="T218"/>
  <c r="T217"/>
  <c r="T216"/>
  <c r="R218"/>
  <c r="R217"/>
  <c r="R216"/>
  <c r="P218"/>
  <c r="P217"/>
  <c r="P216"/>
  <c r="BK218"/>
  <c r="BK217"/>
  <c r="J217"/>
  <c r="BK216"/>
  <c r="J216"/>
  <c r="J218"/>
  <c r="BE218"/>
  <c r="J66"/>
  <c r="J65"/>
  <c r="BI214"/>
  <c r="BH214"/>
  <c r="BG214"/>
  <c r="BF214"/>
  <c r="T214"/>
  <c r="T213"/>
  <c r="R214"/>
  <c r="R213"/>
  <c r="P214"/>
  <c r="P213"/>
  <c r="BK214"/>
  <c r="BK213"/>
  <c r="J213"/>
  <c r="J214"/>
  <c r="BE214"/>
  <c r="J64"/>
  <c r="BI207"/>
  <c r="BH207"/>
  <c r="BG207"/>
  <c r="BF207"/>
  <c r="T207"/>
  <c r="R207"/>
  <c r="P207"/>
  <c r="BK207"/>
  <c r="J207"/>
  <c r="BE207"/>
  <c r="BI202"/>
  <c r="BH202"/>
  <c r="BG202"/>
  <c r="BF202"/>
  <c r="T202"/>
  <c r="R202"/>
  <c r="P202"/>
  <c r="BK202"/>
  <c r="J202"/>
  <c r="BE202"/>
  <c r="BI197"/>
  <c r="BH197"/>
  <c r="BG197"/>
  <c r="BF197"/>
  <c r="T197"/>
  <c r="R197"/>
  <c r="P197"/>
  <c r="BK197"/>
  <c r="J197"/>
  <c r="BE197"/>
  <c r="BI191"/>
  <c r="BH191"/>
  <c r="BG191"/>
  <c r="BF191"/>
  <c r="T191"/>
  <c r="R191"/>
  <c r="P191"/>
  <c r="BK191"/>
  <c r="J191"/>
  <c r="BE191"/>
  <c r="BI186"/>
  <c r="BH186"/>
  <c r="BG186"/>
  <c r="BF186"/>
  <c r="T186"/>
  <c r="R186"/>
  <c r="P186"/>
  <c r="BK186"/>
  <c r="J186"/>
  <c r="BE186"/>
  <c r="BI181"/>
  <c r="BH181"/>
  <c r="BG181"/>
  <c r="BF181"/>
  <c r="T181"/>
  <c r="R181"/>
  <c r="P181"/>
  <c r="BK181"/>
  <c r="J181"/>
  <c r="BE181"/>
  <c r="BI175"/>
  <c r="BH175"/>
  <c r="BG175"/>
  <c r="BF175"/>
  <c r="T175"/>
  <c r="R175"/>
  <c r="P175"/>
  <c r="BK175"/>
  <c r="J175"/>
  <c r="BE175"/>
  <c r="BI169"/>
  <c r="BH169"/>
  <c r="BG169"/>
  <c r="BF169"/>
  <c r="T169"/>
  <c r="R169"/>
  <c r="P169"/>
  <c r="BK169"/>
  <c r="J169"/>
  <c r="BE169"/>
  <c r="BI164"/>
  <c r="BH164"/>
  <c r="BG164"/>
  <c r="BF164"/>
  <c r="T164"/>
  <c r="T163"/>
  <c r="R164"/>
  <c r="R163"/>
  <c r="P164"/>
  <c r="P163"/>
  <c r="BK164"/>
  <c r="BK163"/>
  <c r="J163"/>
  <c r="J164"/>
  <c r="BE164"/>
  <c r="J63"/>
  <c r="BI156"/>
  <c r="BH156"/>
  <c r="BG156"/>
  <c r="BF156"/>
  <c r="T156"/>
  <c r="R156"/>
  <c r="P156"/>
  <c r="BK156"/>
  <c r="J156"/>
  <c r="BE156"/>
  <c r="BI149"/>
  <c r="BH149"/>
  <c r="BG149"/>
  <c r="BF149"/>
  <c r="T149"/>
  <c r="R149"/>
  <c r="P149"/>
  <c r="BK149"/>
  <c r="J149"/>
  <c r="BE149"/>
  <c r="BI143"/>
  <c r="BH143"/>
  <c r="BG143"/>
  <c r="BF143"/>
  <c r="T143"/>
  <c r="R143"/>
  <c r="P143"/>
  <c r="BK143"/>
  <c r="J143"/>
  <c r="BE143"/>
  <c r="BI134"/>
  <c r="BH134"/>
  <c r="BG134"/>
  <c r="BF134"/>
  <c r="T134"/>
  <c r="R134"/>
  <c r="P134"/>
  <c r="BK134"/>
  <c r="J134"/>
  <c r="BE134"/>
  <c r="BI129"/>
  <c r="BH129"/>
  <c r="BG129"/>
  <c r="BF129"/>
  <c r="T129"/>
  <c r="R129"/>
  <c r="P129"/>
  <c r="BK129"/>
  <c r="J129"/>
  <c r="BE129"/>
  <c r="BI124"/>
  <c r="BH124"/>
  <c r="BG124"/>
  <c r="BF124"/>
  <c r="T124"/>
  <c r="R124"/>
  <c r="P124"/>
  <c r="BK124"/>
  <c r="J124"/>
  <c r="BE124"/>
  <c r="BI119"/>
  <c r="BH119"/>
  <c r="BG119"/>
  <c r="BF119"/>
  <c r="T119"/>
  <c r="R119"/>
  <c r="P119"/>
  <c r="BK119"/>
  <c r="J119"/>
  <c r="BE119"/>
  <c r="BI114"/>
  <c r="BH114"/>
  <c r="BG114"/>
  <c r="BF114"/>
  <c r="T114"/>
  <c r="R114"/>
  <c r="P114"/>
  <c r="BK114"/>
  <c r="J114"/>
  <c r="BE114"/>
  <c r="BI109"/>
  <c r="BH109"/>
  <c r="BG109"/>
  <c r="BF109"/>
  <c r="T109"/>
  <c r="R109"/>
  <c r="P109"/>
  <c r="BK109"/>
  <c r="J109"/>
  <c r="BE109"/>
  <c r="BI104"/>
  <c r="BH104"/>
  <c r="BG104"/>
  <c r="BF104"/>
  <c r="T104"/>
  <c r="T103"/>
  <c r="R104"/>
  <c r="R103"/>
  <c r="P104"/>
  <c r="P103"/>
  <c r="BK104"/>
  <c r="BK103"/>
  <c r="J103"/>
  <c r="J104"/>
  <c r="BE104"/>
  <c r="J62"/>
  <c r="BI97"/>
  <c r="BH97"/>
  <c r="BG97"/>
  <c r="BF97"/>
  <c r="T97"/>
  <c r="R97"/>
  <c r="P97"/>
  <c r="BK97"/>
  <c r="J97"/>
  <c r="BE97"/>
  <c r="BI91"/>
  <c r="F37"/>
  <c i="1" r="BD55"/>
  <c i="2" r="BH91"/>
  <c r="F36"/>
  <c i="1" r="BC55"/>
  <c i="2" r="BG91"/>
  <c r="F35"/>
  <c i="1" r="BB55"/>
  <c i="2" r="BF91"/>
  <c r="J34"/>
  <c i="1" r="AW55"/>
  <c i="2" r="F34"/>
  <c i="1" r="BA55"/>
  <c i="2" r="T91"/>
  <c r="T90"/>
  <c r="T89"/>
  <c r="T88"/>
  <c r="R91"/>
  <c r="R90"/>
  <c r="R89"/>
  <c r="R88"/>
  <c r="P91"/>
  <c r="P90"/>
  <c r="P89"/>
  <c r="P88"/>
  <c i="1" r="AU55"/>
  <c i="2" r="BK91"/>
  <c r="BK90"/>
  <c r="J90"/>
  <c r="BK89"/>
  <c r="J89"/>
  <c r="BK88"/>
  <c r="J88"/>
  <c r="J59"/>
  <c r="J30"/>
  <c i="1" r="AG55"/>
  <c i="2" r="J91"/>
  <c r="BE91"/>
  <c r="J33"/>
  <c i="1" r="AV55"/>
  <c i="2" r="F33"/>
  <c i="1" r="AZ55"/>
  <c i="2" r="J61"/>
  <c r="J60"/>
  <c r="J84"/>
  <c r="F84"/>
  <c r="F82"/>
  <c r="E80"/>
  <c r="J54"/>
  <c r="F54"/>
  <c r="F52"/>
  <c r="E50"/>
  <c r="J39"/>
  <c r="J24"/>
  <c r="E24"/>
  <c r="J85"/>
  <c r="J55"/>
  <c r="J23"/>
  <c r="J18"/>
  <c r="E18"/>
  <c r="F85"/>
  <c r="F55"/>
  <c r="J17"/>
  <c r="J12"/>
  <c r="J82"/>
  <c r="J52"/>
  <c r="E7"/>
  <c r="E78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<sst xmlns="http://schemas.openxmlformats.org/spreadsheetml/2006/main">
  <si>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</si>
  <si>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</si>
  <si>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</si>
  <si>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</si>
  <si>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</si>
  <si>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{fb1bbe7b-eff1-42dc-8b5d-8eaf316deee8}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</si>
  <si>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</si>
  <si>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</si>
  <si>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</si>
  <si>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</si>
  <si>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</si>
  <si>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</si>
  <si>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</si>
  <si>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</si>
  <si>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1904K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</si>
  <si>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</si>
  <si>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</si>
  <si>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Areál TJ Lokomotiva-Etapa II-Demolice tribuny</t>
  </si>
  <si>
    <t>KSO:</t>
  </si>
  <si>
    <t>801 55 79</t>
  </si>
  <si>
    <t>CC-CZ:</t>
  </si>
  <si>
    <t>1265</t>
  </si>
  <si>
    <t>Místo:</t>
  </si>
  <si>
    <t>Cheb, areál TJ</t>
  </si>
  <si>
    <t>Datum:</t>
  </si>
  <si>
    <t>22. 3. 2018</t>
  </si>
  <si>
    <t>CZ-CPV:</t>
  </si>
  <si>
    <t>45111100-9</t>
  </si>
  <si>
    <t>CZ-CPA:</t>
  </si>
  <si>
    <t>43.11.10</t>
  </si>
  <si>
    <t>Zadavatel:</t>
  </si>
  <si>
    <t>IČ:</t>
  </si>
  <si>
    <t/>
  </si>
  <si>
    <t>Město Cheb, Nám.Krále Jiřího z Poděbrad1/14, Cheb</t>
  </si>
  <si>
    <t>DIČ:</t>
  </si>
  <si>
    <t>Uchazeč:</t>
  </si>
  <si>
    <t>Vyplň údaj</t>
  </si>
  <si>
    <t>Projektant:</t>
  </si>
  <si>
    <t>Staving Ateliér-Ing. J. Šedivec, M. Mudrová Dipl.T</t>
  </si>
  <si>
    <t>True</t>
  </si>
  <si>
    <t>Zpracovatel:</t>
  </si>
  <si>
    <t>0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</si>
  <si>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</si>
  <si>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</si>
  <si>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</si>
  <si>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</si>
  <si>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</si>
  <si>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</si>
  <si>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</si>
  <si>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</si>
  <si>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</si>
  <si>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</si>
  <si>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</si>
  <si>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</si>
  <si>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</si>
  <si>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</si>
  <si>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</si>
  <si>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</si>
  <si>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</si>
  <si>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</si>
  <si>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</si>
  <si>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</si>
  <si>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</si>
  <si>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</si>
  <si>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</si>
  <si>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</si>
  <si>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</si>
  <si>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</si>
  <si>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</si>
  <si>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</si>
  <si>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</si>
  <si>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</si>
  <si>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</si>
  <si>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</si>
  <si>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</si>
  <si>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</si>
  <si>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</si>
  <si>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</si>
  <si>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</si>
  <si>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###NOIMPORT###</t>
  </si>
  <si>
    <t>IMPORT</t>
  </si>
  <si>
    <t>{00000000-0000-0000-0000-000000000000}</t>
  </si>
  <si>
    <t>/</t>
  </si>
  <si>
    <t>01</t>
  </si>
  <si>
    <t>Demolice tribuny</t>
  </si>
  <si>
    <t>STA</t>
  </si>
  <si>
    <t>1</t>
  </si>
  <si>
    <t>{5165e411-a8f6-4b20-aa5a-d4721f2923e1}</t>
  </si>
  <si>
    <t>2</t>
  </si>
  <si>
    <t>02</t>
  </si>
  <si>
    <t>Demolice zděné vestavby</t>
  </si>
  <si>
    <t>{2ffeb0ef-f7e5-4e50-830b-19b35915cdaf}</t>
  </si>
  <si>
    <t>05</t>
  </si>
  <si>
    <t>Vedlejší a ostatní náklady</t>
  </si>
  <si>
    <t>VON</t>
  </si>
  <si>
    <t>{24a2793b-00ef-41c9-836e-658815775c00}</t>
  </si>
  <si>
    <t>KRYCÍ LIST SOUPISU PRACÍ</t>
  </si>
  <si>
    <t>Objekt:</t>
  </si>
  <si>
    <t>01 - Demolice tribuny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</si>
  <si>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</si>
  <si>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</si>
  <si>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</si>
  <si>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</si>
  <si>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</si>
  <si>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</si>
  <si>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</si>
  <si>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</si>
  <si>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</si>
  <si>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</si>
  <si>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</si>
  <si>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764 - Konstrukce klempířské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</si>
  <si>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</si>
  <si>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</si>
  <si>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</si>
  <si>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</si>
  <si>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</si>
  <si>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</si>
  <si>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</si>
  <si>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</si>
  <si>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</si>
  <si>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</si>
  <si>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</si>
  <si>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</si>
  <si>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</si>
  <si>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</si>
  <si>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</si>
  <si>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</si>
  <si>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</si>
  <si>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</si>
  <si>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</si>
  <si>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112151119</t>
  </si>
  <si>
    <t>Směrové kácení stromů s rozřezáním a odvětvením D kmene do 1000 mm</t>
  </si>
  <si>
    <t>kus</t>
  </si>
  <si>
    <t>CS ÚRS 2019 01</t>
  </si>
  <si>
    <t>4</t>
  </si>
  <si>
    <t>-267698919</t>
  </si>
  <si>
    <t>PP</t>
  </si>
  <si>
    <t>Pokácení stromu směrové v celku s odřezáním kmene a s odvětvením průměru kmene přes 900 do 1000 mm</t>
  </si>
  <si>
    <t>PSC</t>
  </si>
  <si>
    <t xml:space="preserve">Poznámka k souboru cen:_x000d_
1. V cenách jsou započteny i náklady na odklizení částí kmene a větví na vzdálenost do 20 m se složením na hromady nebo naložením na dopravní prostředek._x000d_
2. V cenách nejsou započteny náklady na:_x000d_
a) odkornění kmenů, tyto práce se oceňují individuálně,_x000d_
b) odvoz ani uložení na skládku,_x000d_
c) odstranění pařezu._x000d_
3. Ceny jsou určeny pouze pro pěstební zásahy a rekonstrukce v sadovnických a krajinářských úpravách._x000d_
4. Průměr pařezu se měří v místě řezu kmene na základě dvojího na sebe kolmého měření a následného zprůměrování naměřených hodnot nejčastěji ve výšce 0,15m. V případě přítomnosti výrazných kořenových náběhů je měření prováděno nad nimi, nejčastěji v rozmezí 0,15-0,45 m nad povrchem stávajícího terénu._x000d_
5. Stromy o průměru kmene na řezné ploše větší než 1500 mm se oceňují individuálně._x000d_
</t>
  </si>
  <si>
    <t>VV</t>
  </si>
  <si>
    <t>"(Pi*20/3*(0,5*0,5+0,5*0,25+0,25*0,25))=9,163 m3-odhad m3 pro 1 strom, celkem 9 ks-topoly"</t>
  </si>
  <si>
    <t>9</t>
  </si>
  <si>
    <t>Součet</t>
  </si>
  <si>
    <t>113107242</t>
  </si>
  <si>
    <t>Odstranění podkladu živičného tl 100 mm strojně pl přes 200 m2</t>
  </si>
  <si>
    <t>m2</t>
  </si>
  <si>
    <t>CS ÚRS 2018 01</t>
  </si>
  <si>
    <t>-55513536</t>
  </si>
  <si>
    <t>Odstranění podkladů nebo krytů strojně plochy jednotlivě přes 200 m2 s přemístěním hmot na skládku na vzdálenost do 20 m nebo s naložením na dopravní prostředek živičných, o tl. vrstvy přes 50 do 100 mm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</si>
  <si>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</si>
  <si>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5,01*95+15*10+5,01*25+4*5*2+13*4"část u tribuny"</t>
  </si>
  <si>
    <t>14*5"u boku tribuny"</t>
  </si>
  <si>
    <t>Ostatní konstrukce a práce, bourání</t>
  </si>
  <si>
    <t>3</t>
  </si>
  <si>
    <t>941111821</t>
  </si>
  <si>
    <t>Demontáž lešení řadového trubkového lehkého s podlahami zatížení do 200 kg/m2 š do 1,2 m v do 10 m</t>
  </si>
  <si>
    <t>-1326044444</t>
  </si>
  <si>
    <t>Demontáž lešení řadového trubkového lehkého pracovního s podlahami s provozním zatížením tř. 3 do 200 kg/m2 šířky tř. W09 přes 0,9 do 1,2 m, výšky do 10 m</t>
  </si>
  <si>
    <t xml:space="preserve">Poznámka k souboru cen:_x000d_
1. Demontáž lešení řadového trubkového lehkého výšky přes 25 m se oceňuje individuálně._x000d_
</t>
  </si>
  <si>
    <t>2,7*(108,54-48,65+1,25+8,59+9,46)</t>
  </si>
  <si>
    <t>941112121</t>
  </si>
  <si>
    <t>Montáž lešení řadového trubkového lehkého bez podlah zatížení do 200 kg/m2 š do 1,2 m v do 10 m</t>
  </si>
  <si>
    <t>-1706551775</t>
  </si>
  <si>
    <t>Montáž lešení řadového trubkového lehkého pracovního bez podlah s provozním zatížením tř. 3 do 200 kg/m2 šířky tř. W09 přes 0,9 do 1,2 m, výšky do 10 m</t>
  </si>
  <si>
    <t xml:space="preserve">Poznámka k souboru cen:_x000d_
1. Ceny jsou určeny jen pro řadová lešení, která nemají pracovní podlahy ve všech patrech._x000d_
2. V ceně jsou započteny i náklady na kotvení lešení._x000d_
3. Montáž lešení řadového trubkového lehkého výšky přes 25 m se oceňuje individuálně._x000d_
4. Šířkou se rozumí půdorysná vzdálenost, měřená od vnitřního líce sloupků zábradlí k protilehlému volnému okraji podlahy nebo mezi vnitřními líci._x000d_
</t>
  </si>
  <si>
    <t>5</t>
  </si>
  <si>
    <t>941112221</t>
  </si>
  <si>
    <t>Příplatek k lešení řadovému trubkovému lehkému bez podlah š 1,2 m v 10m za první a ZKD den použití</t>
  </si>
  <si>
    <t>1531198661</t>
  </si>
  <si>
    <t>Montáž lešení řadového trubkového lehkého pracovního bez podlah s provozním zatížením tř. 3 do 200 kg/m2 Příplatek za první a každý další den použití lešení k ceně -2121</t>
  </si>
  <si>
    <t>213,813*15</t>
  </si>
  <si>
    <t>6</t>
  </si>
  <si>
    <t>966001211</t>
  </si>
  <si>
    <t>Odstranění lavičky stabilní zabetonované</t>
  </si>
  <si>
    <t>-526761722</t>
  </si>
  <si>
    <t>Odstranění lavičky parkové stabilní zabetonované</t>
  </si>
  <si>
    <t xml:space="preserve">Poznámka k souboru cen:_x000d_
1. V cenách jsou započteny i náklady na odklizení materiálu na vzdálenost do 20 m nebo naložení na dopravní prostředek._x000d_
</t>
  </si>
  <si>
    <t>(15*2+17*2)*9</t>
  </si>
  <si>
    <t>7</t>
  </si>
  <si>
    <t>968072247</t>
  </si>
  <si>
    <t>Vybourání kovových rámů oken jednoduchých včetně křídel pl přes 4 m2</t>
  </si>
  <si>
    <t>589970286</t>
  </si>
  <si>
    <t>Vybourání kovových rámů oken s křídly, dveřních zárubní, vrat, stěn, ostění nebo obkladů okenních rámů s křídly jednoduchých, plochy přes 4 m2</t>
  </si>
  <si>
    <t xml:space="preserve">Poznámka k souboru cen:_x000d_
1. V cenách -2244 až -2559 jsou započteny i náklady na vyvěšení křídel._x000d_
2. Cenou -2641 se oceňuje i vybourání nosné ocelové konstrukce pro sádrokartonové příčky._x000d_
</t>
  </si>
  <si>
    <t>5,0*1,2*10</t>
  </si>
  <si>
    <t>8</t>
  </si>
  <si>
    <t>968072641</t>
  </si>
  <si>
    <t>Vybourání kovových stěn kromě výkladních</t>
  </si>
  <si>
    <t>1448234708</t>
  </si>
  <si>
    <t>Vybourání kovových rámů oken s křídly, dveřních zárubní, vrat, stěn, ostění nebo obkladů stěn jakýchkoliv, kromě výkladních jakékoliv plochy</t>
  </si>
  <si>
    <t>((3,0+2,0)*4,7)/2*2</t>
  </si>
  <si>
    <t>981332111</t>
  </si>
  <si>
    <t>Demolice ocelových konstrukcí hal, technologických zařízení apod.</t>
  </si>
  <si>
    <t>t</t>
  </si>
  <si>
    <t>-1808695009</t>
  </si>
  <si>
    <t>Demolice ocelových konstrukcí hal, sil, technologických zařízení apod. jakýmkoliv způsobem</t>
  </si>
  <si>
    <t>11,28*0,001*9,3*108,54"krytina"</t>
  </si>
  <si>
    <t>98,2*0,001*5,7*13"sloupy"</t>
  </si>
  <si>
    <t>60,0*0,001*108,54"vaznice-příhradový vazník"</t>
  </si>
  <si>
    <t>118,0*0,001*(9,5+4,42-0,75)*13"nosný rám"</t>
  </si>
  <si>
    <t>14,7*0,001*(108,54*9)"vazničky"</t>
  </si>
  <si>
    <t>14,7*0,001*(10*2*8)"ztužení polí"</t>
  </si>
  <si>
    <t>10</t>
  </si>
  <si>
    <t>981511111</t>
  </si>
  <si>
    <t>Demolice konstrukcí objektů zděných na MVC postupným rozebíráním</t>
  </si>
  <si>
    <t>m3</t>
  </si>
  <si>
    <t>-1241137878</t>
  </si>
  <si>
    <t>Demolice konstrukcí objektů postupným rozebíráním zdiva na maltu vápennou nebo vápenocementovou z cihel, tvárnic, kamene, zdiva smíšeného nebo hrázděného</t>
  </si>
  <si>
    <t xml:space="preserve">Poznámka k souboru cen:_x000d_
1. Ceny jsou stanoveny na měrnou jednotku m3 skutečného objemu konstrukcí._x000d_
2. Skutečný objem konstrukcí se určí součtem objemů obvodových, schodišťových, středních nosných zdí, schodišť a stropů. Od celkového objemu se neodečítá objem okenních a dveřních otvorů, parapetních ústupků. Tloušťka stropní konstrukce se určí včetně podlahových konstrukcí a podhledů. Tloušťka klenby se určuje v průměrné tloušťce jako aritmetický průměr tloušťky v patě a ve vrcholu klenby až k nášlapné ploše podlahové konstrukce, která na ní spočívá. U stropů s viditelnými trámy se objem trámů jednotlivě připočítává k objemu stropů. Totéž platí pro průvlaky a samostatné trámy. Objem stropů schodiště se započítává objemem daným součinem půdorysné plochy schodiště a tloušťky patrové podesty._x000d_
</t>
  </si>
  <si>
    <t>0,2*((2,7+18,55+3,3+20,85+2,7)*2)*3,21"zadní zeď tribuny</t>
  </si>
  <si>
    <t>0,2*(5,0*(6+3)/2)*2"boky tribuny"</t>
  </si>
  <si>
    <t>11</t>
  </si>
  <si>
    <t>981511114</t>
  </si>
  <si>
    <t>Demolice konstrukcí objektů z betonu železového postupným rozebíráním</t>
  </si>
  <si>
    <t>-1812345441</t>
  </si>
  <si>
    <t>Demolice konstrukcí objektů postupným rozebíráním konstrukcí ze železobetonu</t>
  </si>
  <si>
    <t>((108,54-4,06-5,92-3,954)*(1,4+1,2))*0,6"nosná žb. konstrukce hlediště"</t>
  </si>
  <si>
    <t>(108,54-5,92)*12,0*0,6"nosná žb. konstrukce hlediště"</t>
  </si>
  <si>
    <t>108,54*0,6*0,6*5"základové konstrukce"</t>
  </si>
  <si>
    <t>12</t>
  </si>
  <si>
    <t>981511116</t>
  </si>
  <si>
    <t>Demolice konstrukcí objektů z betonu prostého postupným rozebíráním</t>
  </si>
  <si>
    <t>-189340940</t>
  </si>
  <si>
    <t>Demolice konstrukcí objektů postupným rozebíráním konstrukcí z betonu prostého</t>
  </si>
  <si>
    <t>25*2,7*0,4*0,2*2"nabetonované stupně"</t>
  </si>
  <si>
    <t>25*3,3*0,4*0,2*4"nabetonované stupně"</t>
  </si>
  <si>
    <t>((108,54-4,06-5,92-3,954)*(1,4+1,2))*0,2"nabetonované podesty"</t>
  </si>
  <si>
    <t>997</t>
  </si>
  <si>
    <t>Přesun sutě</t>
  </si>
  <si>
    <t>13</t>
  </si>
  <si>
    <t>997006512</t>
  </si>
  <si>
    <t>Vodorovné doprava suti s naložením a složením na skládku do 1 km</t>
  </si>
  <si>
    <t>421253164</t>
  </si>
  <si>
    <t>Vodorovná doprava suti na skládku s naložením na dopravní prostředek a složením přes 100 m do 1 km</t>
  </si>
  <si>
    <t xml:space="preserve">Poznámka k souboru cen:_x000d_
1. Pro volbu ceny je rozhodující dopravní vzdálenost těžiště skládky a půdorysné plochy objektu._x000d_
</t>
  </si>
  <si>
    <t>3471,888</t>
  </si>
  <si>
    <t>14</t>
  </si>
  <si>
    <t>997006519</t>
  </si>
  <si>
    <t>Příplatek k vodorovnému přemístění suti na skládku ZKD 1 km přes 1 km</t>
  </si>
  <si>
    <t>530939735</t>
  </si>
  <si>
    <t>Vodorovná doprava suti na skládku s naložením na dopravní prostředek a složením Příplatek k ceně za každý další i započatý 1 km</t>
  </si>
  <si>
    <t>"Skládka Chocovice, 6 km"</t>
  </si>
  <si>
    <t>3471,888*5</t>
  </si>
  <si>
    <t>997013801</t>
  </si>
  <si>
    <t>Poplatek za uložení na skládce (skládkovné) stavebního odpadu betonového kód odpadu 170 101</t>
  </si>
  <si>
    <t>452122045</t>
  </si>
  <si>
    <t>Poplatek za uložení stavebního odpadu na skládce (skládkovné) z prostého betonu zatříděného do Katalogu odpadů pod kódem 170 101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</si>
  <si>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3. V cenách je započítán poplatek za ukládaní odpadu dle zákona 185/2001 Sb._x000d_
4. Případné drcení stavebního odpadu lze ocenit souborem cen 997 00-60 Drcení stavebního odpadu z katalogu 800-6 Demolice objektů._x000d_
</t>
  </si>
  <si>
    <t>190,069</t>
  </si>
  <si>
    <t>(277,632/100)*50</t>
  </si>
  <si>
    <t>16</t>
  </si>
  <si>
    <t>997013802</t>
  </si>
  <si>
    <t>Poplatek za uložení na skládce (skládkovné) stavebního odpadu železobetonového kód odpadu 170 101</t>
  </si>
  <si>
    <t>2061269925</t>
  </si>
  <si>
    <t>Poplatek za uložení stavebního odpadu na skládce (skládkovné) z armovaného betonu zatříděného do Katalogu odpadů pod kódem 170 101</t>
  </si>
  <si>
    <t>2607,189</t>
  </si>
  <si>
    <t>17</t>
  </si>
  <si>
    <t>997013804</t>
  </si>
  <si>
    <t>Poplatek za uložení na skládce (skládkovné) stavebního odpadu ze skla kód odpadu 170 202</t>
  </si>
  <si>
    <t>-293610547</t>
  </si>
  <si>
    <t>Poplatek za uložení stavebního odpadu na skládce (skládkovné) ze skla zatříděného do Katalogu odpadů pod kódem 170 202</t>
  </si>
  <si>
    <t>(2,04+0,588)/100*50</t>
  </si>
  <si>
    <t>18</t>
  </si>
  <si>
    <t>997013811</t>
  </si>
  <si>
    <t>Poplatek za uložení na skládce (skládkovné) stavebního odpadu dřevěného kód odpadu 170 201</t>
  </si>
  <si>
    <t>-2039807485</t>
  </si>
  <si>
    <t>Poplatek za uložení stavebního odpadu na skládce (skládkovné) dřevěného zatříděného do Katalogu odpadů pod kódem 170 201</t>
  </si>
  <si>
    <t>(277,632/100)*50"dřevěná část laviček"</t>
  </si>
  <si>
    <t>9,163*400/1000"topoly"</t>
  </si>
  <si>
    <t>19</t>
  </si>
  <si>
    <t>997013831</t>
  </si>
  <si>
    <t>Poplatek za uložení na skládce (skládkovné) stavebního odpadu směsného kód odpadu 170 904</t>
  </si>
  <si>
    <t>-1726786225</t>
  </si>
  <si>
    <t>Poplatek za uložení stavebního odpadu na skládce (skládkovné) směsného stavebního a demoličního zatříděného do Katalogu odpadů pod kódem 170 904</t>
  </si>
  <si>
    <t>127,722</t>
  </si>
  <si>
    <t>20</t>
  </si>
  <si>
    <t>997223845</t>
  </si>
  <si>
    <t>Poplatek za uložení na skládce (skládkovné) odpadu asfaltového bez dehtu kód odpadu 170 302</t>
  </si>
  <si>
    <t>1194059747</t>
  </si>
  <si>
    <t>Poplatek za uložení stavebního odpadu na skládce (skládkovné) asfaltového bez obsahu dehtu zatříděného do Katalogu odpadů pod kódem 170 302</t>
  </si>
  <si>
    <t>200,904</t>
  </si>
  <si>
    <t>M</t>
  </si>
  <si>
    <t>99700009R</t>
  </si>
  <si>
    <t>kg</t>
  </si>
  <si>
    <t>-509400013</t>
  </si>
  <si>
    <t>Výtěžný materiál - odvoz do sběrny</t>
  </si>
  <si>
    <t>P</t>
  </si>
  <si>
    <t xml:space="preserve">Poznámka k položce:_x000d_
"Poznámka k položce:
Pozn. Zhotovitel nebude tuto položku vyplňovat. Demontovaná konstrukce bude zhotovitelem odvezena do sběrného dvora a částka za výkup bude bezhotovostně převedena na účet objednatele"_x000d_
</t>
  </si>
  <si>
    <t>((2,04+0,588)/100*50)*1000</t>
  </si>
  <si>
    <t>(62,09+0,092+0,325+2,474)*1000</t>
  </si>
  <si>
    <t>998</t>
  </si>
  <si>
    <t>Přesun hmot</t>
  </si>
  <si>
    <t>22</t>
  </si>
  <si>
    <t>998001123</t>
  </si>
  <si>
    <t>Přesun hmot pro demolice objektů v do 21 m</t>
  </si>
  <si>
    <t>581564490</t>
  </si>
  <si>
    <t>Přesun hmot pro demolice objektů výšky do 21 m</t>
  </si>
  <si>
    <t>PSV</t>
  </si>
  <si>
    <t>Práce a dodávky PSV</t>
  </si>
  <si>
    <t>741</t>
  </si>
  <si>
    <t>Elektroinstalace - silnoproud</t>
  </si>
  <si>
    <t>23</t>
  </si>
  <si>
    <t>741421811</t>
  </si>
  <si>
    <t>Demontáž drátu nebo lana svodového vedení D do 8 mm kolmý svod</t>
  </si>
  <si>
    <t>m</t>
  </si>
  <si>
    <t>734744108</t>
  </si>
  <si>
    <t>Demontáž hromosvodného vedení bez zachování funkčnosti svodových drátů nebo lan kolmého svodu, průměru do 8 mm</t>
  </si>
  <si>
    <t>"odhad"</t>
  </si>
  <si>
    <t>4*2,7</t>
  </si>
  <si>
    <t>24</t>
  </si>
  <si>
    <t>741421831</t>
  </si>
  <si>
    <t>Demontáž drátu nebo lana svodového vedení D do 8 mm šikmá střecha</t>
  </si>
  <si>
    <t>-66595218</t>
  </si>
  <si>
    <t>Demontáž hromosvodného vedení bez zachování funkčnosti svodových drátů nebo lan na šikmé střeše, průměru do 8 mm</t>
  </si>
  <si>
    <t>108,54+9,5*4"odhad"</t>
  </si>
  <si>
    <t>25</t>
  </si>
  <si>
    <t>741421843</t>
  </si>
  <si>
    <t>Demontáž svorky šroubové hromosvodné se 2 šrouby</t>
  </si>
  <si>
    <t>-1759246733</t>
  </si>
  <si>
    <t>Demontáž hromosvodného vedení bez zachování funkčnosti svorek šroubových se 2 šrouby</t>
  </si>
  <si>
    <t>20"odhad</t>
  </si>
  <si>
    <t>26</t>
  </si>
  <si>
    <t>741421855</t>
  </si>
  <si>
    <t>Demontáž vedení hromosvodné-podpěra střešní pro plochou střechu</t>
  </si>
  <si>
    <t>-1936915210</t>
  </si>
  <si>
    <t>Demontáž hromosvodného vedení podpěr střešního vedení pro plochou střechu</t>
  </si>
  <si>
    <t>50 "odhad"</t>
  </si>
  <si>
    <t>27</t>
  </si>
  <si>
    <t>741421861</t>
  </si>
  <si>
    <t>Demontáž vedení hromosvodné-podpěra svislého vedení šroubovaného</t>
  </si>
  <si>
    <t>-977413236</t>
  </si>
  <si>
    <t>Demontáž hromosvodného vedení podpěr svislého vedení šroubovaného</t>
  </si>
  <si>
    <t>28</t>
  </si>
  <si>
    <t>741421871</t>
  </si>
  <si>
    <t>Demontáž vedení hromosvodné-ochranného úhelníku délky do 1,4 m</t>
  </si>
  <si>
    <t>-1135632552</t>
  </si>
  <si>
    <t>Demontáž hromosvodného vedení doplňků ochranných úhelníků, délky do 1,4 m</t>
  </si>
  <si>
    <t>4"odhad"</t>
  </si>
  <si>
    <t>764</t>
  </si>
  <si>
    <t>Konstrukce klempířské</t>
  </si>
  <si>
    <t>29</t>
  </si>
  <si>
    <t>764004801</t>
  </si>
  <si>
    <t>Demontáž podokapního žlabu do suti</t>
  </si>
  <si>
    <t>-150677175</t>
  </si>
  <si>
    <t>Demontáž klempířských konstrukcí žlabu podokapního do suti</t>
  </si>
  <si>
    <t>108,54</t>
  </si>
  <si>
    <t>30</t>
  </si>
  <si>
    <t>764004861</t>
  </si>
  <si>
    <t>Demontáž svodu do suti</t>
  </si>
  <si>
    <t>1381959337</t>
  </si>
  <si>
    <t>Demontáž klempířských konstrukcí svodu do suti</t>
  </si>
  <si>
    <t>767</t>
  </si>
  <si>
    <t>Konstrukce zámečnické</t>
  </si>
  <si>
    <t>31</t>
  </si>
  <si>
    <t>767161813</t>
  </si>
  <si>
    <t>Demontáž zábradlí rovného nerozebíratelného hmotnosti 1m zábradlí do 20 kg</t>
  </si>
  <si>
    <t>-1212413383</t>
  </si>
  <si>
    <t>Demontáž zábradlí rovného nerozebíratelný spoj hmotnosti 1 m zábradlí do 20 kg</t>
  </si>
  <si>
    <t>18,22+20,85+20,85+18,22</t>
  </si>
  <si>
    <t>32</t>
  </si>
  <si>
    <t>767161823</t>
  </si>
  <si>
    <t>Demontáž zábradlí schodišťového nerozebíratelného hmotnosti 1m zábradlí do 20 kg</t>
  </si>
  <si>
    <t>1957716942</t>
  </si>
  <si>
    <t>Demontáž zábradlí schodišťového nerozebíratelný spoj hmotnosti 1 m zábradlí do 20 kg</t>
  </si>
  <si>
    <t>8,0*4+4,0*8</t>
  </si>
  <si>
    <t>33</t>
  </si>
  <si>
    <t>767996702</t>
  </si>
  <si>
    <t>Demontáž atypických zámečnických konstrukcí řezáním hmotnosti jednotlivých dílů do 100 kg</t>
  </si>
  <si>
    <t>1298271656</t>
  </si>
  <si>
    <t>Demontáž ostatních zámečnických konstrukcí o hmotnosti jednotlivých dílů řezáním přes 50 do 100 kg</t>
  </si>
  <si>
    <t xml:space="preserve">Poznámka k souboru cen:_x000d_
1. Cenami nelze oceňovat demontáž jmenovité konstrukce, pro kterou jsou ceny v katalogu již stanoveny._x000d_
2. Ceny lze užít pro sortiment zámečnických konstrukcí, nikoliv pro sloupy, kolejnice, vazníky apod._x000d_
3. Volba cen se řídí hmotností jednotlivě demontovaného dílu konstrukce._x000d_
</t>
  </si>
  <si>
    <t>"odhad-střešní konstrukce"</t>
  </si>
  <si>
    <t>100</t>
  </si>
  <si>
    <t>"odhad-konstrukce jinde neuvedené"</t>
  </si>
  <si>
    <t>02 - Demolice zděné vestavby</t>
  </si>
  <si>
    <t>113107331</t>
  </si>
  <si>
    <t>Odstranění podkladu z betonu prostého tl 150 mm strojně pl do 50 m2</t>
  </si>
  <si>
    <t>-322370410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</si>
  <si>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</si>
  <si>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3*7*2"mezi vestavbou a tribunou"</t>
  </si>
  <si>
    <t>981011111</t>
  </si>
  <si>
    <t>Demolice budov dřevěných jednostranně obitých postupným rozebíráním</t>
  </si>
  <si>
    <t>-944089907</t>
  </si>
  <si>
    <t>Demolice budov postupným rozebíráním dřevěných lehkých jednostranně obitých</t>
  </si>
  <si>
    <t xml:space="preserve">Poznámka k souboru cen:_x000d_
1. Ceny jsou stanoveny na měrnou jednotku m3 obestavěného prostoru._x000d_
2. Procentuální podíl konstrukcí se stanoví podle článku 3503 Všeobecných podmínek části B01._x000d_
3. Celkový objem konstrukcí se určí součtem objemů obvodových, schodišťových, středních nosných zdí, schodišť a stropů. Od celkového objemu se neodečítá objem okenních a dveřních otvorů, parapetních ústupků. Tloušťka stropní konstrukce se určí včetně podlahových konstrukcí a podhledů. Tloušťka klenby se určuje v průměrné tloušťce jako aritmetický průměr tloušťky v patě a ve vrcholu klenby až k nášlapné ploše podlahové konstrukce, která na ní spočívá. U stropů s viditelnými trámy se objem trámů jednotlivě připočítává k objemu stropů. Totéž platí pro průvlaky a samostatné trámy. Objem stropů schodiště se započítává objemem daným součinem půdorysné plochy schodiště a tloušťky patrové podesty._x000d_
4. Pro volbu cen je rozhodující objemově převažující druh zdiva svislých nosných konstrukcí demolovaného objektu._x000d_
5. Ceny jsou určeny pro demolice budov výšky do 35 m. Tato výška je určena svislou vzdáleností nejvyšší hrany římsy, popř. atiky a nejnižšího bodu přilehlého terénu._x000d_
</t>
  </si>
  <si>
    <t>1,7*3,5*1,7"dřevěná nástavba"</t>
  </si>
  <si>
    <t>981011316</t>
  </si>
  <si>
    <t>Demolice budov zděných na MVC podíl konstrukcí do 35 % postupným rozebíráním</t>
  </si>
  <si>
    <t>814256860</t>
  </si>
  <si>
    <t>Demolice budov postupným rozebíráním z cihel, kamene, smíšeného nebo hrázděného zdiva, tvárnic na maltu vápennou nebo vápenocementovou s podílem konstrukcí přes 30 do 35 %</t>
  </si>
  <si>
    <t>48,65*4,55*7,3"vestavba zadní část"</t>
  </si>
  <si>
    <t>(7,3+0,35+4,54+0,2+4,12+0,58+4,059+0,48+3,29+0,3+3,800+0,3)*2,75*7,3"vestavba střed"</t>
  </si>
  <si>
    <t>(0,35+2,8+0,1+2,7+0,1+3,22+0,114+2,7+0,1+1,4+0,35)*4,2*7,5"vestavba v tribuně"</t>
  </si>
  <si>
    <t>5,92*(3,49+1,01)*4,5+1,01*(3,954+4,06+5,92)*4,5"vestavba ochoz"</t>
  </si>
  <si>
    <t>"105,022*(2,88+3,34)+292,192+106,428+438,921+50,212"</t>
  </si>
  <si>
    <t>"1540,99/2826,62*100"podíl konstrukcí je 54,517%"</t>
  </si>
  <si>
    <t>1994108380</t>
  </si>
  <si>
    <t>"konstrukce vnějších schodišť"</t>
  </si>
  <si>
    <t>1,2*2,5*0,3*2</t>
  </si>
  <si>
    <t>910818365</t>
  </si>
  <si>
    <t>"skládka Chocovice 6 km"</t>
  </si>
  <si>
    <t>1855,685</t>
  </si>
  <si>
    <t>-71377955</t>
  </si>
  <si>
    <t>1855,685*5</t>
  </si>
  <si>
    <t>1826760908</t>
  </si>
  <si>
    <t>13,65</t>
  </si>
  <si>
    <t>937099398</t>
  </si>
  <si>
    <t>4,338"vnější schodiště"</t>
  </si>
  <si>
    <t>2130505989</t>
  </si>
  <si>
    <t>1848,86-4,338-13,65</t>
  </si>
  <si>
    <t>05 - Vedlejší a ostatní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</si>
  <si>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</si>
  <si>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</si>
  <si>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</si>
  <si>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</si>
  <si>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</si>
  <si>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</si>
  <si>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VRN3</t>
  </si>
  <si>
    <t>Zařízení staveniště</t>
  </si>
  <si>
    <t>030001000</t>
  </si>
  <si>
    <t>Základní rozdělení průvodních činností a nákladů zařízení staveniště</t>
  </si>
  <si>
    <t>kč</t>
  </si>
  <si>
    <t>1024</t>
  </si>
  <si>
    <t>896823659</t>
  </si>
  <si>
    <t>039103000</t>
  </si>
  <si>
    <t>Rozebrání, bourání a odvoz zařízení staveniště</t>
  </si>
  <si>
    <t>Kč</t>
  </si>
  <si>
    <t>-682459911</t>
  </si>
  <si>
    <t>VRN4</t>
  </si>
  <si>
    <t>Inženýrská činnost</t>
  </si>
  <si>
    <t>045002000</t>
  </si>
  <si>
    <t>Kompletační a koordinační činnost</t>
  </si>
  <si>
    <t>-1732789313</t>
  </si>
  <si>
    <t>VRN9</t>
  </si>
  <si>
    <t>Ostatní náklady</t>
  </si>
  <si>
    <t>091002000</t>
  </si>
  <si>
    <t>Ostatní náklady související s objektem</t>
  </si>
  <si>
    <t>-564573229</t>
  </si>
  <si>
    <t>Ostatní náklady související s objektem - odpojení od veřejných sítí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</si>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</sst>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15" xfId="0" applyFont="1" applyBorder="1" applyAlignment="1" applyProtection="1">
      <alignment vertical="center"/>
    </xf>
    <xf numFmtId="0" fontId="36" fillId="0" borderId="0" xfId="0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ht="36.96" customHeight="1">
      <c r="AR2"/>
      <c r="BS2" s="17" t="s">
        <v>6</v>
      </c>
      <c r="BT2" s="17" t="s">
        <v>7</v>
      </c>
    </row>
    <row r="3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ht="29.28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4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4" t="s">
        <v>29</v>
      </c>
      <c r="AO9" s="22"/>
      <c r="AP9" s="22"/>
      <c r="AQ9" s="22"/>
      <c r="AR9" s="20"/>
      <c r="BE9" s="31"/>
      <c r="BS9" s="17" t="s">
        <v>6</v>
      </c>
    </row>
    <row r="10" ht="12" customHeight="1">
      <c r="B10" s="21"/>
      <c r="C10" s="22"/>
      <c r="D10" s="32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31</v>
      </c>
      <c r="AL10" s="22"/>
      <c r="AM10" s="22"/>
      <c r="AN10" s="27" t="s">
        <v>32</v>
      </c>
      <c r="AO10" s="22"/>
      <c r="AP10" s="22"/>
      <c r="AQ10" s="22"/>
      <c r="AR10" s="20"/>
      <c r="BE10" s="31"/>
      <c r="BS10" s="17" t="s">
        <v>6</v>
      </c>
    </row>
    <row r="11" ht="18.48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34</v>
      </c>
      <c r="AL11" s="22"/>
      <c r="AM11" s="22"/>
      <c r="AN11" s="27" t="s">
        <v>32</v>
      </c>
      <c r="AO11" s="22"/>
      <c r="AP11" s="22"/>
      <c r="AQ11" s="22"/>
      <c r="AR11" s="20"/>
      <c r="BE11" s="31"/>
      <c r="BS11" s="17" t="s">
        <v>6</v>
      </c>
    </row>
    <row r="12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ht="12" customHeight="1">
      <c r="B13" s="21"/>
      <c r="C13" s="22"/>
      <c r="D13" s="32" t="s">
        <v>35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31</v>
      </c>
      <c r="AL13" s="22"/>
      <c r="AM13" s="22"/>
      <c r="AN13" s="35" t="s">
        <v>36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5" t="s">
        <v>36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34</v>
      </c>
      <c r="AL14" s="22"/>
      <c r="AM14" s="22"/>
      <c r="AN14" s="35" t="s">
        <v>36</v>
      </c>
      <c r="AO14" s="22"/>
      <c r="AP14" s="22"/>
      <c r="AQ14" s="22"/>
      <c r="AR14" s="20"/>
      <c r="BE14" s="31"/>
      <c r="BS14" s="17" t="s">
        <v>6</v>
      </c>
    </row>
    <row r="15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ht="12" customHeight="1">
      <c r="B16" s="21"/>
      <c r="C16" s="22"/>
      <c r="D16" s="32" t="s">
        <v>37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31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ht="18.48" customHeight="1">
      <c r="B17" s="21"/>
      <c r="C17" s="22"/>
      <c r="D17" s="22"/>
      <c r="E17" s="27" t="s">
        <v>38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34</v>
      </c>
      <c r="AL17" s="22"/>
      <c r="AM17" s="22"/>
      <c r="AN17" s="27" t="s">
        <v>32</v>
      </c>
      <c r="AO17" s="22"/>
      <c r="AP17" s="22"/>
      <c r="AQ17" s="22"/>
      <c r="AR17" s="20"/>
      <c r="BE17" s="31"/>
      <c r="BS17" s="17" t="s">
        <v>39</v>
      </c>
    </row>
    <row r="18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ht="12" customHeight="1">
      <c r="B19" s="21"/>
      <c r="C19" s="22"/>
      <c r="D19" s="32" t="s">
        <v>40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31</v>
      </c>
      <c r="AL19" s="22"/>
      <c r="AM19" s="22"/>
      <c r="AN19" s="27" t="s">
        <v>32</v>
      </c>
      <c r="AO19" s="22"/>
      <c r="AP19" s="22"/>
      <c r="AQ19" s="22"/>
      <c r="AR19" s="20"/>
      <c r="BE19" s="31"/>
      <c r="BS19" s="17" t="s">
        <v>41</v>
      </c>
    </row>
    <row r="20" ht="18.48" customHeight="1">
      <c r="B20" s="21"/>
      <c r="C20" s="22"/>
      <c r="D20" s="22"/>
      <c r="E20" s="27" t="s">
        <v>42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34</v>
      </c>
      <c r="AL20" s="22"/>
      <c r="AM20" s="22"/>
      <c r="AN20" s="27" t="s">
        <v>32</v>
      </c>
      <c r="AO20" s="22"/>
      <c r="AP20" s="22"/>
      <c r="AQ20" s="22"/>
      <c r="AR20" s="20"/>
      <c r="BE20" s="31"/>
      <c r="BS20" s="17" t="s">
        <v>39</v>
      </c>
    </row>
    <row r="2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ht="12" customHeight="1">
      <c r="B22" s="21"/>
      <c r="C22" s="22"/>
      <c r="D22" s="32" t="s">
        <v>43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ht="51" customHeight="1">
      <c r="B23" s="21"/>
      <c r="C23" s="22"/>
      <c r="D23" s="22"/>
      <c r="E23" s="37" t="s">
        <v>44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2"/>
      <c r="AP23" s="22"/>
      <c r="AQ23" s="22"/>
      <c r="AR23" s="20"/>
      <c r="BE23" s="31"/>
    </row>
    <row r="24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ht="6.96" customHeight="1">
      <c r="B25" s="21"/>
      <c r="C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2"/>
      <c r="AQ25" s="22"/>
      <c r="AR25" s="20"/>
      <c r="BE25" s="31"/>
    </row>
    <row r="26" s="1" customFormat="1" ht="25.92" customHeight="1">
      <c r="B26" s="39"/>
      <c r="C26" s="40"/>
      <c r="D26" s="41" t="s">
        <v>45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1" customFormat="1" ht="6.96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1" customForma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48</v>
      </c>
      <c r="AL28" s="45"/>
      <c r="AM28" s="45"/>
      <c r="AN28" s="45"/>
      <c r="AO28" s="45"/>
      <c r="AP28" s="40"/>
      <c r="AQ28" s="40"/>
      <c r="AR28" s="44"/>
      <c r="BE28" s="31"/>
    </row>
    <row r="29" s="2" customFormat="1" ht="14.4" customHeight="1">
      <c r="B29" s="46"/>
      <c r="C29" s="47"/>
      <c r="D29" s="32" t="s">
        <v>49</v>
      </c>
      <c r="E29" s="47"/>
      <c r="F29" s="32" t="s">
        <v>50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2" customFormat="1" ht="14.4" customHeight="1">
      <c r="B30" s="46"/>
      <c r="C30" s="47"/>
      <c r="D30" s="47"/>
      <c r="E30" s="47"/>
      <c r="F30" s="32" t="s">
        <v>51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2" customFormat="1" ht="14.4" customHeight="1">
      <c r="B31" s="46"/>
      <c r="C31" s="47"/>
      <c r="D31" s="47"/>
      <c r="E31" s="47"/>
      <c r="F31" s="32" t="s">
        <v>52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2" customFormat="1" ht="14.4" customHeight="1">
      <c r="B32" s="46"/>
      <c r="C32" s="47"/>
      <c r="D32" s="47"/>
      <c r="E32" s="47"/>
      <c r="F32" s="32" t="s">
        <v>53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2" customFormat="1" ht="14.4" customHeight="1">
      <c r="B33" s="46"/>
      <c r="C33" s="47"/>
      <c r="D33" s="47"/>
      <c r="E33" s="47"/>
      <c r="F33" s="32" t="s">
        <v>54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</row>
    <row r="34" s="1" customFormat="1" ht="6.96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="1" customFormat="1" ht="25.92" customHeight="1">
      <c r="B35" s="39"/>
      <c r="C35" s="52"/>
      <c r="D35" s="53" t="s">
        <v>55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56</v>
      </c>
      <c r="U35" s="54"/>
      <c r="V35" s="54"/>
      <c r="W35" s="54"/>
      <c r="X35" s="56" t="s">
        <v>57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</row>
    <row r="36" s="1" customFormat="1" ht="6.96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="1" customFormat="1" ht="6.96" customHeight="1"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</row>
    <row r="41" s="1" customFormat="1" ht="6.96" customHeight="1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</row>
    <row r="42" s="1" customFormat="1" ht="24.96" customHeight="1">
      <c r="B42" s="39"/>
      <c r="C42" s="23" t="s">
        <v>58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="1" customFormat="1" ht="6.96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="3" customFormat="1" ht="12" customHeight="1"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1904K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</row>
    <row r="45" s="4" customFormat="1" ht="36.96" customHeight="1"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Areál TJ Lokomotiva-Etapa II-Demolice tribuny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="1" customFormat="1" ht="12" customHeight="1"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Cheb, areál TJ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2" t="str">
        <f>IF(AN8= "","",AN8)</f>
        <v>22. 3. 2018</v>
      </c>
      <c r="AN47" s="72"/>
      <c r="AO47" s="40"/>
      <c r="AP47" s="40"/>
      <c r="AQ47" s="40"/>
      <c r="AR47" s="44"/>
    </row>
    <row r="48" s="1" customFormat="1" ht="6.96" customHeight="1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="1" customFormat="1" ht="27.9" customHeight="1">
      <c r="B49" s="39"/>
      <c r="C49" s="32" t="s">
        <v>30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>Město Cheb, Nám.Krále Jiřího z Poděbrad1/14, Cheb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37</v>
      </c>
      <c r="AJ49" s="40"/>
      <c r="AK49" s="40"/>
      <c r="AL49" s="40"/>
      <c r="AM49" s="73" t="str">
        <f>IF(E17="","",E17)</f>
        <v>Staving Ateliér-Ing. J. Šedivec, M. Mudrová Dipl.T</v>
      </c>
      <c r="AN49" s="64"/>
      <c r="AO49" s="64"/>
      <c r="AP49" s="64"/>
      <c r="AQ49" s="40"/>
      <c r="AR49" s="44"/>
      <c r="AS49" s="74" t="s">
        <v>59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</row>
    <row r="50" s="1" customFormat="1" ht="15.15" customHeight="1">
      <c r="B50" s="39"/>
      <c r="C50" s="32" t="s">
        <v>35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40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="1" customFormat="1" ht="10.8" customHeight="1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</row>
    <row r="52" s="1" customFormat="1" ht="29.28" customHeight="1">
      <c r="B52" s="39"/>
      <c r="C52" s="86" t="s">
        <v>60</v>
      </c>
      <c r="D52" s="87"/>
      <c r="E52" s="87"/>
      <c r="F52" s="87"/>
      <c r="G52" s="87"/>
      <c r="H52" s="88"/>
      <c r="I52" s="89" t="s">
        <v>61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62</v>
      </c>
      <c r="AH52" s="87"/>
      <c r="AI52" s="87"/>
      <c r="AJ52" s="87"/>
      <c r="AK52" s="87"/>
      <c r="AL52" s="87"/>
      <c r="AM52" s="87"/>
      <c r="AN52" s="89" t="s">
        <v>63</v>
      </c>
      <c r="AO52" s="87"/>
      <c r="AP52" s="87"/>
      <c r="AQ52" s="91" t="s">
        <v>64</v>
      </c>
      <c r="AR52" s="44"/>
      <c r="AS52" s="92" t="s">
        <v>65</v>
      </c>
      <c r="AT52" s="93" t="s">
        <v>66</v>
      </c>
      <c r="AU52" s="93" t="s">
        <v>67</v>
      </c>
      <c r="AV52" s="93" t="s">
        <v>68</v>
      </c>
      <c r="AW52" s="93" t="s">
        <v>69</v>
      </c>
      <c r="AX52" s="93" t="s">
        <v>70</v>
      </c>
      <c r="AY52" s="93" t="s">
        <v>71</v>
      </c>
      <c r="AZ52" s="93" t="s">
        <v>72</v>
      </c>
      <c r="BA52" s="93" t="s">
        <v>73</v>
      </c>
      <c r="BB52" s="93" t="s">
        <v>74</v>
      </c>
      <c r="BC52" s="93" t="s">
        <v>75</v>
      </c>
      <c r="BD52" s="94" t="s">
        <v>76</v>
      </c>
    </row>
    <row r="53" s="1" customFormat="1" ht="10.8" customHeigh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</row>
    <row r="54" s="5" customFormat="1" ht="32.4" customHeight="1">
      <c r="B54" s="98"/>
      <c r="C54" s="99" t="s">
        <v>77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ROUND(SUM(AG55:AG57),2)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32</v>
      </c>
      <c r="AR54" s="104"/>
      <c r="AS54" s="105">
        <f>ROUND(SUM(AS55:AS57),2)</f>
        <v>0</v>
      </c>
      <c r="AT54" s="106">
        <f>ROUND(SUM(AV54:AW54),15)</f>
        <v>0</v>
      </c>
      <c r="AU54" s="107">
        <f>ROUND(SUM(AU55:AU57),5)</f>
        <v>0</v>
      </c>
      <c r="AV54" s="106">
        <f>ROUND(AZ54*L29,15)</f>
        <v>0</v>
      </c>
      <c r="AW54" s="106">
        <f>ROUND(BA54*L30,15)</f>
        <v>0</v>
      </c>
      <c r="AX54" s="106">
        <f>ROUND(BB54*L29,15)</f>
        <v>0</v>
      </c>
      <c r="AY54" s="106">
        <f>ROUND(BC54*L30,15)</f>
        <v>0</v>
      </c>
      <c r="AZ54" s="106">
        <f>ROUND(SUM(AZ55:AZ57),2)</f>
        <v>0</v>
      </c>
      <c r="BA54" s="106">
        <f>ROUND(SUM(BA55:BA57),2)</f>
        <v>0</v>
      </c>
      <c r="BB54" s="106">
        <f>ROUND(SUM(BB55:BB57),2)</f>
        <v>0</v>
      </c>
      <c r="BC54" s="106">
        <f>ROUND(SUM(BC55:BC57),2)</f>
        <v>0</v>
      </c>
      <c r="BD54" s="108">
        <f>ROUND(SUM(BD55:BD57),2)</f>
        <v>0</v>
      </c>
      <c r="BS54" s="109" t="s">
        <v>78</v>
      </c>
      <c r="BT54" s="109" t="s">
        <v>41</v>
      </c>
      <c r="BU54" s="110" t="s">
        <v>79</v>
      </c>
      <c r="BV54" s="109" t="s">
        <v>80</v>
      </c>
      <c r="BW54" s="109" t="s">
        <v>5</v>
      </c>
      <c r="BX54" s="109" t="s">
        <v>81</v>
      </c>
      <c r="CL54" s="109" t="s">
        <v>19</v>
      </c>
    </row>
    <row r="55" s="6" customFormat="1" ht="16.5" customHeight="1">
      <c r="A55" s="111" t="s">
        <v>82</v>
      </c>
      <c r="B55" s="112"/>
      <c r="C55" s="113"/>
      <c r="D55" s="114" t="s">
        <v>83</v>
      </c>
      <c r="E55" s="114"/>
      <c r="F55" s="114"/>
      <c r="G55" s="114"/>
      <c r="H55" s="114"/>
      <c r="I55" s="115"/>
      <c r="J55" s="114" t="s">
        <v>84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'01 - Demolice tribuny'!J30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85</v>
      </c>
      <c r="AR55" s="118"/>
      <c r="AS55" s="119">
        <v>0</v>
      </c>
      <c r="AT55" s="120">
        <f>ROUND(SUM(AV55:AW55),15)</f>
        <v>0</v>
      </c>
      <c r="AU55" s="121">
        <f>'01 - Demolice tribuny'!P88</f>
        <v>0</v>
      </c>
      <c r="AV55" s="120">
        <f>'01 - Demolice tribuny'!J33</f>
        <v>0</v>
      </c>
      <c r="AW55" s="120">
        <f>'01 - Demolice tribuny'!J34</f>
        <v>0</v>
      </c>
      <c r="AX55" s="120">
        <f>'01 - Demolice tribuny'!J35</f>
        <v>0</v>
      </c>
      <c r="AY55" s="120">
        <f>'01 - Demolice tribuny'!J36</f>
        <v>0</v>
      </c>
      <c r="AZ55" s="120">
        <f>'01 - Demolice tribuny'!F33</f>
        <v>0</v>
      </c>
      <c r="BA55" s="120">
        <f>'01 - Demolice tribuny'!F34</f>
        <v>0</v>
      </c>
      <c r="BB55" s="120">
        <f>'01 - Demolice tribuny'!F35</f>
        <v>0</v>
      </c>
      <c r="BC55" s="120">
        <f>'01 - Demolice tribuny'!F36</f>
        <v>0</v>
      </c>
      <c r="BD55" s="122">
        <f>'01 - Demolice tribuny'!F37</f>
        <v>0</v>
      </c>
      <c r="BT55" s="123" t="s">
        <v>86</v>
      </c>
      <c r="BV55" s="123" t="s">
        <v>80</v>
      </c>
      <c r="BW55" s="123" t="s">
        <v>87</v>
      </c>
      <c r="BX55" s="123" t="s">
        <v>5</v>
      </c>
      <c r="CL55" s="123" t="s">
        <v>19</v>
      </c>
      <c r="CM55" s="123" t="s">
        <v>88</v>
      </c>
    </row>
    <row r="56" s="6" customFormat="1" ht="16.5" customHeight="1">
      <c r="A56" s="111" t="s">
        <v>82</v>
      </c>
      <c r="B56" s="112"/>
      <c r="C56" s="113"/>
      <c r="D56" s="114" t="s">
        <v>89</v>
      </c>
      <c r="E56" s="114"/>
      <c r="F56" s="114"/>
      <c r="G56" s="114"/>
      <c r="H56" s="114"/>
      <c r="I56" s="115"/>
      <c r="J56" s="114" t="s">
        <v>90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'02 - Demolice zděné vestavby'!J30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85</v>
      </c>
      <c r="AR56" s="118"/>
      <c r="AS56" s="119">
        <v>0</v>
      </c>
      <c r="AT56" s="120">
        <f>ROUND(SUM(AV56:AW56),15)</f>
        <v>0</v>
      </c>
      <c r="AU56" s="121">
        <f>'02 - Demolice zděné vestavby'!P83</f>
        <v>0</v>
      </c>
      <c r="AV56" s="120">
        <f>'02 - Demolice zděné vestavby'!J33</f>
        <v>0</v>
      </c>
      <c r="AW56" s="120">
        <f>'02 - Demolice zděné vestavby'!J34</f>
        <v>0</v>
      </c>
      <c r="AX56" s="120">
        <f>'02 - Demolice zděné vestavby'!J35</f>
        <v>0</v>
      </c>
      <c r="AY56" s="120">
        <f>'02 - Demolice zděné vestavby'!J36</f>
        <v>0</v>
      </c>
      <c r="AZ56" s="120">
        <f>'02 - Demolice zděné vestavby'!F33</f>
        <v>0</v>
      </c>
      <c r="BA56" s="120">
        <f>'02 - Demolice zděné vestavby'!F34</f>
        <v>0</v>
      </c>
      <c r="BB56" s="120">
        <f>'02 - Demolice zděné vestavby'!F35</f>
        <v>0</v>
      </c>
      <c r="BC56" s="120">
        <f>'02 - Demolice zděné vestavby'!F36</f>
        <v>0</v>
      </c>
      <c r="BD56" s="122">
        <f>'02 - Demolice zděné vestavby'!F37</f>
        <v>0</v>
      </c>
      <c r="BT56" s="123" t="s">
        <v>86</v>
      </c>
      <c r="BV56" s="123" t="s">
        <v>80</v>
      </c>
      <c r="BW56" s="123" t="s">
        <v>91</v>
      </c>
      <c r="BX56" s="123" t="s">
        <v>5</v>
      </c>
      <c r="CL56" s="123" t="s">
        <v>19</v>
      </c>
      <c r="CM56" s="123" t="s">
        <v>88</v>
      </c>
    </row>
    <row r="57" s="6" customFormat="1" ht="16.5" customHeight="1">
      <c r="A57" s="111" t="s">
        <v>82</v>
      </c>
      <c r="B57" s="112"/>
      <c r="C57" s="113"/>
      <c r="D57" s="114" t="s">
        <v>92</v>
      </c>
      <c r="E57" s="114"/>
      <c r="F57" s="114"/>
      <c r="G57" s="114"/>
      <c r="H57" s="114"/>
      <c r="I57" s="115"/>
      <c r="J57" s="114" t="s">
        <v>93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'05 - Vedlejší a ostatní n...'!J30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94</v>
      </c>
      <c r="AR57" s="118"/>
      <c r="AS57" s="124">
        <v>0</v>
      </c>
      <c r="AT57" s="125">
        <f>ROUND(SUM(AV57:AW57),15)</f>
        <v>0</v>
      </c>
      <c r="AU57" s="126">
        <f>'05 - Vedlejší a ostatní n...'!P83</f>
        <v>0</v>
      </c>
      <c r="AV57" s="125">
        <f>'05 - Vedlejší a ostatní n...'!J33</f>
        <v>0</v>
      </c>
      <c r="AW57" s="125">
        <f>'05 - Vedlejší a ostatní n...'!J34</f>
        <v>0</v>
      </c>
      <c r="AX57" s="125">
        <f>'05 - Vedlejší a ostatní n...'!J35</f>
        <v>0</v>
      </c>
      <c r="AY57" s="125">
        <f>'05 - Vedlejší a ostatní n...'!J36</f>
        <v>0</v>
      </c>
      <c r="AZ57" s="125">
        <f>'05 - Vedlejší a ostatní n...'!F33</f>
        <v>0</v>
      </c>
      <c r="BA57" s="125">
        <f>'05 - Vedlejší a ostatní n...'!F34</f>
        <v>0</v>
      </c>
      <c r="BB57" s="125">
        <f>'05 - Vedlejší a ostatní n...'!F35</f>
        <v>0</v>
      </c>
      <c r="BC57" s="125">
        <f>'05 - Vedlejší a ostatní n...'!F36</f>
        <v>0</v>
      </c>
      <c r="BD57" s="127">
        <f>'05 - Vedlejší a ostatní n...'!F37</f>
        <v>0</v>
      </c>
      <c r="BT57" s="123" t="s">
        <v>86</v>
      </c>
      <c r="BV57" s="123" t="s">
        <v>80</v>
      </c>
      <c r="BW57" s="123" t="s">
        <v>95</v>
      </c>
      <c r="BX57" s="123" t="s">
        <v>5</v>
      </c>
      <c r="CL57" s="123" t="s">
        <v>19</v>
      </c>
      <c r="CM57" s="123" t="s">
        <v>88</v>
      </c>
    </row>
    <row r="58" s="1" customFormat="1" ht="30" customHeight="1"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</row>
    <row r="59" s="1" customFormat="1" ht="6.96" customHeight="1"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</row>
  </sheetData>
  <sheetProtection sheet="1" formatColumns="0" formatRows="0" objects="1" scenarios="1" spinCount="100000" saltValue="I9EzLOIqhSdbDmWab9XEn15ASSqm5dTirmxkrmuM3+uf8UumTsOkkHzw6fSg0EGpDTaptd/Ly2ajCAIWJxpUkQ==" hashValue="AiKYBYyrbGNsoLZfjb+8HpAlIWCPFNkLiCECHkIoDCPSBOWd/jL6WgNI8B4+IJD7TDiNW+Mbl+T8gSI+kUKXug==" algorithmName="SHA-512" password="CC35"/>
  <mergeCells count="50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</mergeCells>
  <hyperlinks>
    <hyperlink ref="A55" location="'01 - Demolice tribuny'!C2" display="/"/>
    <hyperlink ref="A56" location="'02 - Demolice zděné vestavby'!C2" display="/"/>
    <hyperlink ref="A57" location="'05 - Vedlejší a ostatní n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28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87</v>
      </c>
    </row>
    <row r="3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88</v>
      </c>
    </row>
    <row r="4" ht="24.96" customHeight="1">
      <c r="B4" s="20"/>
      <c r="D4" s="132" t="s">
        <v>96</v>
      </c>
      <c r="L4" s="20"/>
      <c r="M4" s="133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4" t="s">
        <v>16</v>
      </c>
      <c r="L6" s="20"/>
    </row>
    <row r="7" ht="16.5" customHeight="1">
      <c r="B7" s="20"/>
      <c r="E7" s="135" t="str">
        <f>'Rekapitulace stavby'!K6</f>
        <v>Areál TJ Lokomotiva-Etapa II-Demolice tribuny</v>
      </c>
      <c r="F7" s="134"/>
      <c r="G7" s="134"/>
      <c r="H7" s="134"/>
      <c r="L7" s="20"/>
    </row>
    <row r="8" s="1" customFormat="1" ht="12" customHeight="1">
      <c r="B8" s="44"/>
      <c r="D8" s="134" t="s">
        <v>97</v>
      </c>
      <c r="I8" s="136"/>
      <c r="L8" s="44"/>
    </row>
    <row r="9" s="1" customFormat="1" ht="36.96" customHeight="1">
      <c r="B9" s="44"/>
      <c r="E9" s="137" t="s">
        <v>98</v>
      </c>
      <c r="F9" s="1"/>
      <c r="G9" s="1"/>
      <c r="H9" s="1"/>
      <c r="I9" s="136"/>
      <c r="L9" s="44"/>
    </row>
    <row r="10" s="1" customFormat="1">
      <c r="B10" s="44"/>
      <c r="I10" s="136"/>
      <c r="L10" s="44"/>
    </row>
    <row r="11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32</v>
      </c>
      <c r="L11" s="44"/>
    </row>
    <row r="12" s="1" customFormat="1" ht="12" customHeight="1">
      <c r="B12" s="44"/>
      <c r="D12" s="134" t="s">
        <v>22</v>
      </c>
      <c r="F12" s="138" t="s">
        <v>23</v>
      </c>
      <c r="I12" s="139" t="s">
        <v>24</v>
      </c>
      <c r="J12" s="140" t="str">
        <f>'Rekapitulace stavby'!AN8</f>
        <v>22. 3. 2018</v>
      </c>
      <c r="L12" s="44"/>
    </row>
    <row r="13" s="1" customFormat="1" ht="10.8" customHeight="1">
      <c r="B13" s="44"/>
      <c r="I13" s="136"/>
      <c r="L13" s="44"/>
    </row>
    <row r="14" s="1" customFormat="1" ht="12" customHeight="1">
      <c r="B14" s="44"/>
      <c r="D14" s="134" t="s">
        <v>30</v>
      </c>
      <c r="I14" s="139" t="s">
        <v>31</v>
      </c>
      <c r="J14" s="138" t="s">
        <v>32</v>
      </c>
      <c r="L14" s="44"/>
    </row>
    <row r="15" s="1" customFormat="1" ht="18" customHeight="1">
      <c r="B15" s="44"/>
      <c r="E15" s="138" t="s">
        <v>33</v>
      </c>
      <c r="I15" s="139" t="s">
        <v>34</v>
      </c>
      <c r="J15" s="138" t="s">
        <v>32</v>
      </c>
      <c r="L15" s="44"/>
    </row>
    <row r="16" s="1" customFormat="1" ht="6.96" customHeight="1">
      <c r="B16" s="44"/>
      <c r="I16" s="136"/>
      <c r="L16" s="44"/>
    </row>
    <row r="17" s="1" customFormat="1" ht="12" customHeight="1">
      <c r="B17" s="44"/>
      <c r="D17" s="134" t="s">
        <v>35</v>
      </c>
      <c r="I17" s="139" t="s">
        <v>31</v>
      </c>
      <c r="J17" s="33" t="str">
        <f>'Rekapitulace stavby'!AN13</f>
        <v>Vyplň údaj</v>
      </c>
      <c r="L17" s="44"/>
    </row>
    <row r="18" s="1" customFormat="1" ht="18" customHeight="1">
      <c r="B18" s="44"/>
      <c r="E18" s="33" t="str">
        <f>'Rekapitulace stavby'!E14</f>
        <v>Vyplň údaj</v>
      </c>
      <c r="F18" s="138"/>
      <c r="G18" s="138"/>
      <c r="H18" s="138"/>
      <c r="I18" s="139" t="s">
        <v>34</v>
      </c>
      <c r="J18" s="33" t="str">
        <f>'Rekapitulace stavby'!AN14</f>
        <v>Vyplň údaj</v>
      </c>
      <c r="L18" s="44"/>
    </row>
    <row r="19" s="1" customFormat="1" ht="6.96" customHeight="1">
      <c r="B19" s="44"/>
      <c r="I19" s="136"/>
      <c r="L19" s="44"/>
    </row>
    <row r="20" s="1" customFormat="1" ht="12" customHeight="1">
      <c r="B20" s="44"/>
      <c r="D20" s="134" t="s">
        <v>37</v>
      </c>
      <c r="I20" s="139" t="s">
        <v>31</v>
      </c>
      <c r="J20" s="138" t="s">
        <v>32</v>
      </c>
      <c r="L20" s="44"/>
    </row>
    <row r="21" s="1" customFormat="1" ht="18" customHeight="1">
      <c r="B21" s="44"/>
      <c r="E21" s="138" t="s">
        <v>38</v>
      </c>
      <c r="I21" s="139" t="s">
        <v>34</v>
      </c>
      <c r="J21" s="138" t="s">
        <v>32</v>
      </c>
      <c r="L21" s="44"/>
    </row>
    <row r="22" s="1" customFormat="1" ht="6.96" customHeight="1">
      <c r="B22" s="44"/>
      <c r="I22" s="136"/>
      <c r="L22" s="44"/>
    </row>
    <row r="23" s="1" customFormat="1" ht="12" customHeight="1">
      <c r="B23" s="44"/>
      <c r="D23" s="134" t="s">
        <v>40</v>
      </c>
      <c r="I23" s="139" t="s">
        <v>31</v>
      </c>
      <c r="J23" s="138" t="str">
        <f>IF('Rekapitulace stavby'!AN19="","",'Rekapitulace stavby'!AN19)</f>
        <v/>
      </c>
      <c r="L23" s="44"/>
    </row>
    <row r="24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34</v>
      </c>
      <c r="J24" s="138" t="str">
        <f>IF('Rekapitulace stavby'!AN20="","",'Rekapitulace stavby'!AN20)</f>
        <v/>
      </c>
      <c r="L24" s="44"/>
    </row>
    <row r="25" s="1" customFormat="1" ht="6.96" customHeight="1">
      <c r="B25" s="44"/>
      <c r="I25" s="136"/>
      <c r="L25" s="44"/>
    </row>
    <row r="26" s="1" customFormat="1" ht="12" customHeight="1">
      <c r="B26" s="44"/>
      <c r="D26" s="134" t="s">
        <v>43</v>
      </c>
      <c r="I26" s="136"/>
      <c r="L26" s="44"/>
    </row>
    <row r="27" s="7" customFormat="1" ht="51" customHeight="1">
      <c r="B27" s="141"/>
      <c r="E27" s="142" t="s">
        <v>44</v>
      </c>
      <c r="F27" s="142"/>
      <c r="G27" s="142"/>
      <c r="H27" s="142"/>
      <c r="I27" s="143"/>
      <c r="L27" s="141"/>
    </row>
    <row r="28" s="1" customFormat="1" ht="6.96" customHeight="1">
      <c r="B28" s="44"/>
      <c r="I28" s="136"/>
      <c r="L28" s="44"/>
    </row>
    <row r="29" s="1" customFormat="1" ht="6.96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="1" customFormat="1" ht="25.44" customHeight="1">
      <c r="B30" s="44"/>
      <c r="D30" s="145" t="s">
        <v>45</v>
      </c>
      <c r="I30" s="136"/>
      <c r="J30" s="146">
        <f>ROUND(J88, 2)</f>
        <v>0</v>
      </c>
      <c r="L30" s="44"/>
    </row>
    <row r="31" s="1" customFormat="1" ht="6.96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="1" customFormat="1" ht="14.4" customHeight="1">
      <c r="B32" s="44"/>
      <c r="F32" s="147" t="s">
        <v>47</v>
      </c>
      <c r="I32" s="148" t="s">
        <v>46</v>
      </c>
      <c r="J32" s="147" t="s">
        <v>48</v>
      </c>
      <c r="L32" s="44"/>
    </row>
    <row r="33" s="1" customFormat="1" ht="14.4" customHeight="1">
      <c r="B33" s="44"/>
      <c r="D33" s="149" t="s">
        <v>49</v>
      </c>
      <c r="E33" s="134" t="s">
        <v>50</v>
      </c>
      <c r="F33" s="150">
        <f>ROUND((SUM(BE88:BE266)),  2)</f>
        <v>0</v>
      </c>
      <c r="I33" s="151">
        <v>0.20999999999999999</v>
      </c>
      <c r="J33" s="150">
        <f>ROUND(((SUM(BE88:BE266))*I33),  2)</f>
        <v>0</v>
      </c>
      <c r="L33" s="44"/>
    </row>
    <row r="34" s="1" customFormat="1" ht="14.4" customHeight="1">
      <c r="B34" s="44"/>
      <c r="E34" s="134" t="s">
        <v>51</v>
      </c>
      <c r="F34" s="150">
        <f>ROUND((SUM(BF88:BF266)),  2)</f>
        <v>0</v>
      </c>
      <c r="I34" s="151">
        <v>0.14999999999999999</v>
      </c>
      <c r="J34" s="150">
        <f>ROUND(((SUM(BF88:BF266))*I34),  2)</f>
        <v>0</v>
      </c>
      <c r="L34" s="44"/>
    </row>
    <row r="35" hidden="1" s="1" customFormat="1" ht="14.4" customHeight="1">
      <c r="B35" s="44"/>
      <c r="E35" s="134" t="s">
        <v>52</v>
      </c>
      <c r="F35" s="150">
        <f>ROUND((SUM(BG88:BG266)),  2)</f>
        <v>0</v>
      </c>
      <c r="I35" s="151">
        <v>0.20999999999999999</v>
      </c>
      <c r="J35" s="150">
        <f>0</f>
        <v>0</v>
      </c>
      <c r="L35" s="44"/>
    </row>
    <row r="36" hidden="1" s="1" customFormat="1" ht="14.4" customHeight="1">
      <c r="B36" s="44"/>
      <c r="E36" s="134" t="s">
        <v>53</v>
      </c>
      <c r="F36" s="150">
        <f>ROUND((SUM(BH88:BH266)),  2)</f>
        <v>0</v>
      </c>
      <c r="I36" s="151">
        <v>0.14999999999999999</v>
      </c>
      <c r="J36" s="150">
        <f>0</f>
        <v>0</v>
      </c>
      <c r="L36" s="44"/>
    </row>
    <row r="37" hidden="1" s="1" customFormat="1" ht="14.4" customHeight="1">
      <c r="B37" s="44"/>
      <c r="E37" s="134" t="s">
        <v>54</v>
      </c>
      <c r="F37" s="150">
        <f>ROUND((SUM(BI88:BI266)),  2)</f>
        <v>0</v>
      </c>
      <c r="I37" s="151">
        <v>0</v>
      </c>
      <c r="J37" s="150">
        <f>0</f>
        <v>0</v>
      </c>
      <c r="L37" s="44"/>
    </row>
    <row r="38" s="1" customFormat="1" ht="6.96" customHeight="1">
      <c r="B38" s="44"/>
      <c r="I38" s="136"/>
      <c r="L38" s="44"/>
    </row>
    <row r="39" s="1" customFormat="1" ht="25.44" customHeight="1">
      <c r="B39" s="44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7"/>
      <c r="J39" s="158">
        <f>SUM(J30:J37)</f>
        <v>0</v>
      </c>
      <c r="K39" s="159"/>
      <c r="L39" s="44"/>
    </row>
    <row r="40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="1" customFormat="1" ht="6.96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="1" customFormat="1" ht="24.96" customHeight="1">
      <c r="B45" s="39"/>
      <c r="C45" s="23" t="s">
        <v>99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="1" customFormat="1" ht="12" customHeight="1"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="1" customFormat="1" ht="16.5" customHeight="1">
      <c r="B48" s="39"/>
      <c r="C48" s="40"/>
      <c r="D48" s="40"/>
      <c r="E48" s="166" t="str">
        <f>E7</f>
        <v>Areál TJ Lokomotiva-Etapa II-Demolice tribuny</v>
      </c>
      <c r="F48" s="32"/>
      <c r="G48" s="32"/>
      <c r="H48" s="32"/>
      <c r="I48" s="136"/>
      <c r="J48" s="40"/>
      <c r="K48" s="40"/>
      <c r="L48" s="44"/>
    </row>
    <row r="49" s="1" customFormat="1" ht="12" customHeight="1">
      <c r="B49" s="39"/>
      <c r="C49" s="32" t="s">
        <v>97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="1" customFormat="1" ht="16.5" customHeight="1">
      <c r="B50" s="39"/>
      <c r="C50" s="40"/>
      <c r="D50" s="40"/>
      <c r="E50" s="69" t="str">
        <f>E9</f>
        <v>01 - Demolice tribuny</v>
      </c>
      <c r="F50" s="40"/>
      <c r="G50" s="40"/>
      <c r="H50" s="40"/>
      <c r="I50" s="136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="1" customFormat="1" ht="12" customHeight="1">
      <c r="B52" s="39"/>
      <c r="C52" s="32" t="s">
        <v>22</v>
      </c>
      <c r="D52" s="40"/>
      <c r="E52" s="40"/>
      <c r="F52" s="27" t="str">
        <f>F12</f>
        <v>Cheb, areál TJ</v>
      </c>
      <c r="G52" s="40"/>
      <c r="H52" s="40"/>
      <c r="I52" s="139" t="s">
        <v>24</v>
      </c>
      <c r="J52" s="72" t="str">
        <f>IF(J12="","",J12)</f>
        <v>22. 3. 2018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="1" customFormat="1" ht="43.05" customHeight="1">
      <c r="B54" s="39"/>
      <c r="C54" s="32" t="s">
        <v>30</v>
      </c>
      <c r="D54" s="40"/>
      <c r="E54" s="40"/>
      <c r="F54" s="27" t="str">
        <f>E15</f>
        <v>Město Cheb, Nám.Krále Jiřího z Poděbrad1/14, Cheb</v>
      </c>
      <c r="G54" s="40"/>
      <c r="H54" s="40"/>
      <c r="I54" s="139" t="s">
        <v>37</v>
      </c>
      <c r="J54" s="37" t="str">
        <f>E21</f>
        <v>Staving Ateliér-Ing. J. Šedivec, M. Mudrová Dipl.T</v>
      </c>
      <c r="K54" s="40"/>
      <c r="L54" s="44"/>
    </row>
    <row r="55" s="1" customFormat="1" ht="15.15" customHeight="1">
      <c r="B55" s="39"/>
      <c r="C55" s="32" t="s">
        <v>35</v>
      </c>
      <c r="D55" s="40"/>
      <c r="E55" s="40"/>
      <c r="F55" s="27" t="str">
        <f>IF(E18="","",E18)</f>
        <v>Vyplň údaj</v>
      </c>
      <c r="G55" s="40"/>
      <c r="H55" s="40"/>
      <c r="I55" s="139" t="s">
        <v>40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="1" customFormat="1" ht="29.28" customHeight="1">
      <c r="B57" s="39"/>
      <c r="C57" s="167" t="s">
        <v>100</v>
      </c>
      <c r="D57" s="168"/>
      <c r="E57" s="168"/>
      <c r="F57" s="168"/>
      <c r="G57" s="168"/>
      <c r="H57" s="168"/>
      <c r="I57" s="169"/>
      <c r="J57" s="170" t="s">
        <v>101</v>
      </c>
      <c r="K57" s="168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="1" customFormat="1" ht="22.8" customHeight="1">
      <c r="B59" s="39"/>
      <c r="C59" s="171" t="s">
        <v>77</v>
      </c>
      <c r="D59" s="40"/>
      <c r="E59" s="40"/>
      <c r="F59" s="40"/>
      <c r="G59" s="40"/>
      <c r="H59" s="40"/>
      <c r="I59" s="136"/>
      <c r="J59" s="102">
        <f>J88</f>
        <v>0</v>
      </c>
      <c r="K59" s="40"/>
      <c r="L59" s="44"/>
      <c r="AU59" s="17" t="s">
        <v>102</v>
      </c>
    </row>
    <row r="60" s="8" customFormat="1" ht="24.96" customHeight="1">
      <c r="B60" s="172"/>
      <c r="C60" s="173"/>
      <c r="D60" s="174" t="s">
        <v>103</v>
      </c>
      <c r="E60" s="175"/>
      <c r="F60" s="175"/>
      <c r="G60" s="175"/>
      <c r="H60" s="175"/>
      <c r="I60" s="176"/>
      <c r="J60" s="177">
        <f>J89</f>
        <v>0</v>
      </c>
      <c r="K60" s="173"/>
      <c r="L60" s="178"/>
    </row>
    <row r="61" s="9" customFormat="1" ht="19.92" customHeight="1">
      <c r="B61" s="179"/>
      <c r="C61" s="180"/>
      <c r="D61" s="181" t="s">
        <v>104</v>
      </c>
      <c r="E61" s="182"/>
      <c r="F61" s="182"/>
      <c r="G61" s="182"/>
      <c r="H61" s="182"/>
      <c r="I61" s="183"/>
      <c r="J61" s="184">
        <f>J90</f>
        <v>0</v>
      </c>
      <c r="K61" s="180"/>
      <c r="L61" s="185"/>
    </row>
    <row r="62" s="9" customFormat="1" ht="19.92" customHeight="1">
      <c r="B62" s="179"/>
      <c r="C62" s="180"/>
      <c r="D62" s="181" t="s">
        <v>105</v>
      </c>
      <c r="E62" s="182"/>
      <c r="F62" s="182"/>
      <c r="G62" s="182"/>
      <c r="H62" s="182"/>
      <c r="I62" s="183"/>
      <c r="J62" s="184">
        <f>J103</f>
        <v>0</v>
      </c>
      <c r="K62" s="180"/>
      <c r="L62" s="185"/>
    </row>
    <row r="63" s="9" customFormat="1" ht="19.92" customHeight="1">
      <c r="B63" s="179"/>
      <c r="C63" s="180"/>
      <c r="D63" s="181" t="s">
        <v>106</v>
      </c>
      <c r="E63" s="182"/>
      <c r="F63" s="182"/>
      <c r="G63" s="182"/>
      <c r="H63" s="182"/>
      <c r="I63" s="183"/>
      <c r="J63" s="184">
        <f>J163</f>
        <v>0</v>
      </c>
      <c r="K63" s="180"/>
      <c r="L63" s="185"/>
    </row>
    <row r="64" s="9" customFormat="1" ht="19.92" customHeight="1">
      <c r="B64" s="179"/>
      <c r="C64" s="180"/>
      <c r="D64" s="181" t="s">
        <v>107</v>
      </c>
      <c r="E64" s="182"/>
      <c r="F64" s="182"/>
      <c r="G64" s="182"/>
      <c r="H64" s="182"/>
      <c r="I64" s="183"/>
      <c r="J64" s="184">
        <f>J213</f>
        <v>0</v>
      </c>
      <c r="K64" s="180"/>
      <c r="L64" s="185"/>
    </row>
    <row r="65" s="8" customFormat="1" ht="24.96" customHeight="1">
      <c r="B65" s="172"/>
      <c r="C65" s="173"/>
      <c r="D65" s="174" t="s">
        <v>108</v>
      </c>
      <c r="E65" s="175"/>
      <c r="F65" s="175"/>
      <c r="G65" s="175"/>
      <c r="H65" s="175"/>
      <c r="I65" s="176"/>
      <c r="J65" s="177">
        <f>J216</f>
        <v>0</v>
      </c>
      <c r="K65" s="173"/>
      <c r="L65" s="178"/>
    </row>
    <row r="66" s="9" customFormat="1" ht="19.92" customHeight="1">
      <c r="B66" s="179"/>
      <c r="C66" s="180"/>
      <c r="D66" s="181" t="s">
        <v>109</v>
      </c>
      <c r="E66" s="182"/>
      <c r="F66" s="182"/>
      <c r="G66" s="182"/>
      <c r="H66" s="182"/>
      <c r="I66" s="183"/>
      <c r="J66" s="184">
        <f>J217</f>
        <v>0</v>
      </c>
      <c r="K66" s="180"/>
      <c r="L66" s="185"/>
    </row>
    <row r="67" s="9" customFormat="1" ht="19.92" customHeight="1">
      <c r="B67" s="179"/>
      <c r="C67" s="180"/>
      <c r="D67" s="181" t="s">
        <v>110</v>
      </c>
      <c r="E67" s="182"/>
      <c r="F67" s="182"/>
      <c r="G67" s="182"/>
      <c r="H67" s="182"/>
      <c r="I67" s="183"/>
      <c r="J67" s="184">
        <f>J241</f>
        <v>0</v>
      </c>
      <c r="K67" s="180"/>
      <c r="L67" s="185"/>
    </row>
    <row r="68" s="9" customFormat="1" ht="19.92" customHeight="1">
      <c r="B68" s="179"/>
      <c r="C68" s="180"/>
      <c r="D68" s="181" t="s">
        <v>111</v>
      </c>
      <c r="E68" s="182"/>
      <c r="F68" s="182"/>
      <c r="G68" s="182"/>
      <c r="H68" s="182"/>
      <c r="I68" s="183"/>
      <c r="J68" s="184">
        <f>J250</f>
        <v>0</v>
      </c>
      <c r="K68" s="180"/>
      <c r="L68" s="185"/>
    </row>
    <row r="69" s="1" customFormat="1" ht="21.84" customHeight="1">
      <c r="B69" s="39"/>
      <c r="C69" s="40"/>
      <c r="D69" s="40"/>
      <c r="E69" s="40"/>
      <c r="F69" s="40"/>
      <c r="G69" s="40"/>
      <c r="H69" s="40"/>
      <c r="I69" s="136"/>
      <c r="J69" s="40"/>
      <c r="K69" s="40"/>
      <c r="L69" s="44"/>
    </row>
    <row r="70" s="1" customFormat="1" ht="6.96" customHeight="1">
      <c r="B70" s="59"/>
      <c r="C70" s="60"/>
      <c r="D70" s="60"/>
      <c r="E70" s="60"/>
      <c r="F70" s="60"/>
      <c r="G70" s="60"/>
      <c r="H70" s="60"/>
      <c r="I70" s="162"/>
      <c r="J70" s="60"/>
      <c r="K70" s="60"/>
      <c r="L70" s="44"/>
    </row>
    <row r="74" s="1" customFormat="1" ht="6.96" customHeight="1">
      <c r="B74" s="61"/>
      <c r="C74" s="62"/>
      <c r="D74" s="62"/>
      <c r="E74" s="62"/>
      <c r="F74" s="62"/>
      <c r="G74" s="62"/>
      <c r="H74" s="62"/>
      <c r="I74" s="165"/>
      <c r="J74" s="62"/>
      <c r="K74" s="62"/>
      <c r="L74" s="44"/>
    </row>
    <row r="75" s="1" customFormat="1" ht="24.96" customHeight="1">
      <c r="B75" s="39"/>
      <c r="C75" s="23" t="s">
        <v>112</v>
      </c>
      <c r="D75" s="40"/>
      <c r="E75" s="40"/>
      <c r="F75" s="40"/>
      <c r="G75" s="40"/>
      <c r="H75" s="40"/>
      <c r="I75" s="136"/>
      <c r="J75" s="40"/>
      <c r="K75" s="40"/>
      <c r="L75" s="44"/>
    </row>
    <row r="76" s="1" customFormat="1" ht="6.96" customHeight="1">
      <c r="B76" s="39"/>
      <c r="C76" s="40"/>
      <c r="D76" s="40"/>
      <c r="E76" s="40"/>
      <c r="F76" s="40"/>
      <c r="G76" s="40"/>
      <c r="H76" s="40"/>
      <c r="I76" s="136"/>
      <c r="J76" s="40"/>
      <c r="K76" s="40"/>
      <c r="L76" s="44"/>
    </row>
    <row r="77" s="1" customFormat="1" ht="12" customHeight="1">
      <c r="B77" s="39"/>
      <c r="C77" s="32" t="s">
        <v>16</v>
      </c>
      <c r="D77" s="40"/>
      <c r="E77" s="40"/>
      <c r="F77" s="40"/>
      <c r="G77" s="40"/>
      <c r="H77" s="40"/>
      <c r="I77" s="136"/>
      <c r="J77" s="40"/>
      <c r="K77" s="40"/>
      <c r="L77" s="44"/>
    </row>
    <row r="78" s="1" customFormat="1" ht="16.5" customHeight="1">
      <c r="B78" s="39"/>
      <c r="C78" s="40"/>
      <c r="D78" s="40"/>
      <c r="E78" s="166" t="str">
        <f>E7</f>
        <v>Areál TJ Lokomotiva-Etapa II-Demolice tribuny</v>
      </c>
      <c r="F78" s="32"/>
      <c r="G78" s="32"/>
      <c r="H78" s="32"/>
      <c r="I78" s="136"/>
      <c r="J78" s="40"/>
      <c r="K78" s="40"/>
      <c r="L78" s="44"/>
    </row>
    <row r="79" s="1" customFormat="1" ht="12" customHeight="1">
      <c r="B79" s="39"/>
      <c r="C79" s="32" t="s">
        <v>97</v>
      </c>
      <c r="D79" s="40"/>
      <c r="E79" s="40"/>
      <c r="F79" s="40"/>
      <c r="G79" s="40"/>
      <c r="H79" s="40"/>
      <c r="I79" s="136"/>
      <c r="J79" s="40"/>
      <c r="K79" s="40"/>
      <c r="L79" s="44"/>
    </row>
    <row r="80" s="1" customFormat="1" ht="16.5" customHeight="1">
      <c r="B80" s="39"/>
      <c r="C80" s="40"/>
      <c r="D80" s="40"/>
      <c r="E80" s="69" t="str">
        <f>E9</f>
        <v>01 - Demolice tribuny</v>
      </c>
      <c r="F80" s="40"/>
      <c r="G80" s="40"/>
      <c r="H80" s="40"/>
      <c r="I80" s="136"/>
      <c r="J80" s="40"/>
      <c r="K80" s="40"/>
      <c r="L80" s="44"/>
    </row>
    <row r="81" s="1" customFormat="1" ht="6.96" customHeight="1">
      <c r="B81" s="39"/>
      <c r="C81" s="40"/>
      <c r="D81" s="40"/>
      <c r="E81" s="40"/>
      <c r="F81" s="40"/>
      <c r="G81" s="40"/>
      <c r="H81" s="40"/>
      <c r="I81" s="136"/>
      <c r="J81" s="40"/>
      <c r="K81" s="40"/>
      <c r="L81" s="44"/>
    </row>
    <row r="82" s="1" customFormat="1" ht="12" customHeight="1">
      <c r="B82" s="39"/>
      <c r="C82" s="32" t="s">
        <v>22</v>
      </c>
      <c r="D82" s="40"/>
      <c r="E82" s="40"/>
      <c r="F82" s="27" t="str">
        <f>F12</f>
        <v>Cheb, areál TJ</v>
      </c>
      <c r="G82" s="40"/>
      <c r="H82" s="40"/>
      <c r="I82" s="139" t="s">
        <v>24</v>
      </c>
      <c r="J82" s="72" t="str">
        <f>IF(J12="","",J12)</f>
        <v>22. 3. 2018</v>
      </c>
      <c r="K82" s="40"/>
      <c r="L82" s="44"/>
    </row>
    <row r="83" s="1" customFormat="1" ht="6.96" customHeight="1">
      <c r="B83" s="39"/>
      <c r="C83" s="40"/>
      <c r="D83" s="40"/>
      <c r="E83" s="40"/>
      <c r="F83" s="40"/>
      <c r="G83" s="40"/>
      <c r="H83" s="40"/>
      <c r="I83" s="136"/>
      <c r="J83" s="40"/>
      <c r="K83" s="40"/>
      <c r="L83" s="44"/>
    </row>
    <row r="84" s="1" customFormat="1" ht="43.05" customHeight="1">
      <c r="B84" s="39"/>
      <c r="C84" s="32" t="s">
        <v>30</v>
      </c>
      <c r="D84" s="40"/>
      <c r="E84" s="40"/>
      <c r="F84" s="27" t="str">
        <f>E15</f>
        <v>Město Cheb, Nám.Krále Jiřího z Poděbrad1/14, Cheb</v>
      </c>
      <c r="G84" s="40"/>
      <c r="H84" s="40"/>
      <c r="I84" s="139" t="s">
        <v>37</v>
      </c>
      <c r="J84" s="37" t="str">
        <f>E21</f>
        <v>Staving Ateliér-Ing. J. Šedivec, M. Mudrová Dipl.T</v>
      </c>
      <c r="K84" s="40"/>
      <c r="L84" s="44"/>
    </row>
    <row r="85" s="1" customFormat="1" ht="15.15" customHeight="1">
      <c r="B85" s="39"/>
      <c r="C85" s="32" t="s">
        <v>35</v>
      </c>
      <c r="D85" s="40"/>
      <c r="E85" s="40"/>
      <c r="F85" s="27" t="str">
        <f>IF(E18="","",E18)</f>
        <v>Vyplň údaj</v>
      </c>
      <c r="G85" s="40"/>
      <c r="H85" s="40"/>
      <c r="I85" s="139" t="s">
        <v>40</v>
      </c>
      <c r="J85" s="37" t="str">
        <f>E24</f>
        <v xml:space="preserve"> </v>
      </c>
      <c r="K85" s="40"/>
      <c r="L85" s="44"/>
    </row>
    <row r="86" s="1" customFormat="1" ht="10.32" customHeight="1">
      <c r="B86" s="39"/>
      <c r="C86" s="40"/>
      <c r="D86" s="40"/>
      <c r="E86" s="40"/>
      <c r="F86" s="40"/>
      <c r="G86" s="40"/>
      <c r="H86" s="40"/>
      <c r="I86" s="136"/>
      <c r="J86" s="40"/>
      <c r="K86" s="40"/>
      <c r="L86" s="44"/>
    </row>
    <row r="87" s="10" customFormat="1" ht="29.28" customHeight="1">
      <c r="B87" s="186"/>
      <c r="C87" s="187" t="s">
        <v>113</v>
      </c>
      <c r="D87" s="188" t="s">
        <v>64</v>
      </c>
      <c r="E87" s="188" t="s">
        <v>60</v>
      </c>
      <c r="F87" s="188" t="s">
        <v>61</v>
      </c>
      <c r="G87" s="188" t="s">
        <v>114</v>
      </c>
      <c r="H87" s="188" t="s">
        <v>115</v>
      </c>
      <c r="I87" s="189" t="s">
        <v>116</v>
      </c>
      <c r="J87" s="188" t="s">
        <v>101</v>
      </c>
      <c r="K87" s="190" t="s">
        <v>117</v>
      </c>
      <c r="L87" s="191"/>
      <c r="M87" s="92" t="s">
        <v>32</v>
      </c>
      <c r="N87" s="93" t="s">
        <v>49</v>
      </c>
      <c r="O87" s="93" t="s">
        <v>118</v>
      </c>
      <c r="P87" s="93" t="s">
        <v>119</v>
      </c>
      <c r="Q87" s="93" t="s">
        <v>120</v>
      </c>
      <c r="R87" s="93" t="s">
        <v>121</v>
      </c>
      <c r="S87" s="93" t="s">
        <v>122</v>
      </c>
      <c r="T87" s="94" t="s">
        <v>123</v>
      </c>
    </row>
    <row r="88" s="1" customFormat="1" ht="22.8" customHeight="1">
      <c r="B88" s="39"/>
      <c r="C88" s="99" t="s">
        <v>124</v>
      </c>
      <c r="D88" s="40"/>
      <c r="E88" s="40"/>
      <c r="F88" s="40"/>
      <c r="G88" s="40"/>
      <c r="H88" s="40"/>
      <c r="I88" s="136"/>
      <c r="J88" s="192">
        <f>BK88</f>
        <v>0</v>
      </c>
      <c r="K88" s="40"/>
      <c r="L88" s="44"/>
      <c r="M88" s="95"/>
      <c r="N88" s="96"/>
      <c r="O88" s="96"/>
      <c r="P88" s="193">
        <f>P89+P216</f>
        <v>0</v>
      </c>
      <c r="Q88" s="96"/>
      <c r="R88" s="193">
        <f>R89+R216</f>
        <v>0.1081821</v>
      </c>
      <c r="S88" s="96"/>
      <c r="T88" s="194">
        <f>T89+T216</f>
        <v>3471.1235220000003</v>
      </c>
      <c r="AT88" s="17" t="s">
        <v>78</v>
      </c>
      <c r="AU88" s="17" t="s">
        <v>102</v>
      </c>
      <c r="BK88" s="195">
        <f>BK89+BK216</f>
        <v>0</v>
      </c>
    </row>
    <row r="89" s="11" customFormat="1" ht="25.92" customHeight="1">
      <c r="B89" s="196"/>
      <c r="C89" s="197"/>
      <c r="D89" s="198" t="s">
        <v>78</v>
      </c>
      <c r="E89" s="199" t="s">
        <v>125</v>
      </c>
      <c r="F89" s="199" t="s">
        <v>126</v>
      </c>
      <c r="G89" s="197"/>
      <c r="H89" s="197"/>
      <c r="I89" s="200"/>
      <c r="J89" s="201">
        <f>BK89</f>
        <v>0</v>
      </c>
      <c r="K89" s="197"/>
      <c r="L89" s="202"/>
      <c r="M89" s="203"/>
      <c r="N89" s="204"/>
      <c r="O89" s="204"/>
      <c r="P89" s="205">
        <f>P90+P103+P163+P213</f>
        <v>0</v>
      </c>
      <c r="Q89" s="204"/>
      <c r="R89" s="205">
        <f>R90+R103+R163+R213</f>
        <v>0.1081821</v>
      </c>
      <c r="S89" s="204"/>
      <c r="T89" s="206">
        <f>T90+T103+T163+T213</f>
        <v>3468.2329100000002</v>
      </c>
      <c r="AR89" s="207" t="s">
        <v>86</v>
      </c>
      <c r="AT89" s="208" t="s">
        <v>78</v>
      </c>
      <c r="AU89" s="208" t="s">
        <v>41</v>
      </c>
      <c r="AY89" s="207" t="s">
        <v>127</v>
      </c>
      <c r="BK89" s="209">
        <f>BK90+BK103+BK163+BK213</f>
        <v>0</v>
      </c>
    </row>
    <row r="90" s="11" customFormat="1" ht="22.8" customHeight="1">
      <c r="B90" s="196"/>
      <c r="C90" s="197"/>
      <c r="D90" s="198" t="s">
        <v>78</v>
      </c>
      <c r="E90" s="210" t="s">
        <v>86</v>
      </c>
      <c r="F90" s="210" t="s">
        <v>128</v>
      </c>
      <c r="G90" s="197"/>
      <c r="H90" s="197"/>
      <c r="I90" s="200"/>
      <c r="J90" s="211">
        <f>BK90</f>
        <v>0</v>
      </c>
      <c r="K90" s="197"/>
      <c r="L90" s="202"/>
      <c r="M90" s="203"/>
      <c r="N90" s="204"/>
      <c r="O90" s="204"/>
      <c r="P90" s="205">
        <f>SUM(P91:P102)</f>
        <v>0</v>
      </c>
      <c r="Q90" s="204"/>
      <c r="R90" s="205">
        <f>SUM(R91:R102)</f>
        <v>0</v>
      </c>
      <c r="S90" s="204"/>
      <c r="T90" s="206">
        <f>SUM(T91:T102)</f>
        <v>200.90400000000003</v>
      </c>
      <c r="AR90" s="207" t="s">
        <v>86</v>
      </c>
      <c r="AT90" s="208" t="s">
        <v>78</v>
      </c>
      <c r="AU90" s="208" t="s">
        <v>86</v>
      </c>
      <c r="AY90" s="207" t="s">
        <v>127</v>
      </c>
      <c r="BK90" s="209">
        <f>SUM(BK91:BK102)</f>
        <v>0</v>
      </c>
    </row>
    <row r="91" s="1" customFormat="1" ht="16.5" customHeight="1">
      <c r="B91" s="39"/>
      <c r="C91" s="212" t="s">
        <v>86</v>
      </c>
      <c r="D91" s="212" t="s">
        <v>129</v>
      </c>
      <c r="E91" s="213" t="s">
        <v>130</v>
      </c>
      <c r="F91" s="214" t="s">
        <v>131</v>
      </c>
      <c r="G91" s="215" t="s">
        <v>132</v>
      </c>
      <c r="H91" s="216">
        <v>9</v>
      </c>
      <c r="I91" s="217"/>
      <c r="J91" s="218">
        <f>ROUND(I91*H91,2)</f>
        <v>0</v>
      </c>
      <c r="K91" s="214" t="s">
        <v>133</v>
      </c>
      <c r="L91" s="44"/>
      <c r="M91" s="219" t="s">
        <v>32</v>
      </c>
      <c r="N91" s="220" t="s">
        <v>50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AR91" s="223" t="s">
        <v>134</v>
      </c>
      <c r="AT91" s="223" t="s">
        <v>129</v>
      </c>
      <c r="AU91" s="223" t="s">
        <v>88</v>
      </c>
      <c r="AY91" s="17" t="s">
        <v>127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86</v>
      </c>
      <c r="BK91" s="224">
        <f>ROUND(I91*H91,2)</f>
        <v>0</v>
      </c>
      <c r="BL91" s="17" t="s">
        <v>134</v>
      </c>
      <c r="BM91" s="223" t="s">
        <v>135</v>
      </c>
    </row>
    <row r="92" s="1" customFormat="1">
      <c r="B92" s="39"/>
      <c r="C92" s="40"/>
      <c r="D92" s="225" t="s">
        <v>136</v>
      </c>
      <c r="E92" s="40"/>
      <c r="F92" s="226" t="s">
        <v>137</v>
      </c>
      <c r="G92" s="40"/>
      <c r="H92" s="40"/>
      <c r="I92" s="136"/>
      <c r="J92" s="40"/>
      <c r="K92" s="40"/>
      <c r="L92" s="44"/>
      <c r="M92" s="227"/>
      <c r="N92" s="84"/>
      <c r="O92" s="84"/>
      <c r="P92" s="84"/>
      <c r="Q92" s="84"/>
      <c r="R92" s="84"/>
      <c r="S92" s="84"/>
      <c r="T92" s="85"/>
      <c r="AT92" s="17" t="s">
        <v>136</v>
      </c>
      <c r="AU92" s="17" t="s">
        <v>88</v>
      </c>
    </row>
    <row r="93" s="1" customFormat="1">
      <c r="B93" s="39"/>
      <c r="C93" s="40"/>
      <c r="D93" s="225" t="s">
        <v>138</v>
      </c>
      <c r="E93" s="40"/>
      <c r="F93" s="228" t="s">
        <v>139</v>
      </c>
      <c r="G93" s="40"/>
      <c r="H93" s="40"/>
      <c r="I93" s="136"/>
      <c r="J93" s="40"/>
      <c r="K93" s="40"/>
      <c r="L93" s="44"/>
      <c r="M93" s="227"/>
      <c r="N93" s="84"/>
      <c r="O93" s="84"/>
      <c r="P93" s="84"/>
      <c r="Q93" s="84"/>
      <c r="R93" s="84"/>
      <c r="S93" s="84"/>
      <c r="T93" s="85"/>
      <c r="AT93" s="17" t="s">
        <v>138</v>
      </c>
      <c r="AU93" s="17" t="s">
        <v>88</v>
      </c>
    </row>
    <row r="94" s="12" customFormat="1">
      <c r="B94" s="229"/>
      <c r="C94" s="230"/>
      <c r="D94" s="225" t="s">
        <v>140</v>
      </c>
      <c r="E94" s="231" t="s">
        <v>32</v>
      </c>
      <c r="F94" s="232" t="s">
        <v>141</v>
      </c>
      <c r="G94" s="230"/>
      <c r="H94" s="231" t="s">
        <v>32</v>
      </c>
      <c r="I94" s="233"/>
      <c r="J94" s="230"/>
      <c r="K94" s="230"/>
      <c r="L94" s="234"/>
      <c r="M94" s="235"/>
      <c r="N94" s="236"/>
      <c r="O94" s="236"/>
      <c r="P94" s="236"/>
      <c r="Q94" s="236"/>
      <c r="R94" s="236"/>
      <c r="S94" s="236"/>
      <c r="T94" s="237"/>
      <c r="AT94" s="238" t="s">
        <v>140</v>
      </c>
      <c r="AU94" s="238" t="s">
        <v>88</v>
      </c>
      <c r="AV94" s="12" t="s">
        <v>86</v>
      </c>
      <c r="AW94" s="12" t="s">
        <v>39</v>
      </c>
      <c r="AX94" s="12" t="s">
        <v>41</v>
      </c>
      <c r="AY94" s="238" t="s">
        <v>127</v>
      </c>
    </row>
    <row r="95" s="13" customFormat="1">
      <c r="B95" s="239"/>
      <c r="C95" s="240"/>
      <c r="D95" s="225" t="s">
        <v>140</v>
      </c>
      <c r="E95" s="241" t="s">
        <v>32</v>
      </c>
      <c r="F95" s="242" t="s">
        <v>142</v>
      </c>
      <c r="G95" s="240"/>
      <c r="H95" s="243">
        <v>9</v>
      </c>
      <c r="I95" s="244"/>
      <c r="J95" s="240"/>
      <c r="K95" s="240"/>
      <c r="L95" s="245"/>
      <c r="M95" s="246"/>
      <c r="N95" s="247"/>
      <c r="O95" s="247"/>
      <c r="P95" s="247"/>
      <c r="Q95" s="247"/>
      <c r="R95" s="247"/>
      <c r="S95" s="247"/>
      <c r="T95" s="248"/>
      <c r="AT95" s="249" t="s">
        <v>140</v>
      </c>
      <c r="AU95" s="249" t="s">
        <v>88</v>
      </c>
      <c r="AV95" s="13" t="s">
        <v>88</v>
      </c>
      <c r="AW95" s="13" t="s">
        <v>39</v>
      </c>
      <c r="AX95" s="13" t="s">
        <v>41</v>
      </c>
      <c r="AY95" s="249" t="s">
        <v>127</v>
      </c>
    </row>
    <row r="96" s="14" customFormat="1">
      <c r="B96" s="250"/>
      <c r="C96" s="251"/>
      <c r="D96" s="225" t="s">
        <v>140</v>
      </c>
      <c r="E96" s="252" t="s">
        <v>32</v>
      </c>
      <c r="F96" s="253" t="s">
        <v>143</v>
      </c>
      <c r="G96" s="251"/>
      <c r="H96" s="254">
        <v>9</v>
      </c>
      <c r="I96" s="255"/>
      <c r="J96" s="251"/>
      <c r="K96" s="251"/>
      <c r="L96" s="256"/>
      <c r="M96" s="257"/>
      <c r="N96" s="258"/>
      <c r="O96" s="258"/>
      <c r="P96" s="258"/>
      <c r="Q96" s="258"/>
      <c r="R96" s="258"/>
      <c r="S96" s="258"/>
      <c r="T96" s="259"/>
      <c r="AT96" s="260" t="s">
        <v>140</v>
      </c>
      <c r="AU96" s="260" t="s">
        <v>88</v>
      </c>
      <c r="AV96" s="14" t="s">
        <v>134</v>
      </c>
      <c r="AW96" s="14" t="s">
        <v>39</v>
      </c>
      <c r="AX96" s="14" t="s">
        <v>86</v>
      </c>
      <c r="AY96" s="260" t="s">
        <v>127</v>
      </c>
    </row>
    <row r="97" s="1" customFormat="1" ht="16.5" customHeight="1">
      <c r="B97" s="39"/>
      <c r="C97" s="212" t="s">
        <v>88</v>
      </c>
      <c r="D97" s="212" t="s">
        <v>129</v>
      </c>
      <c r="E97" s="213" t="s">
        <v>144</v>
      </c>
      <c r="F97" s="214" t="s">
        <v>145</v>
      </c>
      <c r="G97" s="215" t="s">
        <v>146</v>
      </c>
      <c r="H97" s="216">
        <v>913.20000000000005</v>
      </c>
      <c r="I97" s="217"/>
      <c r="J97" s="218">
        <f>ROUND(I97*H97,2)</f>
        <v>0</v>
      </c>
      <c r="K97" s="214" t="s">
        <v>147</v>
      </c>
      <c r="L97" s="44"/>
      <c r="M97" s="219" t="s">
        <v>32</v>
      </c>
      <c r="N97" s="220" t="s">
        <v>50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0.22</v>
      </c>
      <c r="T97" s="222">
        <f>S97*H97</f>
        <v>200.90400000000003</v>
      </c>
      <c r="AR97" s="223" t="s">
        <v>134</v>
      </c>
      <c r="AT97" s="223" t="s">
        <v>129</v>
      </c>
      <c r="AU97" s="223" t="s">
        <v>88</v>
      </c>
      <c r="AY97" s="17" t="s">
        <v>127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86</v>
      </c>
      <c r="BK97" s="224">
        <f>ROUND(I97*H97,2)</f>
        <v>0</v>
      </c>
      <c r="BL97" s="17" t="s">
        <v>134</v>
      </c>
      <c r="BM97" s="223" t="s">
        <v>148</v>
      </c>
    </row>
    <row r="98" s="1" customFormat="1">
      <c r="B98" s="39"/>
      <c r="C98" s="40"/>
      <c r="D98" s="225" t="s">
        <v>136</v>
      </c>
      <c r="E98" s="40"/>
      <c r="F98" s="226" t="s">
        <v>149</v>
      </c>
      <c r="G98" s="40"/>
      <c r="H98" s="40"/>
      <c r="I98" s="136"/>
      <c r="J98" s="40"/>
      <c r="K98" s="40"/>
      <c r="L98" s="44"/>
      <c r="M98" s="227"/>
      <c r="N98" s="84"/>
      <c r="O98" s="84"/>
      <c r="P98" s="84"/>
      <c r="Q98" s="84"/>
      <c r="R98" s="84"/>
      <c r="S98" s="84"/>
      <c r="T98" s="85"/>
      <c r="AT98" s="17" t="s">
        <v>136</v>
      </c>
      <c r="AU98" s="17" t="s">
        <v>88</v>
      </c>
    </row>
    <row r="99" s="1" customFormat="1">
      <c r="B99" s="39"/>
      <c r="C99" s="40"/>
      <c r="D99" s="225" t="s">
        <v>138</v>
      </c>
      <c r="E99" s="40"/>
      <c r="F99" s="228" t="s">
        <v>150</v>
      </c>
      <c r="G99" s="40"/>
      <c r="H99" s="40"/>
      <c r="I99" s="136"/>
      <c r="J99" s="40"/>
      <c r="K99" s="40"/>
      <c r="L99" s="44"/>
      <c r="M99" s="227"/>
      <c r="N99" s="84"/>
      <c r="O99" s="84"/>
      <c r="P99" s="84"/>
      <c r="Q99" s="84"/>
      <c r="R99" s="84"/>
      <c r="S99" s="84"/>
      <c r="T99" s="85"/>
      <c r="AT99" s="17" t="s">
        <v>138</v>
      </c>
      <c r="AU99" s="17" t="s">
        <v>88</v>
      </c>
    </row>
    <row r="100" s="13" customFormat="1">
      <c r="B100" s="239"/>
      <c r="C100" s="240"/>
      <c r="D100" s="225" t="s">
        <v>140</v>
      </c>
      <c r="E100" s="241" t="s">
        <v>32</v>
      </c>
      <c r="F100" s="242" t="s">
        <v>151</v>
      </c>
      <c r="G100" s="240"/>
      <c r="H100" s="243">
        <v>843.20000000000005</v>
      </c>
      <c r="I100" s="244"/>
      <c r="J100" s="240"/>
      <c r="K100" s="240"/>
      <c r="L100" s="245"/>
      <c r="M100" s="246"/>
      <c r="N100" s="247"/>
      <c r="O100" s="247"/>
      <c r="P100" s="247"/>
      <c r="Q100" s="247"/>
      <c r="R100" s="247"/>
      <c r="S100" s="247"/>
      <c r="T100" s="248"/>
      <c r="AT100" s="249" t="s">
        <v>140</v>
      </c>
      <c r="AU100" s="249" t="s">
        <v>88</v>
      </c>
      <c r="AV100" s="13" t="s">
        <v>88</v>
      </c>
      <c r="AW100" s="13" t="s">
        <v>39</v>
      </c>
      <c r="AX100" s="13" t="s">
        <v>41</v>
      </c>
      <c r="AY100" s="249" t="s">
        <v>127</v>
      </c>
    </row>
    <row r="101" s="13" customFormat="1">
      <c r="B101" s="239"/>
      <c r="C101" s="240"/>
      <c r="D101" s="225" t="s">
        <v>140</v>
      </c>
      <c r="E101" s="241" t="s">
        <v>32</v>
      </c>
      <c r="F101" s="242" t="s">
        <v>152</v>
      </c>
      <c r="G101" s="240"/>
      <c r="H101" s="243">
        <v>70</v>
      </c>
      <c r="I101" s="244"/>
      <c r="J101" s="240"/>
      <c r="K101" s="240"/>
      <c r="L101" s="245"/>
      <c r="M101" s="246"/>
      <c r="N101" s="247"/>
      <c r="O101" s="247"/>
      <c r="P101" s="247"/>
      <c r="Q101" s="247"/>
      <c r="R101" s="247"/>
      <c r="S101" s="247"/>
      <c r="T101" s="248"/>
      <c r="AT101" s="249" t="s">
        <v>140</v>
      </c>
      <c r="AU101" s="249" t="s">
        <v>88</v>
      </c>
      <c r="AV101" s="13" t="s">
        <v>88</v>
      </c>
      <c r="AW101" s="13" t="s">
        <v>39</v>
      </c>
      <c r="AX101" s="13" t="s">
        <v>41</v>
      </c>
      <c r="AY101" s="249" t="s">
        <v>127</v>
      </c>
    </row>
    <row r="102" s="14" customFormat="1">
      <c r="B102" s="250"/>
      <c r="C102" s="251"/>
      <c r="D102" s="225" t="s">
        <v>140</v>
      </c>
      <c r="E102" s="252" t="s">
        <v>32</v>
      </c>
      <c r="F102" s="253" t="s">
        <v>143</v>
      </c>
      <c r="G102" s="251"/>
      <c r="H102" s="254">
        <v>913.20000000000005</v>
      </c>
      <c r="I102" s="255"/>
      <c r="J102" s="251"/>
      <c r="K102" s="251"/>
      <c r="L102" s="256"/>
      <c r="M102" s="257"/>
      <c r="N102" s="258"/>
      <c r="O102" s="258"/>
      <c r="P102" s="258"/>
      <c r="Q102" s="258"/>
      <c r="R102" s="258"/>
      <c r="S102" s="258"/>
      <c r="T102" s="259"/>
      <c r="AT102" s="260" t="s">
        <v>140</v>
      </c>
      <c r="AU102" s="260" t="s">
        <v>88</v>
      </c>
      <c r="AV102" s="14" t="s">
        <v>134</v>
      </c>
      <c r="AW102" s="14" t="s">
        <v>39</v>
      </c>
      <c r="AX102" s="14" t="s">
        <v>86</v>
      </c>
      <c r="AY102" s="260" t="s">
        <v>127</v>
      </c>
    </row>
    <row r="103" s="11" customFormat="1" ht="22.8" customHeight="1">
      <c r="B103" s="196"/>
      <c r="C103" s="197"/>
      <c r="D103" s="198" t="s">
        <v>78</v>
      </c>
      <c r="E103" s="210" t="s">
        <v>142</v>
      </c>
      <c r="F103" s="210" t="s">
        <v>153</v>
      </c>
      <c r="G103" s="197"/>
      <c r="H103" s="197"/>
      <c r="I103" s="200"/>
      <c r="J103" s="211">
        <f>BK103</f>
        <v>0</v>
      </c>
      <c r="K103" s="197"/>
      <c r="L103" s="202"/>
      <c r="M103" s="203"/>
      <c r="N103" s="204"/>
      <c r="O103" s="204"/>
      <c r="P103" s="205">
        <f>SUM(P104:P162)</f>
        <v>0</v>
      </c>
      <c r="Q103" s="204"/>
      <c r="R103" s="205">
        <f>SUM(R104:R162)</f>
        <v>0.1081821</v>
      </c>
      <c r="S103" s="204"/>
      <c r="T103" s="206">
        <f>SUM(T104:T162)</f>
        <v>3267.3289100000002</v>
      </c>
      <c r="AR103" s="207" t="s">
        <v>86</v>
      </c>
      <c r="AT103" s="208" t="s">
        <v>78</v>
      </c>
      <c r="AU103" s="208" t="s">
        <v>86</v>
      </c>
      <c r="AY103" s="207" t="s">
        <v>127</v>
      </c>
      <c r="BK103" s="209">
        <f>SUM(BK104:BK162)</f>
        <v>0</v>
      </c>
    </row>
    <row r="104" s="1" customFormat="1" ht="16.5" customHeight="1">
      <c r="B104" s="39"/>
      <c r="C104" s="212" t="s">
        <v>154</v>
      </c>
      <c r="D104" s="212" t="s">
        <v>129</v>
      </c>
      <c r="E104" s="213" t="s">
        <v>155</v>
      </c>
      <c r="F104" s="214" t="s">
        <v>156</v>
      </c>
      <c r="G104" s="215" t="s">
        <v>146</v>
      </c>
      <c r="H104" s="216">
        <v>213.81299999999999</v>
      </c>
      <c r="I104" s="217"/>
      <c r="J104" s="218">
        <f>ROUND(I104*H104,2)</f>
        <v>0</v>
      </c>
      <c r="K104" s="214" t="s">
        <v>147</v>
      </c>
      <c r="L104" s="44"/>
      <c r="M104" s="219" t="s">
        <v>32</v>
      </c>
      <c r="N104" s="220" t="s">
        <v>50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AR104" s="223" t="s">
        <v>134</v>
      </c>
      <c r="AT104" s="223" t="s">
        <v>129</v>
      </c>
      <c r="AU104" s="223" t="s">
        <v>88</v>
      </c>
      <c r="AY104" s="17" t="s">
        <v>127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86</v>
      </c>
      <c r="BK104" s="224">
        <f>ROUND(I104*H104,2)</f>
        <v>0</v>
      </c>
      <c r="BL104" s="17" t="s">
        <v>134</v>
      </c>
      <c r="BM104" s="223" t="s">
        <v>157</v>
      </c>
    </row>
    <row r="105" s="1" customFormat="1">
      <c r="B105" s="39"/>
      <c r="C105" s="40"/>
      <c r="D105" s="225" t="s">
        <v>136</v>
      </c>
      <c r="E105" s="40"/>
      <c r="F105" s="226" t="s">
        <v>158</v>
      </c>
      <c r="G105" s="40"/>
      <c r="H105" s="40"/>
      <c r="I105" s="136"/>
      <c r="J105" s="40"/>
      <c r="K105" s="40"/>
      <c r="L105" s="44"/>
      <c r="M105" s="227"/>
      <c r="N105" s="84"/>
      <c r="O105" s="84"/>
      <c r="P105" s="84"/>
      <c r="Q105" s="84"/>
      <c r="R105" s="84"/>
      <c r="S105" s="84"/>
      <c r="T105" s="85"/>
      <c r="AT105" s="17" t="s">
        <v>136</v>
      </c>
      <c r="AU105" s="17" t="s">
        <v>88</v>
      </c>
    </row>
    <row r="106" s="1" customFormat="1">
      <c r="B106" s="39"/>
      <c r="C106" s="40"/>
      <c r="D106" s="225" t="s">
        <v>138</v>
      </c>
      <c r="E106" s="40"/>
      <c r="F106" s="228" t="s">
        <v>159</v>
      </c>
      <c r="G106" s="40"/>
      <c r="H106" s="40"/>
      <c r="I106" s="136"/>
      <c r="J106" s="40"/>
      <c r="K106" s="40"/>
      <c r="L106" s="44"/>
      <c r="M106" s="227"/>
      <c r="N106" s="84"/>
      <c r="O106" s="84"/>
      <c r="P106" s="84"/>
      <c r="Q106" s="84"/>
      <c r="R106" s="84"/>
      <c r="S106" s="84"/>
      <c r="T106" s="85"/>
      <c r="AT106" s="17" t="s">
        <v>138</v>
      </c>
      <c r="AU106" s="17" t="s">
        <v>88</v>
      </c>
    </row>
    <row r="107" s="13" customFormat="1">
      <c r="B107" s="239"/>
      <c r="C107" s="240"/>
      <c r="D107" s="225" t="s">
        <v>140</v>
      </c>
      <c r="E107" s="241" t="s">
        <v>32</v>
      </c>
      <c r="F107" s="242" t="s">
        <v>160</v>
      </c>
      <c r="G107" s="240"/>
      <c r="H107" s="243">
        <v>213.81299999999999</v>
      </c>
      <c r="I107" s="244"/>
      <c r="J107" s="240"/>
      <c r="K107" s="240"/>
      <c r="L107" s="245"/>
      <c r="M107" s="246"/>
      <c r="N107" s="247"/>
      <c r="O107" s="247"/>
      <c r="P107" s="247"/>
      <c r="Q107" s="247"/>
      <c r="R107" s="247"/>
      <c r="S107" s="247"/>
      <c r="T107" s="248"/>
      <c r="AT107" s="249" t="s">
        <v>140</v>
      </c>
      <c r="AU107" s="249" t="s">
        <v>88</v>
      </c>
      <c r="AV107" s="13" t="s">
        <v>88</v>
      </c>
      <c r="AW107" s="13" t="s">
        <v>39</v>
      </c>
      <c r="AX107" s="13" t="s">
        <v>41</v>
      </c>
      <c r="AY107" s="249" t="s">
        <v>127</v>
      </c>
    </row>
    <row r="108" s="14" customFormat="1">
      <c r="B108" s="250"/>
      <c r="C108" s="251"/>
      <c r="D108" s="225" t="s">
        <v>140</v>
      </c>
      <c r="E108" s="252" t="s">
        <v>32</v>
      </c>
      <c r="F108" s="253" t="s">
        <v>143</v>
      </c>
      <c r="G108" s="251"/>
      <c r="H108" s="254">
        <v>213.81299999999999</v>
      </c>
      <c r="I108" s="255"/>
      <c r="J108" s="251"/>
      <c r="K108" s="251"/>
      <c r="L108" s="256"/>
      <c r="M108" s="257"/>
      <c r="N108" s="258"/>
      <c r="O108" s="258"/>
      <c r="P108" s="258"/>
      <c r="Q108" s="258"/>
      <c r="R108" s="258"/>
      <c r="S108" s="258"/>
      <c r="T108" s="259"/>
      <c r="AT108" s="260" t="s">
        <v>140</v>
      </c>
      <c r="AU108" s="260" t="s">
        <v>88</v>
      </c>
      <c r="AV108" s="14" t="s">
        <v>134</v>
      </c>
      <c r="AW108" s="14" t="s">
        <v>39</v>
      </c>
      <c r="AX108" s="14" t="s">
        <v>86</v>
      </c>
      <c r="AY108" s="260" t="s">
        <v>127</v>
      </c>
    </row>
    <row r="109" s="1" customFormat="1" ht="16.5" customHeight="1">
      <c r="B109" s="39"/>
      <c r="C109" s="212" t="s">
        <v>134</v>
      </c>
      <c r="D109" s="212" t="s">
        <v>129</v>
      </c>
      <c r="E109" s="213" t="s">
        <v>161</v>
      </c>
      <c r="F109" s="214" t="s">
        <v>162</v>
      </c>
      <c r="G109" s="215" t="s">
        <v>146</v>
      </c>
      <c r="H109" s="216">
        <v>213.81299999999999</v>
      </c>
      <c r="I109" s="217"/>
      <c r="J109" s="218">
        <f>ROUND(I109*H109,2)</f>
        <v>0</v>
      </c>
      <c r="K109" s="214" t="s">
        <v>147</v>
      </c>
      <c r="L109" s="44"/>
      <c r="M109" s="219" t="s">
        <v>32</v>
      </c>
      <c r="N109" s="220" t="s">
        <v>50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AR109" s="223" t="s">
        <v>134</v>
      </c>
      <c r="AT109" s="223" t="s">
        <v>129</v>
      </c>
      <c r="AU109" s="223" t="s">
        <v>88</v>
      </c>
      <c r="AY109" s="17" t="s">
        <v>127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86</v>
      </c>
      <c r="BK109" s="224">
        <f>ROUND(I109*H109,2)</f>
        <v>0</v>
      </c>
      <c r="BL109" s="17" t="s">
        <v>134</v>
      </c>
      <c r="BM109" s="223" t="s">
        <v>163</v>
      </c>
    </row>
    <row r="110" s="1" customFormat="1">
      <c r="B110" s="39"/>
      <c r="C110" s="40"/>
      <c r="D110" s="225" t="s">
        <v>136</v>
      </c>
      <c r="E110" s="40"/>
      <c r="F110" s="226" t="s">
        <v>164</v>
      </c>
      <c r="G110" s="40"/>
      <c r="H110" s="40"/>
      <c r="I110" s="136"/>
      <c r="J110" s="40"/>
      <c r="K110" s="40"/>
      <c r="L110" s="44"/>
      <c r="M110" s="227"/>
      <c r="N110" s="84"/>
      <c r="O110" s="84"/>
      <c r="P110" s="84"/>
      <c r="Q110" s="84"/>
      <c r="R110" s="84"/>
      <c r="S110" s="84"/>
      <c r="T110" s="85"/>
      <c r="AT110" s="17" t="s">
        <v>136</v>
      </c>
      <c r="AU110" s="17" t="s">
        <v>88</v>
      </c>
    </row>
    <row r="111" s="1" customFormat="1">
      <c r="B111" s="39"/>
      <c r="C111" s="40"/>
      <c r="D111" s="225" t="s">
        <v>138</v>
      </c>
      <c r="E111" s="40"/>
      <c r="F111" s="228" t="s">
        <v>165</v>
      </c>
      <c r="G111" s="40"/>
      <c r="H111" s="40"/>
      <c r="I111" s="136"/>
      <c r="J111" s="40"/>
      <c r="K111" s="40"/>
      <c r="L111" s="44"/>
      <c r="M111" s="227"/>
      <c r="N111" s="84"/>
      <c r="O111" s="84"/>
      <c r="P111" s="84"/>
      <c r="Q111" s="84"/>
      <c r="R111" s="84"/>
      <c r="S111" s="84"/>
      <c r="T111" s="85"/>
      <c r="AT111" s="17" t="s">
        <v>138</v>
      </c>
      <c r="AU111" s="17" t="s">
        <v>88</v>
      </c>
    </row>
    <row r="112" s="13" customFormat="1">
      <c r="B112" s="239"/>
      <c r="C112" s="240"/>
      <c r="D112" s="225" t="s">
        <v>140</v>
      </c>
      <c r="E112" s="241" t="s">
        <v>32</v>
      </c>
      <c r="F112" s="242" t="s">
        <v>160</v>
      </c>
      <c r="G112" s="240"/>
      <c r="H112" s="243">
        <v>213.81299999999999</v>
      </c>
      <c r="I112" s="244"/>
      <c r="J112" s="240"/>
      <c r="K112" s="240"/>
      <c r="L112" s="245"/>
      <c r="M112" s="246"/>
      <c r="N112" s="247"/>
      <c r="O112" s="247"/>
      <c r="P112" s="247"/>
      <c r="Q112" s="247"/>
      <c r="R112" s="247"/>
      <c r="S112" s="247"/>
      <c r="T112" s="248"/>
      <c r="AT112" s="249" t="s">
        <v>140</v>
      </c>
      <c r="AU112" s="249" t="s">
        <v>88</v>
      </c>
      <c r="AV112" s="13" t="s">
        <v>88</v>
      </c>
      <c r="AW112" s="13" t="s">
        <v>39</v>
      </c>
      <c r="AX112" s="13" t="s">
        <v>41</v>
      </c>
      <c r="AY112" s="249" t="s">
        <v>127</v>
      </c>
    </row>
    <row r="113" s="14" customFormat="1">
      <c r="B113" s="250"/>
      <c r="C113" s="251"/>
      <c r="D113" s="225" t="s">
        <v>140</v>
      </c>
      <c r="E113" s="252" t="s">
        <v>32</v>
      </c>
      <c r="F113" s="253" t="s">
        <v>143</v>
      </c>
      <c r="G113" s="251"/>
      <c r="H113" s="254">
        <v>213.81299999999999</v>
      </c>
      <c r="I113" s="255"/>
      <c r="J113" s="251"/>
      <c r="K113" s="251"/>
      <c r="L113" s="256"/>
      <c r="M113" s="257"/>
      <c r="N113" s="258"/>
      <c r="O113" s="258"/>
      <c r="P113" s="258"/>
      <c r="Q113" s="258"/>
      <c r="R113" s="258"/>
      <c r="S113" s="258"/>
      <c r="T113" s="259"/>
      <c r="AT113" s="260" t="s">
        <v>140</v>
      </c>
      <c r="AU113" s="260" t="s">
        <v>88</v>
      </c>
      <c r="AV113" s="14" t="s">
        <v>134</v>
      </c>
      <c r="AW113" s="14" t="s">
        <v>39</v>
      </c>
      <c r="AX113" s="14" t="s">
        <v>86</v>
      </c>
      <c r="AY113" s="260" t="s">
        <v>127</v>
      </c>
    </row>
    <row r="114" s="1" customFormat="1" ht="16.5" customHeight="1">
      <c r="B114" s="39"/>
      <c r="C114" s="212" t="s">
        <v>166</v>
      </c>
      <c r="D114" s="212" t="s">
        <v>129</v>
      </c>
      <c r="E114" s="213" t="s">
        <v>167</v>
      </c>
      <c r="F114" s="214" t="s">
        <v>168</v>
      </c>
      <c r="G114" s="215" t="s">
        <v>146</v>
      </c>
      <c r="H114" s="216">
        <v>3207.1950000000002</v>
      </c>
      <c r="I114" s="217"/>
      <c r="J114" s="218">
        <f>ROUND(I114*H114,2)</f>
        <v>0</v>
      </c>
      <c r="K114" s="214" t="s">
        <v>147</v>
      </c>
      <c r="L114" s="44"/>
      <c r="M114" s="219" t="s">
        <v>32</v>
      </c>
      <c r="N114" s="220" t="s">
        <v>50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AR114" s="223" t="s">
        <v>134</v>
      </c>
      <c r="AT114" s="223" t="s">
        <v>129</v>
      </c>
      <c r="AU114" s="223" t="s">
        <v>88</v>
      </c>
      <c r="AY114" s="17" t="s">
        <v>127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86</v>
      </c>
      <c r="BK114" s="224">
        <f>ROUND(I114*H114,2)</f>
        <v>0</v>
      </c>
      <c r="BL114" s="17" t="s">
        <v>134</v>
      </c>
      <c r="BM114" s="223" t="s">
        <v>169</v>
      </c>
    </row>
    <row r="115" s="1" customFormat="1">
      <c r="B115" s="39"/>
      <c r="C115" s="40"/>
      <c r="D115" s="225" t="s">
        <v>136</v>
      </c>
      <c r="E115" s="40"/>
      <c r="F115" s="226" t="s">
        <v>170</v>
      </c>
      <c r="G115" s="40"/>
      <c r="H115" s="40"/>
      <c r="I115" s="136"/>
      <c r="J115" s="40"/>
      <c r="K115" s="40"/>
      <c r="L115" s="44"/>
      <c r="M115" s="227"/>
      <c r="N115" s="84"/>
      <c r="O115" s="84"/>
      <c r="P115" s="84"/>
      <c r="Q115" s="84"/>
      <c r="R115" s="84"/>
      <c r="S115" s="84"/>
      <c r="T115" s="85"/>
      <c r="AT115" s="17" t="s">
        <v>136</v>
      </c>
      <c r="AU115" s="17" t="s">
        <v>88</v>
      </c>
    </row>
    <row r="116" s="1" customFormat="1">
      <c r="B116" s="39"/>
      <c r="C116" s="40"/>
      <c r="D116" s="225" t="s">
        <v>138</v>
      </c>
      <c r="E116" s="40"/>
      <c r="F116" s="228" t="s">
        <v>165</v>
      </c>
      <c r="G116" s="40"/>
      <c r="H116" s="40"/>
      <c r="I116" s="136"/>
      <c r="J116" s="40"/>
      <c r="K116" s="40"/>
      <c r="L116" s="44"/>
      <c r="M116" s="227"/>
      <c r="N116" s="84"/>
      <c r="O116" s="84"/>
      <c r="P116" s="84"/>
      <c r="Q116" s="84"/>
      <c r="R116" s="84"/>
      <c r="S116" s="84"/>
      <c r="T116" s="85"/>
      <c r="AT116" s="17" t="s">
        <v>138</v>
      </c>
      <c r="AU116" s="17" t="s">
        <v>88</v>
      </c>
    </row>
    <row r="117" s="13" customFormat="1">
      <c r="B117" s="239"/>
      <c r="C117" s="240"/>
      <c r="D117" s="225" t="s">
        <v>140</v>
      </c>
      <c r="E117" s="241" t="s">
        <v>32</v>
      </c>
      <c r="F117" s="242" t="s">
        <v>171</v>
      </c>
      <c r="G117" s="240"/>
      <c r="H117" s="243">
        <v>3207.1950000000002</v>
      </c>
      <c r="I117" s="244"/>
      <c r="J117" s="240"/>
      <c r="K117" s="240"/>
      <c r="L117" s="245"/>
      <c r="M117" s="246"/>
      <c r="N117" s="247"/>
      <c r="O117" s="247"/>
      <c r="P117" s="247"/>
      <c r="Q117" s="247"/>
      <c r="R117" s="247"/>
      <c r="S117" s="247"/>
      <c r="T117" s="248"/>
      <c r="AT117" s="249" t="s">
        <v>140</v>
      </c>
      <c r="AU117" s="249" t="s">
        <v>88</v>
      </c>
      <c r="AV117" s="13" t="s">
        <v>88</v>
      </c>
      <c r="AW117" s="13" t="s">
        <v>39</v>
      </c>
      <c r="AX117" s="13" t="s">
        <v>41</v>
      </c>
      <c r="AY117" s="249" t="s">
        <v>127</v>
      </c>
    </row>
    <row r="118" s="14" customFormat="1">
      <c r="B118" s="250"/>
      <c r="C118" s="251"/>
      <c r="D118" s="225" t="s">
        <v>140</v>
      </c>
      <c r="E118" s="252" t="s">
        <v>32</v>
      </c>
      <c r="F118" s="253" t="s">
        <v>143</v>
      </c>
      <c r="G118" s="251"/>
      <c r="H118" s="254">
        <v>3207.1950000000002</v>
      </c>
      <c r="I118" s="255"/>
      <c r="J118" s="251"/>
      <c r="K118" s="251"/>
      <c r="L118" s="256"/>
      <c r="M118" s="257"/>
      <c r="N118" s="258"/>
      <c r="O118" s="258"/>
      <c r="P118" s="258"/>
      <c r="Q118" s="258"/>
      <c r="R118" s="258"/>
      <c r="S118" s="258"/>
      <c r="T118" s="259"/>
      <c r="AT118" s="260" t="s">
        <v>140</v>
      </c>
      <c r="AU118" s="260" t="s">
        <v>88</v>
      </c>
      <c r="AV118" s="14" t="s">
        <v>134</v>
      </c>
      <c r="AW118" s="14" t="s">
        <v>39</v>
      </c>
      <c r="AX118" s="14" t="s">
        <v>86</v>
      </c>
      <c r="AY118" s="260" t="s">
        <v>127</v>
      </c>
    </row>
    <row r="119" s="1" customFormat="1" ht="16.5" customHeight="1">
      <c r="B119" s="39"/>
      <c r="C119" s="212" t="s">
        <v>172</v>
      </c>
      <c r="D119" s="212" t="s">
        <v>129</v>
      </c>
      <c r="E119" s="213" t="s">
        <v>173</v>
      </c>
      <c r="F119" s="214" t="s">
        <v>174</v>
      </c>
      <c r="G119" s="215" t="s">
        <v>132</v>
      </c>
      <c r="H119" s="216">
        <v>576</v>
      </c>
      <c r="I119" s="217"/>
      <c r="J119" s="218">
        <f>ROUND(I119*H119,2)</f>
        <v>0</v>
      </c>
      <c r="K119" s="214" t="s">
        <v>147</v>
      </c>
      <c r="L119" s="44"/>
      <c r="M119" s="219" t="s">
        <v>32</v>
      </c>
      <c r="N119" s="220" t="s">
        <v>50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0.48199999999999998</v>
      </c>
      <c r="T119" s="222">
        <f>S119*H119</f>
        <v>277.632</v>
      </c>
      <c r="AR119" s="223" t="s">
        <v>134</v>
      </c>
      <c r="AT119" s="223" t="s">
        <v>129</v>
      </c>
      <c r="AU119" s="223" t="s">
        <v>88</v>
      </c>
      <c r="AY119" s="17" t="s">
        <v>127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86</v>
      </c>
      <c r="BK119" s="224">
        <f>ROUND(I119*H119,2)</f>
        <v>0</v>
      </c>
      <c r="BL119" s="17" t="s">
        <v>134</v>
      </c>
      <c r="BM119" s="223" t="s">
        <v>175</v>
      </c>
    </row>
    <row r="120" s="1" customFormat="1">
      <c r="B120" s="39"/>
      <c r="C120" s="40"/>
      <c r="D120" s="225" t="s">
        <v>136</v>
      </c>
      <c r="E120" s="40"/>
      <c r="F120" s="226" t="s">
        <v>176</v>
      </c>
      <c r="G120" s="40"/>
      <c r="H120" s="40"/>
      <c r="I120" s="136"/>
      <c r="J120" s="40"/>
      <c r="K120" s="40"/>
      <c r="L120" s="44"/>
      <c r="M120" s="227"/>
      <c r="N120" s="84"/>
      <c r="O120" s="84"/>
      <c r="P120" s="84"/>
      <c r="Q120" s="84"/>
      <c r="R120" s="84"/>
      <c r="S120" s="84"/>
      <c r="T120" s="85"/>
      <c r="AT120" s="17" t="s">
        <v>136</v>
      </c>
      <c r="AU120" s="17" t="s">
        <v>88</v>
      </c>
    </row>
    <row r="121" s="1" customFormat="1">
      <c r="B121" s="39"/>
      <c r="C121" s="40"/>
      <c r="D121" s="225" t="s">
        <v>138</v>
      </c>
      <c r="E121" s="40"/>
      <c r="F121" s="228" t="s">
        <v>177</v>
      </c>
      <c r="G121" s="40"/>
      <c r="H121" s="40"/>
      <c r="I121" s="136"/>
      <c r="J121" s="40"/>
      <c r="K121" s="40"/>
      <c r="L121" s="44"/>
      <c r="M121" s="227"/>
      <c r="N121" s="84"/>
      <c r="O121" s="84"/>
      <c r="P121" s="84"/>
      <c r="Q121" s="84"/>
      <c r="R121" s="84"/>
      <c r="S121" s="84"/>
      <c r="T121" s="85"/>
      <c r="AT121" s="17" t="s">
        <v>138</v>
      </c>
      <c r="AU121" s="17" t="s">
        <v>88</v>
      </c>
    </row>
    <row r="122" s="13" customFormat="1">
      <c r="B122" s="239"/>
      <c r="C122" s="240"/>
      <c r="D122" s="225" t="s">
        <v>140</v>
      </c>
      <c r="E122" s="241" t="s">
        <v>32</v>
      </c>
      <c r="F122" s="242" t="s">
        <v>178</v>
      </c>
      <c r="G122" s="240"/>
      <c r="H122" s="243">
        <v>576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AT122" s="249" t="s">
        <v>140</v>
      </c>
      <c r="AU122" s="249" t="s">
        <v>88</v>
      </c>
      <c r="AV122" s="13" t="s">
        <v>88</v>
      </c>
      <c r="AW122" s="13" t="s">
        <v>39</v>
      </c>
      <c r="AX122" s="13" t="s">
        <v>41</v>
      </c>
      <c r="AY122" s="249" t="s">
        <v>127</v>
      </c>
    </row>
    <row r="123" s="14" customFormat="1">
      <c r="B123" s="250"/>
      <c r="C123" s="251"/>
      <c r="D123" s="225" t="s">
        <v>140</v>
      </c>
      <c r="E123" s="252" t="s">
        <v>32</v>
      </c>
      <c r="F123" s="253" t="s">
        <v>143</v>
      </c>
      <c r="G123" s="251"/>
      <c r="H123" s="254">
        <v>576</v>
      </c>
      <c r="I123" s="255"/>
      <c r="J123" s="251"/>
      <c r="K123" s="251"/>
      <c r="L123" s="256"/>
      <c r="M123" s="257"/>
      <c r="N123" s="258"/>
      <c r="O123" s="258"/>
      <c r="P123" s="258"/>
      <c r="Q123" s="258"/>
      <c r="R123" s="258"/>
      <c r="S123" s="258"/>
      <c r="T123" s="259"/>
      <c r="AT123" s="260" t="s">
        <v>140</v>
      </c>
      <c r="AU123" s="260" t="s">
        <v>88</v>
      </c>
      <c r="AV123" s="14" t="s">
        <v>134</v>
      </c>
      <c r="AW123" s="14" t="s">
        <v>39</v>
      </c>
      <c r="AX123" s="14" t="s">
        <v>86</v>
      </c>
      <c r="AY123" s="260" t="s">
        <v>127</v>
      </c>
    </row>
    <row r="124" s="1" customFormat="1" ht="16.5" customHeight="1">
      <c r="B124" s="39"/>
      <c r="C124" s="212" t="s">
        <v>179</v>
      </c>
      <c r="D124" s="212" t="s">
        <v>129</v>
      </c>
      <c r="E124" s="213" t="s">
        <v>180</v>
      </c>
      <c r="F124" s="214" t="s">
        <v>181</v>
      </c>
      <c r="G124" s="215" t="s">
        <v>146</v>
      </c>
      <c r="H124" s="216">
        <v>60</v>
      </c>
      <c r="I124" s="217"/>
      <c r="J124" s="218">
        <f>ROUND(I124*H124,2)</f>
        <v>0</v>
      </c>
      <c r="K124" s="214" t="s">
        <v>147</v>
      </c>
      <c r="L124" s="44"/>
      <c r="M124" s="219" t="s">
        <v>32</v>
      </c>
      <c r="N124" s="220" t="s">
        <v>50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0.034000000000000002</v>
      </c>
      <c r="T124" s="222">
        <f>S124*H124</f>
        <v>2.04</v>
      </c>
      <c r="AR124" s="223" t="s">
        <v>134</v>
      </c>
      <c r="AT124" s="223" t="s">
        <v>129</v>
      </c>
      <c r="AU124" s="223" t="s">
        <v>88</v>
      </c>
      <c r="AY124" s="17" t="s">
        <v>127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86</v>
      </c>
      <c r="BK124" s="224">
        <f>ROUND(I124*H124,2)</f>
        <v>0</v>
      </c>
      <c r="BL124" s="17" t="s">
        <v>134</v>
      </c>
      <c r="BM124" s="223" t="s">
        <v>182</v>
      </c>
    </row>
    <row r="125" s="1" customFormat="1">
      <c r="B125" s="39"/>
      <c r="C125" s="40"/>
      <c r="D125" s="225" t="s">
        <v>136</v>
      </c>
      <c r="E125" s="40"/>
      <c r="F125" s="226" t="s">
        <v>183</v>
      </c>
      <c r="G125" s="40"/>
      <c r="H125" s="40"/>
      <c r="I125" s="136"/>
      <c r="J125" s="40"/>
      <c r="K125" s="40"/>
      <c r="L125" s="44"/>
      <c r="M125" s="227"/>
      <c r="N125" s="84"/>
      <c r="O125" s="84"/>
      <c r="P125" s="84"/>
      <c r="Q125" s="84"/>
      <c r="R125" s="84"/>
      <c r="S125" s="84"/>
      <c r="T125" s="85"/>
      <c r="AT125" s="17" t="s">
        <v>136</v>
      </c>
      <c r="AU125" s="17" t="s">
        <v>88</v>
      </c>
    </row>
    <row r="126" s="1" customFormat="1">
      <c r="B126" s="39"/>
      <c r="C126" s="40"/>
      <c r="D126" s="225" t="s">
        <v>138</v>
      </c>
      <c r="E126" s="40"/>
      <c r="F126" s="228" t="s">
        <v>184</v>
      </c>
      <c r="G126" s="40"/>
      <c r="H126" s="40"/>
      <c r="I126" s="136"/>
      <c r="J126" s="40"/>
      <c r="K126" s="40"/>
      <c r="L126" s="44"/>
      <c r="M126" s="227"/>
      <c r="N126" s="84"/>
      <c r="O126" s="84"/>
      <c r="P126" s="84"/>
      <c r="Q126" s="84"/>
      <c r="R126" s="84"/>
      <c r="S126" s="84"/>
      <c r="T126" s="85"/>
      <c r="AT126" s="17" t="s">
        <v>138</v>
      </c>
      <c r="AU126" s="17" t="s">
        <v>88</v>
      </c>
    </row>
    <row r="127" s="13" customFormat="1">
      <c r="B127" s="239"/>
      <c r="C127" s="240"/>
      <c r="D127" s="225" t="s">
        <v>140</v>
      </c>
      <c r="E127" s="241" t="s">
        <v>32</v>
      </c>
      <c r="F127" s="242" t="s">
        <v>185</v>
      </c>
      <c r="G127" s="240"/>
      <c r="H127" s="243">
        <v>60</v>
      </c>
      <c r="I127" s="244"/>
      <c r="J127" s="240"/>
      <c r="K127" s="240"/>
      <c r="L127" s="245"/>
      <c r="M127" s="246"/>
      <c r="N127" s="247"/>
      <c r="O127" s="247"/>
      <c r="P127" s="247"/>
      <c r="Q127" s="247"/>
      <c r="R127" s="247"/>
      <c r="S127" s="247"/>
      <c r="T127" s="248"/>
      <c r="AT127" s="249" t="s">
        <v>140</v>
      </c>
      <c r="AU127" s="249" t="s">
        <v>88</v>
      </c>
      <c r="AV127" s="13" t="s">
        <v>88</v>
      </c>
      <c r="AW127" s="13" t="s">
        <v>39</v>
      </c>
      <c r="AX127" s="13" t="s">
        <v>41</v>
      </c>
      <c r="AY127" s="249" t="s">
        <v>127</v>
      </c>
    </row>
    <row r="128" s="14" customFormat="1">
      <c r="B128" s="250"/>
      <c r="C128" s="251"/>
      <c r="D128" s="225" t="s">
        <v>140</v>
      </c>
      <c r="E128" s="252" t="s">
        <v>32</v>
      </c>
      <c r="F128" s="253" t="s">
        <v>143</v>
      </c>
      <c r="G128" s="251"/>
      <c r="H128" s="254">
        <v>60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AT128" s="260" t="s">
        <v>140</v>
      </c>
      <c r="AU128" s="260" t="s">
        <v>88</v>
      </c>
      <c r="AV128" s="14" t="s">
        <v>134</v>
      </c>
      <c r="AW128" s="14" t="s">
        <v>39</v>
      </c>
      <c r="AX128" s="14" t="s">
        <v>86</v>
      </c>
      <c r="AY128" s="260" t="s">
        <v>127</v>
      </c>
    </row>
    <row r="129" s="1" customFormat="1" ht="16.5" customHeight="1">
      <c r="B129" s="39"/>
      <c r="C129" s="212" t="s">
        <v>186</v>
      </c>
      <c r="D129" s="212" t="s">
        <v>129</v>
      </c>
      <c r="E129" s="213" t="s">
        <v>187</v>
      </c>
      <c r="F129" s="214" t="s">
        <v>188</v>
      </c>
      <c r="G129" s="215" t="s">
        <v>146</v>
      </c>
      <c r="H129" s="216">
        <v>23.5</v>
      </c>
      <c r="I129" s="217"/>
      <c r="J129" s="218">
        <f>ROUND(I129*H129,2)</f>
        <v>0</v>
      </c>
      <c r="K129" s="214" t="s">
        <v>147</v>
      </c>
      <c r="L129" s="44"/>
      <c r="M129" s="219" t="s">
        <v>32</v>
      </c>
      <c r="N129" s="220" t="s">
        <v>50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0.025000000000000001</v>
      </c>
      <c r="T129" s="222">
        <f>S129*H129</f>
        <v>0.58750000000000002</v>
      </c>
      <c r="AR129" s="223" t="s">
        <v>134</v>
      </c>
      <c r="AT129" s="223" t="s">
        <v>129</v>
      </c>
      <c r="AU129" s="223" t="s">
        <v>88</v>
      </c>
      <c r="AY129" s="17" t="s">
        <v>127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86</v>
      </c>
      <c r="BK129" s="224">
        <f>ROUND(I129*H129,2)</f>
        <v>0</v>
      </c>
      <c r="BL129" s="17" t="s">
        <v>134</v>
      </c>
      <c r="BM129" s="223" t="s">
        <v>189</v>
      </c>
    </row>
    <row r="130" s="1" customFormat="1">
      <c r="B130" s="39"/>
      <c r="C130" s="40"/>
      <c r="D130" s="225" t="s">
        <v>136</v>
      </c>
      <c r="E130" s="40"/>
      <c r="F130" s="226" t="s">
        <v>190</v>
      </c>
      <c r="G130" s="40"/>
      <c r="H130" s="40"/>
      <c r="I130" s="136"/>
      <c r="J130" s="40"/>
      <c r="K130" s="40"/>
      <c r="L130" s="44"/>
      <c r="M130" s="227"/>
      <c r="N130" s="84"/>
      <c r="O130" s="84"/>
      <c r="P130" s="84"/>
      <c r="Q130" s="84"/>
      <c r="R130" s="84"/>
      <c r="S130" s="84"/>
      <c r="T130" s="85"/>
      <c r="AT130" s="17" t="s">
        <v>136</v>
      </c>
      <c r="AU130" s="17" t="s">
        <v>88</v>
      </c>
    </row>
    <row r="131" s="1" customFormat="1">
      <c r="B131" s="39"/>
      <c r="C131" s="40"/>
      <c r="D131" s="225" t="s">
        <v>138</v>
      </c>
      <c r="E131" s="40"/>
      <c r="F131" s="228" t="s">
        <v>184</v>
      </c>
      <c r="G131" s="40"/>
      <c r="H131" s="40"/>
      <c r="I131" s="136"/>
      <c r="J131" s="40"/>
      <c r="K131" s="40"/>
      <c r="L131" s="44"/>
      <c r="M131" s="227"/>
      <c r="N131" s="84"/>
      <c r="O131" s="84"/>
      <c r="P131" s="84"/>
      <c r="Q131" s="84"/>
      <c r="R131" s="84"/>
      <c r="S131" s="84"/>
      <c r="T131" s="85"/>
      <c r="AT131" s="17" t="s">
        <v>138</v>
      </c>
      <c r="AU131" s="17" t="s">
        <v>88</v>
      </c>
    </row>
    <row r="132" s="13" customFormat="1">
      <c r="B132" s="239"/>
      <c r="C132" s="240"/>
      <c r="D132" s="225" t="s">
        <v>140</v>
      </c>
      <c r="E132" s="241" t="s">
        <v>32</v>
      </c>
      <c r="F132" s="242" t="s">
        <v>191</v>
      </c>
      <c r="G132" s="240"/>
      <c r="H132" s="243">
        <v>23.5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AT132" s="249" t="s">
        <v>140</v>
      </c>
      <c r="AU132" s="249" t="s">
        <v>88</v>
      </c>
      <c r="AV132" s="13" t="s">
        <v>88</v>
      </c>
      <c r="AW132" s="13" t="s">
        <v>39</v>
      </c>
      <c r="AX132" s="13" t="s">
        <v>41</v>
      </c>
      <c r="AY132" s="249" t="s">
        <v>127</v>
      </c>
    </row>
    <row r="133" s="14" customFormat="1">
      <c r="B133" s="250"/>
      <c r="C133" s="251"/>
      <c r="D133" s="225" t="s">
        <v>140</v>
      </c>
      <c r="E133" s="252" t="s">
        <v>32</v>
      </c>
      <c r="F133" s="253" t="s">
        <v>143</v>
      </c>
      <c r="G133" s="251"/>
      <c r="H133" s="254">
        <v>23.5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AT133" s="260" t="s">
        <v>140</v>
      </c>
      <c r="AU133" s="260" t="s">
        <v>88</v>
      </c>
      <c r="AV133" s="14" t="s">
        <v>134</v>
      </c>
      <c r="AW133" s="14" t="s">
        <v>39</v>
      </c>
      <c r="AX133" s="14" t="s">
        <v>86</v>
      </c>
      <c r="AY133" s="260" t="s">
        <v>127</v>
      </c>
    </row>
    <row r="134" s="1" customFormat="1" ht="16.5" customHeight="1">
      <c r="B134" s="39"/>
      <c r="C134" s="212" t="s">
        <v>142</v>
      </c>
      <c r="D134" s="212" t="s">
        <v>129</v>
      </c>
      <c r="E134" s="213" t="s">
        <v>192</v>
      </c>
      <c r="F134" s="214" t="s">
        <v>193</v>
      </c>
      <c r="G134" s="215" t="s">
        <v>194</v>
      </c>
      <c r="H134" s="216">
        <v>62.090000000000003</v>
      </c>
      <c r="I134" s="217"/>
      <c r="J134" s="218">
        <f>ROUND(I134*H134,2)</f>
        <v>0</v>
      </c>
      <c r="K134" s="214" t="s">
        <v>147</v>
      </c>
      <c r="L134" s="44"/>
      <c r="M134" s="219" t="s">
        <v>32</v>
      </c>
      <c r="N134" s="220" t="s">
        <v>50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1</v>
      </c>
      <c r="T134" s="222">
        <f>S134*H134</f>
        <v>62.090000000000003</v>
      </c>
      <c r="AR134" s="223" t="s">
        <v>134</v>
      </c>
      <c r="AT134" s="223" t="s">
        <v>129</v>
      </c>
      <c r="AU134" s="223" t="s">
        <v>88</v>
      </c>
      <c r="AY134" s="17" t="s">
        <v>127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86</v>
      </c>
      <c r="BK134" s="224">
        <f>ROUND(I134*H134,2)</f>
        <v>0</v>
      </c>
      <c r="BL134" s="17" t="s">
        <v>134</v>
      </c>
      <c r="BM134" s="223" t="s">
        <v>195</v>
      </c>
    </row>
    <row r="135" s="1" customFormat="1">
      <c r="B135" s="39"/>
      <c r="C135" s="40"/>
      <c r="D135" s="225" t="s">
        <v>136</v>
      </c>
      <c r="E135" s="40"/>
      <c r="F135" s="226" t="s">
        <v>196</v>
      </c>
      <c r="G135" s="40"/>
      <c r="H135" s="40"/>
      <c r="I135" s="136"/>
      <c r="J135" s="40"/>
      <c r="K135" s="40"/>
      <c r="L135" s="44"/>
      <c r="M135" s="227"/>
      <c r="N135" s="84"/>
      <c r="O135" s="84"/>
      <c r="P135" s="84"/>
      <c r="Q135" s="84"/>
      <c r="R135" s="84"/>
      <c r="S135" s="84"/>
      <c r="T135" s="85"/>
      <c r="AT135" s="17" t="s">
        <v>136</v>
      </c>
      <c r="AU135" s="17" t="s">
        <v>88</v>
      </c>
    </row>
    <row r="136" s="13" customFormat="1">
      <c r="B136" s="239"/>
      <c r="C136" s="240"/>
      <c r="D136" s="225" t="s">
        <v>140</v>
      </c>
      <c r="E136" s="241" t="s">
        <v>32</v>
      </c>
      <c r="F136" s="242" t="s">
        <v>197</v>
      </c>
      <c r="G136" s="240"/>
      <c r="H136" s="243">
        <v>11.385999999999999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AT136" s="249" t="s">
        <v>140</v>
      </c>
      <c r="AU136" s="249" t="s">
        <v>88</v>
      </c>
      <c r="AV136" s="13" t="s">
        <v>88</v>
      </c>
      <c r="AW136" s="13" t="s">
        <v>39</v>
      </c>
      <c r="AX136" s="13" t="s">
        <v>41</v>
      </c>
      <c r="AY136" s="249" t="s">
        <v>127</v>
      </c>
    </row>
    <row r="137" s="13" customFormat="1">
      <c r="B137" s="239"/>
      <c r="C137" s="240"/>
      <c r="D137" s="225" t="s">
        <v>140</v>
      </c>
      <c r="E137" s="241" t="s">
        <v>32</v>
      </c>
      <c r="F137" s="242" t="s">
        <v>198</v>
      </c>
      <c r="G137" s="240"/>
      <c r="H137" s="243">
        <v>7.2770000000000001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AT137" s="249" t="s">
        <v>140</v>
      </c>
      <c r="AU137" s="249" t="s">
        <v>88</v>
      </c>
      <c r="AV137" s="13" t="s">
        <v>88</v>
      </c>
      <c r="AW137" s="13" t="s">
        <v>39</v>
      </c>
      <c r="AX137" s="13" t="s">
        <v>41</v>
      </c>
      <c r="AY137" s="249" t="s">
        <v>127</v>
      </c>
    </row>
    <row r="138" s="13" customFormat="1">
      <c r="B138" s="239"/>
      <c r="C138" s="240"/>
      <c r="D138" s="225" t="s">
        <v>140</v>
      </c>
      <c r="E138" s="241" t="s">
        <v>32</v>
      </c>
      <c r="F138" s="242" t="s">
        <v>199</v>
      </c>
      <c r="G138" s="240"/>
      <c r="H138" s="243">
        <v>6.5119999999999996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AT138" s="249" t="s">
        <v>140</v>
      </c>
      <c r="AU138" s="249" t="s">
        <v>88</v>
      </c>
      <c r="AV138" s="13" t="s">
        <v>88</v>
      </c>
      <c r="AW138" s="13" t="s">
        <v>39</v>
      </c>
      <c r="AX138" s="13" t="s">
        <v>41</v>
      </c>
      <c r="AY138" s="249" t="s">
        <v>127</v>
      </c>
    </row>
    <row r="139" s="13" customFormat="1">
      <c r="B139" s="239"/>
      <c r="C139" s="240"/>
      <c r="D139" s="225" t="s">
        <v>140</v>
      </c>
      <c r="E139" s="241" t="s">
        <v>32</v>
      </c>
      <c r="F139" s="242" t="s">
        <v>200</v>
      </c>
      <c r="G139" s="240"/>
      <c r="H139" s="243">
        <v>20.202999999999999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AT139" s="249" t="s">
        <v>140</v>
      </c>
      <c r="AU139" s="249" t="s">
        <v>88</v>
      </c>
      <c r="AV139" s="13" t="s">
        <v>88</v>
      </c>
      <c r="AW139" s="13" t="s">
        <v>39</v>
      </c>
      <c r="AX139" s="13" t="s">
        <v>41</v>
      </c>
      <c r="AY139" s="249" t="s">
        <v>127</v>
      </c>
    </row>
    <row r="140" s="13" customFormat="1">
      <c r="B140" s="239"/>
      <c r="C140" s="240"/>
      <c r="D140" s="225" t="s">
        <v>140</v>
      </c>
      <c r="E140" s="241" t="s">
        <v>32</v>
      </c>
      <c r="F140" s="242" t="s">
        <v>201</v>
      </c>
      <c r="G140" s="240"/>
      <c r="H140" s="243">
        <v>14.359999999999999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AT140" s="249" t="s">
        <v>140</v>
      </c>
      <c r="AU140" s="249" t="s">
        <v>88</v>
      </c>
      <c r="AV140" s="13" t="s">
        <v>88</v>
      </c>
      <c r="AW140" s="13" t="s">
        <v>39</v>
      </c>
      <c r="AX140" s="13" t="s">
        <v>41</v>
      </c>
      <c r="AY140" s="249" t="s">
        <v>127</v>
      </c>
    </row>
    <row r="141" s="13" customFormat="1">
      <c r="B141" s="239"/>
      <c r="C141" s="240"/>
      <c r="D141" s="225" t="s">
        <v>140</v>
      </c>
      <c r="E141" s="241" t="s">
        <v>32</v>
      </c>
      <c r="F141" s="242" t="s">
        <v>202</v>
      </c>
      <c r="G141" s="240"/>
      <c r="H141" s="243">
        <v>2.3519999999999999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AT141" s="249" t="s">
        <v>140</v>
      </c>
      <c r="AU141" s="249" t="s">
        <v>88</v>
      </c>
      <c r="AV141" s="13" t="s">
        <v>88</v>
      </c>
      <c r="AW141" s="13" t="s">
        <v>39</v>
      </c>
      <c r="AX141" s="13" t="s">
        <v>41</v>
      </c>
      <c r="AY141" s="249" t="s">
        <v>127</v>
      </c>
    </row>
    <row r="142" s="14" customFormat="1">
      <c r="B142" s="250"/>
      <c r="C142" s="251"/>
      <c r="D142" s="225" t="s">
        <v>140</v>
      </c>
      <c r="E142" s="252" t="s">
        <v>32</v>
      </c>
      <c r="F142" s="253" t="s">
        <v>143</v>
      </c>
      <c r="G142" s="251"/>
      <c r="H142" s="254">
        <v>62.090000000000003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AT142" s="260" t="s">
        <v>140</v>
      </c>
      <c r="AU142" s="260" t="s">
        <v>88</v>
      </c>
      <c r="AV142" s="14" t="s">
        <v>134</v>
      </c>
      <c r="AW142" s="14" t="s">
        <v>39</v>
      </c>
      <c r="AX142" s="14" t="s">
        <v>86</v>
      </c>
      <c r="AY142" s="260" t="s">
        <v>127</v>
      </c>
    </row>
    <row r="143" s="1" customFormat="1" ht="16.5" customHeight="1">
      <c r="B143" s="39"/>
      <c r="C143" s="212" t="s">
        <v>203</v>
      </c>
      <c r="D143" s="212" t="s">
        <v>129</v>
      </c>
      <c r="E143" s="213" t="s">
        <v>204</v>
      </c>
      <c r="F143" s="214" t="s">
        <v>205</v>
      </c>
      <c r="G143" s="215" t="s">
        <v>206</v>
      </c>
      <c r="H143" s="216">
        <v>70.760000000000005</v>
      </c>
      <c r="I143" s="217"/>
      <c r="J143" s="218">
        <f>ROUND(I143*H143,2)</f>
        <v>0</v>
      </c>
      <c r="K143" s="214" t="s">
        <v>147</v>
      </c>
      <c r="L143" s="44"/>
      <c r="M143" s="219" t="s">
        <v>32</v>
      </c>
      <c r="N143" s="220" t="s">
        <v>50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1.8049999999999999</v>
      </c>
      <c r="T143" s="222">
        <f>S143*H143</f>
        <v>127.7218</v>
      </c>
      <c r="AR143" s="223" t="s">
        <v>134</v>
      </c>
      <c r="AT143" s="223" t="s">
        <v>129</v>
      </c>
      <c r="AU143" s="223" t="s">
        <v>88</v>
      </c>
      <c r="AY143" s="17" t="s">
        <v>127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86</v>
      </c>
      <c r="BK143" s="224">
        <f>ROUND(I143*H143,2)</f>
        <v>0</v>
      </c>
      <c r="BL143" s="17" t="s">
        <v>134</v>
      </c>
      <c r="BM143" s="223" t="s">
        <v>207</v>
      </c>
    </row>
    <row r="144" s="1" customFormat="1">
      <c r="B144" s="39"/>
      <c r="C144" s="40"/>
      <c r="D144" s="225" t="s">
        <v>136</v>
      </c>
      <c r="E144" s="40"/>
      <c r="F144" s="226" t="s">
        <v>208</v>
      </c>
      <c r="G144" s="40"/>
      <c r="H144" s="40"/>
      <c r="I144" s="136"/>
      <c r="J144" s="40"/>
      <c r="K144" s="40"/>
      <c r="L144" s="44"/>
      <c r="M144" s="227"/>
      <c r="N144" s="84"/>
      <c r="O144" s="84"/>
      <c r="P144" s="84"/>
      <c r="Q144" s="84"/>
      <c r="R144" s="84"/>
      <c r="S144" s="84"/>
      <c r="T144" s="85"/>
      <c r="AT144" s="17" t="s">
        <v>136</v>
      </c>
      <c r="AU144" s="17" t="s">
        <v>88</v>
      </c>
    </row>
    <row r="145" s="1" customFormat="1">
      <c r="B145" s="39"/>
      <c r="C145" s="40"/>
      <c r="D145" s="225" t="s">
        <v>138</v>
      </c>
      <c r="E145" s="40"/>
      <c r="F145" s="228" t="s">
        <v>209</v>
      </c>
      <c r="G145" s="40"/>
      <c r="H145" s="40"/>
      <c r="I145" s="136"/>
      <c r="J145" s="40"/>
      <c r="K145" s="40"/>
      <c r="L145" s="44"/>
      <c r="M145" s="227"/>
      <c r="N145" s="84"/>
      <c r="O145" s="84"/>
      <c r="P145" s="84"/>
      <c r="Q145" s="84"/>
      <c r="R145" s="84"/>
      <c r="S145" s="84"/>
      <c r="T145" s="85"/>
      <c r="AT145" s="17" t="s">
        <v>138</v>
      </c>
      <c r="AU145" s="17" t="s">
        <v>88</v>
      </c>
    </row>
    <row r="146" s="13" customFormat="1">
      <c r="B146" s="239"/>
      <c r="C146" s="240"/>
      <c r="D146" s="225" t="s">
        <v>140</v>
      </c>
      <c r="E146" s="241" t="s">
        <v>32</v>
      </c>
      <c r="F146" s="242" t="s">
        <v>210</v>
      </c>
      <c r="G146" s="240"/>
      <c r="H146" s="243">
        <v>61.759999999999998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AT146" s="249" t="s">
        <v>140</v>
      </c>
      <c r="AU146" s="249" t="s">
        <v>88</v>
      </c>
      <c r="AV146" s="13" t="s">
        <v>88</v>
      </c>
      <c r="AW146" s="13" t="s">
        <v>39</v>
      </c>
      <c r="AX146" s="13" t="s">
        <v>41</v>
      </c>
      <c r="AY146" s="249" t="s">
        <v>127</v>
      </c>
    </row>
    <row r="147" s="13" customFormat="1">
      <c r="B147" s="239"/>
      <c r="C147" s="240"/>
      <c r="D147" s="225" t="s">
        <v>140</v>
      </c>
      <c r="E147" s="241" t="s">
        <v>32</v>
      </c>
      <c r="F147" s="242" t="s">
        <v>211</v>
      </c>
      <c r="G147" s="240"/>
      <c r="H147" s="243">
        <v>9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AT147" s="249" t="s">
        <v>140</v>
      </c>
      <c r="AU147" s="249" t="s">
        <v>88</v>
      </c>
      <c r="AV147" s="13" t="s">
        <v>88</v>
      </c>
      <c r="AW147" s="13" t="s">
        <v>39</v>
      </c>
      <c r="AX147" s="13" t="s">
        <v>41</v>
      </c>
      <c r="AY147" s="249" t="s">
        <v>127</v>
      </c>
    </row>
    <row r="148" s="14" customFormat="1">
      <c r="B148" s="250"/>
      <c r="C148" s="251"/>
      <c r="D148" s="225" t="s">
        <v>140</v>
      </c>
      <c r="E148" s="252" t="s">
        <v>32</v>
      </c>
      <c r="F148" s="253" t="s">
        <v>143</v>
      </c>
      <c r="G148" s="251"/>
      <c r="H148" s="254">
        <v>70.760000000000005</v>
      </c>
      <c r="I148" s="255"/>
      <c r="J148" s="251"/>
      <c r="K148" s="251"/>
      <c r="L148" s="256"/>
      <c r="M148" s="257"/>
      <c r="N148" s="258"/>
      <c r="O148" s="258"/>
      <c r="P148" s="258"/>
      <c r="Q148" s="258"/>
      <c r="R148" s="258"/>
      <c r="S148" s="258"/>
      <c r="T148" s="259"/>
      <c r="AT148" s="260" t="s">
        <v>140</v>
      </c>
      <c r="AU148" s="260" t="s">
        <v>88</v>
      </c>
      <c r="AV148" s="14" t="s">
        <v>134</v>
      </c>
      <c r="AW148" s="14" t="s">
        <v>39</v>
      </c>
      <c r="AX148" s="14" t="s">
        <v>86</v>
      </c>
      <c r="AY148" s="260" t="s">
        <v>127</v>
      </c>
    </row>
    <row r="149" s="1" customFormat="1" ht="16.5" customHeight="1">
      <c r="B149" s="39"/>
      <c r="C149" s="212" t="s">
        <v>212</v>
      </c>
      <c r="D149" s="212" t="s">
        <v>129</v>
      </c>
      <c r="E149" s="213" t="s">
        <v>213</v>
      </c>
      <c r="F149" s="214" t="s">
        <v>214</v>
      </c>
      <c r="G149" s="215" t="s">
        <v>206</v>
      </c>
      <c r="H149" s="216">
        <v>1081.8209999999999</v>
      </c>
      <c r="I149" s="217"/>
      <c r="J149" s="218">
        <f>ROUND(I149*H149,2)</f>
        <v>0</v>
      </c>
      <c r="K149" s="214" t="s">
        <v>147</v>
      </c>
      <c r="L149" s="44"/>
      <c r="M149" s="219" t="s">
        <v>32</v>
      </c>
      <c r="N149" s="220" t="s">
        <v>50</v>
      </c>
      <c r="O149" s="84"/>
      <c r="P149" s="221">
        <f>O149*H149</f>
        <v>0</v>
      </c>
      <c r="Q149" s="221">
        <v>0.00010000000000000001</v>
      </c>
      <c r="R149" s="221">
        <f>Q149*H149</f>
        <v>0.1081821</v>
      </c>
      <c r="S149" s="221">
        <v>2.4100000000000001</v>
      </c>
      <c r="T149" s="222">
        <f>S149*H149</f>
        <v>2607.1886100000002</v>
      </c>
      <c r="AR149" s="223" t="s">
        <v>134</v>
      </c>
      <c r="AT149" s="223" t="s">
        <v>129</v>
      </c>
      <c r="AU149" s="223" t="s">
        <v>88</v>
      </c>
      <c r="AY149" s="17" t="s">
        <v>127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86</v>
      </c>
      <c r="BK149" s="224">
        <f>ROUND(I149*H149,2)</f>
        <v>0</v>
      </c>
      <c r="BL149" s="17" t="s">
        <v>134</v>
      </c>
      <c r="BM149" s="223" t="s">
        <v>215</v>
      </c>
    </row>
    <row r="150" s="1" customFormat="1">
      <c r="B150" s="39"/>
      <c r="C150" s="40"/>
      <c r="D150" s="225" t="s">
        <v>136</v>
      </c>
      <c r="E150" s="40"/>
      <c r="F150" s="226" t="s">
        <v>216</v>
      </c>
      <c r="G150" s="40"/>
      <c r="H150" s="40"/>
      <c r="I150" s="136"/>
      <c r="J150" s="40"/>
      <c r="K150" s="40"/>
      <c r="L150" s="44"/>
      <c r="M150" s="227"/>
      <c r="N150" s="84"/>
      <c r="O150" s="84"/>
      <c r="P150" s="84"/>
      <c r="Q150" s="84"/>
      <c r="R150" s="84"/>
      <c r="S150" s="84"/>
      <c r="T150" s="85"/>
      <c r="AT150" s="17" t="s">
        <v>136</v>
      </c>
      <c r="AU150" s="17" t="s">
        <v>88</v>
      </c>
    </row>
    <row r="151" s="1" customFormat="1">
      <c r="B151" s="39"/>
      <c r="C151" s="40"/>
      <c r="D151" s="225" t="s">
        <v>138</v>
      </c>
      <c r="E151" s="40"/>
      <c r="F151" s="228" t="s">
        <v>209</v>
      </c>
      <c r="G151" s="40"/>
      <c r="H151" s="40"/>
      <c r="I151" s="136"/>
      <c r="J151" s="40"/>
      <c r="K151" s="40"/>
      <c r="L151" s="44"/>
      <c r="M151" s="227"/>
      <c r="N151" s="84"/>
      <c r="O151" s="84"/>
      <c r="P151" s="84"/>
      <c r="Q151" s="84"/>
      <c r="R151" s="84"/>
      <c r="S151" s="84"/>
      <c r="T151" s="85"/>
      <c r="AT151" s="17" t="s">
        <v>138</v>
      </c>
      <c r="AU151" s="17" t="s">
        <v>88</v>
      </c>
    </row>
    <row r="152" s="13" customFormat="1">
      <c r="B152" s="239"/>
      <c r="C152" s="240"/>
      <c r="D152" s="225" t="s">
        <v>140</v>
      </c>
      <c r="E152" s="241" t="s">
        <v>32</v>
      </c>
      <c r="F152" s="242" t="s">
        <v>217</v>
      </c>
      <c r="G152" s="240"/>
      <c r="H152" s="243">
        <v>147.58500000000001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AT152" s="249" t="s">
        <v>140</v>
      </c>
      <c r="AU152" s="249" t="s">
        <v>88</v>
      </c>
      <c r="AV152" s="13" t="s">
        <v>88</v>
      </c>
      <c r="AW152" s="13" t="s">
        <v>39</v>
      </c>
      <c r="AX152" s="13" t="s">
        <v>41</v>
      </c>
      <c r="AY152" s="249" t="s">
        <v>127</v>
      </c>
    </row>
    <row r="153" s="13" customFormat="1">
      <c r="B153" s="239"/>
      <c r="C153" s="240"/>
      <c r="D153" s="225" t="s">
        <v>140</v>
      </c>
      <c r="E153" s="241" t="s">
        <v>32</v>
      </c>
      <c r="F153" s="242" t="s">
        <v>218</v>
      </c>
      <c r="G153" s="240"/>
      <c r="H153" s="243">
        <v>738.86400000000003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AT153" s="249" t="s">
        <v>140</v>
      </c>
      <c r="AU153" s="249" t="s">
        <v>88</v>
      </c>
      <c r="AV153" s="13" t="s">
        <v>88</v>
      </c>
      <c r="AW153" s="13" t="s">
        <v>39</v>
      </c>
      <c r="AX153" s="13" t="s">
        <v>41</v>
      </c>
      <c r="AY153" s="249" t="s">
        <v>127</v>
      </c>
    </row>
    <row r="154" s="13" customFormat="1">
      <c r="B154" s="239"/>
      <c r="C154" s="240"/>
      <c r="D154" s="225" t="s">
        <v>140</v>
      </c>
      <c r="E154" s="241" t="s">
        <v>32</v>
      </c>
      <c r="F154" s="242" t="s">
        <v>219</v>
      </c>
      <c r="G154" s="240"/>
      <c r="H154" s="243">
        <v>195.37200000000001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AT154" s="249" t="s">
        <v>140</v>
      </c>
      <c r="AU154" s="249" t="s">
        <v>88</v>
      </c>
      <c r="AV154" s="13" t="s">
        <v>88</v>
      </c>
      <c r="AW154" s="13" t="s">
        <v>39</v>
      </c>
      <c r="AX154" s="13" t="s">
        <v>41</v>
      </c>
      <c r="AY154" s="249" t="s">
        <v>127</v>
      </c>
    </row>
    <row r="155" s="14" customFormat="1">
      <c r="B155" s="250"/>
      <c r="C155" s="251"/>
      <c r="D155" s="225" t="s">
        <v>140</v>
      </c>
      <c r="E155" s="252" t="s">
        <v>32</v>
      </c>
      <c r="F155" s="253" t="s">
        <v>143</v>
      </c>
      <c r="G155" s="251"/>
      <c r="H155" s="254">
        <v>1081.8209999999999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AT155" s="260" t="s">
        <v>140</v>
      </c>
      <c r="AU155" s="260" t="s">
        <v>88</v>
      </c>
      <c r="AV155" s="14" t="s">
        <v>134</v>
      </c>
      <c r="AW155" s="14" t="s">
        <v>39</v>
      </c>
      <c r="AX155" s="14" t="s">
        <v>86</v>
      </c>
      <c r="AY155" s="260" t="s">
        <v>127</v>
      </c>
    </row>
    <row r="156" s="1" customFormat="1" ht="16.5" customHeight="1">
      <c r="B156" s="39"/>
      <c r="C156" s="212" t="s">
        <v>220</v>
      </c>
      <c r="D156" s="212" t="s">
        <v>129</v>
      </c>
      <c r="E156" s="213" t="s">
        <v>221</v>
      </c>
      <c r="F156" s="214" t="s">
        <v>222</v>
      </c>
      <c r="G156" s="215" t="s">
        <v>206</v>
      </c>
      <c r="H156" s="216">
        <v>86.394999999999996</v>
      </c>
      <c r="I156" s="217"/>
      <c r="J156" s="218">
        <f>ROUND(I156*H156,2)</f>
        <v>0</v>
      </c>
      <c r="K156" s="214" t="s">
        <v>147</v>
      </c>
      <c r="L156" s="44"/>
      <c r="M156" s="219" t="s">
        <v>32</v>
      </c>
      <c r="N156" s="220" t="s">
        <v>50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2.2000000000000002</v>
      </c>
      <c r="T156" s="222">
        <f>S156*H156</f>
        <v>190.06900000000002</v>
      </c>
      <c r="AR156" s="223" t="s">
        <v>134</v>
      </c>
      <c r="AT156" s="223" t="s">
        <v>129</v>
      </c>
      <c r="AU156" s="223" t="s">
        <v>88</v>
      </c>
      <c r="AY156" s="17" t="s">
        <v>127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86</v>
      </c>
      <c r="BK156" s="224">
        <f>ROUND(I156*H156,2)</f>
        <v>0</v>
      </c>
      <c r="BL156" s="17" t="s">
        <v>134</v>
      </c>
      <c r="BM156" s="223" t="s">
        <v>223</v>
      </c>
    </row>
    <row r="157" s="1" customFormat="1">
      <c r="B157" s="39"/>
      <c r="C157" s="40"/>
      <c r="D157" s="225" t="s">
        <v>136</v>
      </c>
      <c r="E157" s="40"/>
      <c r="F157" s="226" t="s">
        <v>224</v>
      </c>
      <c r="G157" s="40"/>
      <c r="H157" s="40"/>
      <c r="I157" s="136"/>
      <c r="J157" s="40"/>
      <c r="K157" s="40"/>
      <c r="L157" s="44"/>
      <c r="M157" s="227"/>
      <c r="N157" s="84"/>
      <c r="O157" s="84"/>
      <c r="P157" s="84"/>
      <c r="Q157" s="84"/>
      <c r="R157" s="84"/>
      <c r="S157" s="84"/>
      <c r="T157" s="85"/>
      <c r="AT157" s="17" t="s">
        <v>136</v>
      </c>
      <c r="AU157" s="17" t="s">
        <v>88</v>
      </c>
    </row>
    <row r="158" s="1" customFormat="1">
      <c r="B158" s="39"/>
      <c r="C158" s="40"/>
      <c r="D158" s="225" t="s">
        <v>138</v>
      </c>
      <c r="E158" s="40"/>
      <c r="F158" s="228" t="s">
        <v>209</v>
      </c>
      <c r="G158" s="40"/>
      <c r="H158" s="40"/>
      <c r="I158" s="136"/>
      <c r="J158" s="40"/>
      <c r="K158" s="40"/>
      <c r="L158" s="44"/>
      <c r="M158" s="227"/>
      <c r="N158" s="84"/>
      <c r="O158" s="84"/>
      <c r="P158" s="84"/>
      <c r="Q158" s="84"/>
      <c r="R158" s="84"/>
      <c r="S158" s="84"/>
      <c r="T158" s="85"/>
      <c r="AT158" s="17" t="s">
        <v>138</v>
      </c>
      <c r="AU158" s="17" t="s">
        <v>88</v>
      </c>
    </row>
    <row r="159" s="13" customFormat="1">
      <c r="B159" s="239"/>
      <c r="C159" s="240"/>
      <c r="D159" s="225" t="s">
        <v>140</v>
      </c>
      <c r="E159" s="241" t="s">
        <v>32</v>
      </c>
      <c r="F159" s="242" t="s">
        <v>225</v>
      </c>
      <c r="G159" s="240"/>
      <c r="H159" s="243">
        <v>10.800000000000001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AT159" s="249" t="s">
        <v>140</v>
      </c>
      <c r="AU159" s="249" t="s">
        <v>88</v>
      </c>
      <c r="AV159" s="13" t="s">
        <v>88</v>
      </c>
      <c r="AW159" s="13" t="s">
        <v>39</v>
      </c>
      <c r="AX159" s="13" t="s">
        <v>41</v>
      </c>
      <c r="AY159" s="249" t="s">
        <v>127</v>
      </c>
    </row>
    <row r="160" s="13" customFormat="1">
      <c r="B160" s="239"/>
      <c r="C160" s="240"/>
      <c r="D160" s="225" t="s">
        <v>140</v>
      </c>
      <c r="E160" s="241" t="s">
        <v>32</v>
      </c>
      <c r="F160" s="242" t="s">
        <v>226</v>
      </c>
      <c r="G160" s="240"/>
      <c r="H160" s="243">
        <v>26.399999999999999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AT160" s="249" t="s">
        <v>140</v>
      </c>
      <c r="AU160" s="249" t="s">
        <v>88</v>
      </c>
      <c r="AV160" s="13" t="s">
        <v>88</v>
      </c>
      <c r="AW160" s="13" t="s">
        <v>39</v>
      </c>
      <c r="AX160" s="13" t="s">
        <v>41</v>
      </c>
      <c r="AY160" s="249" t="s">
        <v>127</v>
      </c>
    </row>
    <row r="161" s="13" customFormat="1">
      <c r="B161" s="239"/>
      <c r="C161" s="240"/>
      <c r="D161" s="225" t="s">
        <v>140</v>
      </c>
      <c r="E161" s="241" t="s">
        <v>32</v>
      </c>
      <c r="F161" s="242" t="s">
        <v>227</v>
      </c>
      <c r="G161" s="240"/>
      <c r="H161" s="243">
        <v>49.195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AT161" s="249" t="s">
        <v>140</v>
      </c>
      <c r="AU161" s="249" t="s">
        <v>88</v>
      </c>
      <c r="AV161" s="13" t="s">
        <v>88</v>
      </c>
      <c r="AW161" s="13" t="s">
        <v>39</v>
      </c>
      <c r="AX161" s="13" t="s">
        <v>41</v>
      </c>
      <c r="AY161" s="249" t="s">
        <v>127</v>
      </c>
    </row>
    <row r="162" s="14" customFormat="1">
      <c r="B162" s="250"/>
      <c r="C162" s="251"/>
      <c r="D162" s="225" t="s">
        <v>140</v>
      </c>
      <c r="E162" s="252" t="s">
        <v>32</v>
      </c>
      <c r="F162" s="253" t="s">
        <v>143</v>
      </c>
      <c r="G162" s="251"/>
      <c r="H162" s="254">
        <v>86.394999999999996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AT162" s="260" t="s">
        <v>140</v>
      </c>
      <c r="AU162" s="260" t="s">
        <v>88</v>
      </c>
      <c r="AV162" s="14" t="s">
        <v>134</v>
      </c>
      <c r="AW162" s="14" t="s">
        <v>39</v>
      </c>
      <c r="AX162" s="14" t="s">
        <v>86</v>
      </c>
      <c r="AY162" s="260" t="s">
        <v>127</v>
      </c>
    </row>
    <row r="163" s="11" customFormat="1" ht="22.8" customHeight="1">
      <c r="B163" s="196"/>
      <c r="C163" s="197"/>
      <c r="D163" s="198" t="s">
        <v>78</v>
      </c>
      <c r="E163" s="210" t="s">
        <v>228</v>
      </c>
      <c r="F163" s="210" t="s">
        <v>229</v>
      </c>
      <c r="G163" s="197"/>
      <c r="H163" s="197"/>
      <c r="I163" s="200"/>
      <c r="J163" s="211">
        <f>BK163</f>
        <v>0</v>
      </c>
      <c r="K163" s="197"/>
      <c r="L163" s="202"/>
      <c r="M163" s="203"/>
      <c r="N163" s="204"/>
      <c r="O163" s="204"/>
      <c r="P163" s="205">
        <f>SUM(P164:P212)</f>
        <v>0</v>
      </c>
      <c r="Q163" s="204"/>
      <c r="R163" s="205">
        <f>SUM(R164:R212)</f>
        <v>0</v>
      </c>
      <c r="S163" s="204"/>
      <c r="T163" s="206">
        <f>SUM(T164:T212)</f>
        <v>0</v>
      </c>
      <c r="AR163" s="207" t="s">
        <v>86</v>
      </c>
      <c r="AT163" s="208" t="s">
        <v>78</v>
      </c>
      <c r="AU163" s="208" t="s">
        <v>86</v>
      </c>
      <c r="AY163" s="207" t="s">
        <v>127</v>
      </c>
      <c r="BK163" s="209">
        <f>SUM(BK164:BK212)</f>
        <v>0</v>
      </c>
    </row>
    <row r="164" s="1" customFormat="1" ht="16.5" customHeight="1">
      <c r="B164" s="39"/>
      <c r="C164" s="212" t="s">
        <v>230</v>
      </c>
      <c r="D164" s="212" t="s">
        <v>129</v>
      </c>
      <c r="E164" s="213" t="s">
        <v>231</v>
      </c>
      <c r="F164" s="214" t="s">
        <v>232</v>
      </c>
      <c r="G164" s="215" t="s">
        <v>194</v>
      </c>
      <c r="H164" s="216">
        <v>3471.8879999999999</v>
      </c>
      <c r="I164" s="217"/>
      <c r="J164" s="218">
        <f>ROUND(I164*H164,2)</f>
        <v>0</v>
      </c>
      <c r="K164" s="214" t="s">
        <v>147</v>
      </c>
      <c r="L164" s="44"/>
      <c r="M164" s="219" t="s">
        <v>32</v>
      </c>
      <c r="N164" s="220" t="s">
        <v>50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AR164" s="223" t="s">
        <v>134</v>
      </c>
      <c r="AT164" s="223" t="s">
        <v>129</v>
      </c>
      <c r="AU164" s="223" t="s">
        <v>88</v>
      </c>
      <c r="AY164" s="17" t="s">
        <v>127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86</v>
      </c>
      <c r="BK164" s="224">
        <f>ROUND(I164*H164,2)</f>
        <v>0</v>
      </c>
      <c r="BL164" s="17" t="s">
        <v>134</v>
      </c>
      <c r="BM164" s="223" t="s">
        <v>233</v>
      </c>
    </row>
    <row r="165" s="1" customFormat="1">
      <c r="B165" s="39"/>
      <c r="C165" s="40"/>
      <c r="D165" s="225" t="s">
        <v>136</v>
      </c>
      <c r="E165" s="40"/>
      <c r="F165" s="226" t="s">
        <v>234</v>
      </c>
      <c r="G165" s="40"/>
      <c r="H165" s="40"/>
      <c r="I165" s="136"/>
      <c r="J165" s="40"/>
      <c r="K165" s="40"/>
      <c r="L165" s="44"/>
      <c r="M165" s="227"/>
      <c r="N165" s="84"/>
      <c r="O165" s="84"/>
      <c r="P165" s="84"/>
      <c r="Q165" s="84"/>
      <c r="R165" s="84"/>
      <c r="S165" s="84"/>
      <c r="T165" s="85"/>
      <c r="AT165" s="17" t="s">
        <v>136</v>
      </c>
      <c r="AU165" s="17" t="s">
        <v>88</v>
      </c>
    </row>
    <row r="166" s="1" customFormat="1">
      <c r="B166" s="39"/>
      <c r="C166" s="40"/>
      <c r="D166" s="225" t="s">
        <v>138</v>
      </c>
      <c r="E166" s="40"/>
      <c r="F166" s="228" t="s">
        <v>235</v>
      </c>
      <c r="G166" s="40"/>
      <c r="H166" s="40"/>
      <c r="I166" s="136"/>
      <c r="J166" s="40"/>
      <c r="K166" s="40"/>
      <c r="L166" s="44"/>
      <c r="M166" s="227"/>
      <c r="N166" s="84"/>
      <c r="O166" s="84"/>
      <c r="P166" s="84"/>
      <c r="Q166" s="84"/>
      <c r="R166" s="84"/>
      <c r="S166" s="84"/>
      <c r="T166" s="85"/>
      <c r="AT166" s="17" t="s">
        <v>138</v>
      </c>
      <c r="AU166" s="17" t="s">
        <v>88</v>
      </c>
    </row>
    <row r="167" s="13" customFormat="1">
      <c r="B167" s="239"/>
      <c r="C167" s="240"/>
      <c r="D167" s="225" t="s">
        <v>140</v>
      </c>
      <c r="E167" s="241" t="s">
        <v>32</v>
      </c>
      <c r="F167" s="242" t="s">
        <v>236</v>
      </c>
      <c r="G167" s="240"/>
      <c r="H167" s="243">
        <v>3471.8879999999999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AT167" s="249" t="s">
        <v>140</v>
      </c>
      <c r="AU167" s="249" t="s">
        <v>88</v>
      </c>
      <c r="AV167" s="13" t="s">
        <v>88</v>
      </c>
      <c r="AW167" s="13" t="s">
        <v>39</v>
      </c>
      <c r="AX167" s="13" t="s">
        <v>41</v>
      </c>
      <c r="AY167" s="249" t="s">
        <v>127</v>
      </c>
    </row>
    <row r="168" s="14" customFormat="1">
      <c r="B168" s="250"/>
      <c r="C168" s="251"/>
      <c r="D168" s="225" t="s">
        <v>140</v>
      </c>
      <c r="E168" s="252" t="s">
        <v>32</v>
      </c>
      <c r="F168" s="253" t="s">
        <v>143</v>
      </c>
      <c r="G168" s="251"/>
      <c r="H168" s="254">
        <v>3471.8879999999999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AT168" s="260" t="s">
        <v>140</v>
      </c>
      <c r="AU168" s="260" t="s">
        <v>88</v>
      </c>
      <c r="AV168" s="14" t="s">
        <v>134</v>
      </c>
      <c r="AW168" s="14" t="s">
        <v>39</v>
      </c>
      <c r="AX168" s="14" t="s">
        <v>86</v>
      </c>
      <c r="AY168" s="260" t="s">
        <v>127</v>
      </c>
    </row>
    <row r="169" s="1" customFormat="1" ht="16.5" customHeight="1">
      <c r="B169" s="39"/>
      <c r="C169" s="212" t="s">
        <v>237</v>
      </c>
      <c r="D169" s="212" t="s">
        <v>129</v>
      </c>
      <c r="E169" s="213" t="s">
        <v>238</v>
      </c>
      <c r="F169" s="214" t="s">
        <v>239</v>
      </c>
      <c r="G169" s="215" t="s">
        <v>194</v>
      </c>
      <c r="H169" s="216">
        <v>17359.439999999999</v>
      </c>
      <c r="I169" s="217"/>
      <c r="J169" s="218">
        <f>ROUND(I169*H169,2)</f>
        <v>0</v>
      </c>
      <c r="K169" s="214" t="s">
        <v>147</v>
      </c>
      <c r="L169" s="44"/>
      <c r="M169" s="219" t="s">
        <v>32</v>
      </c>
      <c r="N169" s="220" t="s">
        <v>50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AR169" s="223" t="s">
        <v>134</v>
      </c>
      <c r="AT169" s="223" t="s">
        <v>129</v>
      </c>
      <c r="AU169" s="223" t="s">
        <v>88</v>
      </c>
      <c r="AY169" s="17" t="s">
        <v>127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86</v>
      </c>
      <c r="BK169" s="224">
        <f>ROUND(I169*H169,2)</f>
        <v>0</v>
      </c>
      <c r="BL169" s="17" t="s">
        <v>134</v>
      </c>
      <c r="BM169" s="223" t="s">
        <v>240</v>
      </c>
    </row>
    <row r="170" s="1" customFormat="1">
      <c r="B170" s="39"/>
      <c r="C170" s="40"/>
      <c r="D170" s="225" t="s">
        <v>136</v>
      </c>
      <c r="E170" s="40"/>
      <c r="F170" s="226" t="s">
        <v>241</v>
      </c>
      <c r="G170" s="40"/>
      <c r="H170" s="40"/>
      <c r="I170" s="136"/>
      <c r="J170" s="40"/>
      <c r="K170" s="40"/>
      <c r="L170" s="44"/>
      <c r="M170" s="227"/>
      <c r="N170" s="84"/>
      <c r="O170" s="84"/>
      <c r="P170" s="84"/>
      <c r="Q170" s="84"/>
      <c r="R170" s="84"/>
      <c r="S170" s="84"/>
      <c r="T170" s="85"/>
      <c r="AT170" s="17" t="s">
        <v>136</v>
      </c>
      <c r="AU170" s="17" t="s">
        <v>88</v>
      </c>
    </row>
    <row r="171" s="1" customFormat="1">
      <c r="B171" s="39"/>
      <c r="C171" s="40"/>
      <c r="D171" s="225" t="s">
        <v>138</v>
      </c>
      <c r="E171" s="40"/>
      <c r="F171" s="228" t="s">
        <v>235</v>
      </c>
      <c r="G171" s="40"/>
      <c r="H171" s="40"/>
      <c r="I171" s="136"/>
      <c r="J171" s="40"/>
      <c r="K171" s="40"/>
      <c r="L171" s="44"/>
      <c r="M171" s="227"/>
      <c r="N171" s="84"/>
      <c r="O171" s="84"/>
      <c r="P171" s="84"/>
      <c r="Q171" s="84"/>
      <c r="R171" s="84"/>
      <c r="S171" s="84"/>
      <c r="T171" s="85"/>
      <c r="AT171" s="17" t="s">
        <v>138</v>
      </c>
      <c r="AU171" s="17" t="s">
        <v>88</v>
      </c>
    </row>
    <row r="172" s="12" customFormat="1">
      <c r="B172" s="229"/>
      <c r="C172" s="230"/>
      <c r="D172" s="225" t="s">
        <v>140</v>
      </c>
      <c r="E172" s="231" t="s">
        <v>32</v>
      </c>
      <c r="F172" s="232" t="s">
        <v>242</v>
      </c>
      <c r="G172" s="230"/>
      <c r="H172" s="231" t="s">
        <v>32</v>
      </c>
      <c r="I172" s="233"/>
      <c r="J172" s="230"/>
      <c r="K172" s="230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140</v>
      </c>
      <c r="AU172" s="238" t="s">
        <v>88</v>
      </c>
      <c r="AV172" s="12" t="s">
        <v>86</v>
      </c>
      <c r="AW172" s="12" t="s">
        <v>39</v>
      </c>
      <c r="AX172" s="12" t="s">
        <v>41</v>
      </c>
      <c r="AY172" s="238" t="s">
        <v>127</v>
      </c>
    </row>
    <row r="173" s="13" customFormat="1">
      <c r="B173" s="239"/>
      <c r="C173" s="240"/>
      <c r="D173" s="225" t="s">
        <v>140</v>
      </c>
      <c r="E173" s="241" t="s">
        <v>32</v>
      </c>
      <c r="F173" s="242" t="s">
        <v>243</v>
      </c>
      <c r="G173" s="240"/>
      <c r="H173" s="243">
        <v>17359.439999999999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AT173" s="249" t="s">
        <v>140</v>
      </c>
      <c r="AU173" s="249" t="s">
        <v>88</v>
      </c>
      <c r="AV173" s="13" t="s">
        <v>88</v>
      </c>
      <c r="AW173" s="13" t="s">
        <v>39</v>
      </c>
      <c r="AX173" s="13" t="s">
        <v>41</v>
      </c>
      <c r="AY173" s="249" t="s">
        <v>127</v>
      </c>
    </row>
    <row r="174" s="14" customFormat="1">
      <c r="B174" s="250"/>
      <c r="C174" s="251"/>
      <c r="D174" s="225" t="s">
        <v>140</v>
      </c>
      <c r="E174" s="252" t="s">
        <v>32</v>
      </c>
      <c r="F174" s="253" t="s">
        <v>143</v>
      </c>
      <c r="G174" s="251"/>
      <c r="H174" s="254">
        <v>17359.439999999999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AT174" s="260" t="s">
        <v>140</v>
      </c>
      <c r="AU174" s="260" t="s">
        <v>88</v>
      </c>
      <c r="AV174" s="14" t="s">
        <v>134</v>
      </c>
      <c r="AW174" s="14" t="s">
        <v>39</v>
      </c>
      <c r="AX174" s="14" t="s">
        <v>86</v>
      </c>
      <c r="AY174" s="260" t="s">
        <v>127</v>
      </c>
    </row>
    <row r="175" s="1" customFormat="1" ht="16.5" customHeight="1">
      <c r="B175" s="39"/>
      <c r="C175" s="212" t="s">
        <v>8</v>
      </c>
      <c r="D175" s="212" t="s">
        <v>129</v>
      </c>
      <c r="E175" s="213" t="s">
        <v>244</v>
      </c>
      <c r="F175" s="214" t="s">
        <v>245</v>
      </c>
      <c r="G175" s="215" t="s">
        <v>194</v>
      </c>
      <c r="H175" s="216">
        <v>328.88499999999999</v>
      </c>
      <c r="I175" s="217"/>
      <c r="J175" s="218">
        <f>ROUND(I175*H175,2)</f>
        <v>0</v>
      </c>
      <c r="K175" s="214" t="s">
        <v>147</v>
      </c>
      <c r="L175" s="44"/>
      <c r="M175" s="219" t="s">
        <v>32</v>
      </c>
      <c r="N175" s="220" t="s">
        <v>50</v>
      </c>
      <c r="O175" s="84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AR175" s="223" t="s">
        <v>134</v>
      </c>
      <c r="AT175" s="223" t="s">
        <v>129</v>
      </c>
      <c r="AU175" s="223" t="s">
        <v>88</v>
      </c>
      <c r="AY175" s="17" t="s">
        <v>127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86</v>
      </c>
      <c r="BK175" s="224">
        <f>ROUND(I175*H175,2)</f>
        <v>0</v>
      </c>
      <c r="BL175" s="17" t="s">
        <v>134</v>
      </c>
      <c r="BM175" s="223" t="s">
        <v>246</v>
      </c>
    </row>
    <row r="176" s="1" customFormat="1">
      <c r="B176" s="39"/>
      <c r="C176" s="40"/>
      <c r="D176" s="225" t="s">
        <v>136</v>
      </c>
      <c r="E176" s="40"/>
      <c r="F176" s="226" t="s">
        <v>247</v>
      </c>
      <c r="G176" s="40"/>
      <c r="H176" s="40"/>
      <c r="I176" s="136"/>
      <c r="J176" s="40"/>
      <c r="K176" s="40"/>
      <c r="L176" s="44"/>
      <c r="M176" s="227"/>
      <c r="N176" s="84"/>
      <c r="O176" s="84"/>
      <c r="P176" s="84"/>
      <c r="Q176" s="84"/>
      <c r="R176" s="84"/>
      <c r="S176" s="84"/>
      <c r="T176" s="85"/>
      <c r="AT176" s="17" t="s">
        <v>136</v>
      </c>
      <c r="AU176" s="17" t="s">
        <v>88</v>
      </c>
    </row>
    <row r="177" s="1" customFormat="1">
      <c r="B177" s="39"/>
      <c r="C177" s="40"/>
      <c r="D177" s="225" t="s">
        <v>138</v>
      </c>
      <c r="E177" s="40"/>
      <c r="F177" s="228" t="s">
        <v>248</v>
      </c>
      <c r="G177" s="40"/>
      <c r="H177" s="40"/>
      <c r="I177" s="136"/>
      <c r="J177" s="40"/>
      <c r="K177" s="40"/>
      <c r="L177" s="44"/>
      <c r="M177" s="227"/>
      <c r="N177" s="84"/>
      <c r="O177" s="84"/>
      <c r="P177" s="84"/>
      <c r="Q177" s="84"/>
      <c r="R177" s="84"/>
      <c r="S177" s="84"/>
      <c r="T177" s="85"/>
      <c r="AT177" s="17" t="s">
        <v>138</v>
      </c>
      <c r="AU177" s="17" t="s">
        <v>88</v>
      </c>
    </row>
    <row r="178" s="13" customFormat="1">
      <c r="B178" s="239"/>
      <c r="C178" s="240"/>
      <c r="D178" s="225" t="s">
        <v>140</v>
      </c>
      <c r="E178" s="241" t="s">
        <v>32</v>
      </c>
      <c r="F178" s="242" t="s">
        <v>249</v>
      </c>
      <c r="G178" s="240"/>
      <c r="H178" s="243">
        <v>190.06899999999999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AT178" s="249" t="s">
        <v>140</v>
      </c>
      <c r="AU178" s="249" t="s">
        <v>88</v>
      </c>
      <c r="AV178" s="13" t="s">
        <v>88</v>
      </c>
      <c r="AW178" s="13" t="s">
        <v>39</v>
      </c>
      <c r="AX178" s="13" t="s">
        <v>41</v>
      </c>
      <c r="AY178" s="249" t="s">
        <v>127</v>
      </c>
    </row>
    <row r="179" s="13" customFormat="1">
      <c r="B179" s="239"/>
      <c r="C179" s="240"/>
      <c r="D179" s="225" t="s">
        <v>140</v>
      </c>
      <c r="E179" s="241" t="s">
        <v>32</v>
      </c>
      <c r="F179" s="242" t="s">
        <v>250</v>
      </c>
      <c r="G179" s="240"/>
      <c r="H179" s="243">
        <v>138.816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AT179" s="249" t="s">
        <v>140</v>
      </c>
      <c r="AU179" s="249" t="s">
        <v>88</v>
      </c>
      <c r="AV179" s="13" t="s">
        <v>88</v>
      </c>
      <c r="AW179" s="13" t="s">
        <v>39</v>
      </c>
      <c r="AX179" s="13" t="s">
        <v>41</v>
      </c>
      <c r="AY179" s="249" t="s">
        <v>127</v>
      </c>
    </row>
    <row r="180" s="14" customFormat="1">
      <c r="B180" s="250"/>
      <c r="C180" s="251"/>
      <c r="D180" s="225" t="s">
        <v>140</v>
      </c>
      <c r="E180" s="252" t="s">
        <v>32</v>
      </c>
      <c r="F180" s="253" t="s">
        <v>143</v>
      </c>
      <c r="G180" s="251"/>
      <c r="H180" s="254">
        <v>328.88499999999999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AT180" s="260" t="s">
        <v>140</v>
      </c>
      <c r="AU180" s="260" t="s">
        <v>88</v>
      </c>
      <c r="AV180" s="14" t="s">
        <v>134</v>
      </c>
      <c r="AW180" s="14" t="s">
        <v>39</v>
      </c>
      <c r="AX180" s="14" t="s">
        <v>86</v>
      </c>
      <c r="AY180" s="260" t="s">
        <v>127</v>
      </c>
    </row>
    <row r="181" s="1" customFormat="1" ht="16.5" customHeight="1">
      <c r="B181" s="39"/>
      <c r="C181" s="212" t="s">
        <v>251</v>
      </c>
      <c r="D181" s="212" t="s">
        <v>129</v>
      </c>
      <c r="E181" s="213" t="s">
        <v>252</v>
      </c>
      <c r="F181" s="214" t="s">
        <v>253</v>
      </c>
      <c r="G181" s="215" t="s">
        <v>194</v>
      </c>
      <c r="H181" s="216">
        <v>2607.1889999999999</v>
      </c>
      <c r="I181" s="217"/>
      <c r="J181" s="218">
        <f>ROUND(I181*H181,2)</f>
        <v>0</v>
      </c>
      <c r="K181" s="214" t="s">
        <v>147</v>
      </c>
      <c r="L181" s="44"/>
      <c r="M181" s="219" t="s">
        <v>32</v>
      </c>
      <c r="N181" s="220" t="s">
        <v>50</v>
      </c>
      <c r="O181" s="84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AR181" s="223" t="s">
        <v>134</v>
      </c>
      <c r="AT181" s="223" t="s">
        <v>129</v>
      </c>
      <c r="AU181" s="223" t="s">
        <v>88</v>
      </c>
      <c r="AY181" s="17" t="s">
        <v>127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86</v>
      </c>
      <c r="BK181" s="224">
        <f>ROUND(I181*H181,2)</f>
        <v>0</v>
      </c>
      <c r="BL181" s="17" t="s">
        <v>134</v>
      </c>
      <c r="BM181" s="223" t="s">
        <v>254</v>
      </c>
    </row>
    <row r="182" s="1" customFormat="1">
      <c r="B182" s="39"/>
      <c r="C182" s="40"/>
      <c r="D182" s="225" t="s">
        <v>136</v>
      </c>
      <c r="E182" s="40"/>
      <c r="F182" s="226" t="s">
        <v>255</v>
      </c>
      <c r="G182" s="40"/>
      <c r="H182" s="40"/>
      <c r="I182" s="136"/>
      <c r="J182" s="40"/>
      <c r="K182" s="40"/>
      <c r="L182" s="44"/>
      <c r="M182" s="227"/>
      <c r="N182" s="84"/>
      <c r="O182" s="84"/>
      <c r="P182" s="84"/>
      <c r="Q182" s="84"/>
      <c r="R182" s="84"/>
      <c r="S182" s="84"/>
      <c r="T182" s="85"/>
      <c r="AT182" s="17" t="s">
        <v>136</v>
      </c>
      <c r="AU182" s="17" t="s">
        <v>88</v>
      </c>
    </row>
    <row r="183" s="1" customFormat="1">
      <c r="B183" s="39"/>
      <c r="C183" s="40"/>
      <c r="D183" s="225" t="s">
        <v>138</v>
      </c>
      <c r="E183" s="40"/>
      <c r="F183" s="228" t="s">
        <v>248</v>
      </c>
      <c r="G183" s="40"/>
      <c r="H183" s="40"/>
      <c r="I183" s="136"/>
      <c r="J183" s="40"/>
      <c r="K183" s="40"/>
      <c r="L183" s="44"/>
      <c r="M183" s="227"/>
      <c r="N183" s="84"/>
      <c r="O183" s="84"/>
      <c r="P183" s="84"/>
      <c r="Q183" s="84"/>
      <c r="R183" s="84"/>
      <c r="S183" s="84"/>
      <c r="T183" s="85"/>
      <c r="AT183" s="17" t="s">
        <v>138</v>
      </c>
      <c r="AU183" s="17" t="s">
        <v>88</v>
      </c>
    </row>
    <row r="184" s="13" customFormat="1">
      <c r="B184" s="239"/>
      <c r="C184" s="240"/>
      <c r="D184" s="225" t="s">
        <v>140</v>
      </c>
      <c r="E184" s="241" t="s">
        <v>32</v>
      </c>
      <c r="F184" s="242" t="s">
        <v>256</v>
      </c>
      <c r="G184" s="240"/>
      <c r="H184" s="243">
        <v>2607.1889999999999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AT184" s="249" t="s">
        <v>140</v>
      </c>
      <c r="AU184" s="249" t="s">
        <v>88</v>
      </c>
      <c r="AV184" s="13" t="s">
        <v>88</v>
      </c>
      <c r="AW184" s="13" t="s">
        <v>39</v>
      </c>
      <c r="AX184" s="13" t="s">
        <v>41</v>
      </c>
      <c r="AY184" s="249" t="s">
        <v>127</v>
      </c>
    </row>
    <row r="185" s="14" customFormat="1">
      <c r="B185" s="250"/>
      <c r="C185" s="251"/>
      <c r="D185" s="225" t="s">
        <v>140</v>
      </c>
      <c r="E185" s="252" t="s">
        <v>32</v>
      </c>
      <c r="F185" s="253" t="s">
        <v>143</v>
      </c>
      <c r="G185" s="251"/>
      <c r="H185" s="254">
        <v>2607.1889999999999</v>
      </c>
      <c r="I185" s="255"/>
      <c r="J185" s="251"/>
      <c r="K185" s="251"/>
      <c r="L185" s="256"/>
      <c r="M185" s="257"/>
      <c r="N185" s="258"/>
      <c r="O185" s="258"/>
      <c r="P185" s="258"/>
      <c r="Q185" s="258"/>
      <c r="R185" s="258"/>
      <c r="S185" s="258"/>
      <c r="T185" s="259"/>
      <c r="AT185" s="260" t="s">
        <v>140</v>
      </c>
      <c r="AU185" s="260" t="s">
        <v>88</v>
      </c>
      <c r="AV185" s="14" t="s">
        <v>134</v>
      </c>
      <c r="AW185" s="14" t="s">
        <v>39</v>
      </c>
      <c r="AX185" s="14" t="s">
        <v>86</v>
      </c>
      <c r="AY185" s="260" t="s">
        <v>127</v>
      </c>
    </row>
    <row r="186" s="1" customFormat="1" ht="16.5" customHeight="1">
      <c r="B186" s="39"/>
      <c r="C186" s="212" t="s">
        <v>257</v>
      </c>
      <c r="D186" s="212" t="s">
        <v>129</v>
      </c>
      <c r="E186" s="213" t="s">
        <v>258</v>
      </c>
      <c r="F186" s="214" t="s">
        <v>259</v>
      </c>
      <c r="G186" s="215" t="s">
        <v>194</v>
      </c>
      <c r="H186" s="216">
        <v>1.3140000000000001</v>
      </c>
      <c r="I186" s="217"/>
      <c r="J186" s="218">
        <f>ROUND(I186*H186,2)</f>
        <v>0</v>
      </c>
      <c r="K186" s="214" t="s">
        <v>147</v>
      </c>
      <c r="L186" s="44"/>
      <c r="M186" s="219" t="s">
        <v>32</v>
      </c>
      <c r="N186" s="220" t="s">
        <v>50</v>
      </c>
      <c r="O186" s="84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AR186" s="223" t="s">
        <v>134</v>
      </c>
      <c r="AT186" s="223" t="s">
        <v>129</v>
      </c>
      <c r="AU186" s="223" t="s">
        <v>88</v>
      </c>
      <c r="AY186" s="17" t="s">
        <v>127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86</v>
      </c>
      <c r="BK186" s="224">
        <f>ROUND(I186*H186,2)</f>
        <v>0</v>
      </c>
      <c r="BL186" s="17" t="s">
        <v>134</v>
      </c>
      <c r="BM186" s="223" t="s">
        <v>260</v>
      </c>
    </row>
    <row r="187" s="1" customFormat="1">
      <c r="B187" s="39"/>
      <c r="C187" s="40"/>
      <c r="D187" s="225" t="s">
        <v>136</v>
      </c>
      <c r="E187" s="40"/>
      <c r="F187" s="226" t="s">
        <v>261</v>
      </c>
      <c r="G187" s="40"/>
      <c r="H187" s="40"/>
      <c r="I187" s="136"/>
      <c r="J187" s="40"/>
      <c r="K187" s="40"/>
      <c r="L187" s="44"/>
      <c r="M187" s="227"/>
      <c r="N187" s="84"/>
      <c r="O187" s="84"/>
      <c r="P187" s="84"/>
      <c r="Q187" s="84"/>
      <c r="R187" s="84"/>
      <c r="S187" s="84"/>
      <c r="T187" s="85"/>
      <c r="AT187" s="17" t="s">
        <v>136</v>
      </c>
      <c r="AU187" s="17" t="s">
        <v>88</v>
      </c>
    </row>
    <row r="188" s="1" customFormat="1">
      <c r="B188" s="39"/>
      <c r="C188" s="40"/>
      <c r="D188" s="225" t="s">
        <v>138</v>
      </c>
      <c r="E188" s="40"/>
      <c r="F188" s="228" t="s">
        <v>248</v>
      </c>
      <c r="G188" s="40"/>
      <c r="H188" s="40"/>
      <c r="I188" s="136"/>
      <c r="J188" s="40"/>
      <c r="K188" s="40"/>
      <c r="L188" s="44"/>
      <c r="M188" s="227"/>
      <c r="N188" s="84"/>
      <c r="O188" s="84"/>
      <c r="P188" s="84"/>
      <c r="Q188" s="84"/>
      <c r="R188" s="84"/>
      <c r="S188" s="84"/>
      <c r="T188" s="85"/>
      <c r="AT188" s="17" t="s">
        <v>138</v>
      </c>
      <c r="AU188" s="17" t="s">
        <v>88</v>
      </c>
    </row>
    <row r="189" s="13" customFormat="1">
      <c r="B189" s="239"/>
      <c r="C189" s="240"/>
      <c r="D189" s="225" t="s">
        <v>140</v>
      </c>
      <c r="E189" s="241" t="s">
        <v>32</v>
      </c>
      <c r="F189" s="242" t="s">
        <v>262</v>
      </c>
      <c r="G189" s="240"/>
      <c r="H189" s="243">
        <v>1.3140000000000001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AT189" s="249" t="s">
        <v>140</v>
      </c>
      <c r="AU189" s="249" t="s">
        <v>88</v>
      </c>
      <c r="AV189" s="13" t="s">
        <v>88</v>
      </c>
      <c r="AW189" s="13" t="s">
        <v>39</v>
      </c>
      <c r="AX189" s="13" t="s">
        <v>41</v>
      </c>
      <c r="AY189" s="249" t="s">
        <v>127</v>
      </c>
    </row>
    <row r="190" s="14" customFormat="1">
      <c r="B190" s="250"/>
      <c r="C190" s="251"/>
      <c r="D190" s="225" t="s">
        <v>140</v>
      </c>
      <c r="E190" s="252" t="s">
        <v>32</v>
      </c>
      <c r="F190" s="253" t="s">
        <v>143</v>
      </c>
      <c r="G190" s="251"/>
      <c r="H190" s="254">
        <v>1.3140000000000001</v>
      </c>
      <c r="I190" s="255"/>
      <c r="J190" s="251"/>
      <c r="K190" s="251"/>
      <c r="L190" s="256"/>
      <c r="M190" s="257"/>
      <c r="N190" s="258"/>
      <c r="O190" s="258"/>
      <c r="P190" s="258"/>
      <c r="Q190" s="258"/>
      <c r="R190" s="258"/>
      <c r="S190" s="258"/>
      <c r="T190" s="259"/>
      <c r="AT190" s="260" t="s">
        <v>140</v>
      </c>
      <c r="AU190" s="260" t="s">
        <v>88</v>
      </c>
      <c r="AV190" s="14" t="s">
        <v>134</v>
      </c>
      <c r="AW190" s="14" t="s">
        <v>39</v>
      </c>
      <c r="AX190" s="14" t="s">
        <v>86</v>
      </c>
      <c r="AY190" s="260" t="s">
        <v>127</v>
      </c>
    </row>
    <row r="191" s="1" customFormat="1" ht="16.5" customHeight="1">
      <c r="B191" s="39"/>
      <c r="C191" s="212" t="s">
        <v>263</v>
      </c>
      <c r="D191" s="212" t="s">
        <v>129</v>
      </c>
      <c r="E191" s="213" t="s">
        <v>264</v>
      </c>
      <c r="F191" s="214" t="s">
        <v>265</v>
      </c>
      <c r="G191" s="215" t="s">
        <v>194</v>
      </c>
      <c r="H191" s="216">
        <v>142.481</v>
      </c>
      <c r="I191" s="217"/>
      <c r="J191" s="218">
        <f>ROUND(I191*H191,2)</f>
        <v>0</v>
      </c>
      <c r="K191" s="214" t="s">
        <v>147</v>
      </c>
      <c r="L191" s="44"/>
      <c r="M191" s="219" t="s">
        <v>32</v>
      </c>
      <c r="N191" s="220" t="s">
        <v>50</v>
      </c>
      <c r="O191" s="84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AR191" s="223" t="s">
        <v>134</v>
      </c>
      <c r="AT191" s="223" t="s">
        <v>129</v>
      </c>
      <c r="AU191" s="223" t="s">
        <v>88</v>
      </c>
      <c r="AY191" s="17" t="s">
        <v>127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86</v>
      </c>
      <c r="BK191" s="224">
        <f>ROUND(I191*H191,2)</f>
        <v>0</v>
      </c>
      <c r="BL191" s="17" t="s">
        <v>134</v>
      </c>
      <c r="BM191" s="223" t="s">
        <v>266</v>
      </c>
    </row>
    <row r="192" s="1" customFormat="1">
      <c r="B192" s="39"/>
      <c r="C192" s="40"/>
      <c r="D192" s="225" t="s">
        <v>136</v>
      </c>
      <c r="E192" s="40"/>
      <c r="F192" s="226" t="s">
        <v>267</v>
      </c>
      <c r="G192" s="40"/>
      <c r="H192" s="40"/>
      <c r="I192" s="136"/>
      <c r="J192" s="40"/>
      <c r="K192" s="40"/>
      <c r="L192" s="44"/>
      <c r="M192" s="227"/>
      <c r="N192" s="84"/>
      <c r="O192" s="84"/>
      <c r="P192" s="84"/>
      <c r="Q192" s="84"/>
      <c r="R192" s="84"/>
      <c r="S192" s="84"/>
      <c r="T192" s="85"/>
      <c r="AT192" s="17" t="s">
        <v>136</v>
      </c>
      <c r="AU192" s="17" t="s">
        <v>88</v>
      </c>
    </row>
    <row r="193" s="1" customFormat="1">
      <c r="B193" s="39"/>
      <c r="C193" s="40"/>
      <c r="D193" s="225" t="s">
        <v>138</v>
      </c>
      <c r="E193" s="40"/>
      <c r="F193" s="228" t="s">
        <v>248</v>
      </c>
      <c r="G193" s="40"/>
      <c r="H193" s="40"/>
      <c r="I193" s="136"/>
      <c r="J193" s="40"/>
      <c r="K193" s="40"/>
      <c r="L193" s="44"/>
      <c r="M193" s="227"/>
      <c r="N193" s="84"/>
      <c r="O193" s="84"/>
      <c r="P193" s="84"/>
      <c r="Q193" s="84"/>
      <c r="R193" s="84"/>
      <c r="S193" s="84"/>
      <c r="T193" s="85"/>
      <c r="AT193" s="17" t="s">
        <v>138</v>
      </c>
      <c r="AU193" s="17" t="s">
        <v>88</v>
      </c>
    </row>
    <row r="194" s="13" customFormat="1">
      <c r="B194" s="239"/>
      <c r="C194" s="240"/>
      <c r="D194" s="225" t="s">
        <v>140</v>
      </c>
      <c r="E194" s="241" t="s">
        <v>32</v>
      </c>
      <c r="F194" s="242" t="s">
        <v>268</v>
      </c>
      <c r="G194" s="240"/>
      <c r="H194" s="243">
        <v>138.816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AT194" s="249" t="s">
        <v>140</v>
      </c>
      <c r="AU194" s="249" t="s">
        <v>88</v>
      </c>
      <c r="AV194" s="13" t="s">
        <v>88</v>
      </c>
      <c r="AW194" s="13" t="s">
        <v>39</v>
      </c>
      <c r="AX194" s="13" t="s">
        <v>41</v>
      </c>
      <c r="AY194" s="249" t="s">
        <v>127</v>
      </c>
    </row>
    <row r="195" s="13" customFormat="1">
      <c r="B195" s="239"/>
      <c r="C195" s="240"/>
      <c r="D195" s="225" t="s">
        <v>140</v>
      </c>
      <c r="E195" s="241" t="s">
        <v>32</v>
      </c>
      <c r="F195" s="242" t="s">
        <v>269</v>
      </c>
      <c r="G195" s="240"/>
      <c r="H195" s="243">
        <v>3.665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AT195" s="249" t="s">
        <v>140</v>
      </c>
      <c r="AU195" s="249" t="s">
        <v>88</v>
      </c>
      <c r="AV195" s="13" t="s">
        <v>88</v>
      </c>
      <c r="AW195" s="13" t="s">
        <v>39</v>
      </c>
      <c r="AX195" s="13" t="s">
        <v>41</v>
      </c>
      <c r="AY195" s="249" t="s">
        <v>127</v>
      </c>
    </row>
    <row r="196" s="14" customFormat="1">
      <c r="B196" s="250"/>
      <c r="C196" s="251"/>
      <c r="D196" s="225" t="s">
        <v>140</v>
      </c>
      <c r="E196" s="252" t="s">
        <v>32</v>
      </c>
      <c r="F196" s="253" t="s">
        <v>143</v>
      </c>
      <c r="G196" s="251"/>
      <c r="H196" s="254">
        <v>142.481</v>
      </c>
      <c r="I196" s="255"/>
      <c r="J196" s="251"/>
      <c r="K196" s="251"/>
      <c r="L196" s="256"/>
      <c r="M196" s="257"/>
      <c r="N196" s="258"/>
      <c r="O196" s="258"/>
      <c r="P196" s="258"/>
      <c r="Q196" s="258"/>
      <c r="R196" s="258"/>
      <c r="S196" s="258"/>
      <c r="T196" s="259"/>
      <c r="AT196" s="260" t="s">
        <v>140</v>
      </c>
      <c r="AU196" s="260" t="s">
        <v>88</v>
      </c>
      <c r="AV196" s="14" t="s">
        <v>134</v>
      </c>
      <c r="AW196" s="14" t="s">
        <v>39</v>
      </c>
      <c r="AX196" s="14" t="s">
        <v>86</v>
      </c>
      <c r="AY196" s="260" t="s">
        <v>127</v>
      </c>
    </row>
    <row r="197" s="1" customFormat="1" ht="16.5" customHeight="1">
      <c r="B197" s="39"/>
      <c r="C197" s="212" t="s">
        <v>270</v>
      </c>
      <c r="D197" s="212" t="s">
        <v>129</v>
      </c>
      <c r="E197" s="213" t="s">
        <v>271</v>
      </c>
      <c r="F197" s="214" t="s">
        <v>272</v>
      </c>
      <c r="G197" s="215" t="s">
        <v>194</v>
      </c>
      <c r="H197" s="216">
        <v>127.72199999999999</v>
      </c>
      <c r="I197" s="217"/>
      <c r="J197" s="218">
        <f>ROUND(I197*H197,2)</f>
        <v>0</v>
      </c>
      <c r="K197" s="214" t="s">
        <v>147</v>
      </c>
      <c r="L197" s="44"/>
      <c r="M197" s="219" t="s">
        <v>32</v>
      </c>
      <c r="N197" s="220" t="s">
        <v>50</v>
      </c>
      <c r="O197" s="84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AR197" s="223" t="s">
        <v>134</v>
      </c>
      <c r="AT197" s="223" t="s">
        <v>129</v>
      </c>
      <c r="AU197" s="223" t="s">
        <v>88</v>
      </c>
      <c r="AY197" s="17" t="s">
        <v>127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86</v>
      </c>
      <c r="BK197" s="224">
        <f>ROUND(I197*H197,2)</f>
        <v>0</v>
      </c>
      <c r="BL197" s="17" t="s">
        <v>134</v>
      </c>
      <c r="BM197" s="223" t="s">
        <v>273</v>
      </c>
    </row>
    <row r="198" s="1" customFormat="1">
      <c r="B198" s="39"/>
      <c r="C198" s="40"/>
      <c r="D198" s="225" t="s">
        <v>136</v>
      </c>
      <c r="E198" s="40"/>
      <c r="F198" s="226" t="s">
        <v>274</v>
      </c>
      <c r="G198" s="40"/>
      <c r="H198" s="40"/>
      <c r="I198" s="136"/>
      <c r="J198" s="40"/>
      <c r="K198" s="40"/>
      <c r="L198" s="44"/>
      <c r="M198" s="227"/>
      <c r="N198" s="84"/>
      <c r="O198" s="84"/>
      <c r="P198" s="84"/>
      <c r="Q198" s="84"/>
      <c r="R198" s="84"/>
      <c r="S198" s="84"/>
      <c r="T198" s="85"/>
      <c r="AT198" s="17" t="s">
        <v>136</v>
      </c>
      <c r="AU198" s="17" t="s">
        <v>88</v>
      </c>
    </row>
    <row r="199" s="1" customFormat="1">
      <c r="B199" s="39"/>
      <c r="C199" s="40"/>
      <c r="D199" s="225" t="s">
        <v>138</v>
      </c>
      <c r="E199" s="40"/>
      <c r="F199" s="228" t="s">
        <v>248</v>
      </c>
      <c r="G199" s="40"/>
      <c r="H199" s="40"/>
      <c r="I199" s="136"/>
      <c r="J199" s="40"/>
      <c r="K199" s="40"/>
      <c r="L199" s="44"/>
      <c r="M199" s="227"/>
      <c r="N199" s="84"/>
      <c r="O199" s="84"/>
      <c r="P199" s="84"/>
      <c r="Q199" s="84"/>
      <c r="R199" s="84"/>
      <c r="S199" s="84"/>
      <c r="T199" s="85"/>
      <c r="AT199" s="17" t="s">
        <v>138</v>
      </c>
      <c r="AU199" s="17" t="s">
        <v>88</v>
      </c>
    </row>
    <row r="200" s="13" customFormat="1">
      <c r="B200" s="239"/>
      <c r="C200" s="240"/>
      <c r="D200" s="225" t="s">
        <v>140</v>
      </c>
      <c r="E200" s="241" t="s">
        <v>32</v>
      </c>
      <c r="F200" s="242" t="s">
        <v>275</v>
      </c>
      <c r="G200" s="240"/>
      <c r="H200" s="243">
        <v>127.72199999999999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AT200" s="249" t="s">
        <v>140</v>
      </c>
      <c r="AU200" s="249" t="s">
        <v>88</v>
      </c>
      <c r="AV200" s="13" t="s">
        <v>88</v>
      </c>
      <c r="AW200" s="13" t="s">
        <v>39</v>
      </c>
      <c r="AX200" s="13" t="s">
        <v>41</v>
      </c>
      <c r="AY200" s="249" t="s">
        <v>127</v>
      </c>
    </row>
    <row r="201" s="14" customFormat="1">
      <c r="B201" s="250"/>
      <c r="C201" s="251"/>
      <c r="D201" s="225" t="s">
        <v>140</v>
      </c>
      <c r="E201" s="252" t="s">
        <v>32</v>
      </c>
      <c r="F201" s="253" t="s">
        <v>143</v>
      </c>
      <c r="G201" s="251"/>
      <c r="H201" s="254">
        <v>127.72199999999999</v>
      </c>
      <c r="I201" s="255"/>
      <c r="J201" s="251"/>
      <c r="K201" s="251"/>
      <c r="L201" s="256"/>
      <c r="M201" s="257"/>
      <c r="N201" s="258"/>
      <c r="O201" s="258"/>
      <c r="P201" s="258"/>
      <c r="Q201" s="258"/>
      <c r="R201" s="258"/>
      <c r="S201" s="258"/>
      <c r="T201" s="259"/>
      <c r="AT201" s="260" t="s">
        <v>140</v>
      </c>
      <c r="AU201" s="260" t="s">
        <v>88</v>
      </c>
      <c r="AV201" s="14" t="s">
        <v>134</v>
      </c>
      <c r="AW201" s="14" t="s">
        <v>39</v>
      </c>
      <c r="AX201" s="14" t="s">
        <v>86</v>
      </c>
      <c r="AY201" s="260" t="s">
        <v>127</v>
      </c>
    </row>
    <row r="202" s="1" customFormat="1" ht="16.5" customHeight="1">
      <c r="B202" s="39"/>
      <c r="C202" s="212" t="s">
        <v>276</v>
      </c>
      <c r="D202" s="212" t="s">
        <v>129</v>
      </c>
      <c r="E202" s="213" t="s">
        <v>277</v>
      </c>
      <c r="F202" s="214" t="s">
        <v>278</v>
      </c>
      <c r="G202" s="215" t="s">
        <v>194</v>
      </c>
      <c r="H202" s="216">
        <v>200.904</v>
      </c>
      <c r="I202" s="217"/>
      <c r="J202" s="218">
        <f>ROUND(I202*H202,2)</f>
        <v>0</v>
      </c>
      <c r="K202" s="214" t="s">
        <v>147</v>
      </c>
      <c r="L202" s="44"/>
      <c r="M202" s="219" t="s">
        <v>32</v>
      </c>
      <c r="N202" s="220" t="s">
        <v>50</v>
      </c>
      <c r="O202" s="84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AR202" s="223" t="s">
        <v>134</v>
      </c>
      <c r="AT202" s="223" t="s">
        <v>129</v>
      </c>
      <c r="AU202" s="223" t="s">
        <v>88</v>
      </c>
      <c r="AY202" s="17" t="s">
        <v>127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7" t="s">
        <v>86</v>
      </c>
      <c r="BK202" s="224">
        <f>ROUND(I202*H202,2)</f>
        <v>0</v>
      </c>
      <c r="BL202" s="17" t="s">
        <v>134</v>
      </c>
      <c r="BM202" s="223" t="s">
        <v>279</v>
      </c>
    </row>
    <row r="203" s="1" customFormat="1">
      <c r="B203" s="39"/>
      <c r="C203" s="40"/>
      <c r="D203" s="225" t="s">
        <v>136</v>
      </c>
      <c r="E203" s="40"/>
      <c r="F203" s="226" t="s">
        <v>280</v>
      </c>
      <c r="G203" s="40"/>
      <c r="H203" s="40"/>
      <c r="I203" s="136"/>
      <c r="J203" s="40"/>
      <c r="K203" s="40"/>
      <c r="L203" s="44"/>
      <c r="M203" s="227"/>
      <c r="N203" s="84"/>
      <c r="O203" s="84"/>
      <c r="P203" s="84"/>
      <c r="Q203" s="84"/>
      <c r="R203" s="84"/>
      <c r="S203" s="84"/>
      <c r="T203" s="85"/>
      <c r="AT203" s="17" t="s">
        <v>136</v>
      </c>
      <c r="AU203" s="17" t="s">
        <v>88</v>
      </c>
    </row>
    <row r="204" s="1" customFormat="1">
      <c r="B204" s="39"/>
      <c r="C204" s="40"/>
      <c r="D204" s="225" t="s">
        <v>138</v>
      </c>
      <c r="E204" s="40"/>
      <c r="F204" s="228" t="s">
        <v>248</v>
      </c>
      <c r="G204" s="40"/>
      <c r="H204" s="40"/>
      <c r="I204" s="136"/>
      <c r="J204" s="40"/>
      <c r="K204" s="40"/>
      <c r="L204" s="44"/>
      <c r="M204" s="227"/>
      <c r="N204" s="84"/>
      <c r="O204" s="84"/>
      <c r="P204" s="84"/>
      <c r="Q204" s="84"/>
      <c r="R204" s="84"/>
      <c r="S204" s="84"/>
      <c r="T204" s="85"/>
      <c r="AT204" s="17" t="s">
        <v>138</v>
      </c>
      <c r="AU204" s="17" t="s">
        <v>88</v>
      </c>
    </row>
    <row r="205" s="13" customFormat="1">
      <c r="B205" s="239"/>
      <c r="C205" s="240"/>
      <c r="D205" s="225" t="s">
        <v>140</v>
      </c>
      <c r="E205" s="241" t="s">
        <v>32</v>
      </c>
      <c r="F205" s="242" t="s">
        <v>281</v>
      </c>
      <c r="G205" s="240"/>
      <c r="H205" s="243">
        <v>200.904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AT205" s="249" t="s">
        <v>140</v>
      </c>
      <c r="AU205" s="249" t="s">
        <v>88</v>
      </c>
      <c r="AV205" s="13" t="s">
        <v>88</v>
      </c>
      <c r="AW205" s="13" t="s">
        <v>39</v>
      </c>
      <c r="AX205" s="13" t="s">
        <v>41</v>
      </c>
      <c r="AY205" s="249" t="s">
        <v>127</v>
      </c>
    </row>
    <row r="206" s="14" customFormat="1">
      <c r="B206" s="250"/>
      <c r="C206" s="251"/>
      <c r="D206" s="225" t="s">
        <v>140</v>
      </c>
      <c r="E206" s="252" t="s">
        <v>32</v>
      </c>
      <c r="F206" s="253" t="s">
        <v>143</v>
      </c>
      <c r="G206" s="251"/>
      <c r="H206" s="254">
        <v>200.904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AT206" s="260" t="s">
        <v>140</v>
      </c>
      <c r="AU206" s="260" t="s">
        <v>88</v>
      </c>
      <c r="AV206" s="14" t="s">
        <v>134</v>
      </c>
      <c r="AW206" s="14" t="s">
        <v>39</v>
      </c>
      <c r="AX206" s="14" t="s">
        <v>86</v>
      </c>
      <c r="AY206" s="260" t="s">
        <v>127</v>
      </c>
    </row>
    <row r="207" s="1" customFormat="1" ht="16.5" customHeight="1">
      <c r="B207" s="39"/>
      <c r="C207" s="261" t="s">
        <v>7</v>
      </c>
      <c r="D207" s="261" t="s">
        <v>282</v>
      </c>
      <c r="E207" s="262" t="s">
        <v>283</v>
      </c>
      <c r="F207" s="263" t="s">
        <v>32</v>
      </c>
      <c r="G207" s="264" t="s">
        <v>284</v>
      </c>
      <c r="H207" s="265">
        <v>66295</v>
      </c>
      <c r="I207" s="266"/>
      <c r="J207" s="267">
        <f>ROUND(I207*H207,2)</f>
        <v>0</v>
      </c>
      <c r="K207" s="263" t="s">
        <v>32</v>
      </c>
      <c r="L207" s="268"/>
      <c r="M207" s="269" t="s">
        <v>32</v>
      </c>
      <c r="N207" s="270" t="s">
        <v>50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AR207" s="223" t="s">
        <v>186</v>
      </c>
      <c r="AT207" s="223" t="s">
        <v>282</v>
      </c>
      <c r="AU207" s="223" t="s">
        <v>88</v>
      </c>
      <c r="AY207" s="17" t="s">
        <v>127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86</v>
      </c>
      <c r="BK207" s="224">
        <f>ROUND(I207*H207,2)</f>
        <v>0</v>
      </c>
      <c r="BL207" s="17" t="s">
        <v>134</v>
      </c>
      <c r="BM207" s="223" t="s">
        <v>285</v>
      </c>
    </row>
    <row r="208" s="1" customFormat="1">
      <c r="B208" s="39"/>
      <c r="C208" s="40"/>
      <c r="D208" s="225" t="s">
        <v>136</v>
      </c>
      <c r="E208" s="40"/>
      <c r="F208" s="226" t="s">
        <v>286</v>
      </c>
      <c r="G208" s="40"/>
      <c r="H208" s="40"/>
      <c r="I208" s="136"/>
      <c r="J208" s="40"/>
      <c r="K208" s="40"/>
      <c r="L208" s="44"/>
      <c r="M208" s="227"/>
      <c r="N208" s="84"/>
      <c r="O208" s="84"/>
      <c r="P208" s="84"/>
      <c r="Q208" s="84"/>
      <c r="R208" s="84"/>
      <c r="S208" s="84"/>
      <c r="T208" s="85"/>
      <c r="AT208" s="17" t="s">
        <v>136</v>
      </c>
      <c r="AU208" s="17" t="s">
        <v>88</v>
      </c>
    </row>
    <row r="209" s="1" customFormat="1">
      <c r="B209" s="39"/>
      <c r="C209" s="40"/>
      <c r="D209" s="225" t="s">
        <v>287</v>
      </c>
      <c r="E209" s="40"/>
      <c r="F209" s="228" t="s">
        <v>288</v>
      </c>
      <c r="G209" s="40"/>
      <c r="H209" s="40"/>
      <c r="I209" s="136"/>
      <c r="J209" s="40"/>
      <c r="K209" s="40"/>
      <c r="L209" s="44"/>
      <c r="M209" s="227"/>
      <c r="N209" s="84"/>
      <c r="O209" s="84"/>
      <c r="P209" s="84"/>
      <c r="Q209" s="84"/>
      <c r="R209" s="84"/>
      <c r="S209" s="84"/>
      <c r="T209" s="85"/>
      <c r="AT209" s="17" t="s">
        <v>287</v>
      </c>
      <c r="AU209" s="17" t="s">
        <v>88</v>
      </c>
    </row>
    <row r="210" s="13" customFormat="1">
      <c r="B210" s="239"/>
      <c r="C210" s="240"/>
      <c r="D210" s="225" t="s">
        <v>140</v>
      </c>
      <c r="E210" s="241" t="s">
        <v>32</v>
      </c>
      <c r="F210" s="242" t="s">
        <v>289</v>
      </c>
      <c r="G210" s="240"/>
      <c r="H210" s="243">
        <v>1314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AT210" s="249" t="s">
        <v>140</v>
      </c>
      <c r="AU210" s="249" t="s">
        <v>88</v>
      </c>
      <c r="AV210" s="13" t="s">
        <v>88</v>
      </c>
      <c r="AW210" s="13" t="s">
        <v>39</v>
      </c>
      <c r="AX210" s="13" t="s">
        <v>41</v>
      </c>
      <c r="AY210" s="249" t="s">
        <v>127</v>
      </c>
    </row>
    <row r="211" s="13" customFormat="1">
      <c r="B211" s="239"/>
      <c r="C211" s="240"/>
      <c r="D211" s="225" t="s">
        <v>140</v>
      </c>
      <c r="E211" s="241" t="s">
        <v>32</v>
      </c>
      <c r="F211" s="242" t="s">
        <v>290</v>
      </c>
      <c r="G211" s="240"/>
      <c r="H211" s="243">
        <v>64981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AT211" s="249" t="s">
        <v>140</v>
      </c>
      <c r="AU211" s="249" t="s">
        <v>88</v>
      </c>
      <c r="AV211" s="13" t="s">
        <v>88</v>
      </c>
      <c r="AW211" s="13" t="s">
        <v>39</v>
      </c>
      <c r="AX211" s="13" t="s">
        <v>41</v>
      </c>
      <c r="AY211" s="249" t="s">
        <v>127</v>
      </c>
    </row>
    <row r="212" s="14" customFormat="1">
      <c r="B212" s="250"/>
      <c r="C212" s="251"/>
      <c r="D212" s="225" t="s">
        <v>140</v>
      </c>
      <c r="E212" s="252" t="s">
        <v>32</v>
      </c>
      <c r="F212" s="253" t="s">
        <v>143</v>
      </c>
      <c r="G212" s="251"/>
      <c r="H212" s="254">
        <v>66295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AT212" s="260" t="s">
        <v>140</v>
      </c>
      <c r="AU212" s="260" t="s">
        <v>88</v>
      </c>
      <c r="AV212" s="14" t="s">
        <v>134</v>
      </c>
      <c r="AW212" s="14" t="s">
        <v>39</v>
      </c>
      <c r="AX212" s="14" t="s">
        <v>86</v>
      </c>
      <c r="AY212" s="260" t="s">
        <v>127</v>
      </c>
    </row>
    <row r="213" s="11" customFormat="1" ht="22.8" customHeight="1">
      <c r="B213" s="196"/>
      <c r="C213" s="197"/>
      <c r="D213" s="198" t="s">
        <v>78</v>
      </c>
      <c r="E213" s="210" t="s">
        <v>291</v>
      </c>
      <c r="F213" s="210" t="s">
        <v>292</v>
      </c>
      <c r="G213" s="197"/>
      <c r="H213" s="197"/>
      <c r="I213" s="200"/>
      <c r="J213" s="211">
        <f>BK213</f>
        <v>0</v>
      </c>
      <c r="K213" s="197"/>
      <c r="L213" s="202"/>
      <c r="M213" s="203"/>
      <c r="N213" s="204"/>
      <c r="O213" s="204"/>
      <c r="P213" s="205">
        <f>SUM(P214:P215)</f>
        <v>0</v>
      </c>
      <c r="Q213" s="204"/>
      <c r="R213" s="205">
        <f>SUM(R214:R215)</f>
        <v>0</v>
      </c>
      <c r="S213" s="204"/>
      <c r="T213" s="206">
        <f>SUM(T214:T215)</f>
        <v>0</v>
      </c>
      <c r="AR213" s="207" t="s">
        <v>86</v>
      </c>
      <c r="AT213" s="208" t="s">
        <v>78</v>
      </c>
      <c r="AU213" s="208" t="s">
        <v>86</v>
      </c>
      <c r="AY213" s="207" t="s">
        <v>127</v>
      </c>
      <c r="BK213" s="209">
        <f>SUM(BK214:BK215)</f>
        <v>0</v>
      </c>
    </row>
    <row r="214" s="1" customFormat="1" ht="16.5" customHeight="1">
      <c r="B214" s="39"/>
      <c r="C214" s="212" t="s">
        <v>293</v>
      </c>
      <c r="D214" s="212" t="s">
        <v>129</v>
      </c>
      <c r="E214" s="213" t="s">
        <v>294</v>
      </c>
      <c r="F214" s="214" t="s">
        <v>295</v>
      </c>
      <c r="G214" s="215" t="s">
        <v>194</v>
      </c>
      <c r="H214" s="216">
        <v>0.108</v>
      </c>
      <c r="I214" s="217"/>
      <c r="J214" s="218">
        <f>ROUND(I214*H214,2)</f>
        <v>0</v>
      </c>
      <c r="K214" s="214" t="s">
        <v>147</v>
      </c>
      <c r="L214" s="44"/>
      <c r="M214" s="219" t="s">
        <v>32</v>
      </c>
      <c r="N214" s="220" t="s">
        <v>50</v>
      </c>
      <c r="O214" s="84"/>
      <c r="P214" s="221">
        <f>O214*H214</f>
        <v>0</v>
      </c>
      <c r="Q214" s="221">
        <v>0</v>
      </c>
      <c r="R214" s="221">
        <f>Q214*H214</f>
        <v>0</v>
      </c>
      <c r="S214" s="221">
        <v>0</v>
      </c>
      <c r="T214" s="222">
        <f>S214*H214</f>
        <v>0</v>
      </c>
      <c r="AR214" s="223" t="s">
        <v>134</v>
      </c>
      <c r="AT214" s="223" t="s">
        <v>129</v>
      </c>
      <c r="AU214" s="223" t="s">
        <v>88</v>
      </c>
      <c r="AY214" s="17" t="s">
        <v>127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7" t="s">
        <v>86</v>
      </c>
      <c r="BK214" s="224">
        <f>ROUND(I214*H214,2)</f>
        <v>0</v>
      </c>
      <c r="BL214" s="17" t="s">
        <v>134</v>
      </c>
      <c r="BM214" s="223" t="s">
        <v>296</v>
      </c>
    </row>
    <row r="215" s="1" customFormat="1">
      <c r="B215" s="39"/>
      <c r="C215" s="40"/>
      <c r="D215" s="225" t="s">
        <v>136</v>
      </c>
      <c r="E215" s="40"/>
      <c r="F215" s="226" t="s">
        <v>297</v>
      </c>
      <c r="G215" s="40"/>
      <c r="H215" s="40"/>
      <c r="I215" s="136"/>
      <c r="J215" s="40"/>
      <c r="K215" s="40"/>
      <c r="L215" s="44"/>
      <c r="M215" s="227"/>
      <c r="N215" s="84"/>
      <c r="O215" s="84"/>
      <c r="P215" s="84"/>
      <c r="Q215" s="84"/>
      <c r="R215" s="84"/>
      <c r="S215" s="84"/>
      <c r="T215" s="85"/>
      <c r="AT215" s="17" t="s">
        <v>136</v>
      </c>
      <c r="AU215" s="17" t="s">
        <v>88</v>
      </c>
    </row>
    <row r="216" s="11" customFormat="1" ht="25.92" customHeight="1">
      <c r="B216" s="196"/>
      <c r="C216" s="197"/>
      <c r="D216" s="198" t="s">
        <v>78</v>
      </c>
      <c r="E216" s="199" t="s">
        <v>298</v>
      </c>
      <c r="F216" s="199" t="s">
        <v>299</v>
      </c>
      <c r="G216" s="197"/>
      <c r="H216" s="197"/>
      <c r="I216" s="200"/>
      <c r="J216" s="201">
        <f>BK216</f>
        <v>0</v>
      </c>
      <c r="K216" s="197"/>
      <c r="L216" s="202"/>
      <c r="M216" s="203"/>
      <c r="N216" s="204"/>
      <c r="O216" s="204"/>
      <c r="P216" s="205">
        <f>P217+P241+P250</f>
        <v>0</v>
      </c>
      <c r="Q216" s="204"/>
      <c r="R216" s="205">
        <f>R217+R241+R250</f>
        <v>0</v>
      </c>
      <c r="S216" s="204"/>
      <c r="T216" s="206">
        <f>T217+T241+T250</f>
        <v>2.890612</v>
      </c>
      <c r="AR216" s="207" t="s">
        <v>88</v>
      </c>
      <c r="AT216" s="208" t="s">
        <v>78</v>
      </c>
      <c r="AU216" s="208" t="s">
        <v>41</v>
      </c>
      <c r="AY216" s="207" t="s">
        <v>127</v>
      </c>
      <c r="BK216" s="209">
        <f>BK217+BK241+BK250</f>
        <v>0</v>
      </c>
    </row>
    <row r="217" s="11" customFormat="1" ht="22.8" customHeight="1">
      <c r="B217" s="196"/>
      <c r="C217" s="197"/>
      <c r="D217" s="198" t="s">
        <v>78</v>
      </c>
      <c r="E217" s="210" t="s">
        <v>300</v>
      </c>
      <c r="F217" s="210" t="s">
        <v>301</v>
      </c>
      <c r="G217" s="197"/>
      <c r="H217" s="197"/>
      <c r="I217" s="200"/>
      <c r="J217" s="211">
        <f>BK217</f>
        <v>0</v>
      </c>
      <c r="K217" s="197"/>
      <c r="L217" s="202"/>
      <c r="M217" s="203"/>
      <c r="N217" s="204"/>
      <c r="O217" s="204"/>
      <c r="P217" s="205">
        <f>SUM(P218:P240)</f>
        <v>0</v>
      </c>
      <c r="Q217" s="204"/>
      <c r="R217" s="205">
        <f>SUM(R218:R240)</f>
        <v>0</v>
      </c>
      <c r="S217" s="204"/>
      <c r="T217" s="206">
        <f>SUM(T218:T240)</f>
        <v>0.091616000000000003</v>
      </c>
      <c r="AR217" s="207" t="s">
        <v>88</v>
      </c>
      <c r="AT217" s="208" t="s">
        <v>78</v>
      </c>
      <c r="AU217" s="208" t="s">
        <v>86</v>
      </c>
      <c r="AY217" s="207" t="s">
        <v>127</v>
      </c>
      <c r="BK217" s="209">
        <f>SUM(BK218:BK240)</f>
        <v>0</v>
      </c>
    </row>
    <row r="218" s="1" customFormat="1" ht="16.5" customHeight="1">
      <c r="B218" s="39"/>
      <c r="C218" s="212" t="s">
        <v>302</v>
      </c>
      <c r="D218" s="212" t="s">
        <v>129</v>
      </c>
      <c r="E218" s="213" t="s">
        <v>303</v>
      </c>
      <c r="F218" s="214" t="s">
        <v>304</v>
      </c>
      <c r="G218" s="215" t="s">
        <v>305</v>
      </c>
      <c r="H218" s="216">
        <v>10.800000000000001</v>
      </c>
      <c r="I218" s="217"/>
      <c r="J218" s="218">
        <f>ROUND(I218*H218,2)</f>
        <v>0</v>
      </c>
      <c r="K218" s="214" t="s">
        <v>147</v>
      </c>
      <c r="L218" s="44"/>
      <c r="M218" s="219" t="s">
        <v>32</v>
      </c>
      <c r="N218" s="220" t="s">
        <v>50</v>
      </c>
      <c r="O218" s="84"/>
      <c r="P218" s="221">
        <f>O218*H218</f>
        <v>0</v>
      </c>
      <c r="Q218" s="221">
        <v>0</v>
      </c>
      <c r="R218" s="221">
        <f>Q218*H218</f>
        <v>0</v>
      </c>
      <c r="S218" s="221">
        <v>0.00040000000000000002</v>
      </c>
      <c r="T218" s="222">
        <f>S218*H218</f>
        <v>0.0043200000000000009</v>
      </c>
      <c r="AR218" s="223" t="s">
        <v>251</v>
      </c>
      <c r="AT218" s="223" t="s">
        <v>129</v>
      </c>
      <c r="AU218" s="223" t="s">
        <v>88</v>
      </c>
      <c r="AY218" s="17" t="s">
        <v>127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86</v>
      </c>
      <c r="BK218" s="224">
        <f>ROUND(I218*H218,2)</f>
        <v>0</v>
      </c>
      <c r="BL218" s="17" t="s">
        <v>251</v>
      </c>
      <c r="BM218" s="223" t="s">
        <v>306</v>
      </c>
    </row>
    <row r="219" s="1" customFormat="1">
      <c r="B219" s="39"/>
      <c r="C219" s="40"/>
      <c r="D219" s="225" t="s">
        <v>136</v>
      </c>
      <c r="E219" s="40"/>
      <c r="F219" s="226" t="s">
        <v>307</v>
      </c>
      <c r="G219" s="40"/>
      <c r="H219" s="40"/>
      <c r="I219" s="136"/>
      <c r="J219" s="40"/>
      <c r="K219" s="40"/>
      <c r="L219" s="44"/>
      <c r="M219" s="227"/>
      <c r="N219" s="84"/>
      <c r="O219" s="84"/>
      <c r="P219" s="84"/>
      <c r="Q219" s="84"/>
      <c r="R219" s="84"/>
      <c r="S219" s="84"/>
      <c r="T219" s="85"/>
      <c r="AT219" s="17" t="s">
        <v>136</v>
      </c>
      <c r="AU219" s="17" t="s">
        <v>88</v>
      </c>
    </row>
    <row r="220" s="12" customFormat="1">
      <c r="B220" s="229"/>
      <c r="C220" s="230"/>
      <c r="D220" s="225" t="s">
        <v>140</v>
      </c>
      <c r="E220" s="231" t="s">
        <v>32</v>
      </c>
      <c r="F220" s="232" t="s">
        <v>308</v>
      </c>
      <c r="G220" s="230"/>
      <c r="H220" s="231" t="s">
        <v>32</v>
      </c>
      <c r="I220" s="233"/>
      <c r="J220" s="230"/>
      <c r="K220" s="230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140</v>
      </c>
      <c r="AU220" s="238" t="s">
        <v>88</v>
      </c>
      <c r="AV220" s="12" t="s">
        <v>86</v>
      </c>
      <c r="AW220" s="12" t="s">
        <v>39</v>
      </c>
      <c r="AX220" s="12" t="s">
        <v>41</v>
      </c>
      <c r="AY220" s="238" t="s">
        <v>127</v>
      </c>
    </row>
    <row r="221" s="13" customFormat="1">
      <c r="B221" s="239"/>
      <c r="C221" s="240"/>
      <c r="D221" s="225" t="s">
        <v>140</v>
      </c>
      <c r="E221" s="241" t="s">
        <v>32</v>
      </c>
      <c r="F221" s="242" t="s">
        <v>309</v>
      </c>
      <c r="G221" s="240"/>
      <c r="H221" s="243">
        <v>10.800000000000001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AT221" s="249" t="s">
        <v>140</v>
      </c>
      <c r="AU221" s="249" t="s">
        <v>88</v>
      </c>
      <c r="AV221" s="13" t="s">
        <v>88</v>
      </c>
      <c r="AW221" s="13" t="s">
        <v>39</v>
      </c>
      <c r="AX221" s="13" t="s">
        <v>41</v>
      </c>
      <c r="AY221" s="249" t="s">
        <v>127</v>
      </c>
    </row>
    <row r="222" s="14" customFormat="1">
      <c r="B222" s="250"/>
      <c r="C222" s="251"/>
      <c r="D222" s="225" t="s">
        <v>140</v>
      </c>
      <c r="E222" s="252" t="s">
        <v>32</v>
      </c>
      <c r="F222" s="253" t="s">
        <v>143</v>
      </c>
      <c r="G222" s="251"/>
      <c r="H222" s="254">
        <v>10.800000000000001</v>
      </c>
      <c r="I222" s="255"/>
      <c r="J222" s="251"/>
      <c r="K222" s="251"/>
      <c r="L222" s="256"/>
      <c r="M222" s="257"/>
      <c r="N222" s="258"/>
      <c r="O222" s="258"/>
      <c r="P222" s="258"/>
      <c r="Q222" s="258"/>
      <c r="R222" s="258"/>
      <c r="S222" s="258"/>
      <c r="T222" s="259"/>
      <c r="AT222" s="260" t="s">
        <v>140</v>
      </c>
      <c r="AU222" s="260" t="s">
        <v>88</v>
      </c>
      <c r="AV222" s="14" t="s">
        <v>134</v>
      </c>
      <c r="AW222" s="14" t="s">
        <v>39</v>
      </c>
      <c r="AX222" s="14" t="s">
        <v>86</v>
      </c>
      <c r="AY222" s="260" t="s">
        <v>127</v>
      </c>
    </row>
    <row r="223" s="1" customFormat="1" ht="16.5" customHeight="1">
      <c r="B223" s="39"/>
      <c r="C223" s="212" t="s">
        <v>310</v>
      </c>
      <c r="D223" s="212" t="s">
        <v>129</v>
      </c>
      <c r="E223" s="213" t="s">
        <v>311</v>
      </c>
      <c r="F223" s="214" t="s">
        <v>312</v>
      </c>
      <c r="G223" s="215" t="s">
        <v>305</v>
      </c>
      <c r="H223" s="216">
        <v>146.53999999999999</v>
      </c>
      <c r="I223" s="217"/>
      <c r="J223" s="218">
        <f>ROUND(I223*H223,2)</f>
        <v>0</v>
      </c>
      <c r="K223" s="214" t="s">
        <v>147</v>
      </c>
      <c r="L223" s="44"/>
      <c r="M223" s="219" t="s">
        <v>32</v>
      </c>
      <c r="N223" s="220" t="s">
        <v>50</v>
      </c>
      <c r="O223" s="84"/>
      <c r="P223" s="221">
        <f>O223*H223</f>
        <v>0</v>
      </c>
      <c r="Q223" s="221">
        <v>0</v>
      </c>
      <c r="R223" s="221">
        <f>Q223*H223</f>
        <v>0</v>
      </c>
      <c r="S223" s="221">
        <v>0.00040000000000000002</v>
      </c>
      <c r="T223" s="222">
        <f>S223*H223</f>
        <v>0.058616000000000001</v>
      </c>
      <c r="AR223" s="223" t="s">
        <v>251</v>
      </c>
      <c r="AT223" s="223" t="s">
        <v>129</v>
      </c>
      <c r="AU223" s="223" t="s">
        <v>88</v>
      </c>
      <c r="AY223" s="17" t="s">
        <v>127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86</v>
      </c>
      <c r="BK223" s="224">
        <f>ROUND(I223*H223,2)</f>
        <v>0</v>
      </c>
      <c r="BL223" s="17" t="s">
        <v>251</v>
      </c>
      <c r="BM223" s="223" t="s">
        <v>313</v>
      </c>
    </row>
    <row r="224" s="1" customFormat="1">
      <c r="B224" s="39"/>
      <c r="C224" s="40"/>
      <c r="D224" s="225" t="s">
        <v>136</v>
      </c>
      <c r="E224" s="40"/>
      <c r="F224" s="226" t="s">
        <v>314</v>
      </c>
      <c r="G224" s="40"/>
      <c r="H224" s="40"/>
      <c r="I224" s="136"/>
      <c r="J224" s="40"/>
      <c r="K224" s="40"/>
      <c r="L224" s="44"/>
      <c r="M224" s="227"/>
      <c r="N224" s="84"/>
      <c r="O224" s="84"/>
      <c r="P224" s="84"/>
      <c r="Q224" s="84"/>
      <c r="R224" s="84"/>
      <c r="S224" s="84"/>
      <c r="T224" s="85"/>
      <c r="AT224" s="17" t="s">
        <v>136</v>
      </c>
      <c r="AU224" s="17" t="s">
        <v>88</v>
      </c>
    </row>
    <row r="225" s="13" customFormat="1">
      <c r="B225" s="239"/>
      <c r="C225" s="240"/>
      <c r="D225" s="225" t="s">
        <v>140</v>
      </c>
      <c r="E225" s="241" t="s">
        <v>32</v>
      </c>
      <c r="F225" s="242" t="s">
        <v>315</v>
      </c>
      <c r="G225" s="240"/>
      <c r="H225" s="243">
        <v>146.53999999999999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AT225" s="249" t="s">
        <v>140</v>
      </c>
      <c r="AU225" s="249" t="s">
        <v>88</v>
      </c>
      <c r="AV225" s="13" t="s">
        <v>88</v>
      </c>
      <c r="AW225" s="13" t="s">
        <v>39</v>
      </c>
      <c r="AX225" s="13" t="s">
        <v>41</v>
      </c>
      <c r="AY225" s="249" t="s">
        <v>127</v>
      </c>
    </row>
    <row r="226" s="14" customFormat="1">
      <c r="B226" s="250"/>
      <c r="C226" s="251"/>
      <c r="D226" s="225" t="s">
        <v>140</v>
      </c>
      <c r="E226" s="252" t="s">
        <v>32</v>
      </c>
      <c r="F226" s="253" t="s">
        <v>143</v>
      </c>
      <c r="G226" s="251"/>
      <c r="H226" s="254">
        <v>146.53999999999999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AT226" s="260" t="s">
        <v>140</v>
      </c>
      <c r="AU226" s="260" t="s">
        <v>88</v>
      </c>
      <c r="AV226" s="14" t="s">
        <v>134</v>
      </c>
      <c r="AW226" s="14" t="s">
        <v>39</v>
      </c>
      <c r="AX226" s="14" t="s">
        <v>86</v>
      </c>
      <c r="AY226" s="260" t="s">
        <v>127</v>
      </c>
    </row>
    <row r="227" s="1" customFormat="1" ht="16.5" customHeight="1">
      <c r="B227" s="39"/>
      <c r="C227" s="212" t="s">
        <v>316</v>
      </c>
      <c r="D227" s="212" t="s">
        <v>129</v>
      </c>
      <c r="E227" s="213" t="s">
        <v>317</v>
      </c>
      <c r="F227" s="214" t="s">
        <v>318</v>
      </c>
      <c r="G227" s="215" t="s">
        <v>132</v>
      </c>
      <c r="H227" s="216">
        <v>20</v>
      </c>
      <c r="I227" s="217"/>
      <c r="J227" s="218">
        <f>ROUND(I227*H227,2)</f>
        <v>0</v>
      </c>
      <c r="K227" s="214" t="s">
        <v>147</v>
      </c>
      <c r="L227" s="44"/>
      <c r="M227" s="219" t="s">
        <v>32</v>
      </c>
      <c r="N227" s="220" t="s">
        <v>50</v>
      </c>
      <c r="O227" s="84"/>
      <c r="P227" s="221">
        <f>O227*H227</f>
        <v>0</v>
      </c>
      <c r="Q227" s="221">
        <v>0</v>
      </c>
      <c r="R227" s="221">
        <f>Q227*H227</f>
        <v>0</v>
      </c>
      <c r="S227" s="221">
        <v>0.00025000000000000001</v>
      </c>
      <c r="T227" s="222">
        <f>S227*H227</f>
        <v>0.0050000000000000001</v>
      </c>
      <c r="AR227" s="223" t="s">
        <v>251</v>
      </c>
      <c r="AT227" s="223" t="s">
        <v>129</v>
      </c>
      <c r="AU227" s="223" t="s">
        <v>88</v>
      </c>
      <c r="AY227" s="17" t="s">
        <v>127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86</v>
      </c>
      <c r="BK227" s="224">
        <f>ROUND(I227*H227,2)</f>
        <v>0</v>
      </c>
      <c r="BL227" s="17" t="s">
        <v>251</v>
      </c>
      <c r="BM227" s="223" t="s">
        <v>319</v>
      </c>
    </row>
    <row r="228" s="1" customFormat="1">
      <c r="B228" s="39"/>
      <c r="C228" s="40"/>
      <c r="D228" s="225" t="s">
        <v>136</v>
      </c>
      <c r="E228" s="40"/>
      <c r="F228" s="226" t="s">
        <v>320</v>
      </c>
      <c r="G228" s="40"/>
      <c r="H228" s="40"/>
      <c r="I228" s="136"/>
      <c r="J228" s="40"/>
      <c r="K228" s="40"/>
      <c r="L228" s="44"/>
      <c r="M228" s="227"/>
      <c r="N228" s="84"/>
      <c r="O228" s="84"/>
      <c r="P228" s="84"/>
      <c r="Q228" s="84"/>
      <c r="R228" s="84"/>
      <c r="S228" s="84"/>
      <c r="T228" s="85"/>
      <c r="AT228" s="17" t="s">
        <v>136</v>
      </c>
      <c r="AU228" s="17" t="s">
        <v>88</v>
      </c>
    </row>
    <row r="229" s="13" customFormat="1">
      <c r="B229" s="239"/>
      <c r="C229" s="240"/>
      <c r="D229" s="225" t="s">
        <v>140</v>
      </c>
      <c r="E229" s="241" t="s">
        <v>32</v>
      </c>
      <c r="F229" s="242" t="s">
        <v>321</v>
      </c>
      <c r="G229" s="240"/>
      <c r="H229" s="243">
        <v>20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AT229" s="249" t="s">
        <v>140</v>
      </c>
      <c r="AU229" s="249" t="s">
        <v>88</v>
      </c>
      <c r="AV229" s="13" t="s">
        <v>88</v>
      </c>
      <c r="AW229" s="13" t="s">
        <v>39</v>
      </c>
      <c r="AX229" s="13" t="s">
        <v>41</v>
      </c>
      <c r="AY229" s="249" t="s">
        <v>127</v>
      </c>
    </row>
    <row r="230" s="14" customFormat="1">
      <c r="B230" s="250"/>
      <c r="C230" s="251"/>
      <c r="D230" s="225" t="s">
        <v>140</v>
      </c>
      <c r="E230" s="252" t="s">
        <v>32</v>
      </c>
      <c r="F230" s="253" t="s">
        <v>143</v>
      </c>
      <c r="G230" s="251"/>
      <c r="H230" s="254">
        <v>20</v>
      </c>
      <c r="I230" s="255"/>
      <c r="J230" s="251"/>
      <c r="K230" s="251"/>
      <c r="L230" s="256"/>
      <c r="M230" s="257"/>
      <c r="N230" s="258"/>
      <c r="O230" s="258"/>
      <c r="P230" s="258"/>
      <c r="Q230" s="258"/>
      <c r="R230" s="258"/>
      <c r="S230" s="258"/>
      <c r="T230" s="259"/>
      <c r="AT230" s="260" t="s">
        <v>140</v>
      </c>
      <c r="AU230" s="260" t="s">
        <v>88</v>
      </c>
      <c r="AV230" s="14" t="s">
        <v>134</v>
      </c>
      <c r="AW230" s="14" t="s">
        <v>39</v>
      </c>
      <c r="AX230" s="14" t="s">
        <v>86</v>
      </c>
      <c r="AY230" s="260" t="s">
        <v>127</v>
      </c>
    </row>
    <row r="231" s="1" customFormat="1" ht="16.5" customHeight="1">
      <c r="B231" s="39"/>
      <c r="C231" s="212" t="s">
        <v>322</v>
      </c>
      <c r="D231" s="212" t="s">
        <v>129</v>
      </c>
      <c r="E231" s="213" t="s">
        <v>323</v>
      </c>
      <c r="F231" s="214" t="s">
        <v>324</v>
      </c>
      <c r="G231" s="215" t="s">
        <v>132</v>
      </c>
      <c r="H231" s="216">
        <v>50</v>
      </c>
      <c r="I231" s="217"/>
      <c r="J231" s="218">
        <f>ROUND(I231*H231,2)</f>
        <v>0</v>
      </c>
      <c r="K231" s="214" t="s">
        <v>147</v>
      </c>
      <c r="L231" s="44"/>
      <c r="M231" s="219" t="s">
        <v>32</v>
      </c>
      <c r="N231" s="220" t="s">
        <v>50</v>
      </c>
      <c r="O231" s="84"/>
      <c r="P231" s="221">
        <f>O231*H231</f>
        <v>0</v>
      </c>
      <c r="Q231" s="221">
        <v>0</v>
      </c>
      <c r="R231" s="221">
        <f>Q231*H231</f>
        <v>0</v>
      </c>
      <c r="S231" s="221">
        <v>0.00027999999999999998</v>
      </c>
      <c r="T231" s="222">
        <f>S231*H231</f>
        <v>0.013999999999999999</v>
      </c>
      <c r="AR231" s="223" t="s">
        <v>251</v>
      </c>
      <c r="AT231" s="223" t="s">
        <v>129</v>
      </c>
      <c r="AU231" s="223" t="s">
        <v>88</v>
      </c>
      <c r="AY231" s="17" t="s">
        <v>127</v>
      </c>
      <c r="BE231" s="224">
        <f>IF(N231="základní",J231,0)</f>
        <v>0</v>
      </c>
      <c r="BF231" s="224">
        <f>IF(N231="snížená",J231,0)</f>
        <v>0</v>
      </c>
      <c r="BG231" s="224">
        <f>IF(N231="zákl. přenesená",J231,0)</f>
        <v>0</v>
      </c>
      <c r="BH231" s="224">
        <f>IF(N231="sníž. přenesená",J231,0)</f>
        <v>0</v>
      </c>
      <c r="BI231" s="224">
        <f>IF(N231="nulová",J231,0)</f>
        <v>0</v>
      </c>
      <c r="BJ231" s="17" t="s">
        <v>86</v>
      </c>
      <c r="BK231" s="224">
        <f>ROUND(I231*H231,2)</f>
        <v>0</v>
      </c>
      <c r="BL231" s="17" t="s">
        <v>251</v>
      </c>
      <c r="BM231" s="223" t="s">
        <v>325</v>
      </c>
    </row>
    <row r="232" s="1" customFormat="1">
      <c r="B232" s="39"/>
      <c r="C232" s="40"/>
      <c r="D232" s="225" t="s">
        <v>136</v>
      </c>
      <c r="E232" s="40"/>
      <c r="F232" s="226" t="s">
        <v>326</v>
      </c>
      <c r="G232" s="40"/>
      <c r="H232" s="40"/>
      <c r="I232" s="136"/>
      <c r="J232" s="40"/>
      <c r="K232" s="40"/>
      <c r="L232" s="44"/>
      <c r="M232" s="227"/>
      <c r="N232" s="84"/>
      <c r="O232" s="84"/>
      <c r="P232" s="84"/>
      <c r="Q232" s="84"/>
      <c r="R232" s="84"/>
      <c r="S232" s="84"/>
      <c r="T232" s="85"/>
      <c r="AT232" s="17" t="s">
        <v>136</v>
      </c>
      <c r="AU232" s="17" t="s">
        <v>88</v>
      </c>
    </row>
    <row r="233" s="13" customFormat="1">
      <c r="B233" s="239"/>
      <c r="C233" s="240"/>
      <c r="D233" s="225" t="s">
        <v>140</v>
      </c>
      <c r="E233" s="241" t="s">
        <v>32</v>
      </c>
      <c r="F233" s="242" t="s">
        <v>327</v>
      </c>
      <c r="G233" s="240"/>
      <c r="H233" s="243">
        <v>50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AT233" s="249" t="s">
        <v>140</v>
      </c>
      <c r="AU233" s="249" t="s">
        <v>88</v>
      </c>
      <c r="AV233" s="13" t="s">
        <v>88</v>
      </c>
      <c r="AW233" s="13" t="s">
        <v>39</v>
      </c>
      <c r="AX233" s="13" t="s">
        <v>41</v>
      </c>
      <c r="AY233" s="249" t="s">
        <v>127</v>
      </c>
    </row>
    <row r="234" s="14" customFormat="1">
      <c r="B234" s="250"/>
      <c r="C234" s="251"/>
      <c r="D234" s="225" t="s">
        <v>140</v>
      </c>
      <c r="E234" s="252" t="s">
        <v>32</v>
      </c>
      <c r="F234" s="253" t="s">
        <v>143</v>
      </c>
      <c r="G234" s="251"/>
      <c r="H234" s="254">
        <v>50</v>
      </c>
      <c r="I234" s="255"/>
      <c r="J234" s="251"/>
      <c r="K234" s="251"/>
      <c r="L234" s="256"/>
      <c r="M234" s="257"/>
      <c r="N234" s="258"/>
      <c r="O234" s="258"/>
      <c r="P234" s="258"/>
      <c r="Q234" s="258"/>
      <c r="R234" s="258"/>
      <c r="S234" s="258"/>
      <c r="T234" s="259"/>
      <c r="AT234" s="260" t="s">
        <v>140</v>
      </c>
      <c r="AU234" s="260" t="s">
        <v>88</v>
      </c>
      <c r="AV234" s="14" t="s">
        <v>134</v>
      </c>
      <c r="AW234" s="14" t="s">
        <v>39</v>
      </c>
      <c r="AX234" s="14" t="s">
        <v>86</v>
      </c>
      <c r="AY234" s="260" t="s">
        <v>127</v>
      </c>
    </row>
    <row r="235" s="1" customFormat="1" ht="16.5" customHeight="1">
      <c r="B235" s="39"/>
      <c r="C235" s="212" t="s">
        <v>328</v>
      </c>
      <c r="D235" s="212" t="s">
        <v>129</v>
      </c>
      <c r="E235" s="213" t="s">
        <v>329</v>
      </c>
      <c r="F235" s="214" t="s">
        <v>330</v>
      </c>
      <c r="G235" s="215" t="s">
        <v>132</v>
      </c>
      <c r="H235" s="216">
        <v>4</v>
      </c>
      <c r="I235" s="217"/>
      <c r="J235" s="218">
        <f>ROUND(I235*H235,2)</f>
        <v>0</v>
      </c>
      <c r="K235" s="214" t="s">
        <v>147</v>
      </c>
      <c r="L235" s="44"/>
      <c r="M235" s="219" t="s">
        <v>32</v>
      </c>
      <c r="N235" s="220" t="s">
        <v>50</v>
      </c>
      <c r="O235" s="84"/>
      <c r="P235" s="221">
        <f>O235*H235</f>
        <v>0</v>
      </c>
      <c r="Q235" s="221">
        <v>0</v>
      </c>
      <c r="R235" s="221">
        <f>Q235*H235</f>
        <v>0</v>
      </c>
      <c r="S235" s="221">
        <v>0.00021000000000000001</v>
      </c>
      <c r="T235" s="222">
        <f>S235*H235</f>
        <v>0.00084000000000000003</v>
      </c>
      <c r="AR235" s="223" t="s">
        <v>251</v>
      </c>
      <c r="AT235" s="223" t="s">
        <v>129</v>
      </c>
      <c r="AU235" s="223" t="s">
        <v>88</v>
      </c>
      <c r="AY235" s="17" t="s">
        <v>127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7" t="s">
        <v>86</v>
      </c>
      <c r="BK235" s="224">
        <f>ROUND(I235*H235,2)</f>
        <v>0</v>
      </c>
      <c r="BL235" s="17" t="s">
        <v>251</v>
      </c>
      <c r="BM235" s="223" t="s">
        <v>331</v>
      </c>
    </row>
    <row r="236" s="1" customFormat="1">
      <c r="B236" s="39"/>
      <c r="C236" s="40"/>
      <c r="D236" s="225" t="s">
        <v>136</v>
      </c>
      <c r="E236" s="40"/>
      <c r="F236" s="226" t="s">
        <v>332</v>
      </c>
      <c r="G236" s="40"/>
      <c r="H236" s="40"/>
      <c r="I236" s="136"/>
      <c r="J236" s="40"/>
      <c r="K236" s="40"/>
      <c r="L236" s="44"/>
      <c r="M236" s="227"/>
      <c r="N236" s="84"/>
      <c r="O236" s="84"/>
      <c r="P236" s="84"/>
      <c r="Q236" s="84"/>
      <c r="R236" s="84"/>
      <c r="S236" s="84"/>
      <c r="T236" s="85"/>
      <c r="AT236" s="17" t="s">
        <v>136</v>
      </c>
      <c r="AU236" s="17" t="s">
        <v>88</v>
      </c>
    </row>
    <row r="237" s="1" customFormat="1" ht="16.5" customHeight="1">
      <c r="B237" s="39"/>
      <c r="C237" s="212" t="s">
        <v>333</v>
      </c>
      <c r="D237" s="212" t="s">
        <v>129</v>
      </c>
      <c r="E237" s="213" t="s">
        <v>334</v>
      </c>
      <c r="F237" s="214" t="s">
        <v>335</v>
      </c>
      <c r="G237" s="215" t="s">
        <v>132</v>
      </c>
      <c r="H237" s="216">
        <v>4</v>
      </c>
      <c r="I237" s="217"/>
      <c r="J237" s="218">
        <f>ROUND(I237*H237,2)</f>
        <v>0</v>
      </c>
      <c r="K237" s="214" t="s">
        <v>147</v>
      </c>
      <c r="L237" s="44"/>
      <c r="M237" s="219" t="s">
        <v>32</v>
      </c>
      <c r="N237" s="220" t="s">
        <v>50</v>
      </c>
      <c r="O237" s="84"/>
      <c r="P237" s="221">
        <f>O237*H237</f>
        <v>0</v>
      </c>
      <c r="Q237" s="221">
        <v>0</v>
      </c>
      <c r="R237" s="221">
        <f>Q237*H237</f>
        <v>0</v>
      </c>
      <c r="S237" s="221">
        <v>0.0022100000000000002</v>
      </c>
      <c r="T237" s="222">
        <f>S237*H237</f>
        <v>0.0088400000000000006</v>
      </c>
      <c r="AR237" s="223" t="s">
        <v>251</v>
      </c>
      <c r="AT237" s="223" t="s">
        <v>129</v>
      </c>
      <c r="AU237" s="223" t="s">
        <v>88</v>
      </c>
      <c r="AY237" s="17" t="s">
        <v>127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7" t="s">
        <v>86</v>
      </c>
      <c r="BK237" s="224">
        <f>ROUND(I237*H237,2)</f>
        <v>0</v>
      </c>
      <c r="BL237" s="17" t="s">
        <v>251</v>
      </c>
      <c r="BM237" s="223" t="s">
        <v>336</v>
      </c>
    </row>
    <row r="238" s="1" customFormat="1">
      <c r="B238" s="39"/>
      <c r="C238" s="40"/>
      <c r="D238" s="225" t="s">
        <v>136</v>
      </c>
      <c r="E238" s="40"/>
      <c r="F238" s="226" t="s">
        <v>337</v>
      </c>
      <c r="G238" s="40"/>
      <c r="H238" s="40"/>
      <c r="I238" s="136"/>
      <c r="J238" s="40"/>
      <c r="K238" s="40"/>
      <c r="L238" s="44"/>
      <c r="M238" s="227"/>
      <c r="N238" s="84"/>
      <c r="O238" s="84"/>
      <c r="P238" s="84"/>
      <c r="Q238" s="84"/>
      <c r="R238" s="84"/>
      <c r="S238" s="84"/>
      <c r="T238" s="85"/>
      <c r="AT238" s="17" t="s">
        <v>136</v>
      </c>
      <c r="AU238" s="17" t="s">
        <v>88</v>
      </c>
    </row>
    <row r="239" s="13" customFormat="1">
      <c r="B239" s="239"/>
      <c r="C239" s="240"/>
      <c r="D239" s="225" t="s">
        <v>140</v>
      </c>
      <c r="E239" s="241" t="s">
        <v>32</v>
      </c>
      <c r="F239" s="242" t="s">
        <v>338</v>
      </c>
      <c r="G239" s="240"/>
      <c r="H239" s="243">
        <v>4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AT239" s="249" t="s">
        <v>140</v>
      </c>
      <c r="AU239" s="249" t="s">
        <v>88</v>
      </c>
      <c r="AV239" s="13" t="s">
        <v>88</v>
      </c>
      <c r="AW239" s="13" t="s">
        <v>39</v>
      </c>
      <c r="AX239" s="13" t="s">
        <v>41</v>
      </c>
      <c r="AY239" s="249" t="s">
        <v>127</v>
      </c>
    </row>
    <row r="240" s="14" customFormat="1">
      <c r="B240" s="250"/>
      <c r="C240" s="251"/>
      <c r="D240" s="225" t="s">
        <v>140</v>
      </c>
      <c r="E240" s="252" t="s">
        <v>32</v>
      </c>
      <c r="F240" s="253" t="s">
        <v>143</v>
      </c>
      <c r="G240" s="251"/>
      <c r="H240" s="254">
        <v>4</v>
      </c>
      <c r="I240" s="255"/>
      <c r="J240" s="251"/>
      <c r="K240" s="251"/>
      <c r="L240" s="256"/>
      <c r="M240" s="257"/>
      <c r="N240" s="258"/>
      <c r="O240" s="258"/>
      <c r="P240" s="258"/>
      <c r="Q240" s="258"/>
      <c r="R240" s="258"/>
      <c r="S240" s="258"/>
      <c r="T240" s="259"/>
      <c r="AT240" s="260" t="s">
        <v>140</v>
      </c>
      <c r="AU240" s="260" t="s">
        <v>88</v>
      </c>
      <c r="AV240" s="14" t="s">
        <v>134</v>
      </c>
      <c r="AW240" s="14" t="s">
        <v>39</v>
      </c>
      <c r="AX240" s="14" t="s">
        <v>86</v>
      </c>
      <c r="AY240" s="260" t="s">
        <v>127</v>
      </c>
    </row>
    <row r="241" s="11" customFormat="1" ht="22.8" customHeight="1">
      <c r="B241" s="196"/>
      <c r="C241" s="197"/>
      <c r="D241" s="198" t="s">
        <v>78</v>
      </c>
      <c r="E241" s="210" t="s">
        <v>339</v>
      </c>
      <c r="F241" s="210" t="s">
        <v>340</v>
      </c>
      <c r="G241" s="197"/>
      <c r="H241" s="197"/>
      <c r="I241" s="200"/>
      <c r="J241" s="211">
        <f>BK241</f>
        <v>0</v>
      </c>
      <c r="K241" s="197"/>
      <c r="L241" s="202"/>
      <c r="M241" s="203"/>
      <c r="N241" s="204"/>
      <c r="O241" s="204"/>
      <c r="P241" s="205">
        <f>SUM(P242:P249)</f>
        <v>0</v>
      </c>
      <c r="Q241" s="204"/>
      <c r="R241" s="205">
        <f>SUM(R242:R249)</f>
        <v>0</v>
      </c>
      <c r="S241" s="204"/>
      <c r="T241" s="206">
        <f>SUM(T242:T249)</f>
        <v>0.32475599999999999</v>
      </c>
      <c r="AR241" s="207" t="s">
        <v>88</v>
      </c>
      <c r="AT241" s="208" t="s">
        <v>78</v>
      </c>
      <c r="AU241" s="208" t="s">
        <v>86</v>
      </c>
      <c r="AY241" s="207" t="s">
        <v>127</v>
      </c>
      <c r="BK241" s="209">
        <f>SUM(BK242:BK249)</f>
        <v>0</v>
      </c>
    </row>
    <row r="242" s="1" customFormat="1" ht="16.5" customHeight="1">
      <c r="B242" s="39"/>
      <c r="C242" s="212" t="s">
        <v>341</v>
      </c>
      <c r="D242" s="212" t="s">
        <v>129</v>
      </c>
      <c r="E242" s="213" t="s">
        <v>342</v>
      </c>
      <c r="F242" s="214" t="s">
        <v>343</v>
      </c>
      <c r="G242" s="215" t="s">
        <v>305</v>
      </c>
      <c r="H242" s="216">
        <v>108.54000000000001</v>
      </c>
      <c r="I242" s="217"/>
      <c r="J242" s="218">
        <f>ROUND(I242*H242,2)</f>
        <v>0</v>
      </c>
      <c r="K242" s="214" t="s">
        <v>147</v>
      </c>
      <c r="L242" s="44"/>
      <c r="M242" s="219" t="s">
        <v>32</v>
      </c>
      <c r="N242" s="220" t="s">
        <v>50</v>
      </c>
      <c r="O242" s="84"/>
      <c r="P242" s="221">
        <f>O242*H242</f>
        <v>0</v>
      </c>
      <c r="Q242" s="221">
        <v>0</v>
      </c>
      <c r="R242" s="221">
        <f>Q242*H242</f>
        <v>0</v>
      </c>
      <c r="S242" s="221">
        <v>0.0025999999999999999</v>
      </c>
      <c r="T242" s="222">
        <f>S242*H242</f>
        <v>0.28220400000000001</v>
      </c>
      <c r="AR242" s="223" t="s">
        <v>251</v>
      </c>
      <c r="AT242" s="223" t="s">
        <v>129</v>
      </c>
      <c r="AU242" s="223" t="s">
        <v>88</v>
      </c>
      <c r="AY242" s="17" t="s">
        <v>127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86</v>
      </c>
      <c r="BK242" s="224">
        <f>ROUND(I242*H242,2)</f>
        <v>0</v>
      </c>
      <c r="BL242" s="17" t="s">
        <v>251</v>
      </c>
      <c r="BM242" s="223" t="s">
        <v>344</v>
      </c>
    </row>
    <row r="243" s="1" customFormat="1">
      <c r="B243" s="39"/>
      <c r="C243" s="40"/>
      <c r="D243" s="225" t="s">
        <v>136</v>
      </c>
      <c r="E243" s="40"/>
      <c r="F243" s="226" t="s">
        <v>345</v>
      </c>
      <c r="G243" s="40"/>
      <c r="H243" s="40"/>
      <c r="I243" s="136"/>
      <c r="J243" s="40"/>
      <c r="K243" s="40"/>
      <c r="L243" s="44"/>
      <c r="M243" s="227"/>
      <c r="N243" s="84"/>
      <c r="O243" s="84"/>
      <c r="P243" s="84"/>
      <c r="Q243" s="84"/>
      <c r="R243" s="84"/>
      <c r="S243" s="84"/>
      <c r="T243" s="85"/>
      <c r="AT243" s="17" t="s">
        <v>136</v>
      </c>
      <c r="AU243" s="17" t="s">
        <v>88</v>
      </c>
    </row>
    <row r="244" s="13" customFormat="1">
      <c r="B244" s="239"/>
      <c r="C244" s="240"/>
      <c r="D244" s="225" t="s">
        <v>140</v>
      </c>
      <c r="E244" s="241" t="s">
        <v>32</v>
      </c>
      <c r="F244" s="242" t="s">
        <v>346</v>
      </c>
      <c r="G244" s="240"/>
      <c r="H244" s="243">
        <v>108.54000000000001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AT244" s="249" t="s">
        <v>140</v>
      </c>
      <c r="AU244" s="249" t="s">
        <v>88</v>
      </c>
      <c r="AV244" s="13" t="s">
        <v>88</v>
      </c>
      <c r="AW244" s="13" t="s">
        <v>39</v>
      </c>
      <c r="AX244" s="13" t="s">
        <v>41</v>
      </c>
      <c r="AY244" s="249" t="s">
        <v>127</v>
      </c>
    </row>
    <row r="245" s="14" customFormat="1">
      <c r="B245" s="250"/>
      <c r="C245" s="251"/>
      <c r="D245" s="225" t="s">
        <v>140</v>
      </c>
      <c r="E245" s="252" t="s">
        <v>32</v>
      </c>
      <c r="F245" s="253" t="s">
        <v>143</v>
      </c>
      <c r="G245" s="251"/>
      <c r="H245" s="254">
        <v>108.54000000000001</v>
      </c>
      <c r="I245" s="255"/>
      <c r="J245" s="251"/>
      <c r="K245" s="251"/>
      <c r="L245" s="256"/>
      <c r="M245" s="257"/>
      <c r="N245" s="258"/>
      <c r="O245" s="258"/>
      <c r="P245" s="258"/>
      <c r="Q245" s="258"/>
      <c r="R245" s="258"/>
      <c r="S245" s="258"/>
      <c r="T245" s="259"/>
      <c r="AT245" s="260" t="s">
        <v>140</v>
      </c>
      <c r="AU245" s="260" t="s">
        <v>88</v>
      </c>
      <c r="AV245" s="14" t="s">
        <v>134</v>
      </c>
      <c r="AW245" s="14" t="s">
        <v>39</v>
      </c>
      <c r="AX245" s="14" t="s">
        <v>86</v>
      </c>
      <c r="AY245" s="260" t="s">
        <v>127</v>
      </c>
    </row>
    <row r="246" s="1" customFormat="1" ht="16.5" customHeight="1">
      <c r="B246" s="39"/>
      <c r="C246" s="212" t="s">
        <v>347</v>
      </c>
      <c r="D246" s="212" t="s">
        <v>129</v>
      </c>
      <c r="E246" s="213" t="s">
        <v>348</v>
      </c>
      <c r="F246" s="214" t="s">
        <v>349</v>
      </c>
      <c r="G246" s="215" t="s">
        <v>305</v>
      </c>
      <c r="H246" s="216">
        <v>10.800000000000001</v>
      </c>
      <c r="I246" s="217"/>
      <c r="J246" s="218">
        <f>ROUND(I246*H246,2)</f>
        <v>0</v>
      </c>
      <c r="K246" s="214" t="s">
        <v>147</v>
      </c>
      <c r="L246" s="44"/>
      <c r="M246" s="219" t="s">
        <v>32</v>
      </c>
      <c r="N246" s="220" t="s">
        <v>50</v>
      </c>
      <c r="O246" s="84"/>
      <c r="P246" s="221">
        <f>O246*H246</f>
        <v>0</v>
      </c>
      <c r="Q246" s="221">
        <v>0</v>
      </c>
      <c r="R246" s="221">
        <f>Q246*H246</f>
        <v>0</v>
      </c>
      <c r="S246" s="221">
        <v>0.0039399999999999999</v>
      </c>
      <c r="T246" s="222">
        <f>S246*H246</f>
        <v>0.042552</v>
      </c>
      <c r="AR246" s="223" t="s">
        <v>251</v>
      </c>
      <c r="AT246" s="223" t="s">
        <v>129</v>
      </c>
      <c r="AU246" s="223" t="s">
        <v>88</v>
      </c>
      <c r="AY246" s="17" t="s">
        <v>127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7" t="s">
        <v>86</v>
      </c>
      <c r="BK246" s="224">
        <f>ROUND(I246*H246,2)</f>
        <v>0</v>
      </c>
      <c r="BL246" s="17" t="s">
        <v>251</v>
      </c>
      <c r="BM246" s="223" t="s">
        <v>350</v>
      </c>
    </row>
    <row r="247" s="1" customFormat="1">
      <c r="B247" s="39"/>
      <c r="C247" s="40"/>
      <c r="D247" s="225" t="s">
        <v>136</v>
      </c>
      <c r="E247" s="40"/>
      <c r="F247" s="226" t="s">
        <v>351</v>
      </c>
      <c r="G247" s="40"/>
      <c r="H247" s="40"/>
      <c r="I247" s="136"/>
      <c r="J247" s="40"/>
      <c r="K247" s="40"/>
      <c r="L247" s="44"/>
      <c r="M247" s="227"/>
      <c r="N247" s="84"/>
      <c r="O247" s="84"/>
      <c r="P247" s="84"/>
      <c r="Q247" s="84"/>
      <c r="R247" s="84"/>
      <c r="S247" s="84"/>
      <c r="T247" s="85"/>
      <c r="AT247" s="17" t="s">
        <v>136</v>
      </c>
      <c r="AU247" s="17" t="s">
        <v>88</v>
      </c>
    </row>
    <row r="248" s="13" customFormat="1">
      <c r="B248" s="239"/>
      <c r="C248" s="240"/>
      <c r="D248" s="225" t="s">
        <v>140</v>
      </c>
      <c r="E248" s="241" t="s">
        <v>32</v>
      </c>
      <c r="F248" s="242" t="s">
        <v>309</v>
      </c>
      <c r="G248" s="240"/>
      <c r="H248" s="243">
        <v>10.800000000000001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AT248" s="249" t="s">
        <v>140</v>
      </c>
      <c r="AU248" s="249" t="s">
        <v>88</v>
      </c>
      <c r="AV248" s="13" t="s">
        <v>88</v>
      </c>
      <c r="AW248" s="13" t="s">
        <v>39</v>
      </c>
      <c r="AX248" s="13" t="s">
        <v>41</v>
      </c>
      <c r="AY248" s="249" t="s">
        <v>127</v>
      </c>
    </row>
    <row r="249" s="14" customFormat="1">
      <c r="B249" s="250"/>
      <c r="C249" s="251"/>
      <c r="D249" s="225" t="s">
        <v>140</v>
      </c>
      <c r="E249" s="252" t="s">
        <v>32</v>
      </c>
      <c r="F249" s="253" t="s">
        <v>143</v>
      </c>
      <c r="G249" s="251"/>
      <c r="H249" s="254">
        <v>10.800000000000001</v>
      </c>
      <c r="I249" s="255"/>
      <c r="J249" s="251"/>
      <c r="K249" s="251"/>
      <c r="L249" s="256"/>
      <c r="M249" s="257"/>
      <c r="N249" s="258"/>
      <c r="O249" s="258"/>
      <c r="P249" s="258"/>
      <c r="Q249" s="258"/>
      <c r="R249" s="258"/>
      <c r="S249" s="258"/>
      <c r="T249" s="259"/>
      <c r="AT249" s="260" t="s">
        <v>140</v>
      </c>
      <c r="AU249" s="260" t="s">
        <v>88</v>
      </c>
      <c r="AV249" s="14" t="s">
        <v>134</v>
      </c>
      <c r="AW249" s="14" t="s">
        <v>39</v>
      </c>
      <c r="AX249" s="14" t="s">
        <v>86</v>
      </c>
      <c r="AY249" s="260" t="s">
        <v>127</v>
      </c>
    </row>
    <row r="250" s="11" customFormat="1" ht="22.8" customHeight="1">
      <c r="B250" s="196"/>
      <c r="C250" s="197"/>
      <c r="D250" s="198" t="s">
        <v>78</v>
      </c>
      <c r="E250" s="210" t="s">
        <v>352</v>
      </c>
      <c r="F250" s="210" t="s">
        <v>353</v>
      </c>
      <c r="G250" s="197"/>
      <c r="H250" s="197"/>
      <c r="I250" s="200"/>
      <c r="J250" s="211">
        <f>BK250</f>
        <v>0</v>
      </c>
      <c r="K250" s="197"/>
      <c r="L250" s="202"/>
      <c r="M250" s="203"/>
      <c r="N250" s="204"/>
      <c r="O250" s="204"/>
      <c r="P250" s="205">
        <f>SUM(P251:P266)</f>
        <v>0</v>
      </c>
      <c r="Q250" s="204"/>
      <c r="R250" s="205">
        <f>SUM(R251:R266)</f>
        <v>0</v>
      </c>
      <c r="S250" s="204"/>
      <c r="T250" s="206">
        <f>SUM(T251:T266)</f>
        <v>2.47424</v>
      </c>
      <c r="AR250" s="207" t="s">
        <v>88</v>
      </c>
      <c r="AT250" s="208" t="s">
        <v>78</v>
      </c>
      <c r="AU250" s="208" t="s">
        <v>86</v>
      </c>
      <c r="AY250" s="207" t="s">
        <v>127</v>
      </c>
      <c r="BK250" s="209">
        <f>SUM(BK251:BK266)</f>
        <v>0</v>
      </c>
    </row>
    <row r="251" s="1" customFormat="1" ht="16.5" customHeight="1">
      <c r="B251" s="39"/>
      <c r="C251" s="212" t="s">
        <v>354</v>
      </c>
      <c r="D251" s="212" t="s">
        <v>129</v>
      </c>
      <c r="E251" s="213" t="s">
        <v>355</v>
      </c>
      <c r="F251" s="214" t="s">
        <v>356</v>
      </c>
      <c r="G251" s="215" t="s">
        <v>305</v>
      </c>
      <c r="H251" s="216">
        <v>78.140000000000001</v>
      </c>
      <c r="I251" s="217"/>
      <c r="J251" s="218">
        <f>ROUND(I251*H251,2)</f>
        <v>0</v>
      </c>
      <c r="K251" s="214" t="s">
        <v>147</v>
      </c>
      <c r="L251" s="44"/>
      <c r="M251" s="219" t="s">
        <v>32</v>
      </c>
      <c r="N251" s="220" t="s">
        <v>50</v>
      </c>
      <c r="O251" s="84"/>
      <c r="P251" s="221">
        <f>O251*H251</f>
        <v>0</v>
      </c>
      <c r="Q251" s="221">
        <v>0</v>
      </c>
      <c r="R251" s="221">
        <f>Q251*H251</f>
        <v>0</v>
      </c>
      <c r="S251" s="221">
        <v>0.016</v>
      </c>
      <c r="T251" s="222">
        <f>S251*H251</f>
        <v>1.25024</v>
      </c>
      <c r="AR251" s="223" t="s">
        <v>251</v>
      </c>
      <c r="AT251" s="223" t="s">
        <v>129</v>
      </c>
      <c r="AU251" s="223" t="s">
        <v>88</v>
      </c>
      <c r="AY251" s="17" t="s">
        <v>127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86</v>
      </c>
      <c r="BK251" s="224">
        <f>ROUND(I251*H251,2)</f>
        <v>0</v>
      </c>
      <c r="BL251" s="17" t="s">
        <v>251</v>
      </c>
      <c r="BM251" s="223" t="s">
        <v>357</v>
      </c>
    </row>
    <row r="252" s="1" customFormat="1">
      <c r="B252" s="39"/>
      <c r="C252" s="40"/>
      <c r="D252" s="225" t="s">
        <v>136</v>
      </c>
      <c r="E252" s="40"/>
      <c r="F252" s="226" t="s">
        <v>358</v>
      </c>
      <c r="G252" s="40"/>
      <c r="H252" s="40"/>
      <c r="I252" s="136"/>
      <c r="J252" s="40"/>
      <c r="K252" s="40"/>
      <c r="L252" s="44"/>
      <c r="M252" s="227"/>
      <c r="N252" s="84"/>
      <c r="O252" s="84"/>
      <c r="P252" s="84"/>
      <c r="Q252" s="84"/>
      <c r="R252" s="84"/>
      <c r="S252" s="84"/>
      <c r="T252" s="85"/>
      <c r="AT252" s="17" t="s">
        <v>136</v>
      </c>
      <c r="AU252" s="17" t="s">
        <v>88</v>
      </c>
    </row>
    <row r="253" s="13" customFormat="1">
      <c r="B253" s="239"/>
      <c r="C253" s="240"/>
      <c r="D253" s="225" t="s">
        <v>140</v>
      </c>
      <c r="E253" s="241" t="s">
        <v>32</v>
      </c>
      <c r="F253" s="242" t="s">
        <v>359</v>
      </c>
      <c r="G253" s="240"/>
      <c r="H253" s="243">
        <v>78.140000000000001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AT253" s="249" t="s">
        <v>140</v>
      </c>
      <c r="AU253" s="249" t="s">
        <v>88</v>
      </c>
      <c r="AV253" s="13" t="s">
        <v>88</v>
      </c>
      <c r="AW253" s="13" t="s">
        <v>39</v>
      </c>
      <c r="AX253" s="13" t="s">
        <v>41</v>
      </c>
      <c r="AY253" s="249" t="s">
        <v>127</v>
      </c>
    </row>
    <row r="254" s="14" customFormat="1">
      <c r="B254" s="250"/>
      <c r="C254" s="251"/>
      <c r="D254" s="225" t="s">
        <v>140</v>
      </c>
      <c r="E254" s="252" t="s">
        <v>32</v>
      </c>
      <c r="F254" s="253" t="s">
        <v>143</v>
      </c>
      <c r="G254" s="251"/>
      <c r="H254" s="254">
        <v>78.140000000000001</v>
      </c>
      <c r="I254" s="255"/>
      <c r="J254" s="251"/>
      <c r="K254" s="251"/>
      <c r="L254" s="256"/>
      <c r="M254" s="257"/>
      <c r="N254" s="258"/>
      <c r="O254" s="258"/>
      <c r="P254" s="258"/>
      <c r="Q254" s="258"/>
      <c r="R254" s="258"/>
      <c r="S254" s="258"/>
      <c r="T254" s="259"/>
      <c r="AT254" s="260" t="s">
        <v>140</v>
      </c>
      <c r="AU254" s="260" t="s">
        <v>88</v>
      </c>
      <c r="AV254" s="14" t="s">
        <v>134</v>
      </c>
      <c r="AW254" s="14" t="s">
        <v>39</v>
      </c>
      <c r="AX254" s="14" t="s">
        <v>86</v>
      </c>
      <c r="AY254" s="260" t="s">
        <v>127</v>
      </c>
    </row>
    <row r="255" s="1" customFormat="1" ht="16.5" customHeight="1">
      <c r="B255" s="39"/>
      <c r="C255" s="212" t="s">
        <v>360</v>
      </c>
      <c r="D255" s="212" t="s">
        <v>129</v>
      </c>
      <c r="E255" s="213" t="s">
        <v>361</v>
      </c>
      <c r="F255" s="214" t="s">
        <v>362</v>
      </c>
      <c r="G255" s="215" t="s">
        <v>305</v>
      </c>
      <c r="H255" s="216">
        <v>64</v>
      </c>
      <c r="I255" s="217"/>
      <c r="J255" s="218">
        <f>ROUND(I255*H255,2)</f>
        <v>0</v>
      </c>
      <c r="K255" s="214" t="s">
        <v>147</v>
      </c>
      <c r="L255" s="44"/>
      <c r="M255" s="219" t="s">
        <v>32</v>
      </c>
      <c r="N255" s="220" t="s">
        <v>50</v>
      </c>
      <c r="O255" s="84"/>
      <c r="P255" s="221">
        <f>O255*H255</f>
        <v>0</v>
      </c>
      <c r="Q255" s="221">
        <v>0</v>
      </c>
      <c r="R255" s="221">
        <f>Q255*H255</f>
        <v>0</v>
      </c>
      <c r="S255" s="221">
        <v>0.016</v>
      </c>
      <c r="T255" s="222">
        <f>S255*H255</f>
        <v>1.024</v>
      </c>
      <c r="AR255" s="223" t="s">
        <v>251</v>
      </c>
      <c r="AT255" s="223" t="s">
        <v>129</v>
      </c>
      <c r="AU255" s="223" t="s">
        <v>88</v>
      </c>
      <c r="AY255" s="17" t="s">
        <v>127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86</v>
      </c>
      <c r="BK255" s="224">
        <f>ROUND(I255*H255,2)</f>
        <v>0</v>
      </c>
      <c r="BL255" s="17" t="s">
        <v>251</v>
      </c>
      <c r="BM255" s="223" t="s">
        <v>363</v>
      </c>
    </row>
    <row r="256" s="1" customFormat="1">
      <c r="B256" s="39"/>
      <c r="C256" s="40"/>
      <c r="D256" s="225" t="s">
        <v>136</v>
      </c>
      <c r="E256" s="40"/>
      <c r="F256" s="226" t="s">
        <v>364</v>
      </c>
      <c r="G256" s="40"/>
      <c r="H256" s="40"/>
      <c r="I256" s="136"/>
      <c r="J256" s="40"/>
      <c r="K256" s="40"/>
      <c r="L256" s="44"/>
      <c r="M256" s="227"/>
      <c r="N256" s="84"/>
      <c r="O256" s="84"/>
      <c r="P256" s="84"/>
      <c r="Q256" s="84"/>
      <c r="R256" s="84"/>
      <c r="S256" s="84"/>
      <c r="T256" s="85"/>
      <c r="AT256" s="17" t="s">
        <v>136</v>
      </c>
      <c r="AU256" s="17" t="s">
        <v>88</v>
      </c>
    </row>
    <row r="257" s="13" customFormat="1">
      <c r="B257" s="239"/>
      <c r="C257" s="240"/>
      <c r="D257" s="225" t="s">
        <v>140</v>
      </c>
      <c r="E257" s="241" t="s">
        <v>32</v>
      </c>
      <c r="F257" s="242" t="s">
        <v>365</v>
      </c>
      <c r="G257" s="240"/>
      <c r="H257" s="243">
        <v>64</v>
      </c>
      <c r="I257" s="244"/>
      <c r="J257" s="240"/>
      <c r="K257" s="240"/>
      <c r="L257" s="245"/>
      <c r="M257" s="246"/>
      <c r="N257" s="247"/>
      <c r="O257" s="247"/>
      <c r="P257" s="247"/>
      <c r="Q257" s="247"/>
      <c r="R257" s="247"/>
      <c r="S257" s="247"/>
      <c r="T257" s="248"/>
      <c r="AT257" s="249" t="s">
        <v>140</v>
      </c>
      <c r="AU257" s="249" t="s">
        <v>88</v>
      </c>
      <c r="AV257" s="13" t="s">
        <v>88</v>
      </c>
      <c r="AW257" s="13" t="s">
        <v>39</v>
      </c>
      <c r="AX257" s="13" t="s">
        <v>41</v>
      </c>
      <c r="AY257" s="249" t="s">
        <v>127</v>
      </c>
    </row>
    <row r="258" s="14" customFormat="1">
      <c r="B258" s="250"/>
      <c r="C258" s="251"/>
      <c r="D258" s="225" t="s">
        <v>140</v>
      </c>
      <c r="E258" s="252" t="s">
        <v>32</v>
      </c>
      <c r="F258" s="253" t="s">
        <v>143</v>
      </c>
      <c r="G258" s="251"/>
      <c r="H258" s="254">
        <v>64</v>
      </c>
      <c r="I258" s="255"/>
      <c r="J258" s="251"/>
      <c r="K258" s="251"/>
      <c r="L258" s="256"/>
      <c r="M258" s="257"/>
      <c r="N258" s="258"/>
      <c r="O258" s="258"/>
      <c r="P258" s="258"/>
      <c r="Q258" s="258"/>
      <c r="R258" s="258"/>
      <c r="S258" s="258"/>
      <c r="T258" s="259"/>
      <c r="AT258" s="260" t="s">
        <v>140</v>
      </c>
      <c r="AU258" s="260" t="s">
        <v>88</v>
      </c>
      <c r="AV258" s="14" t="s">
        <v>134</v>
      </c>
      <c r="AW258" s="14" t="s">
        <v>39</v>
      </c>
      <c r="AX258" s="14" t="s">
        <v>86</v>
      </c>
      <c r="AY258" s="260" t="s">
        <v>127</v>
      </c>
    </row>
    <row r="259" s="1" customFormat="1" ht="16.5" customHeight="1">
      <c r="B259" s="39"/>
      <c r="C259" s="212" t="s">
        <v>366</v>
      </c>
      <c r="D259" s="212" t="s">
        <v>129</v>
      </c>
      <c r="E259" s="213" t="s">
        <v>367</v>
      </c>
      <c r="F259" s="214" t="s">
        <v>368</v>
      </c>
      <c r="G259" s="215" t="s">
        <v>284</v>
      </c>
      <c r="H259" s="216">
        <v>200</v>
      </c>
      <c r="I259" s="217"/>
      <c r="J259" s="218">
        <f>ROUND(I259*H259,2)</f>
        <v>0</v>
      </c>
      <c r="K259" s="214" t="s">
        <v>147</v>
      </c>
      <c r="L259" s="44"/>
      <c r="M259" s="219" t="s">
        <v>32</v>
      </c>
      <c r="N259" s="220" t="s">
        <v>50</v>
      </c>
      <c r="O259" s="84"/>
      <c r="P259" s="221">
        <f>O259*H259</f>
        <v>0</v>
      </c>
      <c r="Q259" s="221">
        <v>0</v>
      </c>
      <c r="R259" s="221">
        <f>Q259*H259</f>
        <v>0</v>
      </c>
      <c r="S259" s="221">
        <v>0.001</v>
      </c>
      <c r="T259" s="222">
        <f>S259*H259</f>
        <v>0.20000000000000001</v>
      </c>
      <c r="AR259" s="223" t="s">
        <v>251</v>
      </c>
      <c r="AT259" s="223" t="s">
        <v>129</v>
      </c>
      <c r="AU259" s="223" t="s">
        <v>88</v>
      </c>
      <c r="AY259" s="17" t="s">
        <v>127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7" t="s">
        <v>86</v>
      </c>
      <c r="BK259" s="224">
        <f>ROUND(I259*H259,2)</f>
        <v>0</v>
      </c>
      <c r="BL259" s="17" t="s">
        <v>251</v>
      </c>
      <c r="BM259" s="223" t="s">
        <v>369</v>
      </c>
    </row>
    <row r="260" s="1" customFormat="1">
      <c r="B260" s="39"/>
      <c r="C260" s="40"/>
      <c r="D260" s="225" t="s">
        <v>136</v>
      </c>
      <c r="E260" s="40"/>
      <c r="F260" s="226" t="s">
        <v>370</v>
      </c>
      <c r="G260" s="40"/>
      <c r="H260" s="40"/>
      <c r="I260" s="136"/>
      <c r="J260" s="40"/>
      <c r="K260" s="40"/>
      <c r="L260" s="44"/>
      <c r="M260" s="227"/>
      <c r="N260" s="84"/>
      <c r="O260" s="84"/>
      <c r="P260" s="84"/>
      <c r="Q260" s="84"/>
      <c r="R260" s="84"/>
      <c r="S260" s="84"/>
      <c r="T260" s="85"/>
      <c r="AT260" s="17" t="s">
        <v>136</v>
      </c>
      <c r="AU260" s="17" t="s">
        <v>88</v>
      </c>
    </row>
    <row r="261" s="1" customFormat="1">
      <c r="B261" s="39"/>
      <c r="C261" s="40"/>
      <c r="D261" s="225" t="s">
        <v>138</v>
      </c>
      <c r="E261" s="40"/>
      <c r="F261" s="228" t="s">
        <v>371</v>
      </c>
      <c r="G261" s="40"/>
      <c r="H261" s="40"/>
      <c r="I261" s="136"/>
      <c r="J261" s="40"/>
      <c r="K261" s="40"/>
      <c r="L261" s="44"/>
      <c r="M261" s="227"/>
      <c r="N261" s="84"/>
      <c r="O261" s="84"/>
      <c r="P261" s="84"/>
      <c r="Q261" s="84"/>
      <c r="R261" s="84"/>
      <c r="S261" s="84"/>
      <c r="T261" s="85"/>
      <c r="AT261" s="17" t="s">
        <v>138</v>
      </c>
      <c r="AU261" s="17" t="s">
        <v>88</v>
      </c>
    </row>
    <row r="262" s="12" customFormat="1">
      <c r="B262" s="229"/>
      <c r="C262" s="230"/>
      <c r="D262" s="225" t="s">
        <v>140</v>
      </c>
      <c r="E262" s="231" t="s">
        <v>32</v>
      </c>
      <c r="F262" s="232" t="s">
        <v>372</v>
      </c>
      <c r="G262" s="230"/>
      <c r="H262" s="231" t="s">
        <v>32</v>
      </c>
      <c r="I262" s="233"/>
      <c r="J262" s="230"/>
      <c r="K262" s="230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140</v>
      </c>
      <c r="AU262" s="238" t="s">
        <v>88</v>
      </c>
      <c r="AV262" s="12" t="s">
        <v>86</v>
      </c>
      <c r="AW262" s="12" t="s">
        <v>39</v>
      </c>
      <c r="AX262" s="12" t="s">
        <v>41</v>
      </c>
      <c r="AY262" s="238" t="s">
        <v>127</v>
      </c>
    </row>
    <row r="263" s="13" customFormat="1">
      <c r="B263" s="239"/>
      <c r="C263" s="240"/>
      <c r="D263" s="225" t="s">
        <v>140</v>
      </c>
      <c r="E263" s="241" t="s">
        <v>32</v>
      </c>
      <c r="F263" s="242" t="s">
        <v>373</v>
      </c>
      <c r="G263" s="240"/>
      <c r="H263" s="243">
        <v>100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AT263" s="249" t="s">
        <v>140</v>
      </c>
      <c r="AU263" s="249" t="s">
        <v>88</v>
      </c>
      <c r="AV263" s="13" t="s">
        <v>88</v>
      </c>
      <c r="AW263" s="13" t="s">
        <v>39</v>
      </c>
      <c r="AX263" s="13" t="s">
        <v>41</v>
      </c>
      <c r="AY263" s="249" t="s">
        <v>127</v>
      </c>
    </row>
    <row r="264" s="12" customFormat="1">
      <c r="B264" s="229"/>
      <c r="C264" s="230"/>
      <c r="D264" s="225" t="s">
        <v>140</v>
      </c>
      <c r="E264" s="231" t="s">
        <v>32</v>
      </c>
      <c r="F264" s="232" t="s">
        <v>374</v>
      </c>
      <c r="G264" s="230"/>
      <c r="H264" s="231" t="s">
        <v>32</v>
      </c>
      <c r="I264" s="233"/>
      <c r="J264" s="230"/>
      <c r="K264" s="230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140</v>
      </c>
      <c r="AU264" s="238" t="s">
        <v>88</v>
      </c>
      <c r="AV264" s="12" t="s">
        <v>86</v>
      </c>
      <c r="AW264" s="12" t="s">
        <v>39</v>
      </c>
      <c r="AX264" s="12" t="s">
        <v>41</v>
      </c>
      <c r="AY264" s="238" t="s">
        <v>127</v>
      </c>
    </row>
    <row r="265" s="13" customFormat="1">
      <c r="B265" s="239"/>
      <c r="C265" s="240"/>
      <c r="D265" s="225" t="s">
        <v>140</v>
      </c>
      <c r="E265" s="241" t="s">
        <v>32</v>
      </c>
      <c r="F265" s="242" t="s">
        <v>373</v>
      </c>
      <c r="G265" s="240"/>
      <c r="H265" s="243">
        <v>100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AT265" s="249" t="s">
        <v>140</v>
      </c>
      <c r="AU265" s="249" t="s">
        <v>88</v>
      </c>
      <c r="AV265" s="13" t="s">
        <v>88</v>
      </c>
      <c r="AW265" s="13" t="s">
        <v>39</v>
      </c>
      <c r="AX265" s="13" t="s">
        <v>41</v>
      </c>
      <c r="AY265" s="249" t="s">
        <v>127</v>
      </c>
    </row>
    <row r="266" s="14" customFormat="1">
      <c r="B266" s="250"/>
      <c r="C266" s="251"/>
      <c r="D266" s="225" t="s">
        <v>140</v>
      </c>
      <c r="E266" s="252" t="s">
        <v>32</v>
      </c>
      <c r="F266" s="253" t="s">
        <v>143</v>
      </c>
      <c r="G266" s="251"/>
      <c r="H266" s="254">
        <v>200</v>
      </c>
      <c r="I266" s="255"/>
      <c r="J266" s="251"/>
      <c r="K266" s="251"/>
      <c r="L266" s="256"/>
      <c r="M266" s="271"/>
      <c r="N266" s="272"/>
      <c r="O266" s="272"/>
      <c r="P266" s="272"/>
      <c r="Q266" s="272"/>
      <c r="R266" s="272"/>
      <c r="S266" s="272"/>
      <c r="T266" s="273"/>
      <c r="AT266" s="260" t="s">
        <v>140</v>
      </c>
      <c r="AU266" s="260" t="s">
        <v>88</v>
      </c>
      <c r="AV266" s="14" t="s">
        <v>134</v>
      </c>
      <c r="AW266" s="14" t="s">
        <v>39</v>
      </c>
      <c r="AX266" s="14" t="s">
        <v>86</v>
      </c>
      <c r="AY266" s="260" t="s">
        <v>127</v>
      </c>
    </row>
    <row r="267" s="1" customFormat="1" ht="6.96" customHeight="1">
      <c r="B267" s="59"/>
      <c r="C267" s="60"/>
      <c r="D267" s="60"/>
      <c r="E267" s="60"/>
      <c r="F267" s="60"/>
      <c r="G267" s="60"/>
      <c r="H267" s="60"/>
      <c r="I267" s="162"/>
      <c r="J267" s="60"/>
      <c r="K267" s="60"/>
      <c r="L267" s="44"/>
    </row>
  </sheetData>
  <sheetProtection sheet="1" autoFilter="0" formatColumns="0" formatRows="0" objects="1" scenarios="1" spinCount="100000" saltValue="siqCHnpNtLMn/jHGEfry7r1ntZdSE/IKD1J5zTVByhIjWgWYlzPN0OqMU63hsvts/a25RrFfvMcnoMYuO/3SfA==" hashValue="9z2OAUl34fBdRf0AGB41YNVyMIxe7Cc2xuHW33TSLFx/oFN0EDBaSW5N+FxkrjZxfrRDWMMHmWP+V4CRwJVN7w==" algorithmName="SHA-512" password="CC35"/>
  <autoFilter ref="C87:K266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28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91</v>
      </c>
    </row>
    <row r="3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88</v>
      </c>
    </row>
    <row r="4" ht="24.96" customHeight="1">
      <c r="B4" s="20"/>
      <c r="D4" s="132" t="s">
        <v>96</v>
      </c>
      <c r="L4" s="20"/>
      <c r="M4" s="133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4" t="s">
        <v>16</v>
      </c>
      <c r="L6" s="20"/>
    </row>
    <row r="7" ht="16.5" customHeight="1">
      <c r="B7" s="20"/>
      <c r="E7" s="135" t="str">
        <f>'Rekapitulace stavby'!K6</f>
        <v>Areál TJ Lokomotiva-Etapa II-Demolice tribuny</v>
      </c>
      <c r="F7" s="134"/>
      <c r="G7" s="134"/>
      <c r="H7" s="134"/>
      <c r="L7" s="20"/>
    </row>
    <row r="8" s="1" customFormat="1" ht="12" customHeight="1">
      <c r="B8" s="44"/>
      <c r="D8" s="134" t="s">
        <v>97</v>
      </c>
      <c r="I8" s="136"/>
      <c r="L8" s="44"/>
    </row>
    <row r="9" s="1" customFormat="1" ht="36.96" customHeight="1">
      <c r="B9" s="44"/>
      <c r="E9" s="137" t="s">
        <v>375</v>
      </c>
      <c r="F9" s="1"/>
      <c r="G9" s="1"/>
      <c r="H9" s="1"/>
      <c r="I9" s="136"/>
      <c r="L9" s="44"/>
    </row>
    <row r="10" s="1" customFormat="1">
      <c r="B10" s="44"/>
      <c r="I10" s="136"/>
      <c r="L10" s="44"/>
    </row>
    <row r="11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32</v>
      </c>
      <c r="L11" s="44"/>
    </row>
    <row r="12" s="1" customFormat="1" ht="12" customHeight="1">
      <c r="B12" s="44"/>
      <c r="D12" s="134" t="s">
        <v>22</v>
      </c>
      <c r="F12" s="138" t="s">
        <v>23</v>
      </c>
      <c r="I12" s="139" t="s">
        <v>24</v>
      </c>
      <c r="J12" s="140" t="str">
        <f>'Rekapitulace stavby'!AN8</f>
        <v>22. 3. 2018</v>
      </c>
      <c r="L12" s="44"/>
    </row>
    <row r="13" s="1" customFormat="1" ht="10.8" customHeight="1">
      <c r="B13" s="44"/>
      <c r="I13" s="136"/>
      <c r="L13" s="44"/>
    </row>
    <row r="14" s="1" customFormat="1" ht="12" customHeight="1">
      <c r="B14" s="44"/>
      <c r="D14" s="134" t="s">
        <v>30</v>
      </c>
      <c r="I14" s="139" t="s">
        <v>31</v>
      </c>
      <c r="J14" s="138" t="s">
        <v>32</v>
      </c>
      <c r="L14" s="44"/>
    </row>
    <row r="15" s="1" customFormat="1" ht="18" customHeight="1">
      <c r="B15" s="44"/>
      <c r="E15" s="138" t="s">
        <v>33</v>
      </c>
      <c r="I15" s="139" t="s">
        <v>34</v>
      </c>
      <c r="J15" s="138" t="s">
        <v>32</v>
      </c>
      <c r="L15" s="44"/>
    </row>
    <row r="16" s="1" customFormat="1" ht="6.96" customHeight="1">
      <c r="B16" s="44"/>
      <c r="I16" s="136"/>
      <c r="L16" s="44"/>
    </row>
    <row r="17" s="1" customFormat="1" ht="12" customHeight="1">
      <c r="B17" s="44"/>
      <c r="D17" s="134" t="s">
        <v>35</v>
      </c>
      <c r="I17" s="139" t="s">
        <v>31</v>
      </c>
      <c r="J17" s="33" t="str">
        <f>'Rekapitulace stavby'!AN13</f>
        <v>Vyplň údaj</v>
      </c>
      <c r="L17" s="44"/>
    </row>
    <row r="18" s="1" customFormat="1" ht="18" customHeight="1">
      <c r="B18" s="44"/>
      <c r="E18" s="33" t="str">
        <f>'Rekapitulace stavby'!E14</f>
        <v>Vyplň údaj</v>
      </c>
      <c r="F18" s="138"/>
      <c r="G18" s="138"/>
      <c r="H18" s="138"/>
      <c r="I18" s="139" t="s">
        <v>34</v>
      </c>
      <c r="J18" s="33" t="str">
        <f>'Rekapitulace stavby'!AN14</f>
        <v>Vyplň údaj</v>
      </c>
      <c r="L18" s="44"/>
    </row>
    <row r="19" s="1" customFormat="1" ht="6.96" customHeight="1">
      <c r="B19" s="44"/>
      <c r="I19" s="136"/>
      <c r="L19" s="44"/>
    </row>
    <row r="20" s="1" customFormat="1" ht="12" customHeight="1">
      <c r="B20" s="44"/>
      <c r="D20" s="134" t="s">
        <v>37</v>
      </c>
      <c r="I20" s="139" t="s">
        <v>31</v>
      </c>
      <c r="J20" s="138" t="s">
        <v>32</v>
      </c>
      <c r="L20" s="44"/>
    </row>
    <row r="21" s="1" customFormat="1" ht="18" customHeight="1">
      <c r="B21" s="44"/>
      <c r="E21" s="138" t="s">
        <v>38</v>
      </c>
      <c r="I21" s="139" t="s">
        <v>34</v>
      </c>
      <c r="J21" s="138" t="s">
        <v>32</v>
      </c>
      <c r="L21" s="44"/>
    </row>
    <row r="22" s="1" customFormat="1" ht="6.96" customHeight="1">
      <c r="B22" s="44"/>
      <c r="I22" s="136"/>
      <c r="L22" s="44"/>
    </row>
    <row r="23" s="1" customFormat="1" ht="12" customHeight="1">
      <c r="B23" s="44"/>
      <c r="D23" s="134" t="s">
        <v>40</v>
      </c>
      <c r="I23" s="139" t="s">
        <v>31</v>
      </c>
      <c r="J23" s="138" t="str">
        <f>IF('Rekapitulace stavby'!AN19="","",'Rekapitulace stavby'!AN19)</f>
        <v/>
      </c>
      <c r="L23" s="44"/>
    </row>
    <row r="24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34</v>
      </c>
      <c r="J24" s="138" t="str">
        <f>IF('Rekapitulace stavby'!AN20="","",'Rekapitulace stavby'!AN20)</f>
        <v/>
      </c>
      <c r="L24" s="44"/>
    </row>
    <row r="25" s="1" customFormat="1" ht="6.96" customHeight="1">
      <c r="B25" s="44"/>
      <c r="I25" s="136"/>
      <c r="L25" s="44"/>
    </row>
    <row r="26" s="1" customFormat="1" ht="12" customHeight="1">
      <c r="B26" s="44"/>
      <c r="D26" s="134" t="s">
        <v>43</v>
      </c>
      <c r="I26" s="136"/>
      <c r="L26" s="44"/>
    </row>
    <row r="27" s="7" customFormat="1" ht="51" customHeight="1">
      <c r="B27" s="141"/>
      <c r="E27" s="142" t="s">
        <v>44</v>
      </c>
      <c r="F27" s="142"/>
      <c r="G27" s="142"/>
      <c r="H27" s="142"/>
      <c r="I27" s="143"/>
      <c r="L27" s="141"/>
    </row>
    <row r="28" s="1" customFormat="1" ht="6.96" customHeight="1">
      <c r="B28" s="44"/>
      <c r="I28" s="136"/>
      <c r="L28" s="44"/>
    </row>
    <row r="29" s="1" customFormat="1" ht="6.96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="1" customFormat="1" ht="25.44" customHeight="1">
      <c r="B30" s="44"/>
      <c r="D30" s="145" t="s">
        <v>45</v>
      </c>
      <c r="I30" s="136"/>
      <c r="J30" s="146">
        <f>ROUND(J83, 2)</f>
        <v>0</v>
      </c>
      <c r="L30" s="44"/>
    </row>
    <row r="31" s="1" customFormat="1" ht="6.96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="1" customFormat="1" ht="14.4" customHeight="1">
      <c r="B32" s="44"/>
      <c r="F32" s="147" t="s">
        <v>47</v>
      </c>
      <c r="I32" s="148" t="s">
        <v>46</v>
      </c>
      <c r="J32" s="147" t="s">
        <v>48</v>
      </c>
      <c r="L32" s="44"/>
    </row>
    <row r="33" s="1" customFormat="1" ht="14.4" customHeight="1">
      <c r="B33" s="44"/>
      <c r="D33" s="149" t="s">
        <v>49</v>
      </c>
      <c r="E33" s="134" t="s">
        <v>50</v>
      </c>
      <c r="F33" s="150">
        <f>ROUND((SUM(BE83:BE140)),  2)</f>
        <v>0</v>
      </c>
      <c r="I33" s="151">
        <v>0.20999999999999999</v>
      </c>
      <c r="J33" s="150">
        <f>ROUND(((SUM(BE83:BE140))*I33),  2)</f>
        <v>0</v>
      </c>
      <c r="L33" s="44"/>
    </row>
    <row r="34" s="1" customFormat="1" ht="14.4" customHeight="1">
      <c r="B34" s="44"/>
      <c r="E34" s="134" t="s">
        <v>51</v>
      </c>
      <c r="F34" s="150">
        <f>ROUND((SUM(BF83:BF140)),  2)</f>
        <v>0</v>
      </c>
      <c r="I34" s="151">
        <v>0.14999999999999999</v>
      </c>
      <c r="J34" s="150">
        <f>ROUND(((SUM(BF83:BF140))*I34),  2)</f>
        <v>0</v>
      </c>
      <c r="L34" s="44"/>
    </row>
    <row r="35" hidden="1" s="1" customFormat="1" ht="14.4" customHeight="1">
      <c r="B35" s="44"/>
      <c r="E35" s="134" t="s">
        <v>52</v>
      </c>
      <c r="F35" s="150">
        <f>ROUND((SUM(BG83:BG140)),  2)</f>
        <v>0</v>
      </c>
      <c r="I35" s="151">
        <v>0.20999999999999999</v>
      </c>
      <c r="J35" s="150">
        <f>0</f>
        <v>0</v>
      </c>
      <c r="L35" s="44"/>
    </row>
    <row r="36" hidden="1" s="1" customFormat="1" ht="14.4" customHeight="1">
      <c r="B36" s="44"/>
      <c r="E36" s="134" t="s">
        <v>53</v>
      </c>
      <c r="F36" s="150">
        <f>ROUND((SUM(BH83:BH140)),  2)</f>
        <v>0</v>
      </c>
      <c r="I36" s="151">
        <v>0.14999999999999999</v>
      </c>
      <c r="J36" s="150">
        <f>0</f>
        <v>0</v>
      </c>
      <c r="L36" s="44"/>
    </row>
    <row r="37" hidden="1" s="1" customFormat="1" ht="14.4" customHeight="1">
      <c r="B37" s="44"/>
      <c r="E37" s="134" t="s">
        <v>54</v>
      </c>
      <c r="F37" s="150">
        <f>ROUND((SUM(BI83:BI140)),  2)</f>
        <v>0</v>
      </c>
      <c r="I37" s="151">
        <v>0</v>
      </c>
      <c r="J37" s="150">
        <f>0</f>
        <v>0</v>
      </c>
      <c r="L37" s="44"/>
    </row>
    <row r="38" s="1" customFormat="1" ht="6.96" customHeight="1">
      <c r="B38" s="44"/>
      <c r="I38" s="136"/>
      <c r="L38" s="44"/>
    </row>
    <row r="39" s="1" customFormat="1" ht="25.44" customHeight="1">
      <c r="B39" s="44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7"/>
      <c r="J39" s="158">
        <f>SUM(J30:J37)</f>
        <v>0</v>
      </c>
      <c r="K39" s="159"/>
      <c r="L39" s="44"/>
    </row>
    <row r="40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="1" customFormat="1" ht="6.96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="1" customFormat="1" ht="24.96" customHeight="1">
      <c r="B45" s="39"/>
      <c r="C45" s="23" t="s">
        <v>99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="1" customFormat="1" ht="12" customHeight="1"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="1" customFormat="1" ht="16.5" customHeight="1">
      <c r="B48" s="39"/>
      <c r="C48" s="40"/>
      <c r="D48" s="40"/>
      <c r="E48" s="166" t="str">
        <f>E7</f>
        <v>Areál TJ Lokomotiva-Etapa II-Demolice tribuny</v>
      </c>
      <c r="F48" s="32"/>
      <c r="G48" s="32"/>
      <c r="H48" s="32"/>
      <c r="I48" s="136"/>
      <c r="J48" s="40"/>
      <c r="K48" s="40"/>
      <c r="L48" s="44"/>
    </row>
    <row r="49" s="1" customFormat="1" ht="12" customHeight="1">
      <c r="B49" s="39"/>
      <c r="C49" s="32" t="s">
        <v>97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="1" customFormat="1" ht="16.5" customHeight="1">
      <c r="B50" s="39"/>
      <c r="C50" s="40"/>
      <c r="D50" s="40"/>
      <c r="E50" s="69" t="str">
        <f>E9</f>
        <v>02 - Demolice zděné vestavby</v>
      </c>
      <c r="F50" s="40"/>
      <c r="G50" s="40"/>
      <c r="H50" s="40"/>
      <c r="I50" s="136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="1" customFormat="1" ht="12" customHeight="1">
      <c r="B52" s="39"/>
      <c r="C52" s="32" t="s">
        <v>22</v>
      </c>
      <c r="D52" s="40"/>
      <c r="E52" s="40"/>
      <c r="F52" s="27" t="str">
        <f>F12</f>
        <v>Cheb, areál TJ</v>
      </c>
      <c r="G52" s="40"/>
      <c r="H52" s="40"/>
      <c r="I52" s="139" t="s">
        <v>24</v>
      </c>
      <c r="J52" s="72" t="str">
        <f>IF(J12="","",J12)</f>
        <v>22. 3. 2018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="1" customFormat="1" ht="43.05" customHeight="1">
      <c r="B54" s="39"/>
      <c r="C54" s="32" t="s">
        <v>30</v>
      </c>
      <c r="D54" s="40"/>
      <c r="E54" s="40"/>
      <c r="F54" s="27" t="str">
        <f>E15</f>
        <v>Město Cheb, Nám.Krále Jiřího z Poděbrad1/14, Cheb</v>
      </c>
      <c r="G54" s="40"/>
      <c r="H54" s="40"/>
      <c r="I54" s="139" t="s">
        <v>37</v>
      </c>
      <c r="J54" s="37" t="str">
        <f>E21</f>
        <v>Staving Ateliér-Ing. J. Šedivec, M. Mudrová Dipl.T</v>
      </c>
      <c r="K54" s="40"/>
      <c r="L54" s="44"/>
    </row>
    <row r="55" s="1" customFormat="1" ht="15.15" customHeight="1">
      <c r="B55" s="39"/>
      <c r="C55" s="32" t="s">
        <v>35</v>
      </c>
      <c r="D55" s="40"/>
      <c r="E55" s="40"/>
      <c r="F55" s="27" t="str">
        <f>IF(E18="","",E18)</f>
        <v>Vyplň údaj</v>
      </c>
      <c r="G55" s="40"/>
      <c r="H55" s="40"/>
      <c r="I55" s="139" t="s">
        <v>40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="1" customFormat="1" ht="29.28" customHeight="1">
      <c r="B57" s="39"/>
      <c r="C57" s="167" t="s">
        <v>100</v>
      </c>
      <c r="D57" s="168"/>
      <c r="E57" s="168"/>
      <c r="F57" s="168"/>
      <c r="G57" s="168"/>
      <c r="H57" s="168"/>
      <c r="I57" s="169"/>
      <c r="J57" s="170" t="s">
        <v>101</v>
      </c>
      <c r="K57" s="168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="1" customFormat="1" ht="22.8" customHeight="1">
      <c r="B59" s="39"/>
      <c r="C59" s="171" t="s">
        <v>77</v>
      </c>
      <c r="D59" s="40"/>
      <c r="E59" s="40"/>
      <c r="F59" s="40"/>
      <c r="G59" s="40"/>
      <c r="H59" s="40"/>
      <c r="I59" s="136"/>
      <c r="J59" s="102">
        <f>J83</f>
        <v>0</v>
      </c>
      <c r="K59" s="40"/>
      <c r="L59" s="44"/>
      <c r="AU59" s="17" t="s">
        <v>102</v>
      </c>
    </row>
    <row r="60" s="8" customFormat="1" ht="24.96" customHeight="1">
      <c r="B60" s="172"/>
      <c r="C60" s="173"/>
      <c r="D60" s="174" t="s">
        <v>103</v>
      </c>
      <c r="E60" s="175"/>
      <c r="F60" s="175"/>
      <c r="G60" s="175"/>
      <c r="H60" s="175"/>
      <c r="I60" s="176"/>
      <c r="J60" s="177">
        <f>J84</f>
        <v>0</v>
      </c>
      <c r="K60" s="173"/>
      <c r="L60" s="178"/>
    </row>
    <row r="61" s="9" customFormat="1" ht="19.92" customHeight="1">
      <c r="B61" s="179"/>
      <c r="C61" s="180"/>
      <c r="D61" s="181" t="s">
        <v>104</v>
      </c>
      <c r="E61" s="182"/>
      <c r="F61" s="182"/>
      <c r="G61" s="182"/>
      <c r="H61" s="182"/>
      <c r="I61" s="183"/>
      <c r="J61" s="184">
        <f>J85</f>
        <v>0</v>
      </c>
      <c r="K61" s="180"/>
      <c r="L61" s="185"/>
    </row>
    <row r="62" s="9" customFormat="1" ht="19.92" customHeight="1">
      <c r="B62" s="179"/>
      <c r="C62" s="180"/>
      <c r="D62" s="181" t="s">
        <v>105</v>
      </c>
      <c r="E62" s="182"/>
      <c r="F62" s="182"/>
      <c r="G62" s="182"/>
      <c r="H62" s="182"/>
      <c r="I62" s="183"/>
      <c r="J62" s="184">
        <f>J91</f>
        <v>0</v>
      </c>
      <c r="K62" s="180"/>
      <c r="L62" s="185"/>
    </row>
    <row r="63" s="9" customFormat="1" ht="19.92" customHeight="1">
      <c r="B63" s="179"/>
      <c r="C63" s="180"/>
      <c r="D63" s="181" t="s">
        <v>106</v>
      </c>
      <c r="E63" s="182"/>
      <c r="F63" s="182"/>
      <c r="G63" s="182"/>
      <c r="H63" s="182"/>
      <c r="I63" s="183"/>
      <c r="J63" s="184">
        <f>J113</f>
        <v>0</v>
      </c>
      <c r="K63" s="180"/>
      <c r="L63" s="185"/>
    </row>
    <row r="64" s="1" customFormat="1" ht="21.84" customHeight="1">
      <c r="B64" s="39"/>
      <c r="C64" s="40"/>
      <c r="D64" s="40"/>
      <c r="E64" s="40"/>
      <c r="F64" s="40"/>
      <c r="G64" s="40"/>
      <c r="H64" s="40"/>
      <c r="I64" s="136"/>
      <c r="J64" s="40"/>
      <c r="K64" s="40"/>
      <c r="L64" s="44"/>
    </row>
    <row r="65" s="1" customFormat="1" ht="6.96" customHeight="1">
      <c r="B65" s="59"/>
      <c r="C65" s="60"/>
      <c r="D65" s="60"/>
      <c r="E65" s="60"/>
      <c r="F65" s="60"/>
      <c r="G65" s="60"/>
      <c r="H65" s="60"/>
      <c r="I65" s="162"/>
      <c r="J65" s="60"/>
      <c r="K65" s="60"/>
      <c r="L65" s="44"/>
    </row>
    <row r="69" s="1" customFormat="1" ht="6.96" customHeight="1">
      <c r="B69" s="61"/>
      <c r="C69" s="62"/>
      <c r="D69" s="62"/>
      <c r="E69" s="62"/>
      <c r="F69" s="62"/>
      <c r="G69" s="62"/>
      <c r="H69" s="62"/>
      <c r="I69" s="165"/>
      <c r="J69" s="62"/>
      <c r="K69" s="62"/>
      <c r="L69" s="44"/>
    </row>
    <row r="70" s="1" customFormat="1" ht="24.96" customHeight="1">
      <c r="B70" s="39"/>
      <c r="C70" s="23" t="s">
        <v>112</v>
      </c>
      <c r="D70" s="40"/>
      <c r="E70" s="40"/>
      <c r="F70" s="40"/>
      <c r="G70" s="40"/>
      <c r="H70" s="40"/>
      <c r="I70" s="136"/>
      <c r="J70" s="40"/>
      <c r="K70" s="40"/>
      <c r="L70" s="44"/>
    </row>
    <row r="71" s="1" customFormat="1" ht="6.96" customHeight="1">
      <c r="B71" s="39"/>
      <c r="C71" s="40"/>
      <c r="D71" s="40"/>
      <c r="E71" s="40"/>
      <c r="F71" s="40"/>
      <c r="G71" s="40"/>
      <c r="H71" s="40"/>
      <c r="I71" s="136"/>
      <c r="J71" s="40"/>
      <c r="K71" s="40"/>
      <c r="L71" s="44"/>
    </row>
    <row r="72" s="1" customFormat="1" ht="12" customHeight="1">
      <c r="B72" s="39"/>
      <c r="C72" s="32" t="s">
        <v>16</v>
      </c>
      <c r="D72" s="40"/>
      <c r="E72" s="40"/>
      <c r="F72" s="40"/>
      <c r="G72" s="40"/>
      <c r="H72" s="40"/>
      <c r="I72" s="136"/>
      <c r="J72" s="40"/>
      <c r="K72" s="40"/>
      <c r="L72" s="44"/>
    </row>
    <row r="73" s="1" customFormat="1" ht="16.5" customHeight="1">
      <c r="B73" s="39"/>
      <c r="C73" s="40"/>
      <c r="D73" s="40"/>
      <c r="E73" s="166" t="str">
        <f>E7</f>
        <v>Areál TJ Lokomotiva-Etapa II-Demolice tribuny</v>
      </c>
      <c r="F73" s="32"/>
      <c r="G73" s="32"/>
      <c r="H73" s="32"/>
      <c r="I73" s="136"/>
      <c r="J73" s="40"/>
      <c r="K73" s="40"/>
      <c r="L73" s="44"/>
    </row>
    <row r="74" s="1" customFormat="1" ht="12" customHeight="1">
      <c r="B74" s="39"/>
      <c r="C74" s="32" t="s">
        <v>97</v>
      </c>
      <c r="D74" s="40"/>
      <c r="E74" s="40"/>
      <c r="F74" s="40"/>
      <c r="G74" s="40"/>
      <c r="H74" s="40"/>
      <c r="I74" s="136"/>
      <c r="J74" s="40"/>
      <c r="K74" s="40"/>
      <c r="L74" s="44"/>
    </row>
    <row r="75" s="1" customFormat="1" ht="16.5" customHeight="1">
      <c r="B75" s="39"/>
      <c r="C75" s="40"/>
      <c r="D75" s="40"/>
      <c r="E75" s="69" t="str">
        <f>E9</f>
        <v>02 - Demolice zděné vestavby</v>
      </c>
      <c r="F75" s="40"/>
      <c r="G75" s="40"/>
      <c r="H75" s="40"/>
      <c r="I75" s="136"/>
      <c r="J75" s="40"/>
      <c r="K75" s="40"/>
      <c r="L75" s="44"/>
    </row>
    <row r="76" s="1" customFormat="1" ht="6.96" customHeight="1">
      <c r="B76" s="39"/>
      <c r="C76" s="40"/>
      <c r="D76" s="40"/>
      <c r="E76" s="40"/>
      <c r="F76" s="40"/>
      <c r="G76" s="40"/>
      <c r="H76" s="40"/>
      <c r="I76" s="136"/>
      <c r="J76" s="40"/>
      <c r="K76" s="40"/>
      <c r="L76" s="44"/>
    </row>
    <row r="77" s="1" customFormat="1" ht="12" customHeight="1">
      <c r="B77" s="39"/>
      <c r="C77" s="32" t="s">
        <v>22</v>
      </c>
      <c r="D77" s="40"/>
      <c r="E77" s="40"/>
      <c r="F77" s="27" t="str">
        <f>F12</f>
        <v>Cheb, areál TJ</v>
      </c>
      <c r="G77" s="40"/>
      <c r="H77" s="40"/>
      <c r="I77" s="139" t="s">
        <v>24</v>
      </c>
      <c r="J77" s="72" t="str">
        <f>IF(J12="","",J12)</f>
        <v>22. 3. 2018</v>
      </c>
      <c r="K77" s="40"/>
      <c r="L77" s="44"/>
    </row>
    <row r="78" s="1" customFormat="1" ht="6.96" customHeight="1">
      <c r="B78" s="39"/>
      <c r="C78" s="40"/>
      <c r="D78" s="40"/>
      <c r="E78" s="40"/>
      <c r="F78" s="40"/>
      <c r="G78" s="40"/>
      <c r="H78" s="40"/>
      <c r="I78" s="136"/>
      <c r="J78" s="40"/>
      <c r="K78" s="40"/>
      <c r="L78" s="44"/>
    </row>
    <row r="79" s="1" customFormat="1" ht="43.05" customHeight="1">
      <c r="B79" s="39"/>
      <c r="C79" s="32" t="s">
        <v>30</v>
      </c>
      <c r="D79" s="40"/>
      <c r="E79" s="40"/>
      <c r="F79" s="27" t="str">
        <f>E15</f>
        <v>Město Cheb, Nám.Krále Jiřího z Poděbrad1/14, Cheb</v>
      </c>
      <c r="G79" s="40"/>
      <c r="H79" s="40"/>
      <c r="I79" s="139" t="s">
        <v>37</v>
      </c>
      <c r="J79" s="37" t="str">
        <f>E21</f>
        <v>Staving Ateliér-Ing. J. Šedivec, M. Mudrová Dipl.T</v>
      </c>
      <c r="K79" s="40"/>
      <c r="L79" s="44"/>
    </row>
    <row r="80" s="1" customFormat="1" ht="15.15" customHeight="1">
      <c r="B80" s="39"/>
      <c r="C80" s="32" t="s">
        <v>35</v>
      </c>
      <c r="D80" s="40"/>
      <c r="E80" s="40"/>
      <c r="F80" s="27" t="str">
        <f>IF(E18="","",E18)</f>
        <v>Vyplň údaj</v>
      </c>
      <c r="G80" s="40"/>
      <c r="H80" s="40"/>
      <c r="I80" s="139" t="s">
        <v>40</v>
      </c>
      <c r="J80" s="37" t="str">
        <f>E24</f>
        <v xml:space="preserve"> </v>
      </c>
      <c r="K80" s="40"/>
      <c r="L80" s="44"/>
    </row>
    <row r="81" s="1" customFormat="1" ht="10.32" customHeight="1">
      <c r="B81" s="39"/>
      <c r="C81" s="40"/>
      <c r="D81" s="40"/>
      <c r="E81" s="40"/>
      <c r="F81" s="40"/>
      <c r="G81" s="40"/>
      <c r="H81" s="40"/>
      <c r="I81" s="136"/>
      <c r="J81" s="40"/>
      <c r="K81" s="40"/>
      <c r="L81" s="44"/>
    </row>
    <row r="82" s="10" customFormat="1" ht="29.28" customHeight="1">
      <c r="B82" s="186"/>
      <c r="C82" s="187" t="s">
        <v>113</v>
      </c>
      <c r="D82" s="188" t="s">
        <v>64</v>
      </c>
      <c r="E82" s="188" t="s">
        <v>60</v>
      </c>
      <c r="F82" s="188" t="s">
        <v>61</v>
      </c>
      <c r="G82" s="188" t="s">
        <v>114</v>
      </c>
      <c r="H82" s="188" t="s">
        <v>115</v>
      </c>
      <c r="I82" s="189" t="s">
        <v>116</v>
      </c>
      <c r="J82" s="188" t="s">
        <v>101</v>
      </c>
      <c r="K82" s="190" t="s">
        <v>117</v>
      </c>
      <c r="L82" s="191"/>
      <c r="M82" s="92" t="s">
        <v>32</v>
      </c>
      <c r="N82" s="93" t="s">
        <v>49</v>
      </c>
      <c r="O82" s="93" t="s">
        <v>118</v>
      </c>
      <c r="P82" s="93" t="s">
        <v>119</v>
      </c>
      <c r="Q82" s="93" t="s">
        <v>120</v>
      </c>
      <c r="R82" s="93" t="s">
        <v>121</v>
      </c>
      <c r="S82" s="93" t="s">
        <v>122</v>
      </c>
      <c r="T82" s="94" t="s">
        <v>123</v>
      </c>
    </row>
    <row r="83" s="1" customFormat="1" ht="22.8" customHeight="1">
      <c r="B83" s="39"/>
      <c r="C83" s="99" t="s">
        <v>124</v>
      </c>
      <c r="D83" s="40"/>
      <c r="E83" s="40"/>
      <c r="F83" s="40"/>
      <c r="G83" s="40"/>
      <c r="H83" s="40"/>
      <c r="I83" s="136"/>
      <c r="J83" s="192">
        <f>BK83</f>
        <v>0</v>
      </c>
      <c r="K83" s="40"/>
      <c r="L83" s="44"/>
      <c r="M83" s="95"/>
      <c r="N83" s="96"/>
      <c r="O83" s="96"/>
      <c r="P83" s="193">
        <f>P84</f>
        <v>0</v>
      </c>
      <c r="Q83" s="96"/>
      <c r="R83" s="193">
        <f>R84</f>
        <v>0.00018000000000000001</v>
      </c>
      <c r="S83" s="96"/>
      <c r="T83" s="194">
        <f>T84</f>
        <v>1855.685485</v>
      </c>
      <c r="AT83" s="17" t="s">
        <v>78</v>
      </c>
      <c r="AU83" s="17" t="s">
        <v>102</v>
      </c>
      <c r="BK83" s="195">
        <f>BK84</f>
        <v>0</v>
      </c>
    </row>
    <row r="84" s="11" customFormat="1" ht="25.92" customHeight="1">
      <c r="B84" s="196"/>
      <c r="C84" s="197"/>
      <c r="D84" s="198" t="s">
        <v>78</v>
      </c>
      <c r="E84" s="199" t="s">
        <v>125</v>
      </c>
      <c r="F84" s="199" t="s">
        <v>126</v>
      </c>
      <c r="G84" s="197"/>
      <c r="H84" s="197"/>
      <c r="I84" s="200"/>
      <c r="J84" s="201">
        <f>BK84</f>
        <v>0</v>
      </c>
      <c r="K84" s="197"/>
      <c r="L84" s="202"/>
      <c r="M84" s="203"/>
      <c r="N84" s="204"/>
      <c r="O84" s="204"/>
      <c r="P84" s="205">
        <f>P85+P91+P113</f>
        <v>0</v>
      </c>
      <c r="Q84" s="204"/>
      <c r="R84" s="205">
        <f>R85+R91+R113</f>
        <v>0.00018000000000000001</v>
      </c>
      <c r="S84" s="204"/>
      <c r="T84" s="206">
        <f>T85+T91+T113</f>
        <v>1855.685485</v>
      </c>
      <c r="AR84" s="207" t="s">
        <v>86</v>
      </c>
      <c r="AT84" s="208" t="s">
        <v>78</v>
      </c>
      <c r="AU84" s="208" t="s">
        <v>41</v>
      </c>
      <c r="AY84" s="207" t="s">
        <v>127</v>
      </c>
      <c r="BK84" s="209">
        <f>BK85+BK91+BK113</f>
        <v>0</v>
      </c>
    </row>
    <row r="85" s="11" customFormat="1" ht="22.8" customHeight="1">
      <c r="B85" s="196"/>
      <c r="C85" s="197"/>
      <c r="D85" s="198" t="s">
        <v>78</v>
      </c>
      <c r="E85" s="210" t="s">
        <v>86</v>
      </c>
      <c r="F85" s="210" t="s">
        <v>128</v>
      </c>
      <c r="G85" s="197"/>
      <c r="H85" s="197"/>
      <c r="I85" s="200"/>
      <c r="J85" s="211">
        <f>BK85</f>
        <v>0</v>
      </c>
      <c r="K85" s="197"/>
      <c r="L85" s="202"/>
      <c r="M85" s="203"/>
      <c r="N85" s="204"/>
      <c r="O85" s="204"/>
      <c r="P85" s="205">
        <f>SUM(P86:P90)</f>
        <v>0</v>
      </c>
      <c r="Q85" s="204"/>
      <c r="R85" s="205">
        <f>SUM(R86:R90)</f>
        <v>0</v>
      </c>
      <c r="S85" s="204"/>
      <c r="T85" s="206">
        <f>SUM(T86:T90)</f>
        <v>13.65</v>
      </c>
      <c r="AR85" s="207" t="s">
        <v>86</v>
      </c>
      <c r="AT85" s="208" t="s">
        <v>78</v>
      </c>
      <c r="AU85" s="208" t="s">
        <v>86</v>
      </c>
      <c r="AY85" s="207" t="s">
        <v>127</v>
      </c>
      <c r="BK85" s="209">
        <f>SUM(BK86:BK90)</f>
        <v>0</v>
      </c>
    </row>
    <row r="86" s="1" customFormat="1" ht="16.5" customHeight="1">
      <c r="B86" s="39"/>
      <c r="C86" s="212" t="s">
        <v>86</v>
      </c>
      <c r="D86" s="212" t="s">
        <v>129</v>
      </c>
      <c r="E86" s="213" t="s">
        <v>376</v>
      </c>
      <c r="F86" s="214" t="s">
        <v>377</v>
      </c>
      <c r="G86" s="215" t="s">
        <v>146</v>
      </c>
      <c r="H86" s="216">
        <v>42</v>
      </c>
      <c r="I86" s="217"/>
      <c r="J86" s="218">
        <f>ROUND(I86*H86,2)</f>
        <v>0</v>
      </c>
      <c r="K86" s="214" t="s">
        <v>133</v>
      </c>
      <c r="L86" s="44"/>
      <c r="M86" s="219" t="s">
        <v>32</v>
      </c>
      <c r="N86" s="220" t="s">
        <v>50</v>
      </c>
      <c r="O86" s="84"/>
      <c r="P86" s="221">
        <f>O86*H86</f>
        <v>0</v>
      </c>
      <c r="Q86" s="221">
        <v>0</v>
      </c>
      <c r="R86" s="221">
        <f>Q86*H86</f>
        <v>0</v>
      </c>
      <c r="S86" s="221">
        <v>0.32500000000000001</v>
      </c>
      <c r="T86" s="222">
        <f>S86*H86</f>
        <v>13.65</v>
      </c>
      <c r="AR86" s="223" t="s">
        <v>134</v>
      </c>
      <c r="AT86" s="223" t="s">
        <v>129</v>
      </c>
      <c r="AU86" s="223" t="s">
        <v>88</v>
      </c>
      <c r="AY86" s="17" t="s">
        <v>127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86</v>
      </c>
      <c r="BK86" s="224">
        <f>ROUND(I86*H86,2)</f>
        <v>0</v>
      </c>
      <c r="BL86" s="17" t="s">
        <v>134</v>
      </c>
      <c r="BM86" s="223" t="s">
        <v>378</v>
      </c>
    </row>
    <row r="87" s="1" customFormat="1">
      <c r="B87" s="39"/>
      <c r="C87" s="40"/>
      <c r="D87" s="225" t="s">
        <v>136</v>
      </c>
      <c r="E87" s="40"/>
      <c r="F87" s="226" t="s">
        <v>379</v>
      </c>
      <c r="G87" s="40"/>
      <c r="H87" s="40"/>
      <c r="I87" s="136"/>
      <c r="J87" s="40"/>
      <c r="K87" s="40"/>
      <c r="L87" s="44"/>
      <c r="M87" s="227"/>
      <c r="N87" s="84"/>
      <c r="O87" s="84"/>
      <c r="P87" s="84"/>
      <c r="Q87" s="84"/>
      <c r="R87" s="84"/>
      <c r="S87" s="84"/>
      <c r="T87" s="85"/>
      <c r="AT87" s="17" t="s">
        <v>136</v>
      </c>
      <c r="AU87" s="17" t="s">
        <v>88</v>
      </c>
    </row>
    <row r="88" s="1" customFormat="1">
      <c r="B88" s="39"/>
      <c r="C88" s="40"/>
      <c r="D88" s="225" t="s">
        <v>138</v>
      </c>
      <c r="E88" s="40"/>
      <c r="F88" s="228" t="s">
        <v>150</v>
      </c>
      <c r="G88" s="40"/>
      <c r="H88" s="40"/>
      <c r="I88" s="136"/>
      <c r="J88" s="40"/>
      <c r="K88" s="40"/>
      <c r="L88" s="44"/>
      <c r="M88" s="227"/>
      <c r="N88" s="84"/>
      <c r="O88" s="84"/>
      <c r="P88" s="84"/>
      <c r="Q88" s="84"/>
      <c r="R88" s="84"/>
      <c r="S88" s="84"/>
      <c r="T88" s="85"/>
      <c r="AT88" s="17" t="s">
        <v>138</v>
      </c>
      <c r="AU88" s="17" t="s">
        <v>88</v>
      </c>
    </row>
    <row r="89" s="13" customFormat="1">
      <c r="B89" s="239"/>
      <c r="C89" s="240"/>
      <c r="D89" s="225" t="s">
        <v>140</v>
      </c>
      <c r="E89" s="241" t="s">
        <v>32</v>
      </c>
      <c r="F89" s="242" t="s">
        <v>380</v>
      </c>
      <c r="G89" s="240"/>
      <c r="H89" s="243">
        <v>42</v>
      </c>
      <c r="I89" s="244"/>
      <c r="J89" s="240"/>
      <c r="K89" s="240"/>
      <c r="L89" s="245"/>
      <c r="M89" s="246"/>
      <c r="N89" s="247"/>
      <c r="O89" s="247"/>
      <c r="P89" s="247"/>
      <c r="Q89" s="247"/>
      <c r="R89" s="247"/>
      <c r="S89" s="247"/>
      <c r="T89" s="248"/>
      <c r="AT89" s="249" t="s">
        <v>140</v>
      </c>
      <c r="AU89" s="249" t="s">
        <v>88</v>
      </c>
      <c r="AV89" s="13" t="s">
        <v>88</v>
      </c>
      <c r="AW89" s="13" t="s">
        <v>39</v>
      </c>
      <c r="AX89" s="13" t="s">
        <v>41</v>
      </c>
      <c r="AY89" s="249" t="s">
        <v>127</v>
      </c>
    </row>
    <row r="90" s="14" customFormat="1">
      <c r="B90" s="250"/>
      <c r="C90" s="251"/>
      <c r="D90" s="225" t="s">
        <v>140</v>
      </c>
      <c r="E90" s="252" t="s">
        <v>32</v>
      </c>
      <c r="F90" s="253" t="s">
        <v>143</v>
      </c>
      <c r="G90" s="251"/>
      <c r="H90" s="254">
        <v>42</v>
      </c>
      <c r="I90" s="255"/>
      <c r="J90" s="251"/>
      <c r="K90" s="251"/>
      <c r="L90" s="256"/>
      <c r="M90" s="257"/>
      <c r="N90" s="258"/>
      <c r="O90" s="258"/>
      <c r="P90" s="258"/>
      <c r="Q90" s="258"/>
      <c r="R90" s="258"/>
      <c r="S90" s="258"/>
      <c r="T90" s="259"/>
      <c r="AT90" s="260" t="s">
        <v>140</v>
      </c>
      <c r="AU90" s="260" t="s">
        <v>88</v>
      </c>
      <c r="AV90" s="14" t="s">
        <v>134</v>
      </c>
      <c r="AW90" s="14" t="s">
        <v>39</v>
      </c>
      <c r="AX90" s="14" t="s">
        <v>86</v>
      </c>
      <c r="AY90" s="260" t="s">
        <v>127</v>
      </c>
    </row>
    <row r="91" s="11" customFormat="1" ht="22.8" customHeight="1">
      <c r="B91" s="196"/>
      <c r="C91" s="197"/>
      <c r="D91" s="198" t="s">
        <v>78</v>
      </c>
      <c r="E91" s="210" t="s">
        <v>142</v>
      </c>
      <c r="F91" s="210" t="s">
        <v>153</v>
      </c>
      <c r="G91" s="197"/>
      <c r="H91" s="197"/>
      <c r="I91" s="200"/>
      <c r="J91" s="211">
        <f>BK91</f>
        <v>0</v>
      </c>
      <c r="K91" s="197"/>
      <c r="L91" s="202"/>
      <c r="M91" s="203"/>
      <c r="N91" s="204"/>
      <c r="O91" s="204"/>
      <c r="P91" s="205">
        <f>SUM(P92:P112)</f>
        <v>0</v>
      </c>
      <c r="Q91" s="204"/>
      <c r="R91" s="205">
        <f>SUM(R92:R112)</f>
        <v>0.00018000000000000001</v>
      </c>
      <c r="S91" s="204"/>
      <c r="T91" s="206">
        <f>SUM(T92:T112)</f>
        <v>1842.0354849999999</v>
      </c>
      <c r="AR91" s="207" t="s">
        <v>86</v>
      </c>
      <c r="AT91" s="208" t="s">
        <v>78</v>
      </c>
      <c r="AU91" s="208" t="s">
        <v>86</v>
      </c>
      <c r="AY91" s="207" t="s">
        <v>127</v>
      </c>
      <c r="BK91" s="209">
        <f>SUM(BK92:BK112)</f>
        <v>0</v>
      </c>
    </row>
    <row r="92" s="1" customFormat="1" ht="16.5" customHeight="1">
      <c r="B92" s="39"/>
      <c r="C92" s="212" t="s">
        <v>88</v>
      </c>
      <c r="D92" s="212" t="s">
        <v>129</v>
      </c>
      <c r="E92" s="213" t="s">
        <v>381</v>
      </c>
      <c r="F92" s="214" t="s">
        <v>382</v>
      </c>
      <c r="G92" s="215" t="s">
        <v>206</v>
      </c>
      <c r="H92" s="216">
        <v>10.115</v>
      </c>
      <c r="I92" s="217"/>
      <c r="J92" s="218">
        <f>ROUND(I92*H92,2)</f>
        <v>0</v>
      </c>
      <c r="K92" s="214" t="s">
        <v>133</v>
      </c>
      <c r="L92" s="44"/>
      <c r="M92" s="219" t="s">
        <v>32</v>
      </c>
      <c r="N92" s="220" t="s">
        <v>50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0.039</v>
      </c>
      <c r="T92" s="222">
        <f>S92*H92</f>
        <v>0.39448500000000003</v>
      </c>
      <c r="AR92" s="223" t="s">
        <v>134</v>
      </c>
      <c r="AT92" s="223" t="s">
        <v>129</v>
      </c>
      <c r="AU92" s="223" t="s">
        <v>88</v>
      </c>
      <c r="AY92" s="17" t="s">
        <v>127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86</v>
      </c>
      <c r="BK92" s="224">
        <f>ROUND(I92*H92,2)</f>
        <v>0</v>
      </c>
      <c r="BL92" s="17" t="s">
        <v>134</v>
      </c>
      <c r="BM92" s="223" t="s">
        <v>383</v>
      </c>
    </row>
    <row r="93" s="1" customFormat="1">
      <c r="B93" s="39"/>
      <c r="C93" s="40"/>
      <c r="D93" s="225" t="s">
        <v>136</v>
      </c>
      <c r="E93" s="40"/>
      <c r="F93" s="226" t="s">
        <v>384</v>
      </c>
      <c r="G93" s="40"/>
      <c r="H93" s="40"/>
      <c r="I93" s="136"/>
      <c r="J93" s="40"/>
      <c r="K93" s="40"/>
      <c r="L93" s="44"/>
      <c r="M93" s="227"/>
      <c r="N93" s="84"/>
      <c r="O93" s="84"/>
      <c r="P93" s="84"/>
      <c r="Q93" s="84"/>
      <c r="R93" s="84"/>
      <c r="S93" s="84"/>
      <c r="T93" s="85"/>
      <c r="AT93" s="17" t="s">
        <v>136</v>
      </c>
      <c r="AU93" s="17" t="s">
        <v>88</v>
      </c>
    </row>
    <row r="94" s="1" customFormat="1">
      <c r="B94" s="39"/>
      <c r="C94" s="40"/>
      <c r="D94" s="225" t="s">
        <v>138</v>
      </c>
      <c r="E94" s="40"/>
      <c r="F94" s="228" t="s">
        <v>385</v>
      </c>
      <c r="G94" s="40"/>
      <c r="H94" s="40"/>
      <c r="I94" s="136"/>
      <c r="J94" s="40"/>
      <c r="K94" s="40"/>
      <c r="L94" s="44"/>
      <c r="M94" s="227"/>
      <c r="N94" s="84"/>
      <c r="O94" s="84"/>
      <c r="P94" s="84"/>
      <c r="Q94" s="84"/>
      <c r="R94" s="84"/>
      <c r="S94" s="84"/>
      <c r="T94" s="85"/>
      <c r="AT94" s="17" t="s">
        <v>138</v>
      </c>
      <c r="AU94" s="17" t="s">
        <v>88</v>
      </c>
    </row>
    <row r="95" s="13" customFormat="1">
      <c r="B95" s="239"/>
      <c r="C95" s="240"/>
      <c r="D95" s="225" t="s">
        <v>140</v>
      </c>
      <c r="E95" s="241" t="s">
        <v>32</v>
      </c>
      <c r="F95" s="242" t="s">
        <v>386</v>
      </c>
      <c r="G95" s="240"/>
      <c r="H95" s="243">
        <v>10.115</v>
      </c>
      <c r="I95" s="244"/>
      <c r="J95" s="240"/>
      <c r="K95" s="240"/>
      <c r="L95" s="245"/>
      <c r="M95" s="246"/>
      <c r="N95" s="247"/>
      <c r="O95" s="247"/>
      <c r="P95" s="247"/>
      <c r="Q95" s="247"/>
      <c r="R95" s="247"/>
      <c r="S95" s="247"/>
      <c r="T95" s="248"/>
      <c r="AT95" s="249" t="s">
        <v>140</v>
      </c>
      <c r="AU95" s="249" t="s">
        <v>88</v>
      </c>
      <c r="AV95" s="13" t="s">
        <v>88</v>
      </c>
      <c r="AW95" s="13" t="s">
        <v>39</v>
      </c>
      <c r="AX95" s="13" t="s">
        <v>41</v>
      </c>
      <c r="AY95" s="249" t="s">
        <v>127</v>
      </c>
    </row>
    <row r="96" s="14" customFormat="1">
      <c r="B96" s="250"/>
      <c r="C96" s="251"/>
      <c r="D96" s="225" t="s">
        <v>140</v>
      </c>
      <c r="E96" s="252" t="s">
        <v>32</v>
      </c>
      <c r="F96" s="253" t="s">
        <v>143</v>
      </c>
      <c r="G96" s="251"/>
      <c r="H96" s="254">
        <v>10.115</v>
      </c>
      <c r="I96" s="255"/>
      <c r="J96" s="251"/>
      <c r="K96" s="251"/>
      <c r="L96" s="256"/>
      <c r="M96" s="257"/>
      <c r="N96" s="258"/>
      <c r="O96" s="258"/>
      <c r="P96" s="258"/>
      <c r="Q96" s="258"/>
      <c r="R96" s="258"/>
      <c r="S96" s="258"/>
      <c r="T96" s="259"/>
      <c r="AT96" s="260" t="s">
        <v>140</v>
      </c>
      <c r="AU96" s="260" t="s">
        <v>88</v>
      </c>
      <c r="AV96" s="14" t="s">
        <v>134</v>
      </c>
      <c r="AW96" s="14" t="s">
        <v>39</v>
      </c>
      <c r="AX96" s="14" t="s">
        <v>86</v>
      </c>
      <c r="AY96" s="260" t="s">
        <v>127</v>
      </c>
    </row>
    <row r="97" s="1" customFormat="1" ht="16.5" customHeight="1">
      <c r="B97" s="39"/>
      <c r="C97" s="212" t="s">
        <v>154</v>
      </c>
      <c r="D97" s="212" t="s">
        <v>129</v>
      </c>
      <c r="E97" s="213" t="s">
        <v>387</v>
      </c>
      <c r="F97" s="214" t="s">
        <v>388</v>
      </c>
      <c r="G97" s="215" t="s">
        <v>206</v>
      </c>
      <c r="H97" s="216">
        <v>2826.6199999999999</v>
      </c>
      <c r="I97" s="217"/>
      <c r="J97" s="218">
        <f>ROUND(I97*H97,2)</f>
        <v>0</v>
      </c>
      <c r="K97" s="214" t="s">
        <v>133</v>
      </c>
      <c r="L97" s="44"/>
      <c r="M97" s="219" t="s">
        <v>32</v>
      </c>
      <c r="N97" s="220" t="s">
        <v>50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0.65000000000000002</v>
      </c>
      <c r="T97" s="222">
        <f>S97*H97</f>
        <v>1837.3029999999999</v>
      </c>
      <c r="AR97" s="223" t="s">
        <v>134</v>
      </c>
      <c r="AT97" s="223" t="s">
        <v>129</v>
      </c>
      <c r="AU97" s="223" t="s">
        <v>88</v>
      </c>
      <c r="AY97" s="17" t="s">
        <v>127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86</v>
      </c>
      <c r="BK97" s="224">
        <f>ROUND(I97*H97,2)</f>
        <v>0</v>
      </c>
      <c r="BL97" s="17" t="s">
        <v>134</v>
      </c>
      <c r="BM97" s="223" t="s">
        <v>389</v>
      </c>
    </row>
    <row r="98" s="1" customFormat="1">
      <c r="B98" s="39"/>
      <c r="C98" s="40"/>
      <c r="D98" s="225" t="s">
        <v>136</v>
      </c>
      <c r="E98" s="40"/>
      <c r="F98" s="226" t="s">
        <v>390</v>
      </c>
      <c r="G98" s="40"/>
      <c r="H98" s="40"/>
      <c r="I98" s="136"/>
      <c r="J98" s="40"/>
      <c r="K98" s="40"/>
      <c r="L98" s="44"/>
      <c r="M98" s="227"/>
      <c r="N98" s="84"/>
      <c r="O98" s="84"/>
      <c r="P98" s="84"/>
      <c r="Q98" s="84"/>
      <c r="R98" s="84"/>
      <c r="S98" s="84"/>
      <c r="T98" s="85"/>
      <c r="AT98" s="17" t="s">
        <v>136</v>
      </c>
      <c r="AU98" s="17" t="s">
        <v>88</v>
      </c>
    </row>
    <row r="99" s="1" customFormat="1">
      <c r="B99" s="39"/>
      <c r="C99" s="40"/>
      <c r="D99" s="225" t="s">
        <v>138</v>
      </c>
      <c r="E99" s="40"/>
      <c r="F99" s="228" t="s">
        <v>385</v>
      </c>
      <c r="G99" s="40"/>
      <c r="H99" s="40"/>
      <c r="I99" s="136"/>
      <c r="J99" s="40"/>
      <c r="K99" s="40"/>
      <c r="L99" s="44"/>
      <c r="M99" s="227"/>
      <c r="N99" s="84"/>
      <c r="O99" s="84"/>
      <c r="P99" s="84"/>
      <c r="Q99" s="84"/>
      <c r="R99" s="84"/>
      <c r="S99" s="84"/>
      <c r="T99" s="85"/>
      <c r="AT99" s="17" t="s">
        <v>138</v>
      </c>
      <c r="AU99" s="17" t="s">
        <v>88</v>
      </c>
    </row>
    <row r="100" s="13" customFormat="1">
      <c r="B100" s="239"/>
      <c r="C100" s="240"/>
      <c r="D100" s="225" t="s">
        <v>140</v>
      </c>
      <c r="E100" s="241" t="s">
        <v>32</v>
      </c>
      <c r="F100" s="242" t="s">
        <v>391</v>
      </c>
      <c r="G100" s="240"/>
      <c r="H100" s="243">
        <v>1615.9100000000001</v>
      </c>
      <c r="I100" s="244"/>
      <c r="J100" s="240"/>
      <c r="K100" s="240"/>
      <c r="L100" s="245"/>
      <c r="M100" s="246"/>
      <c r="N100" s="247"/>
      <c r="O100" s="247"/>
      <c r="P100" s="247"/>
      <c r="Q100" s="247"/>
      <c r="R100" s="247"/>
      <c r="S100" s="247"/>
      <c r="T100" s="248"/>
      <c r="AT100" s="249" t="s">
        <v>140</v>
      </c>
      <c r="AU100" s="249" t="s">
        <v>88</v>
      </c>
      <c r="AV100" s="13" t="s">
        <v>88</v>
      </c>
      <c r="AW100" s="13" t="s">
        <v>39</v>
      </c>
      <c r="AX100" s="13" t="s">
        <v>41</v>
      </c>
      <c r="AY100" s="249" t="s">
        <v>127</v>
      </c>
    </row>
    <row r="101" s="13" customFormat="1">
      <c r="B101" s="239"/>
      <c r="C101" s="240"/>
      <c r="D101" s="225" t="s">
        <v>140</v>
      </c>
      <c r="E101" s="241" t="s">
        <v>32</v>
      </c>
      <c r="F101" s="242" t="s">
        <v>392</v>
      </c>
      <c r="G101" s="240"/>
      <c r="H101" s="243">
        <v>588.57899999999995</v>
      </c>
      <c r="I101" s="244"/>
      <c r="J101" s="240"/>
      <c r="K101" s="240"/>
      <c r="L101" s="245"/>
      <c r="M101" s="246"/>
      <c r="N101" s="247"/>
      <c r="O101" s="247"/>
      <c r="P101" s="247"/>
      <c r="Q101" s="247"/>
      <c r="R101" s="247"/>
      <c r="S101" s="247"/>
      <c r="T101" s="248"/>
      <c r="AT101" s="249" t="s">
        <v>140</v>
      </c>
      <c r="AU101" s="249" t="s">
        <v>88</v>
      </c>
      <c r="AV101" s="13" t="s">
        <v>88</v>
      </c>
      <c r="AW101" s="13" t="s">
        <v>39</v>
      </c>
      <c r="AX101" s="13" t="s">
        <v>41</v>
      </c>
      <c r="AY101" s="249" t="s">
        <v>127</v>
      </c>
    </row>
    <row r="102" s="13" customFormat="1">
      <c r="B102" s="239"/>
      <c r="C102" s="240"/>
      <c r="D102" s="225" t="s">
        <v>140</v>
      </c>
      <c r="E102" s="241" t="s">
        <v>32</v>
      </c>
      <c r="F102" s="242" t="s">
        <v>393</v>
      </c>
      <c r="G102" s="240"/>
      <c r="H102" s="243">
        <v>438.92099999999999</v>
      </c>
      <c r="I102" s="244"/>
      <c r="J102" s="240"/>
      <c r="K102" s="240"/>
      <c r="L102" s="245"/>
      <c r="M102" s="246"/>
      <c r="N102" s="247"/>
      <c r="O102" s="247"/>
      <c r="P102" s="247"/>
      <c r="Q102" s="247"/>
      <c r="R102" s="247"/>
      <c r="S102" s="247"/>
      <c r="T102" s="248"/>
      <c r="AT102" s="249" t="s">
        <v>140</v>
      </c>
      <c r="AU102" s="249" t="s">
        <v>88</v>
      </c>
      <c r="AV102" s="13" t="s">
        <v>88</v>
      </c>
      <c r="AW102" s="13" t="s">
        <v>39</v>
      </c>
      <c r="AX102" s="13" t="s">
        <v>41</v>
      </c>
      <c r="AY102" s="249" t="s">
        <v>127</v>
      </c>
    </row>
    <row r="103" s="13" customFormat="1">
      <c r="B103" s="239"/>
      <c r="C103" s="240"/>
      <c r="D103" s="225" t="s">
        <v>140</v>
      </c>
      <c r="E103" s="241" t="s">
        <v>32</v>
      </c>
      <c r="F103" s="242" t="s">
        <v>394</v>
      </c>
      <c r="G103" s="240"/>
      <c r="H103" s="243">
        <v>183.21000000000001</v>
      </c>
      <c r="I103" s="244"/>
      <c r="J103" s="240"/>
      <c r="K103" s="240"/>
      <c r="L103" s="245"/>
      <c r="M103" s="246"/>
      <c r="N103" s="247"/>
      <c r="O103" s="247"/>
      <c r="P103" s="247"/>
      <c r="Q103" s="247"/>
      <c r="R103" s="247"/>
      <c r="S103" s="247"/>
      <c r="T103" s="248"/>
      <c r="AT103" s="249" t="s">
        <v>140</v>
      </c>
      <c r="AU103" s="249" t="s">
        <v>88</v>
      </c>
      <c r="AV103" s="13" t="s">
        <v>88</v>
      </c>
      <c r="AW103" s="13" t="s">
        <v>39</v>
      </c>
      <c r="AX103" s="13" t="s">
        <v>41</v>
      </c>
      <c r="AY103" s="249" t="s">
        <v>127</v>
      </c>
    </row>
    <row r="104" s="12" customFormat="1">
      <c r="B104" s="229"/>
      <c r="C104" s="230"/>
      <c r="D104" s="225" t="s">
        <v>140</v>
      </c>
      <c r="E104" s="231" t="s">
        <v>32</v>
      </c>
      <c r="F104" s="232" t="s">
        <v>395</v>
      </c>
      <c r="G104" s="230"/>
      <c r="H104" s="231" t="s">
        <v>32</v>
      </c>
      <c r="I104" s="233"/>
      <c r="J104" s="230"/>
      <c r="K104" s="230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140</v>
      </c>
      <c r="AU104" s="238" t="s">
        <v>88</v>
      </c>
      <c r="AV104" s="12" t="s">
        <v>86</v>
      </c>
      <c r="AW104" s="12" t="s">
        <v>39</v>
      </c>
      <c r="AX104" s="12" t="s">
        <v>41</v>
      </c>
      <c r="AY104" s="238" t="s">
        <v>127</v>
      </c>
    </row>
    <row r="105" s="12" customFormat="1">
      <c r="B105" s="229"/>
      <c r="C105" s="230"/>
      <c r="D105" s="225" t="s">
        <v>140</v>
      </c>
      <c r="E105" s="231" t="s">
        <v>32</v>
      </c>
      <c r="F105" s="232" t="s">
        <v>396</v>
      </c>
      <c r="G105" s="230"/>
      <c r="H105" s="231" t="s">
        <v>32</v>
      </c>
      <c r="I105" s="233"/>
      <c r="J105" s="230"/>
      <c r="K105" s="230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140</v>
      </c>
      <c r="AU105" s="238" t="s">
        <v>88</v>
      </c>
      <c r="AV105" s="12" t="s">
        <v>86</v>
      </c>
      <c r="AW105" s="12" t="s">
        <v>39</v>
      </c>
      <c r="AX105" s="12" t="s">
        <v>41</v>
      </c>
      <c r="AY105" s="238" t="s">
        <v>127</v>
      </c>
    </row>
    <row r="106" s="14" customFormat="1">
      <c r="B106" s="250"/>
      <c r="C106" s="251"/>
      <c r="D106" s="225" t="s">
        <v>140</v>
      </c>
      <c r="E106" s="252" t="s">
        <v>32</v>
      </c>
      <c r="F106" s="253" t="s">
        <v>143</v>
      </c>
      <c r="G106" s="251"/>
      <c r="H106" s="254">
        <v>2826.6199999999999</v>
      </c>
      <c r="I106" s="255"/>
      <c r="J106" s="251"/>
      <c r="K106" s="251"/>
      <c r="L106" s="256"/>
      <c r="M106" s="257"/>
      <c r="N106" s="258"/>
      <c r="O106" s="258"/>
      <c r="P106" s="258"/>
      <c r="Q106" s="258"/>
      <c r="R106" s="258"/>
      <c r="S106" s="258"/>
      <c r="T106" s="259"/>
      <c r="AT106" s="260" t="s">
        <v>140</v>
      </c>
      <c r="AU106" s="260" t="s">
        <v>88</v>
      </c>
      <c r="AV106" s="14" t="s">
        <v>134</v>
      </c>
      <c r="AW106" s="14" t="s">
        <v>39</v>
      </c>
      <c r="AX106" s="14" t="s">
        <v>86</v>
      </c>
      <c r="AY106" s="260" t="s">
        <v>127</v>
      </c>
    </row>
    <row r="107" s="1" customFormat="1" ht="16.5" customHeight="1">
      <c r="B107" s="39"/>
      <c r="C107" s="212" t="s">
        <v>134</v>
      </c>
      <c r="D107" s="212" t="s">
        <v>129</v>
      </c>
      <c r="E107" s="213" t="s">
        <v>213</v>
      </c>
      <c r="F107" s="214" t="s">
        <v>214</v>
      </c>
      <c r="G107" s="215" t="s">
        <v>206</v>
      </c>
      <c r="H107" s="216">
        <v>1.8</v>
      </c>
      <c r="I107" s="217"/>
      <c r="J107" s="218">
        <f>ROUND(I107*H107,2)</f>
        <v>0</v>
      </c>
      <c r="K107" s="214" t="s">
        <v>133</v>
      </c>
      <c r="L107" s="44"/>
      <c r="M107" s="219" t="s">
        <v>32</v>
      </c>
      <c r="N107" s="220" t="s">
        <v>50</v>
      </c>
      <c r="O107" s="84"/>
      <c r="P107" s="221">
        <f>O107*H107</f>
        <v>0</v>
      </c>
      <c r="Q107" s="221">
        <v>0.00010000000000000001</v>
      </c>
      <c r="R107" s="221">
        <f>Q107*H107</f>
        <v>0.00018000000000000001</v>
      </c>
      <c r="S107" s="221">
        <v>2.4100000000000001</v>
      </c>
      <c r="T107" s="222">
        <f>S107*H107</f>
        <v>4.3380000000000001</v>
      </c>
      <c r="AR107" s="223" t="s">
        <v>134</v>
      </c>
      <c r="AT107" s="223" t="s">
        <v>129</v>
      </c>
      <c r="AU107" s="223" t="s">
        <v>88</v>
      </c>
      <c r="AY107" s="17" t="s">
        <v>127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86</v>
      </c>
      <c r="BK107" s="224">
        <f>ROUND(I107*H107,2)</f>
        <v>0</v>
      </c>
      <c r="BL107" s="17" t="s">
        <v>134</v>
      </c>
      <c r="BM107" s="223" t="s">
        <v>397</v>
      </c>
    </row>
    <row r="108" s="1" customFormat="1">
      <c r="B108" s="39"/>
      <c r="C108" s="40"/>
      <c r="D108" s="225" t="s">
        <v>136</v>
      </c>
      <c r="E108" s="40"/>
      <c r="F108" s="226" t="s">
        <v>216</v>
      </c>
      <c r="G108" s="40"/>
      <c r="H108" s="40"/>
      <c r="I108" s="136"/>
      <c r="J108" s="40"/>
      <c r="K108" s="40"/>
      <c r="L108" s="44"/>
      <c r="M108" s="227"/>
      <c r="N108" s="84"/>
      <c r="O108" s="84"/>
      <c r="P108" s="84"/>
      <c r="Q108" s="84"/>
      <c r="R108" s="84"/>
      <c r="S108" s="84"/>
      <c r="T108" s="85"/>
      <c r="AT108" s="17" t="s">
        <v>136</v>
      </c>
      <c r="AU108" s="17" t="s">
        <v>88</v>
      </c>
    </row>
    <row r="109" s="1" customFormat="1">
      <c r="B109" s="39"/>
      <c r="C109" s="40"/>
      <c r="D109" s="225" t="s">
        <v>138</v>
      </c>
      <c r="E109" s="40"/>
      <c r="F109" s="228" t="s">
        <v>209</v>
      </c>
      <c r="G109" s="40"/>
      <c r="H109" s="40"/>
      <c r="I109" s="136"/>
      <c r="J109" s="40"/>
      <c r="K109" s="40"/>
      <c r="L109" s="44"/>
      <c r="M109" s="227"/>
      <c r="N109" s="84"/>
      <c r="O109" s="84"/>
      <c r="P109" s="84"/>
      <c r="Q109" s="84"/>
      <c r="R109" s="84"/>
      <c r="S109" s="84"/>
      <c r="T109" s="85"/>
      <c r="AT109" s="17" t="s">
        <v>138</v>
      </c>
      <c r="AU109" s="17" t="s">
        <v>88</v>
      </c>
    </row>
    <row r="110" s="12" customFormat="1">
      <c r="B110" s="229"/>
      <c r="C110" s="230"/>
      <c r="D110" s="225" t="s">
        <v>140</v>
      </c>
      <c r="E110" s="231" t="s">
        <v>32</v>
      </c>
      <c r="F110" s="232" t="s">
        <v>398</v>
      </c>
      <c r="G110" s="230"/>
      <c r="H110" s="231" t="s">
        <v>32</v>
      </c>
      <c r="I110" s="233"/>
      <c r="J110" s="230"/>
      <c r="K110" s="230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140</v>
      </c>
      <c r="AU110" s="238" t="s">
        <v>88</v>
      </c>
      <c r="AV110" s="12" t="s">
        <v>86</v>
      </c>
      <c r="AW110" s="12" t="s">
        <v>39</v>
      </c>
      <c r="AX110" s="12" t="s">
        <v>41</v>
      </c>
      <c r="AY110" s="238" t="s">
        <v>127</v>
      </c>
    </row>
    <row r="111" s="13" customFormat="1">
      <c r="B111" s="239"/>
      <c r="C111" s="240"/>
      <c r="D111" s="225" t="s">
        <v>140</v>
      </c>
      <c r="E111" s="241" t="s">
        <v>32</v>
      </c>
      <c r="F111" s="242" t="s">
        <v>399</v>
      </c>
      <c r="G111" s="240"/>
      <c r="H111" s="243">
        <v>1.8</v>
      </c>
      <c r="I111" s="244"/>
      <c r="J111" s="240"/>
      <c r="K111" s="240"/>
      <c r="L111" s="245"/>
      <c r="M111" s="246"/>
      <c r="N111" s="247"/>
      <c r="O111" s="247"/>
      <c r="P111" s="247"/>
      <c r="Q111" s="247"/>
      <c r="R111" s="247"/>
      <c r="S111" s="247"/>
      <c r="T111" s="248"/>
      <c r="AT111" s="249" t="s">
        <v>140</v>
      </c>
      <c r="AU111" s="249" t="s">
        <v>88</v>
      </c>
      <c r="AV111" s="13" t="s">
        <v>88</v>
      </c>
      <c r="AW111" s="13" t="s">
        <v>39</v>
      </c>
      <c r="AX111" s="13" t="s">
        <v>41</v>
      </c>
      <c r="AY111" s="249" t="s">
        <v>127</v>
      </c>
    </row>
    <row r="112" s="14" customFormat="1">
      <c r="B112" s="250"/>
      <c r="C112" s="251"/>
      <c r="D112" s="225" t="s">
        <v>140</v>
      </c>
      <c r="E112" s="252" t="s">
        <v>32</v>
      </c>
      <c r="F112" s="253" t="s">
        <v>143</v>
      </c>
      <c r="G112" s="251"/>
      <c r="H112" s="254">
        <v>1.8</v>
      </c>
      <c r="I112" s="255"/>
      <c r="J112" s="251"/>
      <c r="K112" s="251"/>
      <c r="L112" s="256"/>
      <c r="M112" s="257"/>
      <c r="N112" s="258"/>
      <c r="O112" s="258"/>
      <c r="P112" s="258"/>
      <c r="Q112" s="258"/>
      <c r="R112" s="258"/>
      <c r="S112" s="258"/>
      <c r="T112" s="259"/>
      <c r="AT112" s="260" t="s">
        <v>140</v>
      </c>
      <c r="AU112" s="260" t="s">
        <v>88</v>
      </c>
      <c r="AV112" s="14" t="s">
        <v>134</v>
      </c>
      <c r="AW112" s="14" t="s">
        <v>39</v>
      </c>
      <c r="AX112" s="14" t="s">
        <v>86</v>
      </c>
      <c r="AY112" s="260" t="s">
        <v>127</v>
      </c>
    </row>
    <row r="113" s="11" customFormat="1" ht="22.8" customHeight="1">
      <c r="B113" s="196"/>
      <c r="C113" s="197"/>
      <c r="D113" s="198" t="s">
        <v>78</v>
      </c>
      <c r="E113" s="210" t="s">
        <v>228</v>
      </c>
      <c r="F113" s="210" t="s">
        <v>229</v>
      </c>
      <c r="G113" s="197"/>
      <c r="H113" s="197"/>
      <c r="I113" s="200"/>
      <c r="J113" s="211">
        <f>BK113</f>
        <v>0</v>
      </c>
      <c r="K113" s="197"/>
      <c r="L113" s="202"/>
      <c r="M113" s="203"/>
      <c r="N113" s="204"/>
      <c r="O113" s="204"/>
      <c r="P113" s="205">
        <f>SUM(P114:P140)</f>
        <v>0</v>
      </c>
      <c r="Q113" s="204"/>
      <c r="R113" s="205">
        <f>SUM(R114:R140)</f>
        <v>0</v>
      </c>
      <c r="S113" s="204"/>
      <c r="T113" s="206">
        <f>SUM(T114:T140)</f>
        <v>0</v>
      </c>
      <c r="AR113" s="207" t="s">
        <v>86</v>
      </c>
      <c r="AT113" s="208" t="s">
        <v>78</v>
      </c>
      <c r="AU113" s="208" t="s">
        <v>86</v>
      </c>
      <c r="AY113" s="207" t="s">
        <v>127</v>
      </c>
      <c r="BK113" s="209">
        <f>SUM(BK114:BK140)</f>
        <v>0</v>
      </c>
    </row>
    <row r="114" s="1" customFormat="1" ht="16.5" customHeight="1">
      <c r="B114" s="39"/>
      <c r="C114" s="212" t="s">
        <v>166</v>
      </c>
      <c r="D114" s="212" t="s">
        <v>129</v>
      </c>
      <c r="E114" s="213" t="s">
        <v>231</v>
      </c>
      <c r="F114" s="214" t="s">
        <v>232</v>
      </c>
      <c r="G114" s="215" t="s">
        <v>194</v>
      </c>
      <c r="H114" s="216">
        <v>1855.685</v>
      </c>
      <c r="I114" s="217"/>
      <c r="J114" s="218">
        <f>ROUND(I114*H114,2)</f>
        <v>0</v>
      </c>
      <c r="K114" s="214" t="s">
        <v>133</v>
      </c>
      <c r="L114" s="44"/>
      <c r="M114" s="219" t="s">
        <v>32</v>
      </c>
      <c r="N114" s="220" t="s">
        <v>50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AR114" s="223" t="s">
        <v>134</v>
      </c>
      <c r="AT114" s="223" t="s">
        <v>129</v>
      </c>
      <c r="AU114" s="223" t="s">
        <v>88</v>
      </c>
      <c r="AY114" s="17" t="s">
        <v>127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86</v>
      </c>
      <c r="BK114" s="224">
        <f>ROUND(I114*H114,2)</f>
        <v>0</v>
      </c>
      <c r="BL114" s="17" t="s">
        <v>134</v>
      </c>
      <c r="BM114" s="223" t="s">
        <v>400</v>
      </c>
    </row>
    <row r="115" s="1" customFormat="1">
      <c r="B115" s="39"/>
      <c r="C115" s="40"/>
      <c r="D115" s="225" t="s">
        <v>136</v>
      </c>
      <c r="E115" s="40"/>
      <c r="F115" s="226" t="s">
        <v>234</v>
      </c>
      <c r="G115" s="40"/>
      <c r="H115" s="40"/>
      <c r="I115" s="136"/>
      <c r="J115" s="40"/>
      <c r="K115" s="40"/>
      <c r="L115" s="44"/>
      <c r="M115" s="227"/>
      <c r="N115" s="84"/>
      <c r="O115" s="84"/>
      <c r="P115" s="84"/>
      <c r="Q115" s="84"/>
      <c r="R115" s="84"/>
      <c r="S115" s="84"/>
      <c r="T115" s="85"/>
      <c r="AT115" s="17" t="s">
        <v>136</v>
      </c>
      <c r="AU115" s="17" t="s">
        <v>88</v>
      </c>
    </row>
    <row r="116" s="1" customFormat="1">
      <c r="B116" s="39"/>
      <c r="C116" s="40"/>
      <c r="D116" s="225" t="s">
        <v>138</v>
      </c>
      <c r="E116" s="40"/>
      <c r="F116" s="228" t="s">
        <v>235</v>
      </c>
      <c r="G116" s="40"/>
      <c r="H116" s="40"/>
      <c r="I116" s="136"/>
      <c r="J116" s="40"/>
      <c r="K116" s="40"/>
      <c r="L116" s="44"/>
      <c r="M116" s="227"/>
      <c r="N116" s="84"/>
      <c r="O116" s="84"/>
      <c r="P116" s="84"/>
      <c r="Q116" s="84"/>
      <c r="R116" s="84"/>
      <c r="S116" s="84"/>
      <c r="T116" s="85"/>
      <c r="AT116" s="17" t="s">
        <v>138</v>
      </c>
      <c r="AU116" s="17" t="s">
        <v>88</v>
      </c>
    </row>
    <row r="117" s="12" customFormat="1">
      <c r="B117" s="229"/>
      <c r="C117" s="230"/>
      <c r="D117" s="225" t="s">
        <v>140</v>
      </c>
      <c r="E117" s="231" t="s">
        <v>32</v>
      </c>
      <c r="F117" s="232" t="s">
        <v>401</v>
      </c>
      <c r="G117" s="230"/>
      <c r="H117" s="231" t="s">
        <v>32</v>
      </c>
      <c r="I117" s="233"/>
      <c r="J117" s="230"/>
      <c r="K117" s="230"/>
      <c r="L117" s="234"/>
      <c r="M117" s="235"/>
      <c r="N117" s="236"/>
      <c r="O117" s="236"/>
      <c r="P117" s="236"/>
      <c r="Q117" s="236"/>
      <c r="R117" s="236"/>
      <c r="S117" s="236"/>
      <c r="T117" s="237"/>
      <c r="AT117" s="238" t="s">
        <v>140</v>
      </c>
      <c r="AU117" s="238" t="s">
        <v>88</v>
      </c>
      <c r="AV117" s="12" t="s">
        <v>86</v>
      </c>
      <c r="AW117" s="12" t="s">
        <v>39</v>
      </c>
      <c r="AX117" s="12" t="s">
        <v>41</v>
      </c>
      <c r="AY117" s="238" t="s">
        <v>127</v>
      </c>
    </row>
    <row r="118" s="13" customFormat="1">
      <c r="B118" s="239"/>
      <c r="C118" s="240"/>
      <c r="D118" s="225" t="s">
        <v>140</v>
      </c>
      <c r="E118" s="241" t="s">
        <v>32</v>
      </c>
      <c r="F118" s="242" t="s">
        <v>402</v>
      </c>
      <c r="G118" s="240"/>
      <c r="H118" s="243">
        <v>1855.685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AT118" s="249" t="s">
        <v>140</v>
      </c>
      <c r="AU118" s="249" t="s">
        <v>88</v>
      </c>
      <c r="AV118" s="13" t="s">
        <v>88</v>
      </c>
      <c r="AW118" s="13" t="s">
        <v>39</v>
      </c>
      <c r="AX118" s="13" t="s">
        <v>41</v>
      </c>
      <c r="AY118" s="249" t="s">
        <v>127</v>
      </c>
    </row>
    <row r="119" s="14" customFormat="1">
      <c r="B119" s="250"/>
      <c r="C119" s="251"/>
      <c r="D119" s="225" t="s">
        <v>140</v>
      </c>
      <c r="E119" s="252" t="s">
        <v>32</v>
      </c>
      <c r="F119" s="253" t="s">
        <v>143</v>
      </c>
      <c r="G119" s="251"/>
      <c r="H119" s="254">
        <v>1855.685</v>
      </c>
      <c r="I119" s="255"/>
      <c r="J119" s="251"/>
      <c r="K119" s="251"/>
      <c r="L119" s="256"/>
      <c r="M119" s="257"/>
      <c r="N119" s="258"/>
      <c r="O119" s="258"/>
      <c r="P119" s="258"/>
      <c r="Q119" s="258"/>
      <c r="R119" s="258"/>
      <c r="S119" s="258"/>
      <c r="T119" s="259"/>
      <c r="AT119" s="260" t="s">
        <v>140</v>
      </c>
      <c r="AU119" s="260" t="s">
        <v>88</v>
      </c>
      <c r="AV119" s="14" t="s">
        <v>134</v>
      </c>
      <c r="AW119" s="14" t="s">
        <v>39</v>
      </c>
      <c r="AX119" s="14" t="s">
        <v>86</v>
      </c>
      <c r="AY119" s="260" t="s">
        <v>127</v>
      </c>
    </row>
    <row r="120" s="1" customFormat="1" ht="16.5" customHeight="1">
      <c r="B120" s="39"/>
      <c r="C120" s="212" t="s">
        <v>172</v>
      </c>
      <c r="D120" s="212" t="s">
        <v>129</v>
      </c>
      <c r="E120" s="213" t="s">
        <v>238</v>
      </c>
      <c r="F120" s="214" t="s">
        <v>239</v>
      </c>
      <c r="G120" s="215" t="s">
        <v>194</v>
      </c>
      <c r="H120" s="216">
        <v>9278.4249999999993</v>
      </c>
      <c r="I120" s="217"/>
      <c r="J120" s="218">
        <f>ROUND(I120*H120,2)</f>
        <v>0</v>
      </c>
      <c r="K120" s="214" t="s">
        <v>133</v>
      </c>
      <c r="L120" s="44"/>
      <c r="M120" s="219" t="s">
        <v>32</v>
      </c>
      <c r="N120" s="220" t="s">
        <v>50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AR120" s="223" t="s">
        <v>134</v>
      </c>
      <c r="AT120" s="223" t="s">
        <v>129</v>
      </c>
      <c r="AU120" s="223" t="s">
        <v>88</v>
      </c>
      <c r="AY120" s="17" t="s">
        <v>127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86</v>
      </c>
      <c r="BK120" s="224">
        <f>ROUND(I120*H120,2)</f>
        <v>0</v>
      </c>
      <c r="BL120" s="17" t="s">
        <v>134</v>
      </c>
      <c r="BM120" s="223" t="s">
        <v>403</v>
      </c>
    </row>
    <row r="121" s="1" customFormat="1">
      <c r="B121" s="39"/>
      <c r="C121" s="40"/>
      <c r="D121" s="225" t="s">
        <v>136</v>
      </c>
      <c r="E121" s="40"/>
      <c r="F121" s="226" t="s">
        <v>241</v>
      </c>
      <c r="G121" s="40"/>
      <c r="H121" s="40"/>
      <c r="I121" s="136"/>
      <c r="J121" s="40"/>
      <c r="K121" s="40"/>
      <c r="L121" s="44"/>
      <c r="M121" s="227"/>
      <c r="N121" s="84"/>
      <c r="O121" s="84"/>
      <c r="P121" s="84"/>
      <c r="Q121" s="84"/>
      <c r="R121" s="84"/>
      <c r="S121" s="84"/>
      <c r="T121" s="85"/>
      <c r="AT121" s="17" t="s">
        <v>136</v>
      </c>
      <c r="AU121" s="17" t="s">
        <v>88</v>
      </c>
    </row>
    <row r="122" s="1" customFormat="1">
      <c r="B122" s="39"/>
      <c r="C122" s="40"/>
      <c r="D122" s="225" t="s">
        <v>138</v>
      </c>
      <c r="E122" s="40"/>
      <c r="F122" s="228" t="s">
        <v>235</v>
      </c>
      <c r="G122" s="40"/>
      <c r="H122" s="40"/>
      <c r="I122" s="136"/>
      <c r="J122" s="40"/>
      <c r="K122" s="40"/>
      <c r="L122" s="44"/>
      <c r="M122" s="227"/>
      <c r="N122" s="84"/>
      <c r="O122" s="84"/>
      <c r="P122" s="84"/>
      <c r="Q122" s="84"/>
      <c r="R122" s="84"/>
      <c r="S122" s="84"/>
      <c r="T122" s="85"/>
      <c r="AT122" s="17" t="s">
        <v>138</v>
      </c>
      <c r="AU122" s="17" t="s">
        <v>88</v>
      </c>
    </row>
    <row r="123" s="12" customFormat="1">
      <c r="B123" s="229"/>
      <c r="C123" s="230"/>
      <c r="D123" s="225" t="s">
        <v>140</v>
      </c>
      <c r="E123" s="231" t="s">
        <v>32</v>
      </c>
      <c r="F123" s="232" t="s">
        <v>401</v>
      </c>
      <c r="G123" s="230"/>
      <c r="H123" s="231" t="s">
        <v>32</v>
      </c>
      <c r="I123" s="233"/>
      <c r="J123" s="230"/>
      <c r="K123" s="230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140</v>
      </c>
      <c r="AU123" s="238" t="s">
        <v>88</v>
      </c>
      <c r="AV123" s="12" t="s">
        <v>86</v>
      </c>
      <c r="AW123" s="12" t="s">
        <v>39</v>
      </c>
      <c r="AX123" s="12" t="s">
        <v>41</v>
      </c>
      <c r="AY123" s="238" t="s">
        <v>127</v>
      </c>
    </row>
    <row r="124" s="13" customFormat="1">
      <c r="B124" s="239"/>
      <c r="C124" s="240"/>
      <c r="D124" s="225" t="s">
        <v>140</v>
      </c>
      <c r="E124" s="241" t="s">
        <v>32</v>
      </c>
      <c r="F124" s="242" t="s">
        <v>404</v>
      </c>
      <c r="G124" s="240"/>
      <c r="H124" s="243">
        <v>9278.4249999999993</v>
      </c>
      <c r="I124" s="244"/>
      <c r="J124" s="240"/>
      <c r="K124" s="240"/>
      <c r="L124" s="245"/>
      <c r="M124" s="246"/>
      <c r="N124" s="247"/>
      <c r="O124" s="247"/>
      <c r="P124" s="247"/>
      <c r="Q124" s="247"/>
      <c r="R124" s="247"/>
      <c r="S124" s="247"/>
      <c r="T124" s="248"/>
      <c r="AT124" s="249" t="s">
        <v>140</v>
      </c>
      <c r="AU124" s="249" t="s">
        <v>88</v>
      </c>
      <c r="AV124" s="13" t="s">
        <v>88</v>
      </c>
      <c r="AW124" s="13" t="s">
        <v>39</v>
      </c>
      <c r="AX124" s="13" t="s">
        <v>41</v>
      </c>
      <c r="AY124" s="249" t="s">
        <v>127</v>
      </c>
    </row>
    <row r="125" s="14" customFormat="1">
      <c r="B125" s="250"/>
      <c r="C125" s="251"/>
      <c r="D125" s="225" t="s">
        <v>140</v>
      </c>
      <c r="E125" s="252" t="s">
        <v>32</v>
      </c>
      <c r="F125" s="253" t="s">
        <v>143</v>
      </c>
      <c r="G125" s="251"/>
      <c r="H125" s="254">
        <v>9278.4249999999993</v>
      </c>
      <c r="I125" s="255"/>
      <c r="J125" s="251"/>
      <c r="K125" s="251"/>
      <c r="L125" s="256"/>
      <c r="M125" s="257"/>
      <c r="N125" s="258"/>
      <c r="O125" s="258"/>
      <c r="P125" s="258"/>
      <c r="Q125" s="258"/>
      <c r="R125" s="258"/>
      <c r="S125" s="258"/>
      <c r="T125" s="259"/>
      <c r="AT125" s="260" t="s">
        <v>140</v>
      </c>
      <c r="AU125" s="260" t="s">
        <v>88</v>
      </c>
      <c r="AV125" s="14" t="s">
        <v>134</v>
      </c>
      <c r="AW125" s="14" t="s">
        <v>39</v>
      </c>
      <c r="AX125" s="14" t="s">
        <v>86</v>
      </c>
      <c r="AY125" s="260" t="s">
        <v>127</v>
      </c>
    </row>
    <row r="126" s="1" customFormat="1" ht="16.5" customHeight="1">
      <c r="B126" s="39"/>
      <c r="C126" s="212" t="s">
        <v>179</v>
      </c>
      <c r="D126" s="212" t="s">
        <v>129</v>
      </c>
      <c r="E126" s="213" t="s">
        <v>244</v>
      </c>
      <c r="F126" s="214" t="s">
        <v>245</v>
      </c>
      <c r="G126" s="215" t="s">
        <v>194</v>
      </c>
      <c r="H126" s="216">
        <v>13.65</v>
      </c>
      <c r="I126" s="217"/>
      <c r="J126" s="218">
        <f>ROUND(I126*H126,2)</f>
        <v>0</v>
      </c>
      <c r="K126" s="214" t="s">
        <v>133</v>
      </c>
      <c r="L126" s="44"/>
      <c r="M126" s="219" t="s">
        <v>32</v>
      </c>
      <c r="N126" s="220" t="s">
        <v>50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AR126" s="223" t="s">
        <v>134</v>
      </c>
      <c r="AT126" s="223" t="s">
        <v>129</v>
      </c>
      <c r="AU126" s="223" t="s">
        <v>88</v>
      </c>
      <c r="AY126" s="17" t="s">
        <v>127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86</v>
      </c>
      <c r="BK126" s="224">
        <f>ROUND(I126*H126,2)</f>
        <v>0</v>
      </c>
      <c r="BL126" s="17" t="s">
        <v>134</v>
      </c>
      <c r="BM126" s="223" t="s">
        <v>405</v>
      </c>
    </row>
    <row r="127" s="1" customFormat="1">
      <c r="B127" s="39"/>
      <c r="C127" s="40"/>
      <c r="D127" s="225" t="s">
        <v>136</v>
      </c>
      <c r="E127" s="40"/>
      <c r="F127" s="226" t="s">
        <v>247</v>
      </c>
      <c r="G127" s="40"/>
      <c r="H127" s="40"/>
      <c r="I127" s="136"/>
      <c r="J127" s="40"/>
      <c r="K127" s="40"/>
      <c r="L127" s="44"/>
      <c r="M127" s="227"/>
      <c r="N127" s="84"/>
      <c r="O127" s="84"/>
      <c r="P127" s="84"/>
      <c r="Q127" s="84"/>
      <c r="R127" s="84"/>
      <c r="S127" s="84"/>
      <c r="T127" s="85"/>
      <c r="AT127" s="17" t="s">
        <v>136</v>
      </c>
      <c r="AU127" s="17" t="s">
        <v>88</v>
      </c>
    </row>
    <row r="128" s="1" customFormat="1">
      <c r="B128" s="39"/>
      <c r="C128" s="40"/>
      <c r="D128" s="225" t="s">
        <v>138</v>
      </c>
      <c r="E128" s="40"/>
      <c r="F128" s="228" t="s">
        <v>248</v>
      </c>
      <c r="G128" s="40"/>
      <c r="H128" s="40"/>
      <c r="I128" s="136"/>
      <c r="J128" s="40"/>
      <c r="K128" s="40"/>
      <c r="L128" s="44"/>
      <c r="M128" s="227"/>
      <c r="N128" s="84"/>
      <c r="O128" s="84"/>
      <c r="P128" s="84"/>
      <c r="Q128" s="84"/>
      <c r="R128" s="84"/>
      <c r="S128" s="84"/>
      <c r="T128" s="85"/>
      <c r="AT128" s="17" t="s">
        <v>138</v>
      </c>
      <c r="AU128" s="17" t="s">
        <v>88</v>
      </c>
    </row>
    <row r="129" s="13" customFormat="1">
      <c r="B129" s="239"/>
      <c r="C129" s="240"/>
      <c r="D129" s="225" t="s">
        <v>140</v>
      </c>
      <c r="E129" s="241" t="s">
        <v>32</v>
      </c>
      <c r="F129" s="242" t="s">
        <v>406</v>
      </c>
      <c r="G129" s="240"/>
      <c r="H129" s="243">
        <v>13.65</v>
      </c>
      <c r="I129" s="244"/>
      <c r="J129" s="240"/>
      <c r="K129" s="240"/>
      <c r="L129" s="245"/>
      <c r="M129" s="246"/>
      <c r="N129" s="247"/>
      <c r="O129" s="247"/>
      <c r="P129" s="247"/>
      <c r="Q129" s="247"/>
      <c r="R129" s="247"/>
      <c r="S129" s="247"/>
      <c r="T129" s="248"/>
      <c r="AT129" s="249" t="s">
        <v>140</v>
      </c>
      <c r="AU129" s="249" t="s">
        <v>88</v>
      </c>
      <c r="AV129" s="13" t="s">
        <v>88</v>
      </c>
      <c r="AW129" s="13" t="s">
        <v>39</v>
      </c>
      <c r="AX129" s="13" t="s">
        <v>41</v>
      </c>
      <c r="AY129" s="249" t="s">
        <v>127</v>
      </c>
    </row>
    <row r="130" s="14" customFormat="1">
      <c r="B130" s="250"/>
      <c r="C130" s="251"/>
      <c r="D130" s="225" t="s">
        <v>140</v>
      </c>
      <c r="E130" s="252" t="s">
        <v>32</v>
      </c>
      <c r="F130" s="253" t="s">
        <v>143</v>
      </c>
      <c r="G130" s="251"/>
      <c r="H130" s="254">
        <v>13.65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AT130" s="260" t="s">
        <v>140</v>
      </c>
      <c r="AU130" s="260" t="s">
        <v>88</v>
      </c>
      <c r="AV130" s="14" t="s">
        <v>134</v>
      </c>
      <c r="AW130" s="14" t="s">
        <v>39</v>
      </c>
      <c r="AX130" s="14" t="s">
        <v>86</v>
      </c>
      <c r="AY130" s="260" t="s">
        <v>127</v>
      </c>
    </row>
    <row r="131" s="1" customFormat="1" ht="16.5" customHeight="1">
      <c r="B131" s="39"/>
      <c r="C131" s="212" t="s">
        <v>186</v>
      </c>
      <c r="D131" s="212" t="s">
        <v>129</v>
      </c>
      <c r="E131" s="213" t="s">
        <v>252</v>
      </c>
      <c r="F131" s="214" t="s">
        <v>253</v>
      </c>
      <c r="G131" s="215" t="s">
        <v>194</v>
      </c>
      <c r="H131" s="216">
        <v>4.3380000000000001</v>
      </c>
      <c r="I131" s="217"/>
      <c r="J131" s="218">
        <f>ROUND(I131*H131,2)</f>
        <v>0</v>
      </c>
      <c r="K131" s="214" t="s">
        <v>133</v>
      </c>
      <c r="L131" s="44"/>
      <c r="M131" s="219" t="s">
        <v>32</v>
      </c>
      <c r="N131" s="220" t="s">
        <v>50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AR131" s="223" t="s">
        <v>134</v>
      </c>
      <c r="AT131" s="223" t="s">
        <v>129</v>
      </c>
      <c r="AU131" s="223" t="s">
        <v>88</v>
      </c>
      <c r="AY131" s="17" t="s">
        <v>127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86</v>
      </c>
      <c r="BK131" s="224">
        <f>ROUND(I131*H131,2)</f>
        <v>0</v>
      </c>
      <c r="BL131" s="17" t="s">
        <v>134</v>
      </c>
      <c r="BM131" s="223" t="s">
        <v>407</v>
      </c>
    </row>
    <row r="132" s="1" customFormat="1">
      <c r="B132" s="39"/>
      <c r="C132" s="40"/>
      <c r="D132" s="225" t="s">
        <v>136</v>
      </c>
      <c r="E132" s="40"/>
      <c r="F132" s="226" t="s">
        <v>255</v>
      </c>
      <c r="G132" s="40"/>
      <c r="H132" s="40"/>
      <c r="I132" s="136"/>
      <c r="J132" s="40"/>
      <c r="K132" s="40"/>
      <c r="L132" s="44"/>
      <c r="M132" s="227"/>
      <c r="N132" s="84"/>
      <c r="O132" s="84"/>
      <c r="P132" s="84"/>
      <c r="Q132" s="84"/>
      <c r="R132" s="84"/>
      <c r="S132" s="84"/>
      <c r="T132" s="85"/>
      <c r="AT132" s="17" t="s">
        <v>136</v>
      </c>
      <c r="AU132" s="17" t="s">
        <v>88</v>
      </c>
    </row>
    <row r="133" s="1" customFormat="1">
      <c r="B133" s="39"/>
      <c r="C133" s="40"/>
      <c r="D133" s="225" t="s">
        <v>138</v>
      </c>
      <c r="E133" s="40"/>
      <c r="F133" s="228" t="s">
        <v>248</v>
      </c>
      <c r="G133" s="40"/>
      <c r="H133" s="40"/>
      <c r="I133" s="136"/>
      <c r="J133" s="40"/>
      <c r="K133" s="40"/>
      <c r="L133" s="44"/>
      <c r="M133" s="227"/>
      <c r="N133" s="84"/>
      <c r="O133" s="84"/>
      <c r="P133" s="84"/>
      <c r="Q133" s="84"/>
      <c r="R133" s="84"/>
      <c r="S133" s="84"/>
      <c r="T133" s="85"/>
      <c r="AT133" s="17" t="s">
        <v>138</v>
      </c>
      <c r="AU133" s="17" t="s">
        <v>88</v>
      </c>
    </row>
    <row r="134" s="13" customFormat="1">
      <c r="B134" s="239"/>
      <c r="C134" s="240"/>
      <c r="D134" s="225" t="s">
        <v>140</v>
      </c>
      <c r="E134" s="241" t="s">
        <v>32</v>
      </c>
      <c r="F134" s="242" t="s">
        <v>408</v>
      </c>
      <c r="G134" s="240"/>
      <c r="H134" s="243">
        <v>4.3380000000000001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AT134" s="249" t="s">
        <v>140</v>
      </c>
      <c r="AU134" s="249" t="s">
        <v>88</v>
      </c>
      <c r="AV134" s="13" t="s">
        <v>88</v>
      </c>
      <c r="AW134" s="13" t="s">
        <v>39</v>
      </c>
      <c r="AX134" s="13" t="s">
        <v>41</v>
      </c>
      <c r="AY134" s="249" t="s">
        <v>127</v>
      </c>
    </row>
    <row r="135" s="14" customFormat="1">
      <c r="B135" s="250"/>
      <c r="C135" s="251"/>
      <c r="D135" s="225" t="s">
        <v>140</v>
      </c>
      <c r="E135" s="252" t="s">
        <v>32</v>
      </c>
      <c r="F135" s="253" t="s">
        <v>143</v>
      </c>
      <c r="G135" s="251"/>
      <c r="H135" s="254">
        <v>4.3380000000000001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AT135" s="260" t="s">
        <v>140</v>
      </c>
      <c r="AU135" s="260" t="s">
        <v>88</v>
      </c>
      <c r="AV135" s="14" t="s">
        <v>134</v>
      </c>
      <c r="AW135" s="14" t="s">
        <v>39</v>
      </c>
      <c r="AX135" s="14" t="s">
        <v>86</v>
      </c>
      <c r="AY135" s="260" t="s">
        <v>127</v>
      </c>
    </row>
    <row r="136" s="1" customFormat="1" ht="16.5" customHeight="1">
      <c r="B136" s="39"/>
      <c r="C136" s="212" t="s">
        <v>142</v>
      </c>
      <c r="D136" s="212" t="s">
        <v>129</v>
      </c>
      <c r="E136" s="213" t="s">
        <v>271</v>
      </c>
      <c r="F136" s="214" t="s">
        <v>272</v>
      </c>
      <c r="G136" s="215" t="s">
        <v>194</v>
      </c>
      <c r="H136" s="216">
        <v>1830.8720000000001</v>
      </c>
      <c r="I136" s="217"/>
      <c r="J136" s="218">
        <f>ROUND(I136*H136,2)</f>
        <v>0</v>
      </c>
      <c r="K136" s="214" t="s">
        <v>133</v>
      </c>
      <c r="L136" s="44"/>
      <c r="M136" s="219" t="s">
        <v>32</v>
      </c>
      <c r="N136" s="220" t="s">
        <v>50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AR136" s="223" t="s">
        <v>134</v>
      </c>
      <c r="AT136" s="223" t="s">
        <v>129</v>
      </c>
      <c r="AU136" s="223" t="s">
        <v>88</v>
      </c>
      <c r="AY136" s="17" t="s">
        <v>127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86</v>
      </c>
      <c r="BK136" s="224">
        <f>ROUND(I136*H136,2)</f>
        <v>0</v>
      </c>
      <c r="BL136" s="17" t="s">
        <v>134</v>
      </c>
      <c r="BM136" s="223" t="s">
        <v>409</v>
      </c>
    </row>
    <row r="137" s="1" customFormat="1">
      <c r="B137" s="39"/>
      <c r="C137" s="40"/>
      <c r="D137" s="225" t="s">
        <v>136</v>
      </c>
      <c r="E137" s="40"/>
      <c r="F137" s="226" t="s">
        <v>274</v>
      </c>
      <c r="G137" s="40"/>
      <c r="H137" s="40"/>
      <c r="I137" s="136"/>
      <c r="J137" s="40"/>
      <c r="K137" s="40"/>
      <c r="L137" s="44"/>
      <c r="M137" s="227"/>
      <c r="N137" s="84"/>
      <c r="O137" s="84"/>
      <c r="P137" s="84"/>
      <c r="Q137" s="84"/>
      <c r="R137" s="84"/>
      <c r="S137" s="84"/>
      <c r="T137" s="85"/>
      <c r="AT137" s="17" t="s">
        <v>136</v>
      </c>
      <c r="AU137" s="17" t="s">
        <v>88</v>
      </c>
    </row>
    <row r="138" s="1" customFormat="1">
      <c r="B138" s="39"/>
      <c r="C138" s="40"/>
      <c r="D138" s="225" t="s">
        <v>138</v>
      </c>
      <c r="E138" s="40"/>
      <c r="F138" s="228" t="s">
        <v>248</v>
      </c>
      <c r="G138" s="40"/>
      <c r="H138" s="40"/>
      <c r="I138" s="136"/>
      <c r="J138" s="40"/>
      <c r="K138" s="40"/>
      <c r="L138" s="44"/>
      <c r="M138" s="227"/>
      <c r="N138" s="84"/>
      <c r="O138" s="84"/>
      <c r="P138" s="84"/>
      <c r="Q138" s="84"/>
      <c r="R138" s="84"/>
      <c r="S138" s="84"/>
      <c r="T138" s="85"/>
      <c r="AT138" s="17" t="s">
        <v>138</v>
      </c>
      <c r="AU138" s="17" t="s">
        <v>88</v>
      </c>
    </row>
    <row r="139" s="13" customFormat="1">
      <c r="B139" s="239"/>
      <c r="C139" s="240"/>
      <c r="D139" s="225" t="s">
        <v>140</v>
      </c>
      <c r="E139" s="241" t="s">
        <v>32</v>
      </c>
      <c r="F139" s="242" t="s">
        <v>410</v>
      </c>
      <c r="G139" s="240"/>
      <c r="H139" s="243">
        <v>1830.8720000000001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AT139" s="249" t="s">
        <v>140</v>
      </c>
      <c r="AU139" s="249" t="s">
        <v>88</v>
      </c>
      <c r="AV139" s="13" t="s">
        <v>88</v>
      </c>
      <c r="AW139" s="13" t="s">
        <v>39</v>
      </c>
      <c r="AX139" s="13" t="s">
        <v>41</v>
      </c>
      <c r="AY139" s="249" t="s">
        <v>127</v>
      </c>
    </row>
    <row r="140" s="14" customFormat="1">
      <c r="B140" s="250"/>
      <c r="C140" s="251"/>
      <c r="D140" s="225" t="s">
        <v>140</v>
      </c>
      <c r="E140" s="252" t="s">
        <v>32</v>
      </c>
      <c r="F140" s="253" t="s">
        <v>143</v>
      </c>
      <c r="G140" s="251"/>
      <c r="H140" s="254">
        <v>1830.8720000000001</v>
      </c>
      <c r="I140" s="255"/>
      <c r="J140" s="251"/>
      <c r="K140" s="251"/>
      <c r="L140" s="256"/>
      <c r="M140" s="271"/>
      <c r="N140" s="272"/>
      <c r="O140" s="272"/>
      <c r="P140" s="272"/>
      <c r="Q140" s="272"/>
      <c r="R140" s="272"/>
      <c r="S140" s="272"/>
      <c r="T140" s="273"/>
      <c r="AT140" s="260" t="s">
        <v>140</v>
      </c>
      <c r="AU140" s="260" t="s">
        <v>88</v>
      </c>
      <c r="AV140" s="14" t="s">
        <v>134</v>
      </c>
      <c r="AW140" s="14" t="s">
        <v>39</v>
      </c>
      <c r="AX140" s="14" t="s">
        <v>86</v>
      </c>
      <c r="AY140" s="260" t="s">
        <v>127</v>
      </c>
    </row>
    <row r="141" s="1" customFormat="1" ht="6.96" customHeight="1">
      <c r="B141" s="59"/>
      <c r="C141" s="60"/>
      <c r="D141" s="60"/>
      <c r="E141" s="60"/>
      <c r="F141" s="60"/>
      <c r="G141" s="60"/>
      <c r="H141" s="60"/>
      <c r="I141" s="162"/>
      <c r="J141" s="60"/>
      <c r="K141" s="60"/>
      <c r="L141" s="44"/>
    </row>
  </sheetData>
  <sheetProtection sheet="1" autoFilter="0" formatColumns="0" formatRows="0" objects="1" scenarios="1" spinCount="100000" saltValue="WHhObmmcufs23hdJkcTkZncfUCITjOz0P/ojBfc+t4iEZCAmSoiZmfuWl6CcaNmDbM0EUjJgYcEMDA5EqoKHVw==" hashValue="cv1uqmhRbswGsblQkC0/y4hLm/fD9PECEJTVTgxXFlEs218f2a2QQNJ7LdXV0rN4LuVIwqysciYzpjYKiOBrJQ==" algorithmName="SHA-512" password="CC35"/>
  <autoFilter ref="C82:K14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28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95</v>
      </c>
    </row>
    <row r="3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88</v>
      </c>
    </row>
    <row r="4" ht="24.96" customHeight="1">
      <c r="B4" s="20"/>
      <c r="D4" s="132" t="s">
        <v>96</v>
      </c>
      <c r="L4" s="20"/>
      <c r="M4" s="133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4" t="s">
        <v>16</v>
      </c>
      <c r="L6" s="20"/>
    </row>
    <row r="7" ht="16.5" customHeight="1">
      <c r="B7" s="20"/>
      <c r="E7" s="135" t="str">
        <f>'Rekapitulace stavby'!K6</f>
        <v>Areál TJ Lokomotiva-Etapa II-Demolice tribuny</v>
      </c>
      <c r="F7" s="134"/>
      <c r="G7" s="134"/>
      <c r="H7" s="134"/>
      <c r="L7" s="20"/>
    </row>
    <row r="8" s="1" customFormat="1" ht="12" customHeight="1">
      <c r="B8" s="44"/>
      <c r="D8" s="134" t="s">
        <v>97</v>
      </c>
      <c r="I8" s="136"/>
      <c r="L8" s="44"/>
    </row>
    <row r="9" s="1" customFormat="1" ht="36.96" customHeight="1">
      <c r="B9" s="44"/>
      <c r="E9" s="137" t="s">
        <v>411</v>
      </c>
      <c r="F9" s="1"/>
      <c r="G9" s="1"/>
      <c r="H9" s="1"/>
      <c r="I9" s="136"/>
      <c r="L9" s="44"/>
    </row>
    <row r="10" s="1" customFormat="1">
      <c r="B10" s="44"/>
      <c r="I10" s="136"/>
      <c r="L10" s="44"/>
    </row>
    <row r="11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32</v>
      </c>
      <c r="L11" s="44"/>
    </row>
    <row r="12" s="1" customFormat="1" ht="12" customHeight="1">
      <c r="B12" s="44"/>
      <c r="D12" s="134" t="s">
        <v>22</v>
      </c>
      <c r="F12" s="138" t="s">
        <v>23</v>
      </c>
      <c r="I12" s="139" t="s">
        <v>24</v>
      </c>
      <c r="J12" s="140" t="str">
        <f>'Rekapitulace stavby'!AN8</f>
        <v>22. 3. 2018</v>
      </c>
      <c r="L12" s="44"/>
    </row>
    <row r="13" s="1" customFormat="1" ht="10.8" customHeight="1">
      <c r="B13" s="44"/>
      <c r="I13" s="136"/>
      <c r="L13" s="44"/>
    </row>
    <row r="14" s="1" customFormat="1" ht="12" customHeight="1">
      <c r="B14" s="44"/>
      <c r="D14" s="134" t="s">
        <v>30</v>
      </c>
      <c r="I14" s="139" t="s">
        <v>31</v>
      </c>
      <c r="J14" s="138" t="s">
        <v>32</v>
      </c>
      <c r="L14" s="44"/>
    </row>
    <row r="15" s="1" customFormat="1" ht="18" customHeight="1">
      <c r="B15" s="44"/>
      <c r="E15" s="138" t="s">
        <v>33</v>
      </c>
      <c r="I15" s="139" t="s">
        <v>34</v>
      </c>
      <c r="J15" s="138" t="s">
        <v>32</v>
      </c>
      <c r="L15" s="44"/>
    </row>
    <row r="16" s="1" customFormat="1" ht="6.96" customHeight="1">
      <c r="B16" s="44"/>
      <c r="I16" s="136"/>
      <c r="L16" s="44"/>
    </row>
    <row r="17" s="1" customFormat="1" ht="12" customHeight="1">
      <c r="B17" s="44"/>
      <c r="D17" s="134" t="s">
        <v>35</v>
      </c>
      <c r="I17" s="139" t="s">
        <v>31</v>
      </c>
      <c r="J17" s="33" t="str">
        <f>'Rekapitulace stavby'!AN13</f>
        <v>Vyplň údaj</v>
      </c>
      <c r="L17" s="44"/>
    </row>
    <row r="18" s="1" customFormat="1" ht="18" customHeight="1">
      <c r="B18" s="44"/>
      <c r="E18" s="33" t="str">
        <f>'Rekapitulace stavby'!E14</f>
        <v>Vyplň údaj</v>
      </c>
      <c r="F18" s="138"/>
      <c r="G18" s="138"/>
      <c r="H18" s="138"/>
      <c r="I18" s="139" t="s">
        <v>34</v>
      </c>
      <c r="J18" s="33" t="str">
        <f>'Rekapitulace stavby'!AN14</f>
        <v>Vyplň údaj</v>
      </c>
      <c r="L18" s="44"/>
    </row>
    <row r="19" s="1" customFormat="1" ht="6.96" customHeight="1">
      <c r="B19" s="44"/>
      <c r="I19" s="136"/>
      <c r="L19" s="44"/>
    </row>
    <row r="20" s="1" customFormat="1" ht="12" customHeight="1">
      <c r="B20" s="44"/>
      <c r="D20" s="134" t="s">
        <v>37</v>
      </c>
      <c r="I20" s="139" t="s">
        <v>31</v>
      </c>
      <c r="J20" s="138" t="s">
        <v>32</v>
      </c>
      <c r="L20" s="44"/>
    </row>
    <row r="21" s="1" customFormat="1" ht="18" customHeight="1">
      <c r="B21" s="44"/>
      <c r="E21" s="138" t="s">
        <v>38</v>
      </c>
      <c r="I21" s="139" t="s">
        <v>34</v>
      </c>
      <c r="J21" s="138" t="s">
        <v>32</v>
      </c>
      <c r="L21" s="44"/>
    </row>
    <row r="22" s="1" customFormat="1" ht="6.96" customHeight="1">
      <c r="B22" s="44"/>
      <c r="I22" s="136"/>
      <c r="L22" s="44"/>
    </row>
    <row r="23" s="1" customFormat="1" ht="12" customHeight="1">
      <c r="B23" s="44"/>
      <c r="D23" s="134" t="s">
        <v>40</v>
      </c>
      <c r="I23" s="139" t="s">
        <v>31</v>
      </c>
      <c r="J23" s="138" t="str">
        <f>IF('Rekapitulace stavby'!AN19="","",'Rekapitulace stavby'!AN19)</f>
        <v/>
      </c>
      <c r="L23" s="44"/>
    </row>
    <row r="24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34</v>
      </c>
      <c r="J24" s="138" t="str">
        <f>IF('Rekapitulace stavby'!AN20="","",'Rekapitulace stavby'!AN20)</f>
        <v/>
      </c>
      <c r="L24" s="44"/>
    </row>
    <row r="25" s="1" customFormat="1" ht="6.96" customHeight="1">
      <c r="B25" s="44"/>
      <c r="I25" s="136"/>
      <c r="L25" s="44"/>
    </row>
    <row r="26" s="1" customFormat="1" ht="12" customHeight="1">
      <c r="B26" s="44"/>
      <c r="D26" s="134" t="s">
        <v>43</v>
      </c>
      <c r="I26" s="136"/>
      <c r="L26" s="44"/>
    </row>
    <row r="27" s="7" customFormat="1" ht="51" customHeight="1">
      <c r="B27" s="141"/>
      <c r="E27" s="142" t="s">
        <v>44</v>
      </c>
      <c r="F27" s="142"/>
      <c r="G27" s="142"/>
      <c r="H27" s="142"/>
      <c r="I27" s="143"/>
      <c r="L27" s="141"/>
    </row>
    <row r="28" s="1" customFormat="1" ht="6.96" customHeight="1">
      <c r="B28" s="44"/>
      <c r="I28" s="136"/>
      <c r="L28" s="44"/>
    </row>
    <row r="29" s="1" customFormat="1" ht="6.96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="1" customFormat="1" ht="25.44" customHeight="1">
      <c r="B30" s="44"/>
      <c r="D30" s="145" t="s">
        <v>45</v>
      </c>
      <c r="I30" s="136"/>
      <c r="J30" s="146">
        <f>ROUND(J83, 2)</f>
        <v>0</v>
      </c>
      <c r="L30" s="44"/>
    </row>
    <row r="31" s="1" customFormat="1" ht="6.96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="1" customFormat="1" ht="14.4" customHeight="1">
      <c r="B32" s="44"/>
      <c r="F32" s="147" t="s">
        <v>47</v>
      </c>
      <c r="I32" s="148" t="s">
        <v>46</v>
      </c>
      <c r="J32" s="147" t="s">
        <v>48</v>
      </c>
      <c r="L32" s="44"/>
    </row>
    <row r="33" s="1" customFormat="1" ht="14.4" customHeight="1">
      <c r="B33" s="44"/>
      <c r="D33" s="149" t="s">
        <v>49</v>
      </c>
      <c r="E33" s="134" t="s">
        <v>50</v>
      </c>
      <c r="F33" s="150">
        <f>ROUND((SUM(BE83:BE95)),  2)</f>
        <v>0</v>
      </c>
      <c r="I33" s="151">
        <v>0.20999999999999999</v>
      </c>
      <c r="J33" s="150">
        <f>ROUND(((SUM(BE83:BE95))*I33),  2)</f>
        <v>0</v>
      </c>
      <c r="L33" s="44"/>
    </row>
    <row r="34" s="1" customFormat="1" ht="14.4" customHeight="1">
      <c r="B34" s="44"/>
      <c r="E34" s="134" t="s">
        <v>51</v>
      </c>
      <c r="F34" s="150">
        <f>ROUND((SUM(BF83:BF95)),  2)</f>
        <v>0</v>
      </c>
      <c r="I34" s="151">
        <v>0.14999999999999999</v>
      </c>
      <c r="J34" s="150">
        <f>ROUND(((SUM(BF83:BF95))*I34),  2)</f>
        <v>0</v>
      </c>
      <c r="L34" s="44"/>
    </row>
    <row r="35" hidden="1" s="1" customFormat="1" ht="14.4" customHeight="1">
      <c r="B35" s="44"/>
      <c r="E35" s="134" t="s">
        <v>52</v>
      </c>
      <c r="F35" s="150">
        <f>ROUND((SUM(BG83:BG95)),  2)</f>
        <v>0</v>
      </c>
      <c r="I35" s="151">
        <v>0.20999999999999999</v>
      </c>
      <c r="J35" s="150">
        <f>0</f>
        <v>0</v>
      </c>
      <c r="L35" s="44"/>
    </row>
    <row r="36" hidden="1" s="1" customFormat="1" ht="14.4" customHeight="1">
      <c r="B36" s="44"/>
      <c r="E36" s="134" t="s">
        <v>53</v>
      </c>
      <c r="F36" s="150">
        <f>ROUND((SUM(BH83:BH95)),  2)</f>
        <v>0</v>
      </c>
      <c r="I36" s="151">
        <v>0.14999999999999999</v>
      </c>
      <c r="J36" s="150">
        <f>0</f>
        <v>0</v>
      </c>
      <c r="L36" s="44"/>
    </row>
    <row r="37" hidden="1" s="1" customFormat="1" ht="14.4" customHeight="1">
      <c r="B37" s="44"/>
      <c r="E37" s="134" t="s">
        <v>54</v>
      </c>
      <c r="F37" s="150">
        <f>ROUND((SUM(BI83:BI95)),  2)</f>
        <v>0</v>
      </c>
      <c r="I37" s="151">
        <v>0</v>
      </c>
      <c r="J37" s="150">
        <f>0</f>
        <v>0</v>
      </c>
      <c r="L37" s="44"/>
    </row>
    <row r="38" s="1" customFormat="1" ht="6.96" customHeight="1">
      <c r="B38" s="44"/>
      <c r="I38" s="136"/>
      <c r="L38" s="44"/>
    </row>
    <row r="39" s="1" customFormat="1" ht="25.44" customHeight="1">
      <c r="B39" s="44"/>
      <c r="C39" s="152"/>
      <c r="D39" s="153" t="s">
        <v>55</v>
      </c>
      <c r="E39" s="154"/>
      <c r="F39" s="154"/>
      <c r="G39" s="155" t="s">
        <v>56</v>
      </c>
      <c r="H39" s="156" t="s">
        <v>57</v>
      </c>
      <c r="I39" s="157"/>
      <c r="J39" s="158">
        <f>SUM(J30:J37)</f>
        <v>0</v>
      </c>
      <c r="K39" s="159"/>
      <c r="L39" s="44"/>
    </row>
    <row r="40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="1" customFormat="1" ht="6.96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="1" customFormat="1" ht="24.96" customHeight="1">
      <c r="B45" s="39"/>
      <c r="C45" s="23" t="s">
        <v>99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="1" customFormat="1" ht="12" customHeight="1"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="1" customFormat="1" ht="16.5" customHeight="1">
      <c r="B48" s="39"/>
      <c r="C48" s="40"/>
      <c r="D48" s="40"/>
      <c r="E48" s="166" t="str">
        <f>E7</f>
        <v>Areál TJ Lokomotiva-Etapa II-Demolice tribuny</v>
      </c>
      <c r="F48" s="32"/>
      <c r="G48" s="32"/>
      <c r="H48" s="32"/>
      <c r="I48" s="136"/>
      <c r="J48" s="40"/>
      <c r="K48" s="40"/>
      <c r="L48" s="44"/>
    </row>
    <row r="49" s="1" customFormat="1" ht="12" customHeight="1">
      <c r="B49" s="39"/>
      <c r="C49" s="32" t="s">
        <v>97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="1" customFormat="1" ht="16.5" customHeight="1">
      <c r="B50" s="39"/>
      <c r="C50" s="40"/>
      <c r="D50" s="40"/>
      <c r="E50" s="69" t="str">
        <f>E9</f>
        <v>05 - Vedlejší a ostatní náklady</v>
      </c>
      <c r="F50" s="40"/>
      <c r="G50" s="40"/>
      <c r="H50" s="40"/>
      <c r="I50" s="136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="1" customFormat="1" ht="12" customHeight="1">
      <c r="B52" s="39"/>
      <c r="C52" s="32" t="s">
        <v>22</v>
      </c>
      <c r="D52" s="40"/>
      <c r="E52" s="40"/>
      <c r="F52" s="27" t="str">
        <f>F12</f>
        <v>Cheb, areál TJ</v>
      </c>
      <c r="G52" s="40"/>
      <c r="H52" s="40"/>
      <c r="I52" s="139" t="s">
        <v>24</v>
      </c>
      <c r="J52" s="72" t="str">
        <f>IF(J12="","",J12)</f>
        <v>22. 3. 2018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="1" customFormat="1" ht="43.05" customHeight="1">
      <c r="B54" s="39"/>
      <c r="C54" s="32" t="s">
        <v>30</v>
      </c>
      <c r="D54" s="40"/>
      <c r="E54" s="40"/>
      <c r="F54" s="27" t="str">
        <f>E15</f>
        <v>Město Cheb, Nám.Krále Jiřího z Poděbrad1/14, Cheb</v>
      </c>
      <c r="G54" s="40"/>
      <c r="H54" s="40"/>
      <c r="I54" s="139" t="s">
        <v>37</v>
      </c>
      <c r="J54" s="37" t="str">
        <f>E21</f>
        <v>Staving Ateliér-Ing. J. Šedivec, M. Mudrová Dipl.T</v>
      </c>
      <c r="K54" s="40"/>
      <c r="L54" s="44"/>
    </row>
    <row r="55" s="1" customFormat="1" ht="15.15" customHeight="1">
      <c r="B55" s="39"/>
      <c r="C55" s="32" t="s">
        <v>35</v>
      </c>
      <c r="D55" s="40"/>
      <c r="E55" s="40"/>
      <c r="F55" s="27" t="str">
        <f>IF(E18="","",E18)</f>
        <v>Vyplň údaj</v>
      </c>
      <c r="G55" s="40"/>
      <c r="H55" s="40"/>
      <c r="I55" s="139" t="s">
        <v>40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="1" customFormat="1" ht="29.28" customHeight="1">
      <c r="B57" s="39"/>
      <c r="C57" s="167" t="s">
        <v>100</v>
      </c>
      <c r="D57" s="168"/>
      <c r="E57" s="168"/>
      <c r="F57" s="168"/>
      <c r="G57" s="168"/>
      <c r="H57" s="168"/>
      <c r="I57" s="169"/>
      <c r="J57" s="170" t="s">
        <v>101</v>
      </c>
      <c r="K57" s="168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="1" customFormat="1" ht="22.8" customHeight="1">
      <c r="B59" s="39"/>
      <c r="C59" s="171" t="s">
        <v>77</v>
      </c>
      <c r="D59" s="40"/>
      <c r="E59" s="40"/>
      <c r="F59" s="40"/>
      <c r="G59" s="40"/>
      <c r="H59" s="40"/>
      <c r="I59" s="136"/>
      <c r="J59" s="102">
        <f>J83</f>
        <v>0</v>
      </c>
      <c r="K59" s="40"/>
      <c r="L59" s="44"/>
      <c r="AU59" s="17" t="s">
        <v>102</v>
      </c>
    </row>
    <row r="60" s="8" customFormat="1" ht="24.96" customHeight="1">
      <c r="B60" s="172"/>
      <c r="C60" s="173"/>
      <c r="D60" s="174" t="s">
        <v>412</v>
      </c>
      <c r="E60" s="175"/>
      <c r="F60" s="175"/>
      <c r="G60" s="175"/>
      <c r="H60" s="175"/>
      <c r="I60" s="176"/>
      <c r="J60" s="177">
        <f>J84</f>
        <v>0</v>
      </c>
      <c r="K60" s="173"/>
      <c r="L60" s="178"/>
    </row>
    <row r="61" s="9" customFormat="1" ht="19.92" customHeight="1">
      <c r="B61" s="179"/>
      <c r="C61" s="180"/>
      <c r="D61" s="181" t="s">
        <v>413</v>
      </c>
      <c r="E61" s="182"/>
      <c r="F61" s="182"/>
      <c r="G61" s="182"/>
      <c r="H61" s="182"/>
      <c r="I61" s="183"/>
      <c r="J61" s="184">
        <f>J85</f>
        <v>0</v>
      </c>
      <c r="K61" s="180"/>
      <c r="L61" s="185"/>
    </row>
    <row r="62" s="9" customFormat="1" ht="19.92" customHeight="1">
      <c r="B62" s="179"/>
      <c r="C62" s="180"/>
      <c r="D62" s="181" t="s">
        <v>414</v>
      </c>
      <c r="E62" s="182"/>
      <c r="F62" s="182"/>
      <c r="G62" s="182"/>
      <c r="H62" s="182"/>
      <c r="I62" s="183"/>
      <c r="J62" s="184">
        <f>J90</f>
        <v>0</v>
      </c>
      <c r="K62" s="180"/>
      <c r="L62" s="185"/>
    </row>
    <row r="63" s="9" customFormat="1" ht="19.92" customHeight="1">
      <c r="B63" s="179"/>
      <c r="C63" s="180"/>
      <c r="D63" s="181" t="s">
        <v>415</v>
      </c>
      <c r="E63" s="182"/>
      <c r="F63" s="182"/>
      <c r="G63" s="182"/>
      <c r="H63" s="182"/>
      <c r="I63" s="183"/>
      <c r="J63" s="184">
        <f>J93</f>
        <v>0</v>
      </c>
      <c r="K63" s="180"/>
      <c r="L63" s="185"/>
    </row>
    <row r="64" s="1" customFormat="1" ht="21.84" customHeight="1">
      <c r="B64" s="39"/>
      <c r="C64" s="40"/>
      <c r="D64" s="40"/>
      <c r="E64" s="40"/>
      <c r="F64" s="40"/>
      <c r="G64" s="40"/>
      <c r="H64" s="40"/>
      <c r="I64" s="136"/>
      <c r="J64" s="40"/>
      <c r="K64" s="40"/>
      <c r="L64" s="44"/>
    </row>
    <row r="65" s="1" customFormat="1" ht="6.96" customHeight="1">
      <c r="B65" s="59"/>
      <c r="C65" s="60"/>
      <c r="D65" s="60"/>
      <c r="E65" s="60"/>
      <c r="F65" s="60"/>
      <c r="G65" s="60"/>
      <c r="H65" s="60"/>
      <c r="I65" s="162"/>
      <c r="J65" s="60"/>
      <c r="K65" s="60"/>
      <c r="L65" s="44"/>
    </row>
    <row r="69" s="1" customFormat="1" ht="6.96" customHeight="1">
      <c r="B69" s="61"/>
      <c r="C69" s="62"/>
      <c r="D69" s="62"/>
      <c r="E69" s="62"/>
      <c r="F69" s="62"/>
      <c r="G69" s="62"/>
      <c r="H69" s="62"/>
      <c r="I69" s="165"/>
      <c r="J69" s="62"/>
      <c r="K69" s="62"/>
      <c r="L69" s="44"/>
    </row>
    <row r="70" s="1" customFormat="1" ht="24.96" customHeight="1">
      <c r="B70" s="39"/>
      <c r="C70" s="23" t="s">
        <v>112</v>
      </c>
      <c r="D70" s="40"/>
      <c r="E70" s="40"/>
      <c r="F70" s="40"/>
      <c r="G70" s="40"/>
      <c r="H70" s="40"/>
      <c r="I70" s="136"/>
      <c r="J70" s="40"/>
      <c r="K70" s="40"/>
      <c r="L70" s="44"/>
    </row>
    <row r="71" s="1" customFormat="1" ht="6.96" customHeight="1">
      <c r="B71" s="39"/>
      <c r="C71" s="40"/>
      <c r="D71" s="40"/>
      <c r="E71" s="40"/>
      <c r="F71" s="40"/>
      <c r="G71" s="40"/>
      <c r="H71" s="40"/>
      <c r="I71" s="136"/>
      <c r="J71" s="40"/>
      <c r="K71" s="40"/>
      <c r="L71" s="44"/>
    </row>
    <row r="72" s="1" customFormat="1" ht="12" customHeight="1">
      <c r="B72" s="39"/>
      <c r="C72" s="32" t="s">
        <v>16</v>
      </c>
      <c r="D72" s="40"/>
      <c r="E72" s="40"/>
      <c r="F72" s="40"/>
      <c r="G72" s="40"/>
      <c r="H72" s="40"/>
      <c r="I72" s="136"/>
      <c r="J72" s="40"/>
      <c r="K72" s="40"/>
      <c r="L72" s="44"/>
    </row>
    <row r="73" s="1" customFormat="1" ht="16.5" customHeight="1">
      <c r="B73" s="39"/>
      <c r="C73" s="40"/>
      <c r="D73" s="40"/>
      <c r="E73" s="166" t="str">
        <f>E7</f>
        <v>Areál TJ Lokomotiva-Etapa II-Demolice tribuny</v>
      </c>
      <c r="F73" s="32"/>
      <c r="G73" s="32"/>
      <c r="H73" s="32"/>
      <c r="I73" s="136"/>
      <c r="J73" s="40"/>
      <c r="K73" s="40"/>
      <c r="L73" s="44"/>
    </row>
    <row r="74" s="1" customFormat="1" ht="12" customHeight="1">
      <c r="B74" s="39"/>
      <c r="C74" s="32" t="s">
        <v>97</v>
      </c>
      <c r="D74" s="40"/>
      <c r="E74" s="40"/>
      <c r="F74" s="40"/>
      <c r="G74" s="40"/>
      <c r="H74" s="40"/>
      <c r="I74" s="136"/>
      <c r="J74" s="40"/>
      <c r="K74" s="40"/>
      <c r="L74" s="44"/>
    </row>
    <row r="75" s="1" customFormat="1" ht="16.5" customHeight="1">
      <c r="B75" s="39"/>
      <c r="C75" s="40"/>
      <c r="D75" s="40"/>
      <c r="E75" s="69" t="str">
        <f>E9</f>
        <v>05 - Vedlejší a ostatní náklady</v>
      </c>
      <c r="F75" s="40"/>
      <c r="G75" s="40"/>
      <c r="H75" s="40"/>
      <c r="I75" s="136"/>
      <c r="J75" s="40"/>
      <c r="K75" s="40"/>
      <c r="L75" s="44"/>
    </row>
    <row r="76" s="1" customFormat="1" ht="6.96" customHeight="1">
      <c r="B76" s="39"/>
      <c r="C76" s="40"/>
      <c r="D76" s="40"/>
      <c r="E76" s="40"/>
      <c r="F76" s="40"/>
      <c r="G76" s="40"/>
      <c r="H76" s="40"/>
      <c r="I76" s="136"/>
      <c r="J76" s="40"/>
      <c r="K76" s="40"/>
      <c r="L76" s="44"/>
    </row>
    <row r="77" s="1" customFormat="1" ht="12" customHeight="1">
      <c r="B77" s="39"/>
      <c r="C77" s="32" t="s">
        <v>22</v>
      </c>
      <c r="D77" s="40"/>
      <c r="E77" s="40"/>
      <c r="F77" s="27" t="str">
        <f>F12</f>
        <v>Cheb, areál TJ</v>
      </c>
      <c r="G77" s="40"/>
      <c r="H77" s="40"/>
      <c r="I77" s="139" t="s">
        <v>24</v>
      </c>
      <c r="J77" s="72" t="str">
        <f>IF(J12="","",J12)</f>
        <v>22. 3. 2018</v>
      </c>
      <c r="K77" s="40"/>
      <c r="L77" s="44"/>
    </row>
    <row r="78" s="1" customFormat="1" ht="6.96" customHeight="1">
      <c r="B78" s="39"/>
      <c r="C78" s="40"/>
      <c r="D78" s="40"/>
      <c r="E78" s="40"/>
      <c r="F78" s="40"/>
      <c r="G78" s="40"/>
      <c r="H78" s="40"/>
      <c r="I78" s="136"/>
      <c r="J78" s="40"/>
      <c r="K78" s="40"/>
      <c r="L78" s="44"/>
    </row>
    <row r="79" s="1" customFormat="1" ht="43.05" customHeight="1">
      <c r="B79" s="39"/>
      <c r="C79" s="32" t="s">
        <v>30</v>
      </c>
      <c r="D79" s="40"/>
      <c r="E79" s="40"/>
      <c r="F79" s="27" t="str">
        <f>E15</f>
        <v>Město Cheb, Nám.Krále Jiřího z Poděbrad1/14, Cheb</v>
      </c>
      <c r="G79" s="40"/>
      <c r="H79" s="40"/>
      <c r="I79" s="139" t="s">
        <v>37</v>
      </c>
      <c r="J79" s="37" t="str">
        <f>E21</f>
        <v>Staving Ateliér-Ing. J. Šedivec, M. Mudrová Dipl.T</v>
      </c>
      <c r="K79" s="40"/>
      <c r="L79" s="44"/>
    </row>
    <row r="80" s="1" customFormat="1" ht="15.15" customHeight="1">
      <c r="B80" s="39"/>
      <c r="C80" s="32" t="s">
        <v>35</v>
      </c>
      <c r="D80" s="40"/>
      <c r="E80" s="40"/>
      <c r="F80" s="27" t="str">
        <f>IF(E18="","",E18)</f>
        <v>Vyplň údaj</v>
      </c>
      <c r="G80" s="40"/>
      <c r="H80" s="40"/>
      <c r="I80" s="139" t="s">
        <v>40</v>
      </c>
      <c r="J80" s="37" t="str">
        <f>E24</f>
        <v xml:space="preserve"> </v>
      </c>
      <c r="K80" s="40"/>
      <c r="L80" s="44"/>
    </row>
    <row r="81" s="1" customFormat="1" ht="10.32" customHeight="1">
      <c r="B81" s="39"/>
      <c r="C81" s="40"/>
      <c r="D81" s="40"/>
      <c r="E81" s="40"/>
      <c r="F81" s="40"/>
      <c r="G81" s="40"/>
      <c r="H81" s="40"/>
      <c r="I81" s="136"/>
      <c r="J81" s="40"/>
      <c r="K81" s="40"/>
      <c r="L81" s="44"/>
    </row>
    <row r="82" s="10" customFormat="1" ht="29.28" customHeight="1">
      <c r="B82" s="186"/>
      <c r="C82" s="187" t="s">
        <v>113</v>
      </c>
      <c r="D82" s="188" t="s">
        <v>64</v>
      </c>
      <c r="E82" s="188" t="s">
        <v>60</v>
      </c>
      <c r="F82" s="188" t="s">
        <v>61</v>
      </c>
      <c r="G82" s="188" t="s">
        <v>114</v>
      </c>
      <c r="H82" s="188" t="s">
        <v>115</v>
      </c>
      <c r="I82" s="189" t="s">
        <v>116</v>
      </c>
      <c r="J82" s="188" t="s">
        <v>101</v>
      </c>
      <c r="K82" s="190" t="s">
        <v>117</v>
      </c>
      <c r="L82" s="191"/>
      <c r="M82" s="92" t="s">
        <v>32</v>
      </c>
      <c r="N82" s="93" t="s">
        <v>49</v>
      </c>
      <c r="O82" s="93" t="s">
        <v>118</v>
      </c>
      <c r="P82" s="93" t="s">
        <v>119</v>
      </c>
      <c r="Q82" s="93" t="s">
        <v>120</v>
      </c>
      <c r="R82" s="93" t="s">
        <v>121</v>
      </c>
      <c r="S82" s="93" t="s">
        <v>122</v>
      </c>
      <c r="T82" s="94" t="s">
        <v>123</v>
      </c>
    </row>
    <row r="83" s="1" customFormat="1" ht="22.8" customHeight="1">
      <c r="B83" s="39"/>
      <c r="C83" s="99" t="s">
        <v>124</v>
      </c>
      <c r="D83" s="40"/>
      <c r="E83" s="40"/>
      <c r="F83" s="40"/>
      <c r="G83" s="40"/>
      <c r="H83" s="40"/>
      <c r="I83" s="136"/>
      <c r="J83" s="192">
        <f>BK83</f>
        <v>0</v>
      </c>
      <c r="K83" s="40"/>
      <c r="L83" s="44"/>
      <c r="M83" s="95"/>
      <c r="N83" s="96"/>
      <c r="O83" s="96"/>
      <c r="P83" s="193">
        <f>P84</f>
        <v>0</v>
      </c>
      <c r="Q83" s="96"/>
      <c r="R83" s="193">
        <f>R84</f>
        <v>0</v>
      </c>
      <c r="S83" s="96"/>
      <c r="T83" s="194">
        <f>T84</f>
        <v>0</v>
      </c>
      <c r="AT83" s="17" t="s">
        <v>78</v>
      </c>
      <c r="AU83" s="17" t="s">
        <v>102</v>
      </c>
      <c r="BK83" s="195">
        <f>BK84</f>
        <v>0</v>
      </c>
    </row>
    <row r="84" s="11" customFormat="1" ht="25.92" customHeight="1">
      <c r="B84" s="196"/>
      <c r="C84" s="197"/>
      <c r="D84" s="198" t="s">
        <v>78</v>
      </c>
      <c r="E84" s="199" t="s">
        <v>416</v>
      </c>
      <c r="F84" s="199" t="s">
        <v>417</v>
      </c>
      <c r="G84" s="197"/>
      <c r="H84" s="197"/>
      <c r="I84" s="200"/>
      <c r="J84" s="201">
        <f>BK84</f>
        <v>0</v>
      </c>
      <c r="K84" s="197"/>
      <c r="L84" s="202"/>
      <c r="M84" s="203"/>
      <c r="N84" s="204"/>
      <c r="O84" s="204"/>
      <c r="P84" s="205">
        <f>P85+P90+P93</f>
        <v>0</v>
      </c>
      <c r="Q84" s="204"/>
      <c r="R84" s="205">
        <f>R85+R90+R93</f>
        <v>0</v>
      </c>
      <c r="S84" s="204"/>
      <c r="T84" s="206">
        <f>T85+T90+T93</f>
        <v>0</v>
      </c>
      <c r="AR84" s="207" t="s">
        <v>166</v>
      </c>
      <c r="AT84" s="208" t="s">
        <v>78</v>
      </c>
      <c r="AU84" s="208" t="s">
        <v>41</v>
      </c>
      <c r="AY84" s="207" t="s">
        <v>127</v>
      </c>
      <c r="BK84" s="209">
        <f>BK85+BK90+BK93</f>
        <v>0</v>
      </c>
    </row>
    <row r="85" s="11" customFormat="1" ht="22.8" customHeight="1">
      <c r="B85" s="196"/>
      <c r="C85" s="197"/>
      <c r="D85" s="198" t="s">
        <v>78</v>
      </c>
      <c r="E85" s="210" t="s">
        <v>418</v>
      </c>
      <c r="F85" s="210" t="s">
        <v>419</v>
      </c>
      <c r="G85" s="197"/>
      <c r="H85" s="197"/>
      <c r="I85" s="200"/>
      <c r="J85" s="211">
        <f>BK85</f>
        <v>0</v>
      </c>
      <c r="K85" s="197"/>
      <c r="L85" s="202"/>
      <c r="M85" s="203"/>
      <c r="N85" s="204"/>
      <c r="O85" s="204"/>
      <c r="P85" s="205">
        <f>SUM(P86:P89)</f>
        <v>0</v>
      </c>
      <c r="Q85" s="204"/>
      <c r="R85" s="205">
        <f>SUM(R86:R89)</f>
        <v>0</v>
      </c>
      <c r="S85" s="204"/>
      <c r="T85" s="206">
        <f>SUM(T86:T89)</f>
        <v>0</v>
      </c>
      <c r="AR85" s="207" t="s">
        <v>166</v>
      </c>
      <c r="AT85" s="208" t="s">
        <v>78</v>
      </c>
      <c r="AU85" s="208" t="s">
        <v>86</v>
      </c>
      <c r="AY85" s="207" t="s">
        <v>127</v>
      </c>
      <c r="BK85" s="209">
        <f>SUM(BK86:BK89)</f>
        <v>0</v>
      </c>
    </row>
    <row r="86" s="1" customFormat="1" ht="16.5" customHeight="1">
      <c r="B86" s="39"/>
      <c r="C86" s="212" t="s">
        <v>86</v>
      </c>
      <c r="D86" s="212" t="s">
        <v>129</v>
      </c>
      <c r="E86" s="213" t="s">
        <v>420</v>
      </c>
      <c r="F86" s="214" t="s">
        <v>421</v>
      </c>
      <c r="G86" s="215" t="s">
        <v>422</v>
      </c>
      <c r="H86" s="216">
        <v>1</v>
      </c>
      <c r="I86" s="217"/>
      <c r="J86" s="218">
        <f>ROUND(I86*H86,2)</f>
        <v>0</v>
      </c>
      <c r="K86" s="214" t="s">
        <v>133</v>
      </c>
      <c r="L86" s="44"/>
      <c r="M86" s="219" t="s">
        <v>32</v>
      </c>
      <c r="N86" s="220" t="s">
        <v>50</v>
      </c>
      <c r="O86" s="84"/>
      <c r="P86" s="221">
        <f>O86*H86</f>
        <v>0</v>
      </c>
      <c r="Q86" s="221">
        <v>0</v>
      </c>
      <c r="R86" s="221">
        <f>Q86*H86</f>
        <v>0</v>
      </c>
      <c r="S86" s="221">
        <v>0</v>
      </c>
      <c r="T86" s="222">
        <f>S86*H86</f>
        <v>0</v>
      </c>
      <c r="AR86" s="223" t="s">
        <v>423</v>
      </c>
      <c r="AT86" s="223" t="s">
        <v>129</v>
      </c>
      <c r="AU86" s="223" t="s">
        <v>88</v>
      </c>
      <c r="AY86" s="17" t="s">
        <v>127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86</v>
      </c>
      <c r="BK86" s="224">
        <f>ROUND(I86*H86,2)</f>
        <v>0</v>
      </c>
      <c r="BL86" s="17" t="s">
        <v>423</v>
      </c>
      <c r="BM86" s="223" t="s">
        <v>424</v>
      </c>
    </row>
    <row r="87" s="1" customFormat="1">
      <c r="B87" s="39"/>
      <c r="C87" s="40"/>
      <c r="D87" s="225" t="s">
        <v>136</v>
      </c>
      <c r="E87" s="40"/>
      <c r="F87" s="226" t="s">
        <v>421</v>
      </c>
      <c r="G87" s="40"/>
      <c r="H87" s="40"/>
      <c r="I87" s="136"/>
      <c r="J87" s="40"/>
      <c r="K87" s="40"/>
      <c r="L87" s="44"/>
      <c r="M87" s="227"/>
      <c r="N87" s="84"/>
      <c r="O87" s="84"/>
      <c r="P87" s="84"/>
      <c r="Q87" s="84"/>
      <c r="R87" s="84"/>
      <c r="S87" s="84"/>
      <c r="T87" s="85"/>
      <c r="AT87" s="17" t="s">
        <v>136</v>
      </c>
      <c r="AU87" s="17" t="s">
        <v>88</v>
      </c>
    </row>
    <row r="88" s="1" customFormat="1" ht="16.5" customHeight="1">
      <c r="B88" s="39"/>
      <c r="C88" s="212" t="s">
        <v>88</v>
      </c>
      <c r="D88" s="212" t="s">
        <v>129</v>
      </c>
      <c r="E88" s="213" t="s">
        <v>425</v>
      </c>
      <c r="F88" s="214" t="s">
        <v>426</v>
      </c>
      <c r="G88" s="215" t="s">
        <v>427</v>
      </c>
      <c r="H88" s="216">
        <v>1</v>
      </c>
      <c r="I88" s="217"/>
      <c r="J88" s="218">
        <f>ROUND(I88*H88,2)</f>
        <v>0</v>
      </c>
      <c r="K88" s="214" t="s">
        <v>133</v>
      </c>
      <c r="L88" s="44"/>
      <c r="M88" s="219" t="s">
        <v>32</v>
      </c>
      <c r="N88" s="220" t="s">
        <v>50</v>
      </c>
      <c r="O88" s="8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AR88" s="223" t="s">
        <v>423</v>
      </c>
      <c r="AT88" s="223" t="s">
        <v>129</v>
      </c>
      <c r="AU88" s="223" t="s">
        <v>88</v>
      </c>
      <c r="AY88" s="17" t="s">
        <v>127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86</v>
      </c>
      <c r="BK88" s="224">
        <f>ROUND(I88*H88,2)</f>
        <v>0</v>
      </c>
      <c r="BL88" s="17" t="s">
        <v>423</v>
      </c>
      <c r="BM88" s="223" t="s">
        <v>428</v>
      </c>
    </row>
    <row r="89" s="1" customFormat="1">
      <c r="B89" s="39"/>
      <c r="C89" s="40"/>
      <c r="D89" s="225" t="s">
        <v>136</v>
      </c>
      <c r="E89" s="40"/>
      <c r="F89" s="226" t="s">
        <v>426</v>
      </c>
      <c r="G89" s="40"/>
      <c r="H89" s="40"/>
      <c r="I89" s="136"/>
      <c r="J89" s="40"/>
      <c r="K89" s="40"/>
      <c r="L89" s="44"/>
      <c r="M89" s="227"/>
      <c r="N89" s="84"/>
      <c r="O89" s="84"/>
      <c r="P89" s="84"/>
      <c r="Q89" s="84"/>
      <c r="R89" s="84"/>
      <c r="S89" s="84"/>
      <c r="T89" s="85"/>
      <c r="AT89" s="17" t="s">
        <v>136</v>
      </c>
      <c r="AU89" s="17" t="s">
        <v>88</v>
      </c>
    </row>
    <row r="90" s="11" customFormat="1" ht="22.8" customHeight="1">
      <c r="B90" s="196"/>
      <c r="C90" s="197"/>
      <c r="D90" s="198" t="s">
        <v>78</v>
      </c>
      <c r="E90" s="210" t="s">
        <v>429</v>
      </c>
      <c r="F90" s="210" t="s">
        <v>430</v>
      </c>
      <c r="G90" s="197"/>
      <c r="H90" s="197"/>
      <c r="I90" s="200"/>
      <c r="J90" s="211">
        <f>BK90</f>
        <v>0</v>
      </c>
      <c r="K90" s="197"/>
      <c r="L90" s="202"/>
      <c r="M90" s="203"/>
      <c r="N90" s="204"/>
      <c r="O90" s="204"/>
      <c r="P90" s="205">
        <f>SUM(P91:P92)</f>
        <v>0</v>
      </c>
      <c r="Q90" s="204"/>
      <c r="R90" s="205">
        <f>SUM(R91:R92)</f>
        <v>0</v>
      </c>
      <c r="S90" s="204"/>
      <c r="T90" s="206">
        <f>SUM(T91:T92)</f>
        <v>0</v>
      </c>
      <c r="AR90" s="207" t="s">
        <v>166</v>
      </c>
      <c r="AT90" s="208" t="s">
        <v>78</v>
      </c>
      <c r="AU90" s="208" t="s">
        <v>86</v>
      </c>
      <c r="AY90" s="207" t="s">
        <v>127</v>
      </c>
      <c r="BK90" s="209">
        <f>SUM(BK91:BK92)</f>
        <v>0</v>
      </c>
    </row>
    <row r="91" s="1" customFormat="1" ht="16.5" customHeight="1">
      <c r="B91" s="39"/>
      <c r="C91" s="212" t="s">
        <v>134</v>
      </c>
      <c r="D91" s="212" t="s">
        <v>129</v>
      </c>
      <c r="E91" s="213" t="s">
        <v>431</v>
      </c>
      <c r="F91" s="214" t="s">
        <v>432</v>
      </c>
      <c r="G91" s="215" t="s">
        <v>427</v>
      </c>
      <c r="H91" s="216">
        <v>1</v>
      </c>
      <c r="I91" s="217"/>
      <c r="J91" s="218">
        <f>ROUND(I91*H91,2)</f>
        <v>0</v>
      </c>
      <c r="K91" s="214" t="s">
        <v>133</v>
      </c>
      <c r="L91" s="44"/>
      <c r="M91" s="219" t="s">
        <v>32</v>
      </c>
      <c r="N91" s="220" t="s">
        <v>50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AR91" s="223" t="s">
        <v>423</v>
      </c>
      <c r="AT91" s="223" t="s">
        <v>129</v>
      </c>
      <c r="AU91" s="223" t="s">
        <v>88</v>
      </c>
      <c r="AY91" s="17" t="s">
        <v>127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86</v>
      </c>
      <c r="BK91" s="224">
        <f>ROUND(I91*H91,2)</f>
        <v>0</v>
      </c>
      <c r="BL91" s="17" t="s">
        <v>423</v>
      </c>
      <c r="BM91" s="223" t="s">
        <v>433</v>
      </c>
    </row>
    <row r="92" s="1" customFormat="1">
      <c r="B92" s="39"/>
      <c r="C92" s="40"/>
      <c r="D92" s="225" t="s">
        <v>136</v>
      </c>
      <c r="E92" s="40"/>
      <c r="F92" s="226" t="s">
        <v>432</v>
      </c>
      <c r="G92" s="40"/>
      <c r="H92" s="40"/>
      <c r="I92" s="136"/>
      <c r="J92" s="40"/>
      <c r="K92" s="40"/>
      <c r="L92" s="44"/>
      <c r="M92" s="227"/>
      <c r="N92" s="84"/>
      <c r="O92" s="84"/>
      <c r="P92" s="84"/>
      <c r="Q92" s="84"/>
      <c r="R92" s="84"/>
      <c r="S92" s="84"/>
      <c r="T92" s="85"/>
      <c r="AT92" s="17" t="s">
        <v>136</v>
      </c>
      <c r="AU92" s="17" t="s">
        <v>88</v>
      </c>
    </row>
    <row r="93" s="11" customFormat="1" ht="22.8" customHeight="1">
      <c r="B93" s="196"/>
      <c r="C93" s="197"/>
      <c r="D93" s="198" t="s">
        <v>78</v>
      </c>
      <c r="E93" s="210" t="s">
        <v>434</v>
      </c>
      <c r="F93" s="210" t="s">
        <v>435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SUM(P94:P95)</f>
        <v>0</v>
      </c>
      <c r="Q93" s="204"/>
      <c r="R93" s="205">
        <f>SUM(R94:R95)</f>
        <v>0</v>
      </c>
      <c r="S93" s="204"/>
      <c r="T93" s="206">
        <f>SUM(T94:T95)</f>
        <v>0</v>
      </c>
      <c r="AR93" s="207" t="s">
        <v>166</v>
      </c>
      <c r="AT93" s="208" t="s">
        <v>78</v>
      </c>
      <c r="AU93" s="208" t="s">
        <v>86</v>
      </c>
      <c r="AY93" s="207" t="s">
        <v>127</v>
      </c>
      <c r="BK93" s="209">
        <f>SUM(BK94:BK95)</f>
        <v>0</v>
      </c>
    </row>
    <row r="94" s="1" customFormat="1" ht="16.5" customHeight="1">
      <c r="B94" s="39"/>
      <c r="C94" s="212" t="s">
        <v>172</v>
      </c>
      <c r="D94" s="212" t="s">
        <v>129</v>
      </c>
      <c r="E94" s="213" t="s">
        <v>436</v>
      </c>
      <c r="F94" s="214" t="s">
        <v>437</v>
      </c>
      <c r="G94" s="215" t="s">
        <v>427</v>
      </c>
      <c r="H94" s="216">
        <v>1</v>
      </c>
      <c r="I94" s="217"/>
      <c r="J94" s="218">
        <f>ROUND(I94*H94,2)</f>
        <v>0</v>
      </c>
      <c r="K94" s="214" t="s">
        <v>133</v>
      </c>
      <c r="L94" s="44"/>
      <c r="M94" s="219" t="s">
        <v>32</v>
      </c>
      <c r="N94" s="220" t="s">
        <v>50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AR94" s="223" t="s">
        <v>423</v>
      </c>
      <c r="AT94" s="223" t="s">
        <v>129</v>
      </c>
      <c r="AU94" s="223" t="s">
        <v>88</v>
      </c>
      <c r="AY94" s="17" t="s">
        <v>127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86</v>
      </c>
      <c r="BK94" s="224">
        <f>ROUND(I94*H94,2)</f>
        <v>0</v>
      </c>
      <c r="BL94" s="17" t="s">
        <v>423</v>
      </c>
      <c r="BM94" s="223" t="s">
        <v>438</v>
      </c>
    </row>
    <row r="95" s="1" customFormat="1">
      <c r="B95" s="39"/>
      <c r="C95" s="40"/>
      <c r="D95" s="225" t="s">
        <v>136</v>
      </c>
      <c r="E95" s="40"/>
      <c r="F95" s="226" t="s">
        <v>439</v>
      </c>
      <c r="G95" s="40"/>
      <c r="H95" s="40"/>
      <c r="I95" s="136"/>
      <c r="J95" s="40"/>
      <c r="K95" s="40"/>
      <c r="L95" s="44"/>
      <c r="M95" s="274"/>
      <c r="N95" s="275"/>
      <c r="O95" s="275"/>
      <c r="P95" s="275"/>
      <c r="Q95" s="275"/>
      <c r="R95" s="275"/>
      <c r="S95" s="275"/>
      <c r="T95" s="276"/>
      <c r="AT95" s="17" t="s">
        <v>136</v>
      </c>
      <c r="AU95" s="17" t="s">
        <v>88</v>
      </c>
    </row>
    <row r="96" s="1" customFormat="1" ht="6.96" customHeight="1">
      <c r="B96" s="59"/>
      <c r="C96" s="60"/>
      <c r="D96" s="60"/>
      <c r="E96" s="60"/>
      <c r="F96" s="60"/>
      <c r="G96" s="60"/>
      <c r="H96" s="60"/>
      <c r="I96" s="162"/>
      <c r="J96" s="60"/>
      <c r="K96" s="60"/>
      <c r="L96" s="44"/>
    </row>
  </sheetData>
  <sheetProtection sheet="1" autoFilter="0" formatColumns="0" formatRows="0" objects="1" scenarios="1" spinCount="100000" saltValue="uvwVtgjHHfGSiOKjK6y9aSDlqRxrKvAsjoh/CMgNdiFpZ7Id60334J/prvLi82CYX0SOZLULYy6zJ2RyR0XhCg==" hashValue="KbBa8ZRpl+Wnv51JU7x3C2MUftpQDNTpj3pMSYnSjcaxSR2UhNN6WWL4Sxz3/gyybCZJ/IOI7vPfu+fc7lh/aQ==" algorithmName="SHA-512" password="CC35"/>
  <autoFilter ref="C82:K9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33" style="277" customWidth="1"/>
    <col min="2" max="2" width="1.664063" style="277" customWidth="1"/>
    <col min="3" max="4" width="5" style="277" customWidth="1"/>
    <col min="5" max="5" width="11.67" style="277" customWidth="1"/>
    <col min="6" max="6" width="9.17" style="277" customWidth="1"/>
    <col min="7" max="7" width="5" style="277" customWidth="1"/>
    <col min="8" max="8" width="77.83" style="277" customWidth="1"/>
    <col min="9" max="10" width="20" style="277" customWidth="1"/>
    <col min="11" max="11" width="1.664063" style="277" customWidth="1"/>
  </cols>
  <sheetData>
    <row r="1" ht="37.5" customHeight="1"/>
    <row r="2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="15" customFormat="1" ht="45" customHeight="1">
      <c r="B3" s="281"/>
      <c r="C3" s="282" t="s">
        <v>440</v>
      </c>
      <c r="D3" s="282"/>
      <c r="E3" s="282"/>
      <c r="F3" s="282"/>
      <c r="G3" s="282"/>
      <c r="H3" s="282"/>
      <c r="I3" s="282"/>
      <c r="J3" s="282"/>
      <c r="K3" s="283"/>
    </row>
    <row r="4" ht="25.5" customHeight="1">
      <c r="B4" s="284"/>
      <c r="C4" s="285" t="s">
        <v>441</v>
      </c>
      <c r="D4" s="285"/>
      <c r="E4" s="285"/>
      <c r="F4" s="285"/>
      <c r="G4" s="285"/>
      <c r="H4" s="285"/>
      <c r="I4" s="285"/>
      <c r="J4" s="285"/>
      <c r="K4" s="286"/>
    </row>
    <row r="5" ht="5.25" customHeight="1">
      <c r="B5" s="284"/>
      <c r="C5" s="287"/>
      <c r="D5" s="287"/>
      <c r="E5" s="287"/>
      <c r="F5" s="287"/>
      <c r="G5" s="287"/>
      <c r="H5" s="287"/>
      <c r="I5" s="287"/>
      <c r="J5" s="287"/>
      <c r="K5" s="286"/>
    </row>
    <row r="6" ht="15" customHeight="1">
      <c r="B6" s="284"/>
      <c r="C6" s="288" t="s">
        <v>442</v>
      </c>
      <c r="D6" s="288"/>
      <c r="E6" s="288"/>
      <c r="F6" s="288"/>
      <c r="G6" s="288"/>
      <c r="H6" s="288"/>
      <c r="I6" s="288"/>
      <c r="J6" s="288"/>
      <c r="K6" s="286"/>
    </row>
    <row r="7" ht="15" customHeight="1">
      <c r="B7" s="289"/>
      <c r="C7" s="288" t="s">
        <v>443</v>
      </c>
      <c r="D7" s="288"/>
      <c r="E7" s="288"/>
      <c r="F7" s="288"/>
      <c r="G7" s="288"/>
      <c r="H7" s="288"/>
      <c r="I7" s="288"/>
      <c r="J7" s="288"/>
      <c r="K7" s="286"/>
    </row>
    <row r="8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ht="15" customHeight="1">
      <c r="B9" s="289"/>
      <c r="C9" s="288" t="s">
        <v>444</v>
      </c>
      <c r="D9" s="288"/>
      <c r="E9" s="288"/>
      <c r="F9" s="288"/>
      <c r="G9" s="288"/>
      <c r="H9" s="288"/>
      <c r="I9" s="288"/>
      <c r="J9" s="288"/>
      <c r="K9" s="286"/>
    </row>
    <row r="10" ht="15" customHeight="1">
      <c r="B10" s="289"/>
      <c r="C10" s="288"/>
      <c r="D10" s="288" t="s">
        <v>445</v>
      </c>
      <c r="E10" s="288"/>
      <c r="F10" s="288"/>
      <c r="G10" s="288"/>
      <c r="H10" s="288"/>
      <c r="I10" s="288"/>
      <c r="J10" s="288"/>
      <c r="K10" s="286"/>
    </row>
    <row r="11" ht="15" customHeight="1">
      <c r="B11" s="289"/>
      <c r="C11" s="290"/>
      <c r="D11" s="288" t="s">
        <v>446</v>
      </c>
      <c r="E11" s="288"/>
      <c r="F11" s="288"/>
      <c r="G11" s="288"/>
      <c r="H11" s="288"/>
      <c r="I11" s="288"/>
      <c r="J11" s="288"/>
      <c r="K11" s="286"/>
    </row>
    <row r="12" ht="15" customHeight="1">
      <c r="B12" s="289"/>
      <c r="C12" s="290"/>
      <c r="D12" s="288"/>
      <c r="E12" s="288"/>
      <c r="F12" s="288"/>
      <c r="G12" s="288"/>
      <c r="H12" s="288"/>
      <c r="I12" s="288"/>
      <c r="J12" s="288"/>
      <c r="K12" s="286"/>
    </row>
    <row r="13" ht="15" customHeight="1">
      <c r="B13" s="289"/>
      <c r="C13" s="290"/>
      <c r="D13" s="291" t="s">
        <v>447</v>
      </c>
      <c r="E13" s="288"/>
      <c r="F13" s="288"/>
      <c r="G13" s="288"/>
      <c r="H13" s="288"/>
      <c r="I13" s="288"/>
      <c r="J13" s="288"/>
      <c r="K13" s="286"/>
    </row>
    <row r="14" ht="12.75" customHeight="1">
      <c r="B14" s="289"/>
      <c r="C14" s="290"/>
      <c r="D14" s="290"/>
      <c r="E14" s="290"/>
      <c r="F14" s="290"/>
      <c r="G14" s="290"/>
      <c r="H14" s="290"/>
      <c r="I14" s="290"/>
      <c r="J14" s="290"/>
      <c r="K14" s="286"/>
    </row>
    <row r="15" ht="15" customHeight="1">
      <c r="B15" s="289"/>
      <c r="C15" s="290"/>
      <c r="D15" s="288" t="s">
        <v>448</v>
      </c>
      <c r="E15" s="288"/>
      <c r="F15" s="288"/>
      <c r="G15" s="288"/>
      <c r="H15" s="288"/>
      <c r="I15" s="288"/>
      <c r="J15" s="288"/>
      <c r="K15" s="286"/>
    </row>
    <row r="16" ht="15" customHeight="1">
      <c r="B16" s="289"/>
      <c r="C16" s="290"/>
      <c r="D16" s="288" t="s">
        <v>449</v>
      </c>
      <c r="E16" s="288"/>
      <c r="F16" s="288"/>
      <c r="G16" s="288"/>
      <c r="H16" s="288"/>
      <c r="I16" s="288"/>
      <c r="J16" s="288"/>
      <c r="K16" s="286"/>
    </row>
    <row r="17" ht="15" customHeight="1">
      <c r="B17" s="289"/>
      <c r="C17" s="290"/>
      <c r="D17" s="288" t="s">
        <v>450</v>
      </c>
      <c r="E17" s="288"/>
      <c r="F17" s="288"/>
      <c r="G17" s="288"/>
      <c r="H17" s="288"/>
      <c r="I17" s="288"/>
      <c r="J17" s="288"/>
      <c r="K17" s="286"/>
    </row>
    <row r="18" ht="15" customHeight="1">
      <c r="B18" s="289"/>
      <c r="C18" s="290"/>
      <c r="D18" s="290"/>
      <c r="E18" s="292" t="s">
        <v>85</v>
      </c>
      <c r="F18" s="288" t="s">
        <v>451</v>
      </c>
      <c r="G18" s="288"/>
      <c r="H18" s="288"/>
      <c r="I18" s="288"/>
      <c r="J18" s="288"/>
      <c r="K18" s="286"/>
    </row>
    <row r="19" ht="15" customHeight="1">
      <c r="B19" s="289"/>
      <c r="C19" s="290"/>
      <c r="D19" s="290"/>
      <c r="E19" s="292" t="s">
        <v>452</v>
      </c>
      <c r="F19" s="288" t="s">
        <v>453</v>
      </c>
      <c r="G19" s="288"/>
      <c r="H19" s="288"/>
      <c r="I19" s="288"/>
      <c r="J19" s="288"/>
      <c r="K19" s="286"/>
    </row>
    <row r="20" ht="15" customHeight="1">
      <c r="B20" s="289"/>
      <c r="C20" s="290"/>
      <c r="D20" s="290"/>
      <c r="E20" s="292" t="s">
        <v>454</v>
      </c>
      <c r="F20" s="288" t="s">
        <v>455</v>
      </c>
      <c r="G20" s="288"/>
      <c r="H20" s="288"/>
      <c r="I20" s="288"/>
      <c r="J20" s="288"/>
      <c r="K20" s="286"/>
    </row>
    <row r="21" ht="15" customHeight="1">
      <c r="B21" s="289"/>
      <c r="C21" s="290"/>
      <c r="D21" s="290"/>
      <c r="E21" s="292" t="s">
        <v>94</v>
      </c>
      <c r="F21" s="288" t="s">
        <v>93</v>
      </c>
      <c r="G21" s="288"/>
      <c r="H21" s="288"/>
      <c r="I21" s="288"/>
      <c r="J21" s="288"/>
      <c r="K21" s="286"/>
    </row>
    <row r="22" ht="15" customHeight="1">
      <c r="B22" s="289"/>
      <c r="C22" s="290"/>
      <c r="D22" s="290"/>
      <c r="E22" s="292" t="s">
        <v>456</v>
      </c>
      <c r="F22" s="288" t="s">
        <v>457</v>
      </c>
      <c r="G22" s="288"/>
      <c r="H22" s="288"/>
      <c r="I22" s="288"/>
      <c r="J22" s="288"/>
      <c r="K22" s="286"/>
    </row>
    <row r="23" ht="15" customHeight="1">
      <c r="B23" s="289"/>
      <c r="C23" s="290"/>
      <c r="D23" s="290"/>
      <c r="E23" s="292" t="s">
        <v>458</v>
      </c>
      <c r="F23" s="288" t="s">
        <v>459</v>
      </c>
      <c r="G23" s="288"/>
      <c r="H23" s="288"/>
      <c r="I23" s="288"/>
      <c r="J23" s="288"/>
      <c r="K23" s="286"/>
    </row>
    <row r="24" ht="12.75" customHeight="1">
      <c r="B24" s="289"/>
      <c r="C24" s="290"/>
      <c r="D24" s="290"/>
      <c r="E24" s="290"/>
      <c r="F24" s="290"/>
      <c r="G24" s="290"/>
      <c r="H24" s="290"/>
      <c r="I24" s="290"/>
      <c r="J24" s="290"/>
      <c r="K24" s="286"/>
    </row>
    <row r="25" ht="15" customHeight="1">
      <c r="B25" s="289"/>
      <c r="C25" s="288" t="s">
        <v>460</v>
      </c>
      <c r="D25" s="288"/>
      <c r="E25" s="288"/>
      <c r="F25" s="288"/>
      <c r="G25" s="288"/>
      <c r="H25" s="288"/>
      <c r="I25" s="288"/>
      <c r="J25" s="288"/>
      <c r="K25" s="286"/>
    </row>
    <row r="26" ht="15" customHeight="1">
      <c r="B26" s="289"/>
      <c r="C26" s="288" t="s">
        <v>461</v>
      </c>
      <c r="D26" s="288"/>
      <c r="E26" s="288"/>
      <c r="F26" s="288"/>
      <c r="G26" s="288"/>
      <c r="H26" s="288"/>
      <c r="I26" s="288"/>
      <c r="J26" s="288"/>
      <c r="K26" s="286"/>
    </row>
    <row r="27" ht="15" customHeight="1">
      <c r="B27" s="289"/>
      <c r="C27" s="288"/>
      <c r="D27" s="288" t="s">
        <v>462</v>
      </c>
      <c r="E27" s="288"/>
      <c r="F27" s="288"/>
      <c r="G27" s="288"/>
      <c r="H27" s="288"/>
      <c r="I27" s="288"/>
      <c r="J27" s="288"/>
      <c r="K27" s="286"/>
    </row>
    <row r="28" ht="15" customHeight="1">
      <c r="B28" s="289"/>
      <c r="C28" s="290"/>
      <c r="D28" s="288" t="s">
        <v>463</v>
      </c>
      <c r="E28" s="288"/>
      <c r="F28" s="288"/>
      <c r="G28" s="288"/>
      <c r="H28" s="288"/>
      <c r="I28" s="288"/>
      <c r="J28" s="288"/>
      <c r="K28" s="286"/>
    </row>
    <row r="29" ht="12.75" customHeight="1">
      <c r="B29" s="289"/>
      <c r="C29" s="290"/>
      <c r="D29" s="290"/>
      <c r="E29" s="290"/>
      <c r="F29" s="290"/>
      <c r="G29" s="290"/>
      <c r="H29" s="290"/>
      <c r="I29" s="290"/>
      <c r="J29" s="290"/>
      <c r="K29" s="286"/>
    </row>
    <row r="30" ht="15" customHeight="1">
      <c r="B30" s="289"/>
      <c r="C30" s="290"/>
      <c r="D30" s="288" t="s">
        <v>464</v>
      </c>
      <c r="E30" s="288"/>
      <c r="F30" s="288"/>
      <c r="G30" s="288"/>
      <c r="H30" s="288"/>
      <c r="I30" s="288"/>
      <c r="J30" s="288"/>
      <c r="K30" s="286"/>
    </row>
    <row r="31" ht="15" customHeight="1">
      <c r="B31" s="289"/>
      <c r="C31" s="290"/>
      <c r="D31" s="288" t="s">
        <v>465</v>
      </c>
      <c r="E31" s="288"/>
      <c r="F31" s="288"/>
      <c r="G31" s="288"/>
      <c r="H31" s="288"/>
      <c r="I31" s="288"/>
      <c r="J31" s="288"/>
      <c r="K31" s="286"/>
    </row>
    <row r="32" ht="12.75" customHeight="1">
      <c r="B32" s="289"/>
      <c r="C32" s="290"/>
      <c r="D32" s="290"/>
      <c r="E32" s="290"/>
      <c r="F32" s="290"/>
      <c r="G32" s="290"/>
      <c r="H32" s="290"/>
      <c r="I32" s="290"/>
      <c r="J32" s="290"/>
      <c r="K32" s="286"/>
    </row>
    <row r="33" ht="15" customHeight="1">
      <c r="B33" s="289"/>
      <c r="C33" s="290"/>
      <c r="D33" s="288" t="s">
        <v>466</v>
      </c>
      <c r="E33" s="288"/>
      <c r="F33" s="288"/>
      <c r="G33" s="288"/>
      <c r="H33" s="288"/>
      <c r="I33" s="288"/>
      <c r="J33" s="288"/>
      <c r="K33" s="286"/>
    </row>
    <row r="34" ht="15" customHeight="1">
      <c r="B34" s="289"/>
      <c r="C34" s="290"/>
      <c r="D34" s="288" t="s">
        <v>467</v>
      </c>
      <c r="E34" s="288"/>
      <c r="F34" s="288"/>
      <c r="G34" s="288"/>
      <c r="H34" s="288"/>
      <c r="I34" s="288"/>
      <c r="J34" s="288"/>
      <c r="K34" s="286"/>
    </row>
    <row r="35" ht="15" customHeight="1">
      <c r="B35" s="289"/>
      <c r="C35" s="290"/>
      <c r="D35" s="288" t="s">
        <v>468</v>
      </c>
      <c r="E35" s="288"/>
      <c r="F35" s="288"/>
      <c r="G35" s="288"/>
      <c r="H35" s="288"/>
      <c r="I35" s="288"/>
      <c r="J35" s="288"/>
      <c r="K35" s="286"/>
    </row>
    <row r="36" ht="15" customHeight="1">
      <c r="B36" s="289"/>
      <c r="C36" s="290"/>
      <c r="D36" s="288"/>
      <c r="E36" s="291" t="s">
        <v>113</v>
      </c>
      <c r="F36" s="288"/>
      <c r="G36" s="288" t="s">
        <v>469</v>
      </c>
      <c r="H36" s="288"/>
      <c r="I36" s="288"/>
      <c r="J36" s="288"/>
      <c r="K36" s="286"/>
    </row>
    <row r="37" ht="30.75" customHeight="1">
      <c r="B37" s="289"/>
      <c r="C37" s="290"/>
      <c r="D37" s="288"/>
      <c r="E37" s="291" t="s">
        <v>470</v>
      </c>
      <c r="F37" s="288"/>
      <c r="G37" s="288" t="s">
        <v>471</v>
      </c>
      <c r="H37" s="288"/>
      <c r="I37" s="288"/>
      <c r="J37" s="288"/>
      <c r="K37" s="286"/>
    </row>
    <row r="38" ht="15" customHeight="1">
      <c r="B38" s="289"/>
      <c r="C38" s="290"/>
      <c r="D38" s="288"/>
      <c r="E38" s="291" t="s">
        <v>60</v>
      </c>
      <c r="F38" s="288"/>
      <c r="G38" s="288" t="s">
        <v>472</v>
      </c>
      <c r="H38" s="288"/>
      <c r="I38" s="288"/>
      <c r="J38" s="288"/>
      <c r="K38" s="286"/>
    </row>
    <row r="39" ht="15" customHeight="1">
      <c r="B39" s="289"/>
      <c r="C39" s="290"/>
      <c r="D39" s="288"/>
      <c r="E39" s="291" t="s">
        <v>61</v>
      </c>
      <c r="F39" s="288"/>
      <c r="G39" s="288" t="s">
        <v>473</v>
      </c>
      <c r="H39" s="288"/>
      <c r="I39" s="288"/>
      <c r="J39" s="288"/>
      <c r="K39" s="286"/>
    </row>
    <row r="40" ht="15" customHeight="1">
      <c r="B40" s="289"/>
      <c r="C40" s="290"/>
      <c r="D40" s="288"/>
      <c r="E40" s="291" t="s">
        <v>114</v>
      </c>
      <c r="F40" s="288"/>
      <c r="G40" s="288" t="s">
        <v>474</v>
      </c>
      <c r="H40" s="288"/>
      <c r="I40" s="288"/>
      <c r="J40" s="288"/>
      <c r="K40" s="286"/>
    </row>
    <row r="41" ht="15" customHeight="1">
      <c r="B41" s="289"/>
      <c r="C41" s="290"/>
      <c r="D41" s="288"/>
      <c r="E41" s="291" t="s">
        <v>115</v>
      </c>
      <c r="F41" s="288"/>
      <c r="G41" s="288" t="s">
        <v>475</v>
      </c>
      <c r="H41" s="288"/>
      <c r="I41" s="288"/>
      <c r="J41" s="288"/>
      <c r="K41" s="286"/>
    </row>
    <row r="42" ht="15" customHeight="1">
      <c r="B42" s="289"/>
      <c r="C42" s="290"/>
      <c r="D42" s="288"/>
      <c r="E42" s="291" t="s">
        <v>476</v>
      </c>
      <c r="F42" s="288"/>
      <c r="G42" s="288" t="s">
        <v>477</v>
      </c>
      <c r="H42" s="288"/>
      <c r="I42" s="288"/>
      <c r="J42" s="288"/>
      <c r="K42" s="286"/>
    </row>
    <row r="43" ht="15" customHeight="1">
      <c r="B43" s="289"/>
      <c r="C43" s="290"/>
      <c r="D43" s="288"/>
      <c r="E43" s="291"/>
      <c r="F43" s="288"/>
      <c r="G43" s="288" t="s">
        <v>478</v>
      </c>
      <c r="H43" s="288"/>
      <c r="I43" s="288"/>
      <c r="J43" s="288"/>
      <c r="K43" s="286"/>
    </row>
    <row r="44" ht="15" customHeight="1">
      <c r="B44" s="289"/>
      <c r="C44" s="290"/>
      <c r="D44" s="288"/>
      <c r="E44" s="291" t="s">
        <v>479</v>
      </c>
      <c r="F44" s="288"/>
      <c r="G44" s="288" t="s">
        <v>480</v>
      </c>
      <c r="H44" s="288"/>
      <c r="I44" s="288"/>
      <c r="J44" s="288"/>
      <c r="K44" s="286"/>
    </row>
    <row r="45" ht="15" customHeight="1">
      <c r="B45" s="289"/>
      <c r="C45" s="290"/>
      <c r="D45" s="288"/>
      <c r="E45" s="291" t="s">
        <v>117</v>
      </c>
      <c r="F45" s="288"/>
      <c r="G45" s="288" t="s">
        <v>481</v>
      </c>
      <c r="H45" s="288"/>
      <c r="I45" s="288"/>
      <c r="J45" s="288"/>
      <c r="K45" s="286"/>
    </row>
    <row r="46" ht="12.75" customHeight="1">
      <c r="B46" s="289"/>
      <c r="C46" s="290"/>
      <c r="D46" s="288"/>
      <c r="E46" s="288"/>
      <c r="F46" s="288"/>
      <c r="G46" s="288"/>
      <c r="H46" s="288"/>
      <c r="I46" s="288"/>
      <c r="J46" s="288"/>
      <c r="K46" s="286"/>
    </row>
    <row r="47" ht="15" customHeight="1">
      <c r="B47" s="289"/>
      <c r="C47" s="290"/>
      <c r="D47" s="288" t="s">
        <v>482</v>
      </c>
      <c r="E47" s="288"/>
      <c r="F47" s="288"/>
      <c r="G47" s="288"/>
      <c r="H47" s="288"/>
      <c r="I47" s="288"/>
      <c r="J47" s="288"/>
      <c r="K47" s="286"/>
    </row>
    <row r="48" ht="15" customHeight="1">
      <c r="B48" s="289"/>
      <c r="C48" s="290"/>
      <c r="D48" s="290"/>
      <c r="E48" s="288" t="s">
        <v>483</v>
      </c>
      <c r="F48" s="288"/>
      <c r="G48" s="288"/>
      <c r="H48" s="288"/>
      <c r="I48" s="288"/>
      <c r="J48" s="288"/>
      <c r="K48" s="286"/>
    </row>
    <row r="49" ht="15" customHeight="1">
      <c r="B49" s="289"/>
      <c r="C49" s="290"/>
      <c r="D49" s="290"/>
      <c r="E49" s="288" t="s">
        <v>484</v>
      </c>
      <c r="F49" s="288"/>
      <c r="G49" s="288"/>
      <c r="H49" s="288"/>
      <c r="I49" s="288"/>
      <c r="J49" s="288"/>
      <c r="K49" s="286"/>
    </row>
    <row r="50" ht="15" customHeight="1">
      <c r="B50" s="289"/>
      <c r="C50" s="290"/>
      <c r="D50" s="290"/>
      <c r="E50" s="288" t="s">
        <v>485</v>
      </c>
      <c r="F50" s="288"/>
      <c r="G50" s="288"/>
      <c r="H50" s="288"/>
      <c r="I50" s="288"/>
      <c r="J50" s="288"/>
      <c r="K50" s="286"/>
    </row>
    <row r="51" ht="15" customHeight="1">
      <c r="B51" s="289"/>
      <c r="C51" s="290"/>
      <c r="D51" s="288" t="s">
        <v>486</v>
      </c>
      <c r="E51" s="288"/>
      <c r="F51" s="288"/>
      <c r="G51" s="288"/>
      <c r="H51" s="288"/>
      <c r="I51" s="288"/>
      <c r="J51" s="288"/>
      <c r="K51" s="286"/>
    </row>
    <row r="52" ht="25.5" customHeight="1">
      <c r="B52" s="284"/>
      <c r="C52" s="285" t="s">
        <v>487</v>
      </c>
      <c r="D52" s="285"/>
      <c r="E52" s="285"/>
      <c r="F52" s="285"/>
      <c r="G52" s="285"/>
      <c r="H52" s="285"/>
      <c r="I52" s="285"/>
      <c r="J52" s="285"/>
      <c r="K52" s="286"/>
    </row>
    <row r="53" ht="5.25" customHeight="1">
      <c r="B53" s="284"/>
      <c r="C53" s="287"/>
      <c r="D53" s="287"/>
      <c r="E53" s="287"/>
      <c r="F53" s="287"/>
      <c r="G53" s="287"/>
      <c r="H53" s="287"/>
      <c r="I53" s="287"/>
      <c r="J53" s="287"/>
      <c r="K53" s="286"/>
    </row>
    <row r="54" ht="15" customHeight="1">
      <c r="B54" s="284"/>
      <c r="C54" s="288" t="s">
        <v>488</v>
      </c>
      <c r="D54" s="288"/>
      <c r="E54" s="288"/>
      <c r="F54" s="288"/>
      <c r="G54" s="288"/>
      <c r="H54" s="288"/>
      <c r="I54" s="288"/>
      <c r="J54" s="288"/>
      <c r="K54" s="286"/>
    </row>
    <row r="55" ht="15" customHeight="1">
      <c r="B55" s="284"/>
      <c r="C55" s="288" t="s">
        <v>489</v>
      </c>
      <c r="D55" s="288"/>
      <c r="E55" s="288"/>
      <c r="F55" s="288"/>
      <c r="G55" s="288"/>
      <c r="H55" s="288"/>
      <c r="I55" s="288"/>
      <c r="J55" s="288"/>
      <c r="K55" s="286"/>
    </row>
    <row r="56" ht="12.75" customHeight="1">
      <c r="B56" s="284"/>
      <c r="C56" s="288"/>
      <c r="D56" s="288"/>
      <c r="E56" s="288"/>
      <c r="F56" s="288"/>
      <c r="G56" s="288"/>
      <c r="H56" s="288"/>
      <c r="I56" s="288"/>
      <c r="J56" s="288"/>
      <c r="K56" s="286"/>
    </row>
    <row r="57" ht="15" customHeight="1">
      <c r="B57" s="284"/>
      <c r="C57" s="288" t="s">
        <v>490</v>
      </c>
      <c r="D57" s="288"/>
      <c r="E57" s="288"/>
      <c r="F57" s="288"/>
      <c r="G57" s="288"/>
      <c r="H57" s="288"/>
      <c r="I57" s="288"/>
      <c r="J57" s="288"/>
      <c r="K57" s="286"/>
    </row>
    <row r="58" ht="15" customHeight="1">
      <c r="B58" s="284"/>
      <c r="C58" s="290"/>
      <c r="D58" s="288" t="s">
        <v>491</v>
      </c>
      <c r="E58" s="288"/>
      <c r="F58" s="288"/>
      <c r="G58" s="288"/>
      <c r="H58" s="288"/>
      <c r="I58" s="288"/>
      <c r="J58" s="288"/>
      <c r="K58" s="286"/>
    </row>
    <row r="59" ht="15" customHeight="1">
      <c r="B59" s="284"/>
      <c r="C59" s="290"/>
      <c r="D59" s="288" t="s">
        <v>492</v>
      </c>
      <c r="E59" s="288"/>
      <c r="F59" s="288"/>
      <c r="G59" s="288"/>
      <c r="H59" s="288"/>
      <c r="I59" s="288"/>
      <c r="J59" s="288"/>
      <c r="K59" s="286"/>
    </row>
    <row r="60" ht="15" customHeight="1">
      <c r="B60" s="284"/>
      <c r="C60" s="290"/>
      <c r="D60" s="288" t="s">
        <v>493</v>
      </c>
      <c r="E60" s="288"/>
      <c r="F60" s="288"/>
      <c r="G60" s="288"/>
      <c r="H60" s="288"/>
      <c r="I60" s="288"/>
      <c r="J60" s="288"/>
      <c r="K60" s="286"/>
    </row>
    <row r="61" ht="15" customHeight="1">
      <c r="B61" s="284"/>
      <c r="C61" s="290"/>
      <c r="D61" s="288" t="s">
        <v>494</v>
      </c>
      <c r="E61" s="288"/>
      <c r="F61" s="288"/>
      <c r="G61" s="288"/>
      <c r="H61" s="288"/>
      <c r="I61" s="288"/>
      <c r="J61" s="288"/>
      <c r="K61" s="286"/>
    </row>
    <row r="62" ht="15" customHeight="1">
      <c r="B62" s="284"/>
      <c r="C62" s="290"/>
      <c r="D62" s="293" t="s">
        <v>495</v>
      </c>
      <c r="E62" s="293"/>
      <c r="F62" s="293"/>
      <c r="G62" s="293"/>
      <c r="H62" s="293"/>
      <c r="I62" s="293"/>
      <c r="J62" s="293"/>
      <c r="K62" s="286"/>
    </row>
    <row r="63" ht="15" customHeight="1">
      <c r="B63" s="284"/>
      <c r="C63" s="290"/>
      <c r="D63" s="288" t="s">
        <v>496</v>
      </c>
      <c r="E63" s="288"/>
      <c r="F63" s="288"/>
      <c r="G63" s="288"/>
      <c r="H63" s="288"/>
      <c r="I63" s="288"/>
      <c r="J63" s="288"/>
      <c r="K63" s="286"/>
    </row>
    <row r="64" ht="12.75" customHeight="1">
      <c r="B64" s="284"/>
      <c r="C64" s="290"/>
      <c r="D64" s="290"/>
      <c r="E64" s="294"/>
      <c r="F64" s="290"/>
      <c r="G64" s="290"/>
      <c r="H64" s="290"/>
      <c r="I64" s="290"/>
      <c r="J64" s="290"/>
      <c r="K64" s="286"/>
    </row>
    <row r="65" ht="15" customHeight="1">
      <c r="B65" s="284"/>
      <c r="C65" s="290"/>
      <c r="D65" s="288" t="s">
        <v>497</v>
      </c>
      <c r="E65" s="288"/>
      <c r="F65" s="288"/>
      <c r="G65" s="288"/>
      <c r="H65" s="288"/>
      <c r="I65" s="288"/>
      <c r="J65" s="288"/>
      <c r="K65" s="286"/>
    </row>
    <row r="66" ht="15" customHeight="1">
      <c r="B66" s="284"/>
      <c r="C66" s="290"/>
      <c r="D66" s="293" t="s">
        <v>498</v>
      </c>
      <c r="E66" s="293"/>
      <c r="F66" s="293"/>
      <c r="G66" s="293"/>
      <c r="H66" s="293"/>
      <c r="I66" s="293"/>
      <c r="J66" s="293"/>
      <c r="K66" s="286"/>
    </row>
    <row r="67" ht="15" customHeight="1">
      <c r="B67" s="284"/>
      <c r="C67" s="290"/>
      <c r="D67" s="288" t="s">
        <v>499</v>
      </c>
      <c r="E67" s="288"/>
      <c r="F67" s="288"/>
      <c r="G67" s="288"/>
      <c r="H67" s="288"/>
      <c r="I67" s="288"/>
      <c r="J67" s="288"/>
      <c r="K67" s="286"/>
    </row>
    <row r="68" ht="15" customHeight="1">
      <c r="B68" s="284"/>
      <c r="C68" s="290"/>
      <c r="D68" s="288" t="s">
        <v>500</v>
      </c>
      <c r="E68" s="288"/>
      <c r="F68" s="288"/>
      <c r="G68" s="288"/>
      <c r="H68" s="288"/>
      <c r="I68" s="288"/>
      <c r="J68" s="288"/>
      <c r="K68" s="286"/>
    </row>
    <row r="69" ht="15" customHeight="1">
      <c r="B69" s="284"/>
      <c r="C69" s="290"/>
      <c r="D69" s="288" t="s">
        <v>501</v>
      </c>
      <c r="E69" s="288"/>
      <c r="F69" s="288"/>
      <c r="G69" s="288"/>
      <c r="H69" s="288"/>
      <c r="I69" s="288"/>
      <c r="J69" s="288"/>
      <c r="K69" s="286"/>
    </row>
    <row r="70" ht="15" customHeight="1">
      <c r="B70" s="284"/>
      <c r="C70" s="290"/>
      <c r="D70" s="288" t="s">
        <v>502</v>
      </c>
      <c r="E70" s="288"/>
      <c r="F70" s="288"/>
      <c r="G70" s="288"/>
      <c r="H70" s="288"/>
      <c r="I70" s="288"/>
      <c r="J70" s="288"/>
      <c r="K70" s="286"/>
    </row>
    <row r="71" ht="12.75" customHeight="1">
      <c r="B71" s="295"/>
      <c r="C71" s="296"/>
      <c r="D71" s="296"/>
      <c r="E71" s="296"/>
      <c r="F71" s="296"/>
      <c r="G71" s="296"/>
      <c r="H71" s="296"/>
      <c r="I71" s="296"/>
      <c r="J71" s="296"/>
      <c r="K71" s="297"/>
    </row>
    <row r="72" ht="18.75" customHeight="1">
      <c r="B72" s="298"/>
      <c r="C72" s="298"/>
      <c r="D72" s="298"/>
      <c r="E72" s="298"/>
      <c r="F72" s="298"/>
      <c r="G72" s="298"/>
      <c r="H72" s="298"/>
      <c r="I72" s="298"/>
      <c r="J72" s="298"/>
      <c r="K72" s="299"/>
    </row>
    <row r="73" ht="18.75" customHeight="1">
      <c r="B73" s="299"/>
      <c r="C73" s="299"/>
      <c r="D73" s="299"/>
      <c r="E73" s="299"/>
      <c r="F73" s="299"/>
      <c r="G73" s="299"/>
      <c r="H73" s="299"/>
      <c r="I73" s="299"/>
      <c r="J73" s="299"/>
      <c r="K73" s="299"/>
    </row>
    <row r="74" ht="7.5" customHeight="1">
      <c r="B74" s="300"/>
      <c r="C74" s="301"/>
      <c r="D74" s="301"/>
      <c r="E74" s="301"/>
      <c r="F74" s="301"/>
      <c r="G74" s="301"/>
      <c r="H74" s="301"/>
      <c r="I74" s="301"/>
      <c r="J74" s="301"/>
      <c r="K74" s="302"/>
    </row>
    <row r="75" ht="45" customHeight="1">
      <c r="B75" s="303"/>
      <c r="C75" s="304" t="s">
        <v>503</v>
      </c>
      <c r="D75" s="304"/>
      <c r="E75" s="304"/>
      <c r="F75" s="304"/>
      <c r="G75" s="304"/>
      <c r="H75" s="304"/>
      <c r="I75" s="304"/>
      <c r="J75" s="304"/>
      <c r="K75" s="305"/>
    </row>
    <row r="76" ht="17.25" customHeight="1">
      <c r="B76" s="303"/>
      <c r="C76" s="306" t="s">
        <v>504</v>
      </c>
      <c r="D76" s="306"/>
      <c r="E76" s="306"/>
      <c r="F76" s="306" t="s">
        <v>505</v>
      </c>
      <c r="G76" s="307"/>
      <c r="H76" s="306" t="s">
        <v>61</v>
      </c>
      <c r="I76" s="306" t="s">
        <v>64</v>
      </c>
      <c r="J76" s="306" t="s">
        <v>506</v>
      </c>
      <c r="K76" s="305"/>
    </row>
    <row r="77" ht="17.25" customHeight="1">
      <c r="B77" s="303"/>
      <c r="C77" s="308" t="s">
        <v>507</v>
      </c>
      <c r="D77" s="308"/>
      <c r="E77" s="308"/>
      <c r="F77" s="309" t="s">
        <v>508</v>
      </c>
      <c r="G77" s="310"/>
      <c r="H77" s="308"/>
      <c r="I77" s="308"/>
      <c r="J77" s="308" t="s">
        <v>509</v>
      </c>
      <c r="K77" s="305"/>
    </row>
    <row r="78" ht="5.25" customHeight="1">
      <c r="B78" s="303"/>
      <c r="C78" s="311"/>
      <c r="D78" s="311"/>
      <c r="E78" s="311"/>
      <c r="F78" s="311"/>
      <c r="G78" s="312"/>
      <c r="H78" s="311"/>
      <c r="I78" s="311"/>
      <c r="J78" s="311"/>
      <c r="K78" s="305"/>
    </row>
    <row r="79" ht="15" customHeight="1">
      <c r="B79" s="303"/>
      <c r="C79" s="291" t="s">
        <v>60</v>
      </c>
      <c r="D79" s="311"/>
      <c r="E79" s="311"/>
      <c r="F79" s="313" t="s">
        <v>510</v>
      </c>
      <c r="G79" s="312"/>
      <c r="H79" s="291" t="s">
        <v>511</v>
      </c>
      <c r="I79" s="291" t="s">
        <v>512</v>
      </c>
      <c r="J79" s="291">
        <v>20</v>
      </c>
      <c r="K79" s="305"/>
    </row>
    <row r="80" ht="15" customHeight="1">
      <c r="B80" s="303"/>
      <c r="C80" s="291" t="s">
        <v>513</v>
      </c>
      <c r="D80" s="291"/>
      <c r="E80" s="291"/>
      <c r="F80" s="313" t="s">
        <v>510</v>
      </c>
      <c r="G80" s="312"/>
      <c r="H80" s="291" t="s">
        <v>514</v>
      </c>
      <c r="I80" s="291" t="s">
        <v>512</v>
      </c>
      <c r="J80" s="291">
        <v>120</v>
      </c>
      <c r="K80" s="305"/>
    </row>
    <row r="81" ht="15" customHeight="1">
      <c r="B81" s="314"/>
      <c r="C81" s="291" t="s">
        <v>515</v>
      </c>
      <c r="D81" s="291"/>
      <c r="E81" s="291"/>
      <c r="F81" s="313" t="s">
        <v>516</v>
      </c>
      <c r="G81" s="312"/>
      <c r="H81" s="291" t="s">
        <v>517</v>
      </c>
      <c r="I81" s="291" t="s">
        <v>512</v>
      </c>
      <c r="J81" s="291">
        <v>50</v>
      </c>
      <c r="K81" s="305"/>
    </row>
    <row r="82" ht="15" customHeight="1">
      <c r="B82" s="314"/>
      <c r="C82" s="291" t="s">
        <v>518</v>
      </c>
      <c r="D82" s="291"/>
      <c r="E82" s="291"/>
      <c r="F82" s="313" t="s">
        <v>510</v>
      </c>
      <c r="G82" s="312"/>
      <c r="H82" s="291" t="s">
        <v>519</v>
      </c>
      <c r="I82" s="291" t="s">
        <v>520</v>
      </c>
      <c r="J82" s="291"/>
      <c r="K82" s="305"/>
    </row>
    <row r="83" ht="15" customHeight="1">
      <c r="B83" s="314"/>
      <c r="C83" s="315" t="s">
        <v>521</v>
      </c>
      <c r="D83" s="315"/>
      <c r="E83" s="315"/>
      <c r="F83" s="316" t="s">
        <v>516</v>
      </c>
      <c r="G83" s="315"/>
      <c r="H83" s="315" t="s">
        <v>522</v>
      </c>
      <c r="I83" s="315" t="s">
        <v>512</v>
      </c>
      <c r="J83" s="315">
        <v>15</v>
      </c>
      <c r="K83" s="305"/>
    </row>
    <row r="84" ht="15" customHeight="1">
      <c r="B84" s="314"/>
      <c r="C84" s="315" t="s">
        <v>523</v>
      </c>
      <c r="D84" s="315"/>
      <c r="E84" s="315"/>
      <c r="F84" s="316" t="s">
        <v>516</v>
      </c>
      <c r="G84" s="315"/>
      <c r="H84" s="315" t="s">
        <v>524</v>
      </c>
      <c r="I84" s="315" t="s">
        <v>512</v>
      </c>
      <c r="J84" s="315">
        <v>15</v>
      </c>
      <c r="K84" s="305"/>
    </row>
    <row r="85" ht="15" customHeight="1">
      <c r="B85" s="314"/>
      <c r="C85" s="315" t="s">
        <v>525</v>
      </c>
      <c r="D85" s="315"/>
      <c r="E85" s="315"/>
      <c r="F85" s="316" t="s">
        <v>516</v>
      </c>
      <c r="G85" s="315"/>
      <c r="H85" s="315" t="s">
        <v>526</v>
      </c>
      <c r="I85" s="315" t="s">
        <v>512</v>
      </c>
      <c r="J85" s="315">
        <v>20</v>
      </c>
      <c r="K85" s="305"/>
    </row>
    <row r="86" ht="15" customHeight="1">
      <c r="B86" s="314"/>
      <c r="C86" s="315" t="s">
        <v>527</v>
      </c>
      <c r="D86" s="315"/>
      <c r="E86" s="315"/>
      <c r="F86" s="316" t="s">
        <v>516</v>
      </c>
      <c r="G86" s="315"/>
      <c r="H86" s="315" t="s">
        <v>528</v>
      </c>
      <c r="I86" s="315" t="s">
        <v>512</v>
      </c>
      <c r="J86" s="315">
        <v>20</v>
      </c>
      <c r="K86" s="305"/>
    </row>
    <row r="87" ht="15" customHeight="1">
      <c r="B87" s="314"/>
      <c r="C87" s="291" t="s">
        <v>529</v>
      </c>
      <c r="D87" s="291"/>
      <c r="E87" s="291"/>
      <c r="F87" s="313" t="s">
        <v>516</v>
      </c>
      <c r="G87" s="312"/>
      <c r="H87" s="291" t="s">
        <v>530</v>
      </c>
      <c r="I87" s="291" t="s">
        <v>512</v>
      </c>
      <c r="J87" s="291">
        <v>50</v>
      </c>
      <c r="K87" s="305"/>
    </row>
    <row r="88" ht="15" customHeight="1">
      <c r="B88" s="314"/>
      <c r="C88" s="291" t="s">
        <v>531</v>
      </c>
      <c r="D88" s="291"/>
      <c r="E88" s="291"/>
      <c r="F88" s="313" t="s">
        <v>516</v>
      </c>
      <c r="G88" s="312"/>
      <c r="H88" s="291" t="s">
        <v>532</v>
      </c>
      <c r="I88" s="291" t="s">
        <v>512</v>
      </c>
      <c r="J88" s="291">
        <v>20</v>
      </c>
      <c r="K88" s="305"/>
    </row>
    <row r="89" ht="15" customHeight="1">
      <c r="B89" s="314"/>
      <c r="C89" s="291" t="s">
        <v>533</v>
      </c>
      <c r="D89" s="291"/>
      <c r="E89" s="291"/>
      <c r="F89" s="313" t="s">
        <v>516</v>
      </c>
      <c r="G89" s="312"/>
      <c r="H89" s="291" t="s">
        <v>534</v>
      </c>
      <c r="I89" s="291" t="s">
        <v>512</v>
      </c>
      <c r="J89" s="291">
        <v>20</v>
      </c>
      <c r="K89" s="305"/>
    </row>
    <row r="90" ht="15" customHeight="1">
      <c r="B90" s="314"/>
      <c r="C90" s="291" t="s">
        <v>535</v>
      </c>
      <c r="D90" s="291"/>
      <c r="E90" s="291"/>
      <c r="F90" s="313" t="s">
        <v>516</v>
      </c>
      <c r="G90" s="312"/>
      <c r="H90" s="291" t="s">
        <v>536</v>
      </c>
      <c r="I90" s="291" t="s">
        <v>512</v>
      </c>
      <c r="J90" s="291">
        <v>50</v>
      </c>
      <c r="K90" s="305"/>
    </row>
    <row r="91" ht="15" customHeight="1">
      <c r="B91" s="314"/>
      <c r="C91" s="291" t="s">
        <v>537</v>
      </c>
      <c r="D91" s="291"/>
      <c r="E91" s="291"/>
      <c r="F91" s="313" t="s">
        <v>516</v>
      </c>
      <c r="G91" s="312"/>
      <c r="H91" s="291" t="s">
        <v>537</v>
      </c>
      <c r="I91" s="291" t="s">
        <v>512</v>
      </c>
      <c r="J91" s="291">
        <v>50</v>
      </c>
      <c r="K91" s="305"/>
    </row>
    <row r="92" ht="15" customHeight="1">
      <c r="B92" s="314"/>
      <c r="C92" s="291" t="s">
        <v>538</v>
      </c>
      <c r="D92" s="291"/>
      <c r="E92" s="291"/>
      <c r="F92" s="313" t="s">
        <v>516</v>
      </c>
      <c r="G92" s="312"/>
      <c r="H92" s="291" t="s">
        <v>539</v>
      </c>
      <c r="I92" s="291" t="s">
        <v>512</v>
      </c>
      <c r="J92" s="291">
        <v>255</v>
      </c>
      <c r="K92" s="305"/>
    </row>
    <row r="93" ht="15" customHeight="1">
      <c r="B93" s="314"/>
      <c r="C93" s="291" t="s">
        <v>540</v>
      </c>
      <c r="D93" s="291"/>
      <c r="E93" s="291"/>
      <c r="F93" s="313" t="s">
        <v>510</v>
      </c>
      <c r="G93" s="312"/>
      <c r="H93" s="291" t="s">
        <v>541</v>
      </c>
      <c r="I93" s="291" t="s">
        <v>542</v>
      </c>
      <c r="J93" s="291"/>
      <c r="K93" s="305"/>
    </row>
    <row r="94" ht="15" customHeight="1">
      <c r="B94" s="314"/>
      <c r="C94" s="291" t="s">
        <v>543</v>
      </c>
      <c r="D94" s="291"/>
      <c r="E94" s="291"/>
      <c r="F94" s="313" t="s">
        <v>510</v>
      </c>
      <c r="G94" s="312"/>
      <c r="H94" s="291" t="s">
        <v>544</v>
      </c>
      <c r="I94" s="291" t="s">
        <v>545</v>
      </c>
      <c r="J94" s="291"/>
      <c r="K94" s="305"/>
    </row>
    <row r="95" ht="15" customHeight="1">
      <c r="B95" s="314"/>
      <c r="C95" s="291" t="s">
        <v>546</v>
      </c>
      <c r="D95" s="291"/>
      <c r="E95" s="291"/>
      <c r="F95" s="313" t="s">
        <v>510</v>
      </c>
      <c r="G95" s="312"/>
      <c r="H95" s="291" t="s">
        <v>546</v>
      </c>
      <c r="I95" s="291" t="s">
        <v>545</v>
      </c>
      <c r="J95" s="291"/>
      <c r="K95" s="305"/>
    </row>
    <row r="96" ht="15" customHeight="1">
      <c r="B96" s="314"/>
      <c r="C96" s="291" t="s">
        <v>45</v>
      </c>
      <c r="D96" s="291"/>
      <c r="E96" s="291"/>
      <c r="F96" s="313" t="s">
        <v>510</v>
      </c>
      <c r="G96" s="312"/>
      <c r="H96" s="291" t="s">
        <v>547</v>
      </c>
      <c r="I96" s="291" t="s">
        <v>545</v>
      </c>
      <c r="J96" s="291"/>
      <c r="K96" s="305"/>
    </row>
    <row r="97" ht="15" customHeight="1">
      <c r="B97" s="314"/>
      <c r="C97" s="291" t="s">
        <v>55</v>
      </c>
      <c r="D97" s="291"/>
      <c r="E97" s="291"/>
      <c r="F97" s="313" t="s">
        <v>510</v>
      </c>
      <c r="G97" s="312"/>
      <c r="H97" s="291" t="s">
        <v>548</v>
      </c>
      <c r="I97" s="291" t="s">
        <v>545</v>
      </c>
      <c r="J97" s="291"/>
      <c r="K97" s="305"/>
    </row>
    <row r="98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ht="18.75" customHeight="1"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</row>
    <row r="101" ht="7.5" customHeight="1">
      <c r="B101" s="300"/>
      <c r="C101" s="301"/>
      <c r="D101" s="301"/>
      <c r="E101" s="301"/>
      <c r="F101" s="301"/>
      <c r="G101" s="301"/>
      <c r="H101" s="301"/>
      <c r="I101" s="301"/>
      <c r="J101" s="301"/>
      <c r="K101" s="302"/>
    </row>
    <row r="102" ht="45" customHeight="1">
      <c r="B102" s="303"/>
      <c r="C102" s="304" t="s">
        <v>549</v>
      </c>
      <c r="D102" s="304"/>
      <c r="E102" s="304"/>
      <c r="F102" s="304"/>
      <c r="G102" s="304"/>
      <c r="H102" s="304"/>
      <c r="I102" s="304"/>
      <c r="J102" s="304"/>
      <c r="K102" s="305"/>
    </row>
    <row r="103" ht="17.25" customHeight="1">
      <c r="B103" s="303"/>
      <c r="C103" s="306" t="s">
        <v>504</v>
      </c>
      <c r="D103" s="306"/>
      <c r="E103" s="306"/>
      <c r="F103" s="306" t="s">
        <v>505</v>
      </c>
      <c r="G103" s="307"/>
      <c r="H103" s="306" t="s">
        <v>61</v>
      </c>
      <c r="I103" s="306" t="s">
        <v>64</v>
      </c>
      <c r="J103" s="306" t="s">
        <v>506</v>
      </c>
      <c r="K103" s="305"/>
    </row>
    <row r="104" ht="17.25" customHeight="1">
      <c r="B104" s="303"/>
      <c r="C104" s="308" t="s">
        <v>507</v>
      </c>
      <c r="D104" s="308"/>
      <c r="E104" s="308"/>
      <c r="F104" s="309" t="s">
        <v>508</v>
      </c>
      <c r="G104" s="310"/>
      <c r="H104" s="308"/>
      <c r="I104" s="308"/>
      <c r="J104" s="308" t="s">
        <v>509</v>
      </c>
      <c r="K104" s="305"/>
    </row>
    <row r="105" ht="5.25" customHeight="1">
      <c r="B105" s="303"/>
      <c r="C105" s="306"/>
      <c r="D105" s="306"/>
      <c r="E105" s="306"/>
      <c r="F105" s="306"/>
      <c r="G105" s="322"/>
      <c r="H105" s="306"/>
      <c r="I105" s="306"/>
      <c r="J105" s="306"/>
      <c r="K105" s="305"/>
    </row>
    <row r="106" ht="15" customHeight="1">
      <c r="B106" s="303"/>
      <c r="C106" s="291" t="s">
        <v>60</v>
      </c>
      <c r="D106" s="311"/>
      <c r="E106" s="311"/>
      <c r="F106" s="313" t="s">
        <v>510</v>
      </c>
      <c r="G106" s="322"/>
      <c r="H106" s="291" t="s">
        <v>550</v>
      </c>
      <c r="I106" s="291" t="s">
        <v>512</v>
      </c>
      <c r="J106" s="291">
        <v>20</v>
      </c>
      <c r="K106" s="305"/>
    </row>
    <row r="107" ht="15" customHeight="1">
      <c r="B107" s="303"/>
      <c r="C107" s="291" t="s">
        <v>513</v>
      </c>
      <c r="D107" s="291"/>
      <c r="E107" s="291"/>
      <c r="F107" s="313" t="s">
        <v>510</v>
      </c>
      <c r="G107" s="291"/>
      <c r="H107" s="291" t="s">
        <v>550</v>
      </c>
      <c r="I107" s="291" t="s">
        <v>512</v>
      </c>
      <c r="J107" s="291">
        <v>120</v>
      </c>
      <c r="K107" s="305"/>
    </row>
    <row r="108" ht="15" customHeight="1">
      <c r="B108" s="314"/>
      <c r="C108" s="291" t="s">
        <v>515</v>
      </c>
      <c r="D108" s="291"/>
      <c r="E108" s="291"/>
      <c r="F108" s="313" t="s">
        <v>516</v>
      </c>
      <c r="G108" s="291"/>
      <c r="H108" s="291" t="s">
        <v>550</v>
      </c>
      <c r="I108" s="291" t="s">
        <v>512</v>
      </c>
      <c r="J108" s="291">
        <v>50</v>
      </c>
      <c r="K108" s="305"/>
    </row>
    <row r="109" ht="15" customHeight="1">
      <c r="B109" s="314"/>
      <c r="C109" s="291" t="s">
        <v>518</v>
      </c>
      <c r="D109" s="291"/>
      <c r="E109" s="291"/>
      <c r="F109" s="313" t="s">
        <v>510</v>
      </c>
      <c r="G109" s="291"/>
      <c r="H109" s="291" t="s">
        <v>550</v>
      </c>
      <c r="I109" s="291" t="s">
        <v>520</v>
      </c>
      <c r="J109" s="291"/>
      <c r="K109" s="305"/>
    </row>
    <row r="110" ht="15" customHeight="1">
      <c r="B110" s="314"/>
      <c r="C110" s="291" t="s">
        <v>529</v>
      </c>
      <c r="D110" s="291"/>
      <c r="E110" s="291"/>
      <c r="F110" s="313" t="s">
        <v>516</v>
      </c>
      <c r="G110" s="291"/>
      <c r="H110" s="291" t="s">
        <v>550</v>
      </c>
      <c r="I110" s="291" t="s">
        <v>512</v>
      </c>
      <c r="J110" s="291">
        <v>50</v>
      </c>
      <c r="K110" s="305"/>
    </row>
    <row r="111" ht="15" customHeight="1">
      <c r="B111" s="314"/>
      <c r="C111" s="291" t="s">
        <v>537</v>
      </c>
      <c r="D111" s="291"/>
      <c r="E111" s="291"/>
      <c r="F111" s="313" t="s">
        <v>516</v>
      </c>
      <c r="G111" s="291"/>
      <c r="H111" s="291" t="s">
        <v>550</v>
      </c>
      <c r="I111" s="291" t="s">
        <v>512</v>
      </c>
      <c r="J111" s="291">
        <v>50</v>
      </c>
      <c r="K111" s="305"/>
    </row>
    <row r="112" ht="15" customHeight="1">
      <c r="B112" s="314"/>
      <c r="C112" s="291" t="s">
        <v>535</v>
      </c>
      <c r="D112" s="291"/>
      <c r="E112" s="291"/>
      <c r="F112" s="313" t="s">
        <v>516</v>
      </c>
      <c r="G112" s="291"/>
      <c r="H112" s="291" t="s">
        <v>550</v>
      </c>
      <c r="I112" s="291" t="s">
        <v>512</v>
      </c>
      <c r="J112" s="291">
        <v>50</v>
      </c>
      <c r="K112" s="305"/>
    </row>
    <row r="113" ht="15" customHeight="1">
      <c r="B113" s="314"/>
      <c r="C113" s="291" t="s">
        <v>60</v>
      </c>
      <c r="D113" s="291"/>
      <c r="E113" s="291"/>
      <c r="F113" s="313" t="s">
        <v>510</v>
      </c>
      <c r="G113" s="291"/>
      <c r="H113" s="291" t="s">
        <v>551</v>
      </c>
      <c r="I113" s="291" t="s">
        <v>512</v>
      </c>
      <c r="J113" s="291">
        <v>20</v>
      </c>
      <c r="K113" s="305"/>
    </row>
    <row r="114" ht="15" customHeight="1">
      <c r="B114" s="314"/>
      <c r="C114" s="291" t="s">
        <v>552</v>
      </c>
      <c r="D114" s="291"/>
      <c r="E114" s="291"/>
      <c r="F114" s="313" t="s">
        <v>510</v>
      </c>
      <c r="G114" s="291"/>
      <c r="H114" s="291" t="s">
        <v>553</v>
      </c>
      <c r="I114" s="291" t="s">
        <v>512</v>
      </c>
      <c r="J114" s="291">
        <v>120</v>
      </c>
      <c r="K114" s="305"/>
    </row>
    <row r="115" ht="15" customHeight="1">
      <c r="B115" s="314"/>
      <c r="C115" s="291" t="s">
        <v>45</v>
      </c>
      <c r="D115" s="291"/>
      <c r="E115" s="291"/>
      <c r="F115" s="313" t="s">
        <v>510</v>
      </c>
      <c r="G115" s="291"/>
      <c r="H115" s="291" t="s">
        <v>554</v>
      </c>
      <c r="I115" s="291" t="s">
        <v>545</v>
      </c>
      <c r="J115" s="291"/>
      <c r="K115" s="305"/>
    </row>
    <row r="116" ht="15" customHeight="1">
      <c r="B116" s="314"/>
      <c r="C116" s="291" t="s">
        <v>55</v>
      </c>
      <c r="D116" s="291"/>
      <c r="E116" s="291"/>
      <c r="F116" s="313" t="s">
        <v>510</v>
      </c>
      <c r="G116" s="291"/>
      <c r="H116" s="291" t="s">
        <v>555</v>
      </c>
      <c r="I116" s="291" t="s">
        <v>545</v>
      </c>
      <c r="J116" s="291"/>
      <c r="K116" s="305"/>
    </row>
    <row r="117" ht="15" customHeight="1">
      <c r="B117" s="314"/>
      <c r="C117" s="291" t="s">
        <v>64</v>
      </c>
      <c r="D117" s="291"/>
      <c r="E117" s="291"/>
      <c r="F117" s="313" t="s">
        <v>510</v>
      </c>
      <c r="G117" s="291"/>
      <c r="H117" s="291" t="s">
        <v>556</v>
      </c>
      <c r="I117" s="291" t="s">
        <v>557</v>
      </c>
      <c r="J117" s="291"/>
      <c r="K117" s="305"/>
    </row>
    <row r="118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ht="18.75" customHeight="1">
      <c r="B119" s="324"/>
      <c r="C119" s="288"/>
      <c r="D119" s="288"/>
      <c r="E119" s="288"/>
      <c r="F119" s="325"/>
      <c r="G119" s="288"/>
      <c r="H119" s="288"/>
      <c r="I119" s="288"/>
      <c r="J119" s="288"/>
      <c r="K119" s="324"/>
    </row>
    <row r="120" ht="18.75" customHeight="1"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</row>
    <row r="121" ht="7.5" customHeight="1">
      <c r="B121" s="326"/>
      <c r="C121" s="327"/>
      <c r="D121" s="327"/>
      <c r="E121" s="327"/>
      <c r="F121" s="327"/>
      <c r="G121" s="327"/>
      <c r="H121" s="327"/>
      <c r="I121" s="327"/>
      <c r="J121" s="327"/>
      <c r="K121" s="328"/>
    </row>
    <row r="122" ht="45" customHeight="1">
      <c r="B122" s="329"/>
      <c r="C122" s="282" t="s">
        <v>558</v>
      </c>
      <c r="D122" s="282"/>
      <c r="E122" s="282"/>
      <c r="F122" s="282"/>
      <c r="G122" s="282"/>
      <c r="H122" s="282"/>
      <c r="I122" s="282"/>
      <c r="J122" s="282"/>
      <c r="K122" s="330"/>
    </row>
    <row r="123" ht="17.25" customHeight="1">
      <c r="B123" s="331"/>
      <c r="C123" s="306" t="s">
        <v>504</v>
      </c>
      <c r="D123" s="306"/>
      <c r="E123" s="306"/>
      <c r="F123" s="306" t="s">
        <v>505</v>
      </c>
      <c r="G123" s="307"/>
      <c r="H123" s="306" t="s">
        <v>61</v>
      </c>
      <c r="I123" s="306" t="s">
        <v>64</v>
      </c>
      <c r="J123" s="306" t="s">
        <v>506</v>
      </c>
      <c r="K123" s="332"/>
    </row>
    <row r="124" ht="17.25" customHeight="1">
      <c r="B124" s="331"/>
      <c r="C124" s="308" t="s">
        <v>507</v>
      </c>
      <c r="D124" s="308"/>
      <c r="E124" s="308"/>
      <c r="F124" s="309" t="s">
        <v>508</v>
      </c>
      <c r="G124" s="310"/>
      <c r="H124" s="308"/>
      <c r="I124" s="308"/>
      <c r="J124" s="308" t="s">
        <v>509</v>
      </c>
      <c r="K124" s="332"/>
    </row>
    <row r="125" ht="5.25" customHeight="1">
      <c r="B125" s="333"/>
      <c r="C125" s="311"/>
      <c r="D125" s="311"/>
      <c r="E125" s="311"/>
      <c r="F125" s="311"/>
      <c r="G125" s="291"/>
      <c r="H125" s="311"/>
      <c r="I125" s="311"/>
      <c r="J125" s="311"/>
      <c r="K125" s="334"/>
    </row>
    <row r="126" ht="15" customHeight="1">
      <c r="B126" s="333"/>
      <c r="C126" s="291" t="s">
        <v>513</v>
      </c>
      <c r="D126" s="311"/>
      <c r="E126" s="311"/>
      <c r="F126" s="313" t="s">
        <v>510</v>
      </c>
      <c r="G126" s="291"/>
      <c r="H126" s="291" t="s">
        <v>550</v>
      </c>
      <c r="I126" s="291" t="s">
        <v>512</v>
      </c>
      <c r="J126" s="291">
        <v>120</v>
      </c>
      <c r="K126" s="335"/>
    </row>
    <row r="127" ht="15" customHeight="1">
      <c r="B127" s="333"/>
      <c r="C127" s="291" t="s">
        <v>559</v>
      </c>
      <c r="D127" s="291"/>
      <c r="E127" s="291"/>
      <c r="F127" s="313" t="s">
        <v>510</v>
      </c>
      <c r="G127" s="291"/>
      <c r="H127" s="291" t="s">
        <v>560</v>
      </c>
      <c r="I127" s="291" t="s">
        <v>512</v>
      </c>
      <c r="J127" s="291" t="s">
        <v>561</v>
      </c>
      <c r="K127" s="335"/>
    </row>
    <row r="128" ht="15" customHeight="1">
      <c r="B128" s="333"/>
      <c r="C128" s="291" t="s">
        <v>458</v>
      </c>
      <c r="D128" s="291"/>
      <c r="E128" s="291"/>
      <c r="F128" s="313" t="s">
        <v>510</v>
      </c>
      <c r="G128" s="291"/>
      <c r="H128" s="291" t="s">
        <v>562</v>
      </c>
      <c r="I128" s="291" t="s">
        <v>512</v>
      </c>
      <c r="J128" s="291" t="s">
        <v>561</v>
      </c>
      <c r="K128" s="335"/>
    </row>
    <row r="129" ht="15" customHeight="1">
      <c r="B129" s="333"/>
      <c r="C129" s="291" t="s">
        <v>521</v>
      </c>
      <c r="D129" s="291"/>
      <c r="E129" s="291"/>
      <c r="F129" s="313" t="s">
        <v>516</v>
      </c>
      <c r="G129" s="291"/>
      <c r="H129" s="291" t="s">
        <v>522</v>
      </c>
      <c r="I129" s="291" t="s">
        <v>512</v>
      </c>
      <c r="J129" s="291">
        <v>15</v>
      </c>
      <c r="K129" s="335"/>
    </row>
    <row r="130" ht="15" customHeight="1">
      <c r="B130" s="333"/>
      <c r="C130" s="315" t="s">
        <v>523</v>
      </c>
      <c r="D130" s="315"/>
      <c r="E130" s="315"/>
      <c r="F130" s="316" t="s">
        <v>516</v>
      </c>
      <c r="G130" s="315"/>
      <c r="H130" s="315" t="s">
        <v>524</v>
      </c>
      <c r="I130" s="315" t="s">
        <v>512</v>
      </c>
      <c r="J130" s="315">
        <v>15</v>
      </c>
      <c r="K130" s="335"/>
    </row>
    <row r="131" ht="15" customHeight="1">
      <c r="B131" s="333"/>
      <c r="C131" s="315" t="s">
        <v>525</v>
      </c>
      <c r="D131" s="315"/>
      <c r="E131" s="315"/>
      <c r="F131" s="316" t="s">
        <v>516</v>
      </c>
      <c r="G131" s="315"/>
      <c r="H131" s="315" t="s">
        <v>526</v>
      </c>
      <c r="I131" s="315" t="s">
        <v>512</v>
      </c>
      <c r="J131" s="315">
        <v>20</v>
      </c>
      <c r="K131" s="335"/>
    </row>
    <row r="132" ht="15" customHeight="1">
      <c r="B132" s="333"/>
      <c r="C132" s="315" t="s">
        <v>527</v>
      </c>
      <c r="D132" s="315"/>
      <c r="E132" s="315"/>
      <c r="F132" s="316" t="s">
        <v>516</v>
      </c>
      <c r="G132" s="315"/>
      <c r="H132" s="315" t="s">
        <v>528</v>
      </c>
      <c r="I132" s="315" t="s">
        <v>512</v>
      </c>
      <c r="J132" s="315">
        <v>20</v>
      </c>
      <c r="K132" s="335"/>
    </row>
    <row r="133" ht="15" customHeight="1">
      <c r="B133" s="333"/>
      <c r="C133" s="291" t="s">
        <v>515</v>
      </c>
      <c r="D133" s="291"/>
      <c r="E133" s="291"/>
      <c r="F133" s="313" t="s">
        <v>516</v>
      </c>
      <c r="G133" s="291"/>
      <c r="H133" s="291" t="s">
        <v>550</v>
      </c>
      <c r="I133" s="291" t="s">
        <v>512</v>
      </c>
      <c r="J133" s="291">
        <v>50</v>
      </c>
      <c r="K133" s="335"/>
    </row>
    <row r="134" ht="15" customHeight="1">
      <c r="B134" s="333"/>
      <c r="C134" s="291" t="s">
        <v>529</v>
      </c>
      <c r="D134" s="291"/>
      <c r="E134" s="291"/>
      <c r="F134" s="313" t="s">
        <v>516</v>
      </c>
      <c r="G134" s="291"/>
      <c r="H134" s="291" t="s">
        <v>550</v>
      </c>
      <c r="I134" s="291" t="s">
        <v>512</v>
      </c>
      <c r="J134" s="291">
        <v>50</v>
      </c>
      <c r="K134" s="335"/>
    </row>
    <row r="135" ht="15" customHeight="1">
      <c r="B135" s="333"/>
      <c r="C135" s="291" t="s">
        <v>535</v>
      </c>
      <c r="D135" s="291"/>
      <c r="E135" s="291"/>
      <c r="F135" s="313" t="s">
        <v>516</v>
      </c>
      <c r="G135" s="291"/>
      <c r="H135" s="291" t="s">
        <v>550</v>
      </c>
      <c r="I135" s="291" t="s">
        <v>512</v>
      </c>
      <c r="J135" s="291">
        <v>50</v>
      </c>
      <c r="K135" s="335"/>
    </row>
    <row r="136" ht="15" customHeight="1">
      <c r="B136" s="333"/>
      <c r="C136" s="291" t="s">
        <v>537</v>
      </c>
      <c r="D136" s="291"/>
      <c r="E136" s="291"/>
      <c r="F136" s="313" t="s">
        <v>516</v>
      </c>
      <c r="G136" s="291"/>
      <c r="H136" s="291" t="s">
        <v>550</v>
      </c>
      <c r="I136" s="291" t="s">
        <v>512</v>
      </c>
      <c r="J136" s="291">
        <v>50</v>
      </c>
      <c r="K136" s="335"/>
    </row>
    <row r="137" ht="15" customHeight="1">
      <c r="B137" s="333"/>
      <c r="C137" s="291" t="s">
        <v>538</v>
      </c>
      <c r="D137" s="291"/>
      <c r="E137" s="291"/>
      <c r="F137" s="313" t="s">
        <v>516</v>
      </c>
      <c r="G137" s="291"/>
      <c r="H137" s="291" t="s">
        <v>563</v>
      </c>
      <c r="I137" s="291" t="s">
        <v>512</v>
      </c>
      <c r="J137" s="291">
        <v>255</v>
      </c>
      <c r="K137" s="335"/>
    </row>
    <row r="138" ht="15" customHeight="1">
      <c r="B138" s="333"/>
      <c r="C138" s="291" t="s">
        <v>540</v>
      </c>
      <c r="D138" s="291"/>
      <c r="E138" s="291"/>
      <c r="F138" s="313" t="s">
        <v>510</v>
      </c>
      <c r="G138" s="291"/>
      <c r="H138" s="291" t="s">
        <v>564</v>
      </c>
      <c r="I138" s="291" t="s">
        <v>542</v>
      </c>
      <c r="J138" s="291"/>
      <c r="K138" s="335"/>
    </row>
    <row r="139" ht="15" customHeight="1">
      <c r="B139" s="333"/>
      <c r="C139" s="291" t="s">
        <v>543</v>
      </c>
      <c r="D139" s="291"/>
      <c r="E139" s="291"/>
      <c r="F139" s="313" t="s">
        <v>510</v>
      </c>
      <c r="G139" s="291"/>
      <c r="H139" s="291" t="s">
        <v>565</v>
      </c>
      <c r="I139" s="291" t="s">
        <v>545</v>
      </c>
      <c r="J139" s="291"/>
      <c r="K139" s="335"/>
    </row>
    <row r="140" ht="15" customHeight="1">
      <c r="B140" s="333"/>
      <c r="C140" s="291" t="s">
        <v>546</v>
      </c>
      <c r="D140" s="291"/>
      <c r="E140" s="291"/>
      <c r="F140" s="313" t="s">
        <v>510</v>
      </c>
      <c r="G140" s="291"/>
      <c r="H140" s="291" t="s">
        <v>546</v>
      </c>
      <c r="I140" s="291" t="s">
        <v>545</v>
      </c>
      <c r="J140" s="291"/>
      <c r="K140" s="335"/>
    </row>
    <row r="141" ht="15" customHeight="1">
      <c r="B141" s="333"/>
      <c r="C141" s="291" t="s">
        <v>45</v>
      </c>
      <c r="D141" s="291"/>
      <c r="E141" s="291"/>
      <c r="F141" s="313" t="s">
        <v>510</v>
      </c>
      <c r="G141" s="291"/>
      <c r="H141" s="291" t="s">
        <v>566</v>
      </c>
      <c r="I141" s="291" t="s">
        <v>545</v>
      </c>
      <c r="J141" s="291"/>
      <c r="K141" s="335"/>
    </row>
    <row r="142" ht="15" customHeight="1">
      <c r="B142" s="333"/>
      <c r="C142" s="291" t="s">
        <v>567</v>
      </c>
      <c r="D142" s="291"/>
      <c r="E142" s="291"/>
      <c r="F142" s="313" t="s">
        <v>510</v>
      </c>
      <c r="G142" s="291"/>
      <c r="H142" s="291" t="s">
        <v>568</v>
      </c>
      <c r="I142" s="291" t="s">
        <v>545</v>
      </c>
      <c r="J142" s="291"/>
      <c r="K142" s="335"/>
    </row>
    <row r="143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ht="18.75" customHeight="1">
      <c r="B144" s="288"/>
      <c r="C144" s="288"/>
      <c r="D144" s="288"/>
      <c r="E144" s="288"/>
      <c r="F144" s="325"/>
      <c r="G144" s="288"/>
      <c r="H144" s="288"/>
      <c r="I144" s="288"/>
      <c r="J144" s="288"/>
      <c r="K144" s="288"/>
    </row>
    <row r="145" ht="18.75" customHeight="1"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</row>
    <row r="146" ht="7.5" customHeight="1">
      <c r="B146" s="300"/>
      <c r="C146" s="301"/>
      <c r="D146" s="301"/>
      <c r="E146" s="301"/>
      <c r="F146" s="301"/>
      <c r="G146" s="301"/>
      <c r="H146" s="301"/>
      <c r="I146" s="301"/>
      <c r="J146" s="301"/>
      <c r="K146" s="302"/>
    </row>
    <row r="147" ht="45" customHeight="1">
      <c r="B147" s="303"/>
      <c r="C147" s="304" t="s">
        <v>569</v>
      </c>
      <c r="D147" s="304"/>
      <c r="E147" s="304"/>
      <c r="F147" s="304"/>
      <c r="G147" s="304"/>
      <c r="H147" s="304"/>
      <c r="I147" s="304"/>
      <c r="J147" s="304"/>
      <c r="K147" s="305"/>
    </row>
    <row r="148" ht="17.25" customHeight="1">
      <c r="B148" s="303"/>
      <c r="C148" s="306" t="s">
        <v>504</v>
      </c>
      <c r="D148" s="306"/>
      <c r="E148" s="306"/>
      <c r="F148" s="306" t="s">
        <v>505</v>
      </c>
      <c r="G148" s="307"/>
      <c r="H148" s="306" t="s">
        <v>61</v>
      </c>
      <c r="I148" s="306" t="s">
        <v>64</v>
      </c>
      <c r="J148" s="306" t="s">
        <v>506</v>
      </c>
      <c r="K148" s="305"/>
    </row>
    <row r="149" ht="17.25" customHeight="1">
      <c r="B149" s="303"/>
      <c r="C149" s="308" t="s">
        <v>507</v>
      </c>
      <c r="D149" s="308"/>
      <c r="E149" s="308"/>
      <c r="F149" s="309" t="s">
        <v>508</v>
      </c>
      <c r="G149" s="310"/>
      <c r="H149" s="308"/>
      <c r="I149" s="308"/>
      <c r="J149" s="308" t="s">
        <v>509</v>
      </c>
      <c r="K149" s="305"/>
    </row>
    <row r="150" ht="5.25" customHeight="1">
      <c r="B150" s="314"/>
      <c r="C150" s="311"/>
      <c r="D150" s="311"/>
      <c r="E150" s="311"/>
      <c r="F150" s="311"/>
      <c r="G150" s="312"/>
      <c r="H150" s="311"/>
      <c r="I150" s="311"/>
      <c r="J150" s="311"/>
      <c r="K150" s="335"/>
    </row>
    <row r="151" ht="15" customHeight="1">
      <c r="B151" s="314"/>
      <c r="C151" s="339" t="s">
        <v>513</v>
      </c>
      <c r="D151" s="291"/>
      <c r="E151" s="291"/>
      <c r="F151" s="340" t="s">
        <v>510</v>
      </c>
      <c r="G151" s="291"/>
      <c r="H151" s="339" t="s">
        <v>550</v>
      </c>
      <c r="I151" s="339" t="s">
        <v>512</v>
      </c>
      <c r="J151" s="339">
        <v>120</v>
      </c>
      <c r="K151" s="335"/>
    </row>
    <row r="152" ht="15" customHeight="1">
      <c r="B152" s="314"/>
      <c r="C152" s="339" t="s">
        <v>559</v>
      </c>
      <c r="D152" s="291"/>
      <c r="E152" s="291"/>
      <c r="F152" s="340" t="s">
        <v>510</v>
      </c>
      <c r="G152" s="291"/>
      <c r="H152" s="339" t="s">
        <v>570</v>
      </c>
      <c r="I152" s="339" t="s">
        <v>512</v>
      </c>
      <c r="J152" s="339" t="s">
        <v>561</v>
      </c>
      <c r="K152" s="335"/>
    </row>
    <row r="153" ht="15" customHeight="1">
      <c r="B153" s="314"/>
      <c r="C153" s="339" t="s">
        <v>458</v>
      </c>
      <c r="D153" s="291"/>
      <c r="E153" s="291"/>
      <c r="F153" s="340" t="s">
        <v>510</v>
      </c>
      <c r="G153" s="291"/>
      <c r="H153" s="339" t="s">
        <v>571</v>
      </c>
      <c r="I153" s="339" t="s">
        <v>512</v>
      </c>
      <c r="J153" s="339" t="s">
        <v>561</v>
      </c>
      <c r="K153" s="335"/>
    </row>
    <row r="154" ht="15" customHeight="1">
      <c r="B154" s="314"/>
      <c r="C154" s="339" t="s">
        <v>515</v>
      </c>
      <c r="D154" s="291"/>
      <c r="E154" s="291"/>
      <c r="F154" s="340" t="s">
        <v>516</v>
      </c>
      <c r="G154" s="291"/>
      <c r="H154" s="339" t="s">
        <v>550</v>
      </c>
      <c r="I154" s="339" t="s">
        <v>512</v>
      </c>
      <c r="J154" s="339">
        <v>50</v>
      </c>
      <c r="K154" s="335"/>
    </row>
    <row r="155" ht="15" customHeight="1">
      <c r="B155" s="314"/>
      <c r="C155" s="339" t="s">
        <v>518</v>
      </c>
      <c r="D155" s="291"/>
      <c r="E155" s="291"/>
      <c r="F155" s="340" t="s">
        <v>510</v>
      </c>
      <c r="G155" s="291"/>
      <c r="H155" s="339" t="s">
        <v>550</v>
      </c>
      <c r="I155" s="339" t="s">
        <v>520</v>
      </c>
      <c r="J155" s="339"/>
      <c r="K155" s="335"/>
    </row>
    <row r="156" ht="15" customHeight="1">
      <c r="B156" s="314"/>
      <c r="C156" s="339" t="s">
        <v>529</v>
      </c>
      <c r="D156" s="291"/>
      <c r="E156" s="291"/>
      <c r="F156" s="340" t="s">
        <v>516</v>
      </c>
      <c r="G156" s="291"/>
      <c r="H156" s="339" t="s">
        <v>550</v>
      </c>
      <c r="I156" s="339" t="s">
        <v>512</v>
      </c>
      <c r="J156" s="339">
        <v>50</v>
      </c>
      <c r="K156" s="335"/>
    </row>
    <row r="157" ht="15" customHeight="1">
      <c r="B157" s="314"/>
      <c r="C157" s="339" t="s">
        <v>537</v>
      </c>
      <c r="D157" s="291"/>
      <c r="E157" s="291"/>
      <c r="F157" s="340" t="s">
        <v>516</v>
      </c>
      <c r="G157" s="291"/>
      <c r="H157" s="339" t="s">
        <v>550</v>
      </c>
      <c r="I157" s="339" t="s">
        <v>512</v>
      </c>
      <c r="J157" s="339">
        <v>50</v>
      </c>
      <c r="K157" s="335"/>
    </row>
    <row r="158" ht="15" customHeight="1">
      <c r="B158" s="314"/>
      <c r="C158" s="339" t="s">
        <v>535</v>
      </c>
      <c r="D158" s="291"/>
      <c r="E158" s="291"/>
      <c r="F158" s="340" t="s">
        <v>516</v>
      </c>
      <c r="G158" s="291"/>
      <c r="H158" s="339" t="s">
        <v>550</v>
      </c>
      <c r="I158" s="339" t="s">
        <v>512</v>
      </c>
      <c r="J158" s="339">
        <v>50</v>
      </c>
      <c r="K158" s="335"/>
    </row>
    <row r="159" ht="15" customHeight="1">
      <c r="B159" s="314"/>
      <c r="C159" s="339" t="s">
        <v>100</v>
      </c>
      <c r="D159" s="291"/>
      <c r="E159" s="291"/>
      <c r="F159" s="340" t="s">
        <v>510</v>
      </c>
      <c r="G159" s="291"/>
      <c r="H159" s="339" t="s">
        <v>572</v>
      </c>
      <c r="I159" s="339" t="s">
        <v>512</v>
      </c>
      <c r="J159" s="339" t="s">
        <v>573</v>
      </c>
      <c r="K159" s="335"/>
    </row>
    <row r="160" ht="15" customHeight="1">
      <c r="B160" s="314"/>
      <c r="C160" s="339" t="s">
        <v>574</v>
      </c>
      <c r="D160" s="291"/>
      <c r="E160" s="291"/>
      <c r="F160" s="340" t="s">
        <v>510</v>
      </c>
      <c r="G160" s="291"/>
      <c r="H160" s="339" t="s">
        <v>575</v>
      </c>
      <c r="I160" s="339" t="s">
        <v>545</v>
      </c>
      <c r="J160" s="339"/>
      <c r="K160" s="335"/>
    </row>
    <row r="161" ht="15" customHeight="1">
      <c r="B161" s="341"/>
      <c r="C161" s="323"/>
      <c r="D161" s="323"/>
      <c r="E161" s="323"/>
      <c r="F161" s="323"/>
      <c r="G161" s="323"/>
      <c r="H161" s="323"/>
      <c r="I161" s="323"/>
      <c r="J161" s="323"/>
      <c r="K161" s="342"/>
    </row>
    <row r="162" ht="18.75" customHeight="1">
      <c r="B162" s="288"/>
      <c r="C162" s="291"/>
      <c r="D162" s="291"/>
      <c r="E162" s="291"/>
      <c r="F162" s="313"/>
      <c r="G162" s="291"/>
      <c r="H162" s="291"/>
      <c r="I162" s="291"/>
      <c r="J162" s="291"/>
      <c r="K162" s="288"/>
    </row>
    <row r="163" ht="18.75" customHeight="1"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</row>
    <row r="164" ht="7.5" customHeight="1">
      <c r="B164" s="278"/>
      <c r="C164" s="279"/>
      <c r="D164" s="279"/>
      <c r="E164" s="279"/>
      <c r="F164" s="279"/>
      <c r="G164" s="279"/>
      <c r="H164" s="279"/>
      <c r="I164" s="279"/>
      <c r="J164" s="279"/>
      <c r="K164" s="280"/>
    </row>
    <row r="165" ht="45" customHeight="1">
      <c r="B165" s="281"/>
      <c r="C165" s="282" t="s">
        <v>576</v>
      </c>
      <c r="D165" s="282"/>
      <c r="E165" s="282"/>
      <c r="F165" s="282"/>
      <c r="G165" s="282"/>
      <c r="H165" s="282"/>
      <c r="I165" s="282"/>
      <c r="J165" s="282"/>
      <c r="K165" s="283"/>
    </row>
    <row r="166" ht="17.25" customHeight="1">
      <c r="B166" s="281"/>
      <c r="C166" s="306" t="s">
        <v>504</v>
      </c>
      <c r="D166" s="306"/>
      <c r="E166" s="306"/>
      <c r="F166" s="306" t="s">
        <v>505</v>
      </c>
      <c r="G166" s="343"/>
      <c r="H166" s="344" t="s">
        <v>61</v>
      </c>
      <c r="I166" s="344" t="s">
        <v>64</v>
      </c>
      <c r="J166" s="306" t="s">
        <v>506</v>
      </c>
      <c r="K166" s="283"/>
    </row>
    <row r="167" ht="17.25" customHeight="1">
      <c r="B167" s="284"/>
      <c r="C167" s="308" t="s">
        <v>507</v>
      </c>
      <c r="D167" s="308"/>
      <c r="E167" s="308"/>
      <c r="F167" s="309" t="s">
        <v>508</v>
      </c>
      <c r="G167" s="345"/>
      <c r="H167" s="346"/>
      <c r="I167" s="346"/>
      <c r="J167" s="308" t="s">
        <v>509</v>
      </c>
      <c r="K167" s="286"/>
    </row>
    <row r="168" ht="5.25" customHeight="1">
      <c r="B168" s="314"/>
      <c r="C168" s="311"/>
      <c r="D168" s="311"/>
      <c r="E168" s="311"/>
      <c r="F168" s="311"/>
      <c r="G168" s="312"/>
      <c r="H168" s="311"/>
      <c r="I168" s="311"/>
      <c r="J168" s="311"/>
      <c r="K168" s="335"/>
    </row>
    <row r="169" ht="15" customHeight="1">
      <c r="B169" s="314"/>
      <c r="C169" s="291" t="s">
        <v>513</v>
      </c>
      <c r="D169" s="291"/>
      <c r="E169" s="291"/>
      <c r="F169" s="313" t="s">
        <v>510</v>
      </c>
      <c r="G169" s="291"/>
      <c r="H169" s="291" t="s">
        <v>550</v>
      </c>
      <c r="I169" s="291" t="s">
        <v>512</v>
      </c>
      <c r="J169" s="291">
        <v>120</v>
      </c>
      <c r="K169" s="335"/>
    </row>
    <row r="170" ht="15" customHeight="1">
      <c r="B170" s="314"/>
      <c r="C170" s="291" t="s">
        <v>559</v>
      </c>
      <c r="D170" s="291"/>
      <c r="E170" s="291"/>
      <c r="F170" s="313" t="s">
        <v>510</v>
      </c>
      <c r="G170" s="291"/>
      <c r="H170" s="291" t="s">
        <v>560</v>
      </c>
      <c r="I170" s="291" t="s">
        <v>512</v>
      </c>
      <c r="J170" s="291" t="s">
        <v>561</v>
      </c>
      <c r="K170" s="335"/>
    </row>
    <row r="171" ht="15" customHeight="1">
      <c r="B171" s="314"/>
      <c r="C171" s="291" t="s">
        <v>458</v>
      </c>
      <c r="D171" s="291"/>
      <c r="E171" s="291"/>
      <c r="F171" s="313" t="s">
        <v>510</v>
      </c>
      <c r="G171" s="291"/>
      <c r="H171" s="291" t="s">
        <v>577</v>
      </c>
      <c r="I171" s="291" t="s">
        <v>512</v>
      </c>
      <c r="J171" s="291" t="s">
        <v>561</v>
      </c>
      <c r="K171" s="335"/>
    </row>
    <row r="172" ht="15" customHeight="1">
      <c r="B172" s="314"/>
      <c r="C172" s="291" t="s">
        <v>515</v>
      </c>
      <c r="D172" s="291"/>
      <c r="E172" s="291"/>
      <c r="F172" s="313" t="s">
        <v>516</v>
      </c>
      <c r="G172" s="291"/>
      <c r="H172" s="291" t="s">
        <v>577</v>
      </c>
      <c r="I172" s="291" t="s">
        <v>512</v>
      </c>
      <c r="J172" s="291">
        <v>50</v>
      </c>
      <c r="K172" s="335"/>
    </row>
    <row r="173" ht="15" customHeight="1">
      <c r="B173" s="314"/>
      <c r="C173" s="291" t="s">
        <v>518</v>
      </c>
      <c r="D173" s="291"/>
      <c r="E173" s="291"/>
      <c r="F173" s="313" t="s">
        <v>510</v>
      </c>
      <c r="G173" s="291"/>
      <c r="H173" s="291" t="s">
        <v>577</v>
      </c>
      <c r="I173" s="291" t="s">
        <v>520</v>
      </c>
      <c r="J173" s="291"/>
      <c r="K173" s="335"/>
    </row>
    <row r="174" ht="15" customHeight="1">
      <c r="B174" s="314"/>
      <c r="C174" s="291" t="s">
        <v>529</v>
      </c>
      <c r="D174" s="291"/>
      <c r="E174" s="291"/>
      <c r="F174" s="313" t="s">
        <v>516</v>
      </c>
      <c r="G174" s="291"/>
      <c r="H174" s="291" t="s">
        <v>577</v>
      </c>
      <c r="I174" s="291" t="s">
        <v>512</v>
      </c>
      <c r="J174" s="291">
        <v>50</v>
      </c>
      <c r="K174" s="335"/>
    </row>
    <row r="175" ht="15" customHeight="1">
      <c r="B175" s="314"/>
      <c r="C175" s="291" t="s">
        <v>537</v>
      </c>
      <c r="D175" s="291"/>
      <c r="E175" s="291"/>
      <c r="F175" s="313" t="s">
        <v>516</v>
      </c>
      <c r="G175" s="291"/>
      <c r="H175" s="291" t="s">
        <v>577</v>
      </c>
      <c r="I175" s="291" t="s">
        <v>512</v>
      </c>
      <c r="J175" s="291">
        <v>50</v>
      </c>
      <c r="K175" s="335"/>
    </row>
    <row r="176" ht="15" customHeight="1">
      <c r="B176" s="314"/>
      <c r="C176" s="291" t="s">
        <v>535</v>
      </c>
      <c r="D176" s="291"/>
      <c r="E176" s="291"/>
      <c r="F176" s="313" t="s">
        <v>516</v>
      </c>
      <c r="G176" s="291"/>
      <c r="H176" s="291" t="s">
        <v>577</v>
      </c>
      <c r="I176" s="291" t="s">
        <v>512</v>
      </c>
      <c r="J176" s="291">
        <v>50</v>
      </c>
      <c r="K176" s="335"/>
    </row>
    <row r="177" ht="15" customHeight="1">
      <c r="B177" s="314"/>
      <c r="C177" s="291" t="s">
        <v>113</v>
      </c>
      <c r="D177" s="291"/>
      <c r="E177" s="291"/>
      <c r="F177" s="313" t="s">
        <v>510</v>
      </c>
      <c r="G177" s="291"/>
      <c r="H177" s="291" t="s">
        <v>578</v>
      </c>
      <c r="I177" s="291" t="s">
        <v>579</v>
      </c>
      <c r="J177" s="291"/>
      <c r="K177" s="335"/>
    </row>
    <row r="178" ht="15" customHeight="1">
      <c r="B178" s="314"/>
      <c r="C178" s="291" t="s">
        <v>64</v>
      </c>
      <c r="D178" s="291"/>
      <c r="E178" s="291"/>
      <c r="F178" s="313" t="s">
        <v>510</v>
      </c>
      <c r="G178" s="291"/>
      <c r="H178" s="291" t="s">
        <v>580</v>
      </c>
      <c r="I178" s="291" t="s">
        <v>581</v>
      </c>
      <c r="J178" s="291">
        <v>1</v>
      </c>
      <c r="K178" s="335"/>
    </row>
    <row r="179" ht="15" customHeight="1">
      <c r="B179" s="314"/>
      <c r="C179" s="291" t="s">
        <v>60</v>
      </c>
      <c r="D179" s="291"/>
      <c r="E179" s="291"/>
      <c r="F179" s="313" t="s">
        <v>510</v>
      </c>
      <c r="G179" s="291"/>
      <c r="H179" s="291" t="s">
        <v>582</v>
      </c>
      <c r="I179" s="291" t="s">
        <v>512</v>
      </c>
      <c r="J179" s="291">
        <v>20</v>
      </c>
      <c r="K179" s="335"/>
    </row>
    <row r="180" ht="15" customHeight="1">
      <c r="B180" s="314"/>
      <c r="C180" s="291" t="s">
        <v>61</v>
      </c>
      <c r="D180" s="291"/>
      <c r="E180" s="291"/>
      <c r="F180" s="313" t="s">
        <v>510</v>
      </c>
      <c r="G180" s="291"/>
      <c r="H180" s="291" t="s">
        <v>583</v>
      </c>
      <c r="I180" s="291" t="s">
        <v>512</v>
      </c>
      <c r="J180" s="291">
        <v>255</v>
      </c>
      <c r="K180" s="335"/>
    </row>
    <row r="181" ht="15" customHeight="1">
      <c r="B181" s="314"/>
      <c r="C181" s="291" t="s">
        <v>114</v>
      </c>
      <c r="D181" s="291"/>
      <c r="E181" s="291"/>
      <c r="F181" s="313" t="s">
        <v>510</v>
      </c>
      <c r="G181" s="291"/>
      <c r="H181" s="291" t="s">
        <v>474</v>
      </c>
      <c r="I181" s="291" t="s">
        <v>512</v>
      </c>
      <c r="J181" s="291">
        <v>10</v>
      </c>
      <c r="K181" s="335"/>
    </row>
    <row r="182" ht="15" customHeight="1">
      <c r="B182" s="314"/>
      <c r="C182" s="291" t="s">
        <v>115</v>
      </c>
      <c r="D182" s="291"/>
      <c r="E182" s="291"/>
      <c r="F182" s="313" t="s">
        <v>510</v>
      </c>
      <c r="G182" s="291"/>
      <c r="H182" s="291" t="s">
        <v>584</v>
      </c>
      <c r="I182" s="291" t="s">
        <v>545</v>
      </c>
      <c r="J182" s="291"/>
      <c r="K182" s="335"/>
    </row>
    <row r="183" ht="15" customHeight="1">
      <c r="B183" s="314"/>
      <c r="C183" s="291" t="s">
        <v>585</v>
      </c>
      <c r="D183" s="291"/>
      <c r="E183" s="291"/>
      <c r="F183" s="313" t="s">
        <v>510</v>
      </c>
      <c r="G183" s="291"/>
      <c r="H183" s="291" t="s">
        <v>586</v>
      </c>
      <c r="I183" s="291" t="s">
        <v>545</v>
      </c>
      <c r="J183" s="291"/>
      <c r="K183" s="335"/>
    </row>
    <row r="184" ht="15" customHeight="1">
      <c r="B184" s="314"/>
      <c r="C184" s="291" t="s">
        <v>574</v>
      </c>
      <c r="D184" s="291"/>
      <c r="E184" s="291"/>
      <c r="F184" s="313" t="s">
        <v>510</v>
      </c>
      <c r="G184" s="291"/>
      <c r="H184" s="291" t="s">
        <v>587</v>
      </c>
      <c r="I184" s="291" t="s">
        <v>545</v>
      </c>
      <c r="J184" s="291"/>
      <c r="K184" s="335"/>
    </row>
    <row r="185" ht="15" customHeight="1">
      <c r="B185" s="314"/>
      <c r="C185" s="291" t="s">
        <v>117</v>
      </c>
      <c r="D185" s="291"/>
      <c r="E185" s="291"/>
      <c r="F185" s="313" t="s">
        <v>516</v>
      </c>
      <c r="G185" s="291"/>
      <c r="H185" s="291" t="s">
        <v>588</v>
      </c>
      <c r="I185" s="291" t="s">
        <v>512</v>
      </c>
      <c r="J185" s="291">
        <v>50</v>
      </c>
      <c r="K185" s="335"/>
    </row>
    <row r="186" ht="15" customHeight="1">
      <c r="B186" s="314"/>
      <c r="C186" s="291" t="s">
        <v>589</v>
      </c>
      <c r="D186" s="291"/>
      <c r="E186" s="291"/>
      <c r="F186" s="313" t="s">
        <v>516</v>
      </c>
      <c r="G186" s="291"/>
      <c r="H186" s="291" t="s">
        <v>590</v>
      </c>
      <c r="I186" s="291" t="s">
        <v>591</v>
      </c>
      <c r="J186" s="291"/>
      <c r="K186" s="335"/>
    </row>
    <row r="187" ht="15" customHeight="1">
      <c r="B187" s="314"/>
      <c r="C187" s="291" t="s">
        <v>592</v>
      </c>
      <c r="D187" s="291"/>
      <c r="E187" s="291"/>
      <c r="F187" s="313" t="s">
        <v>516</v>
      </c>
      <c r="G187" s="291"/>
      <c r="H187" s="291" t="s">
        <v>593</v>
      </c>
      <c r="I187" s="291" t="s">
        <v>591</v>
      </c>
      <c r="J187" s="291"/>
      <c r="K187" s="335"/>
    </row>
    <row r="188" ht="15" customHeight="1">
      <c r="B188" s="314"/>
      <c r="C188" s="291" t="s">
        <v>594</v>
      </c>
      <c r="D188" s="291"/>
      <c r="E188" s="291"/>
      <c r="F188" s="313" t="s">
        <v>516</v>
      </c>
      <c r="G188" s="291"/>
      <c r="H188" s="291" t="s">
        <v>595</v>
      </c>
      <c r="I188" s="291" t="s">
        <v>591</v>
      </c>
      <c r="J188" s="291"/>
      <c r="K188" s="335"/>
    </row>
    <row r="189" ht="15" customHeight="1">
      <c r="B189" s="314"/>
      <c r="C189" s="347" t="s">
        <v>596</v>
      </c>
      <c r="D189" s="291"/>
      <c r="E189" s="291"/>
      <c r="F189" s="313" t="s">
        <v>516</v>
      </c>
      <c r="G189" s="291"/>
      <c r="H189" s="291" t="s">
        <v>597</v>
      </c>
      <c r="I189" s="291" t="s">
        <v>598</v>
      </c>
      <c r="J189" s="348" t="s">
        <v>599</v>
      </c>
      <c r="K189" s="335"/>
    </row>
    <row r="190" ht="15" customHeight="1">
      <c r="B190" s="314"/>
      <c r="C190" s="298" t="s">
        <v>49</v>
      </c>
      <c r="D190" s="291"/>
      <c r="E190" s="291"/>
      <c r="F190" s="313" t="s">
        <v>510</v>
      </c>
      <c r="G190" s="291"/>
      <c r="H190" s="288" t="s">
        <v>600</v>
      </c>
      <c r="I190" s="291" t="s">
        <v>601</v>
      </c>
      <c r="J190" s="291"/>
      <c r="K190" s="335"/>
    </row>
    <row r="191" ht="15" customHeight="1">
      <c r="B191" s="314"/>
      <c r="C191" s="298" t="s">
        <v>602</v>
      </c>
      <c r="D191" s="291"/>
      <c r="E191" s="291"/>
      <c r="F191" s="313" t="s">
        <v>510</v>
      </c>
      <c r="G191" s="291"/>
      <c r="H191" s="291" t="s">
        <v>603</v>
      </c>
      <c r="I191" s="291" t="s">
        <v>545</v>
      </c>
      <c r="J191" s="291"/>
      <c r="K191" s="335"/>
    </row>
    <row r="192" ht="15" customHeight="1">
      <c r="B192" s="314"/>
      <c r="C192" s="298" t="s">
        <v>604</v>
      </c>
      <c r="D192" s="291"/>
      <c r="E192" s="291"/>
      <c r="F192" s="313" t="s">
        <v>510</v>
      </c>
      <c r="G192" s="291"/>
      <c r="H192" s="291" t="s">
        <v>605</v>
      </c>
      <c r="I192" s="291" t="s">
        <v>545</v>
      </c>
      <c r="J192" s="291"/>
      <c r="K192" s="335"/>
    </row>
    <row r="193" ht="15" customHeight="1">
      <c r="B193" s="314"/>
      <c r="C193" s="298" t="s">
        <v>606</v>
      </c>
      <c r="D193" s="291"/>
      <c r="E193" s="291"/>
      <c r="F193" s="313" t="s">
        <v>516</v>
      </c>
      <c r="G193" s="291"/>
      <c r="H193" s="291" t="s">
        <v>607</v>
      </c>
      <c r="I193" s="291" t="s">
        <v>545</v>
      </c>
      <c r="J193" s="291"/>
      <c r="K193" s="335"/>
    </row>
    <row r="194" ht="15" customHeight="1">
      <c r="B194" s="341"/>
      <c r="C194" s="349"/>
      <c r="D194" s="323"/>
      <c r="E194" s="323"/>
      <c r="F194" s="323"/>
      <c r="G194" s="323"/>
      <c r="H194" s="323"/>
      <c r="I194" s="323"/>
      <c r="J194" s="323"/>
      <c r="K194" s="342"/>
    </row>
    <row r="195" ht="18.75" customHeight="1">
      <c r="B195" s="288"/>
      <c r="C195" s="291"/>
      <c r="D195" s="291"/>
      <c r="E195" s="291"/>
      <c r="F195" s="313"/>
      <c r="G195" s="291"/>
      <c r="H195" s="291"/>
      <c r="I195" s="291"/>
      <c r="J195" s="291"/>
      <c r="K195" s="288"/>
    </row>
    <row r="196" ht="18.75" customHeight="1">
      <c r="B196" s="288"/>
      <c r="C196" s="291"/>
      <c r="D196" s="291"/>
      <c r="E196" s="291"/>
      <c r="F196" s="313"/>
      <c r="G196" s="291"/>
      <c r="H196" s="291"/>
      <c r="I196" s="291"/>
      <c r="J196" s="291"/>
      <c r="K196" s="288"/>
    </row>
    <row r="197" ht="18.75" customHeight="1">
      <c r="B197" s="299"/>
      <c r="C197" s="299"/>
      <c r="D197" s="299"/>
      <c r="E197" s="299"/>
      <c r="F197" s="299"/>
      <c r="G197" s="299"/>
      <c r="H197" s="299"/>
      <c r="I197" s="299"/>
      <c r="J197" s="299"/>
      <c r="K197" s="299"/>
    </row>
    <row r="198" ht="13.5">
      <c r="B198" s="278"/>
      <c r="C198" s="279"/>
      <c r="D198" s="279"/>
      <c r="E198" s="279"/>
      <c r="F198" s="279"/>
      <c r="G198" s="279"/>
      <c r="H198" s="279"/>
      <c r="I198" s="279"/>
      <c r="J198" s="279"/>
      <c r="K198" s="280"/>
    </row>
    <row r="199" ht="21">
      <c r="B199" s="281"/>
      <c r="C199" s="282" t="s">
        <v>608</v>
      </c>
      <c r="D199" s="282"/>
      <c r="E199" s="282"/>
      <c r="F199" s="282"/>
      <c r="G199" s="282"/>
      <c r="H199" s="282"/>
      <c r="I199" s="282"/>
      <c r="J199" s="282"/>
      <c r="K199" s="283"/>
    </row>
    <row r="200" ht="25.5" customHeight="1">
      <c r="B200" s="281"/>
      <c r="C200" s="350" t="s">
        <v>609</v>
      </c>
      <c r="D200" s="350"/>
      <c r="E200" s="350"/>
      <c r="F200" s="350" t="s">
        <v>610</v>
      </c>
      <c r="G200" s="351"/>
      <c r="H200" s="350" t="s">
        <v>611</v>
      </c>
      <c r="I200" s="350"/>
      <c r="J200" s="350"/>
      <c r="K200" s="283"/>
    </row>
    <row r="201" ht="5.25" customHeight="1">
      <c r="B201" s="314"/>
      <c r="C201" s="311"/>
      <c r="D201" s="311"/>
      <c r="E201" s="311"/>
      <c r="F201" s="311"/>
      <c r="G201" s="291"/>
      <c r="H201" s="311"/>
      <c r="I201" s="311"/>
      <c r="J201" s="311"/>
      <c r="K201" s="335"/>
    </row>
    <row r="202" ht="15" customHeight="1">
      <c r="B202" s="314"/>
      <c r="C202" s="291" t="s">
        <v>601</v>
      </c>
      <c r="D202" s="291"/>
      <c r="E202" s="291"/>
      <c r="F202" s="313" t="s">
        <v>50</v>
      </c>
      <c r="G202" s="291"/>
      <c r="H202" s="291" t="s">
        <v>612</v>
      </c>
      <c r="I202" s="291"/>
      <c r="J202" s="291"/>
      <c r="K202" s="335"/>
    </row>
    <row r="203" ht="15" customHeight="1">
      <c r="B203" s="314"/>
      <c r="C203" s="320"/>
      <c r="D203" s="291"/>
      <c r="E203" s="291"/>
      <c r="F203" s="313" t="s">
        <v>51</v>
      </c>
      <c r="G203" s="291"/>
      <c r="H203" s="291" t="s">
        <v>613</v>
      </c>
      <c r="I203" s="291"/>
      <c r="J203" s="291"/>
      <c r="K203" s="335"/>
    </row>
    <row r="204" ht="15" customHeight="1">
      <c r="B204" s="314"/>
      <c r="C204" s="320"/>
      <c r="D204" s="291"/>
      <c r="E204" s="291"/>
      <c r="F204" s="313" t="s">
        <v>54</v>
      </c>
      <c r="G204" s="291"/>
      <c r="H204" s="291" t="s">
        <v>614</v>
      </c>
      <c r="I204" s="291"/>
      <c r="J204" s="291"/>
      <c r="K204" s="335"/>
    </row>
    <row r="205" ht="15" customHeight="1">
      <c r="B205" s="314"/>
      <c r="C205" s="291"/>
      <c r="D205" s="291"/>
      <c r="E205" s="291"/>
      <c r="F205" s="313" t="s">
        <v>52</v>
      </c>
      <c r="G205" s="291"/>
      <c r="H205" s="291" t="s">
        <v>615</v>
      </c>
      <c r="I205" s="291"/>
      <c r="J205" s="291"/>
      <c r="K205" s="335"/>
    </row>
    <row r="206" ht="15" customHeight="1">
      <c r="B206" s="314"/>
      <c r="C206" s="291"/>
      <c r="D206" s="291"/>
      <c r="E206" s="291"/>
      <c r="F206" s="313" t="s">
        <v>53</v>
      </c>
      <c r="G206" s="291"/>
      <c r="H206" s="291" t="s">
        <v>616</v>
      </c>
      <c r="I206" s="291"/>
      <c r="J206" s="291"/>
      <c r="K206" s="335"/>
    </row>
    <row r="207" ht="15" customHeight="1">
      <c r="B207" s="314"/>
      <c r="C207" s="291"/>
      <c r="D207" s="291"/>
      <c r="E207" s="291"/>
      <c r="F207" s="313"/>
      <c r="G207" s="291"/>
      <c r="H207" s="291"/>
      <c r="I207" s="291"/>
      <c r="J207" s="291"/>
      <c r="K207" s="335"/>
    </row>
    <row r="208" ht="15" customHeight="1">
      <c r="B208" s="314"/>
      <c r="C208" s="291" t="s">
        <v>557</v>
      </c>
      <c r="D208" s="291"/>
      <c r="E208" s="291"/>
      <c r="F208" s="313" t="s">
        <v>85</v>
      </c>
      <c r="G208" s="291"/>
      <c r="H208" s="291" t="s">
        <v>617</v>
      </c>
      <c r="I208" s="291"/>
      <c r="J208" s="291"/>
      <c r="K208" s="335"/>
    </row>
    <row r="209" ht="15" customHeight="1">
      <c r="B209" s="314"/>
      <c r="C209" s="320"/>
      <c r="D209" s="291"/>
      <c r="E209" s="291"/>
      <c r="F209" s="313" t="s">
        <v>454</v>
      </c>
      <c r="G209" s="291"/>
      <c r="H209" s="291" t="s">
        <v>455</v>
      </c>
      <c r="I209" s="291"/>
      <c r="J209" s="291"/>
      <c r="K209" s="335"/>
    </row>
    <row r="210" ht="15" customHeight="1">
      <c r="B210" s="314"/>
      <c r="C210" s="291"/>
      <c r="D210" s="291"/>
      <c r="E210" s="291"/>
      <c r="F210" s="313" t="s">
        <v>452</v>
      </c>
      <c r="G210" s="291"/>
      <c r="H210" s="291" t="s">
        <v>618</v>
      </c>
      <c r="I210" s="291"/>
      <c r="J210" s="291"/>
      <c r="K210" s="335"/>
    </row>
    <row r="211" ht="15" customHeight="1">
      <c r="B211" s="352"/>
      <c r="C211" s="320"/>
      <c r="D211" s="320"/>
      <c r="E211" s="320"/>
      <c r="F211" s="313" t="s">
        <v>94</v>
      </c>
      <c r="G211" s="298"/>
      <c r="H211" s="339" t="s">
        <v>93</v>
      </c>
      <c r="I211" s="339"/>
      <c r="J211" s="339"/>
      <c r="K211" s="353"/>
    </row>
    <row r="212" ht="15" customHeight="1">
      <c r="B212" s="352"/>
      <c r="C212" s="320"/>
      <c r="D212" s="320"/>
      <c r="E212" s="320"/>
      <c r="F212" s="313" t="s">
        <v>456</v>
      </c>
      <c r="G212" s="298"/>
      <c r="H212" s="339" t="s">
        <v>435</v>
      </c>
      <c r="I212" s="339"/>
      <c r="J212" s="339"/>
      <c r="K212" s="353"/>
    </row>
    <row r="213" ht="15" customHeight="1">
      <c r="B213" s="352"/>
      <c r="C213" s="320"/>
      <c r="D213" s="320"/>
      <c r="E213" s="320"/>
      <c r="F213" s="354"/>
      <c r="G213" s="298"/>
      <c r="H213" s="355"/>
      <c r="I213" s="355"/>
      <c r="J213" s="355"/>
      <c r="K213" s="353"/>
    </row>
    <row r="214" ht="15" customHeight="1">
      <c r="B214" s="352"/>
      <c r="C214" s="291" t="s">
        <v>581</v>
      </c>
      <c r="D214" s="320"/>
      <c r="E214" s="320"/>
      <c r="F214" s="313">
        <v>1</v>
      </c>
      <c r="G214" s="298"/>
      <c r="H214" s="339" t="s">
        <v>619</v>
      </c>
      <c r="I214" s="339"/>
      <c r="J214" s="339"/>
      <c r="K214" s="353"/>
    </row>
    <row r="215" ht="15" customHeight="1">
      <c r="B215" s="352"/>
      <c r="C215" s="320"/>
      <c r="D215" s="320"/>
      <c r="E215" s="320"/>
      <c r="F215" s="313">
        <v>2</v>
      </c>
      <c r="G215" s="298"/>
      <c r="H215" s="339" t="s">
        <v>620</v>
      </c>
      <c r="I215" s="339"/>
      <c r="J215" s="339"/>
      <c r="K215" s="353"/>
    </row>
    <row r="216" ht="15" customHeight="1">
      <c r="B216" s="352"/>
      <c r="C216" s="320"/>
      <c r="D216" s="320"/>
      <c r="E216" s="320"/>
      <c r="F216" s="313">
        <v>3</v>
      </c>
      <c r="G216" s="298"/>
      <c r="H216" s="339" t="s">
        <v>621</v>
      </c>
      <c r="I216" s="339"/>
      <c r="J216" s="339"/>
      <c r="K216" s="353"/>
    </row>
    <row r="217" ht="15" customHeight="1">
      <c r="B217" s="352"/>
      <c r="C217" s="320"/>
      <c r="D217" s="320"/>
      <c r="E217" s="320"/>
      <c r="F217" s="313">
        <v>4</v>
      </c>
      <c r="G217" s="298"/>
      <c r="H217" s="339" t="s">
        <v>622</v>
      </c>
      <c r="I217" s="339"/>
      <c r="J217" s="339"/>
      <c r="K217" s="353"/>
    </row>
    <row r="218" ht="12.75" customHeight="1">
      <c r="B218" s="356"/>
      <c r="C218" s="357"/>
      <c r="D218" s="357"/>
      <c r="E218" s="357"/>
      <c r="F218" s="357"/>
      <c r="G218" s="357"/>
      <c r="H218" s="357"/>
      <c r="I218" s="357"/>
      <c r="J218" s="357"/>
      <c r="K218" s="358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Kukla Petr, Ing.</dc:creator>
  <cp:lastModifiedBy>Kukla Petr, Ing.</cp:lastModifiedBy>
  <dcterms:created xsi:type="dcterms:W3CDTF">2019-11-13T14:46:32Z</dcterms:created>
  <dcterms:modified xsi:type="dcterms:W3CDTF">2019-11-13T14:46:36Z</dcterms:modified>
</cp:coreProperties>
</file>