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9405" activeTab="1"/>
  </bookViews>
  <sheets>
    <sheet name="Rekapitulace stavby" sheetId="1" r:id="rId1"/>
    <sheet name="09-2019 - Oprava přístupo..." sheetId="2" r:id="rId2"/>
  </sheets>
  <definedNames>
    <definedName name="_xlnm._FilterDatabase" localSheetId="1" hidden="1">'09-2019 - Oprava přístupo...'!$C$120:$K$200</definedName>
    <definedName name="_xlnm.Print_Titles" localSheetId="1">'09-2019 - Oprava přístupo...'!$120:$120</definedName>
    <definedName name="_xlnm.Print_Titles" localSheetId="0">'Rekapitulace stavby'!$92:$92</definedName>
    <definedName name="_xlnm.Print_Area" localSheetId="1">'09-2019 - Oprava přístupo...'!$C$4:$J$76,'09-2019 - Oprava přístupo...'!$C$82:$J$104,'09-2019 - Oprava přístupo...'!$C$110:$K$200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99" i="2"/>
  <c r="BH199" i="2"/>
  <c r="BG199" i="2"/>
  <c r="BF199" i="2"/>
  <c r="T199" i="2"/>
  <c r="T198" i="2"/>
  <c r="R199" i="2"/>
  <c r="R198" i="2"/>
  <c r="P199" i="2"/>
  <c r="P198" i="2"/>
  <c r="BK199" i="2"/>
  <c r="BK198" i="2" s="1"/>
  <c r="J198" i="2" s="1"/>
  <c r="J103" i="2" s="1"/>
  <c r="J199" i="2"/>
  <c r="BE199" i="2"/>
  <c r="BI196" i="2"/>
  <c r="BH196" i="2"/>
  <c r="BG196" i="2"/>
  <c r="BF196" i="2"/>
  <c r="T196" i="2"/>
  <c r="T195" i="2"/>
  <c r="T194" i="2"/>
  <c r="R196" i="2"/>
  <c r="R195" i="2"/>
  <c r="R194" i="2"/>
  <c r="P196" i="2"/>
  <c r="P195" i="2" s="1"/>
  <c r="P194" i="2" s="1"/>
  <c r="BK196" i="2"/>
  <c r="BK195" i="2"/>
  <c r="J195" i="2" s="1"/>
  <c r="J102" i="2" s="1"/>
  <c r="J196" i="2"/>
  <c r="BE196" i="2" s="1"/>
  <c r="BI192" i="2"/>
  <c r="BH192" i="2"/>
  <c r="BG192" i="2"/>
  <c r="BF192" i="2"/>
  <c r="T192" i="2"/>
  <c r="T191" i="2" s="1"/>
  <c r="R192" i="2"/>
  <c r="R191" i="2"/>
  <c r="P192" i="2"/>
  <c r="P191" i="2" s="1"/>
  <c r="BK192" i="2"/>
  <c r="BK191" i="2"/>
  <c r="J191" i="2"/>
  <c r="J100" i="2" s="1"/>
  <c r="J192" i="2"/>
  <c r="BE192" i="2" s="1"/>
  <c r="BI187" i="2"/>
  <c r="BH187" i="2"/>
  <c r="BG187" i="2"/>
  <c r="BF187" i="2"/>
  <c r="T187" i="2"/>
  <c r="T186" i="2" s="1"/>
  <c r="R187" i="2"/>
  <c r="R186" i="2"/>
  <c r="P187" i="2"/>
  <c r="P186" i="2" s="1"/>
  <c r="BK187" i="2"/>
  <c r="BK186" i="2"/>
  <c r="J186" i="2"/>
  <c r="J99" i="2" s="1"/>
  <c r="J187" i="2"/>
  <c r="BE187" i="2" s="1"/>
  <c r="BI182" i="2"/>
  <c r="BH182" i="2"/>
  <c r="BG182" i="2"/>
  <c r="BF182" i="2"/>
  <c r="T182" i="2"/>
  <c r="T181" i="2" s="1"/>
  <c r="R182" i="2"/>
  <c r="R181" i="2" s="1"/>
  <c r="P182" i="2"/>
  <c r="P181" i="2" s="1"/>
  <c r="BK182" i="2"/>
  <c r="BK181" i="2" s="1"/>
  <c r="J181" i="2" s="1"/>
  <c r="J98" i="2" s="1"/>
  <c r="J182" i="2"/>
  <c r="BE182" i="2" s="1"/>
  <c r="BI177" i="2"/>
  <c r="BH177" i="2"/>
  <c r="BG177" i="2"/>
  <c r="BF177" i="2"/>
  <c r="T177" i="2"/>
  <c r="R177" i="2"/>
  <c r="P177" i="2"/>
  <c r="BK177" i="2"/>
  <c r="J177" i="2"/>
  <c r="BE177" i="2" s="1"/>
  <c r="BI172" i="2"/>
  <c r="BH172" i="2"/>
  <c r="BG172" i="2"/>
  <c r="BF172" i="2"/>
  <c r="T172" i="2"/>
  <c r="R172" i="2"/>
  <c r="P172" i="2"/>
  <c r="BK172" i="2"/>
  <c r="J172" i="2"/>
  <c r="BE172" i="2"/>
  <c r="BI168" i="2"/>
  <c r="BH168" i="2"/>
  <c r="BG168" i="2"/>
  <c r="BF168" i="2"/>
  <c r="T168" i="2"/>
  <c r="T167" i="2" s="1"/>
  <c r="R168" i="2"/>
  <c r="R167" i="2"/>
  <c r="P168" i="2"/>
  <c r="P167" i="2" s="1"/>
  <c r="BK168" i="2"/>
  <c r="BK167" i="2"/>
  <c r="J167" i="2"/>
  <c r="J97" i="2" s="1"/>
  <c r="J168" i="2"/>
  <c r="BE168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8" i="2"/>
  <c r="BH128" i="2"/>
  <c r="BG128" i="2"/>
  <c r="BF128" i="2"/>
  <c r="T128" i="2"/>
  <c r="R128" i="2"/>
  <c r="P128" i="2"/>
  <c r="BK128" i="2"/>
  <c r="J128" i="2"/>
  <c r="BE128" i="2"/>
  <c r="BI124" i="2"/>
  <c r="F35" i="2"/>
  <c r="BD95" i="1" s="1"/>
  <c r="BD94" i="1" s="1"/>
  <c r="W33" i="1" s="1"/>
  <c r="BH124" i="2"/>
  <c r="F34" i="2" s="1"/>
  <c r="BC95" i="1" s="1"/>
  <c r="BC94" i="1" s="1"/>
  <c r="BG124" i="2"/>
  <c r="F33" i="2"/>
  <c r="BB95" i="1" s="1"/>
  <c r="BB94" i="1" s="1"/>
  <c r="BF124" i="2"/>
  <c r="J32" i="2" s="1"/>
  <c r="AW95" i="1" s="1"/>
  <c r="T124" i="2"/>
  <c r="T123" i="2"/>
  <c r="R124" i="2"/>
  <c r="R123" i="2"/>
  <c r="R122" i="2" s="1"/>
  <c r="R121" i="2" s="1"/>
  <c r="P124" i="2"/>
  <c r="P123" i="2"/>
  <c r="BK124" i="2"/>
  <c r="BK123" i="2" s="1"/>
  <c r="J124" i="2"/>
  <c r="BE124" i="2" s="1"/>
  <c r="F115" i="2"/>
  <c r="E113" i="2"/>
  <c r="F87" i="2"/>
  <c r="E85" i="2"/>
  <c r="J22" i="2"/>
  <c r="E22" i="2"/>
  <c r="J90" i="2" s="1"/>
  <c r="J21" i="2"/>
  <c r="J19" i="2"/>
  <c r="E19" i="2"/>
  <c r="J117" i="2" s="1"/>
  <c r="J18" i="2"/>
  <c r="J16" i="2"/>
  <c r="E16" i="2"/>
  <c r="F118" i="2" s="1"/>
  <c r="F90" i="2"/>
  <c r="J15" i="2"/>
  <c r="J13" i="2"/>
  <c r="E13" i="2"/>
  <c r="F117" i="2"/>
  <c r="F89" i="2"/>
  <c r="J12" i="2"/>
  <c r="J10" i="2"/>
  <c r="J115" i="2"/>
  <c r="J87" i="2"/>
  <c r="AS94" i="1"/>
  <c r="L90" i="1"/>
  <c r="AM90" i="1"/>
  <c r="AM89" i="1"/>
  <c r="L89" i="1"/>
  <c r="AM87" i="1"/>
  <c r="L87" i="1"/>
  <c r="L85" i="1"/>
  <c r="L84" i="1"/>
  <c r="W31" i="1" l="1"/>
  <c r="AX94" i="1"/>
  <c r="P122" i="2"/>
  <c r="P121" i="2" s="1"/>
  <c r="AU95" i="1" s="1"/>
  <c r="AU94" i="1" s="1"/>
  <c r="T122" i="2"/>
  <c r="T121" i="2" s="1"/>
  <c r="F31" i="2"/>
  <c r="AZ95" i="1" s="1"/>
  <c r="AZ94" i="1" s="1"/>
  <c r="J31" i="2"/>
  <c r="AV95" i="1" s="1"/>
  <c r="AT95" i="1" s="1"/>
  <c r="J123" i="2"/>
  <c r="J96" i="2" s="1"/>
  <c r="BK122" i="2"/>
  <c r="AY94" i="1"/>
  <c r="W32" i="1"/>
  <c r="J118" i="2"/>
  <c r="F32" i="2"/>
  <c r="BA95" i="1" s="1"/>
  <c r="BA94" i="1" s="1"/>
  <c r="J89" i="2"/>
  <c r="BK194" i="2"/>
  <c r="J194" i="2" s="1"/>
  <c r="J101" i="2" s="1"/>
  <c r="AW94" i="1" l="1"/>
  <c r="AK30" i="1" s="1"/>
  <c r="W30" i="1"/>
  <c r="J122" i="2"/>
  <c r="J95" i="2" s="1"/>
  <c r="BK121" i="2"/>
  <c r="J121" i="2" s="1"/>
  <c r="W29" i="1"/>
  <c r="AV94" i="1"/>
  <c r="AT94" i="1" l="1"/>
  <c r="AK29" i="1"/>
  <c r="J94" i="2"/>
  <c r="J28" i="2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<sst xmlns="http://schemas.openxmlformats.org/spreadsheetml/2006/main" count="955" uniqueCount="247">
  <si>
    <t>Export Komplet</t>
  </si>
  <si>
    <t/>
  </si>
  <si>
    <t>2.0</t>
  </si>
  <si>
    <t>ZAMOK</t>
  </si>
  <si>
    <t>False</t>
  </si>
  <si>
    <t>{7a817738-37c6-45a7-a0e7-894b767c74fb}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</si>
  <si>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</si>
  <si>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</si>
  <si>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</si>
  <si>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</si>
  <si>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</si>
  <si>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</si>
  <si>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</si>
  <si>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</si>
  <si>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09-2019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</si>
  <si>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</si>
  <si>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</si>
  <si>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přístupové cesty a odvodnění na Městkém hřbitově Cheb</t>
  </si>
  <si>
    <t>KSO:</t>
  </si>
  <si>
    <t>CC-CZ:</t>
  </si>
  <si>
    <t>Místo:</t>
  </si>
  <si>
    <t>Cheb, ul. Karlovarská</t>
  </si>
  <si>
    <t>Datum:</t>
  </si>
  <si>
    <t>13. 10. 2019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</si>
  <si>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</si>
  <si>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</si>
  <si>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</si>
  <si>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</si>
  <si>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</si>
  <si>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</si>
  <si>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</si>
  <si>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</si>
  <si>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</si>
  <si>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</si>
  <si>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</si>
  <si>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</si>
  <si>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</si>
  <si>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</si>
  <si>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</si>
  <si>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</si>
  <si>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</si>
  <si>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</si>
  <si>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</si>
  <si>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</si>
  <si>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</si>
  <si>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</si>
  <si>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</si>
  <si>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</si>
  <si>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</si>
  <si>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</si>
  <si>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</si>
  <si>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</si>
  <si>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</si>
  <si>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</si>
  <si>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</si>
  <si>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</si>
  <si>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</si>
  <si>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</si>
  <si>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</si>
  <si>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</si>
  <si>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</si>
  <si>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</si>
  <si>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</si>
  <si>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</si>
  <si>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</si>
  <si>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</si>
  <si>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</si>
  <si>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</si>
  <si>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</si>
  <si>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</si>
  <si>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</si>
  <si>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</si>
  <si>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</si>
  <si>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</si>
  <si>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</si>
  <si>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</si>
  <si>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</si>
  <si>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</si>
  <si>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</si>
  <si>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</si>
  <si>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</si>
  <si>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</si>
  <si>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</si>
  <si>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</si>
  <si>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</si>
  <si>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</si>
  <si>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</si>
  <si>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</si>
  <si>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</si>
  <si>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</si>
  <si>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</si>
  <si>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</si>
  <si>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</si>
  <si>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</si>
  <si>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</si>
  <si>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</si>
  <si>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</si>
  <si>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</si>
  <si>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</si>
  <si>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</si>
  <si>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</si>
  <si>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</si>
  <si>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</si>
  <si>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</si>
  <si>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</si>
  <si>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</si>
  <si>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</si>
  <si>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</si>
  <si>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</si>
  <si>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</si>
  <si>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</si>
  <si>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</si>
  <si>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</si>
  <si>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</si>
  <si>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</si>
  <si>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</si>
  <si>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113108441</t>
  </si>
  <si>
    <t>Rozrytí krytu z kameniva bez zhutnění bez živičného pojiva</t>
  </si>
  <si>
    <t>m2</t>
  </si>
  <si>
    <t>CS ÚRS 2019 01</t>
  </si>
  <si>
    <t>4</t>
  </si>
  <si>
    <t>2061625770</t>
  </si>
  <si>
    <t>PP</t>
  </si>
  <si>
    <t>Rozrytí vrstvy krytu nebo podkladu z kameniva  bez zhutnění, bez vyrovnání rozrytého materiálu, pro jakékoliv tloušťky bez živičného pojiva</t>
  </si>
  <si>
    <t>VV</t>
  </si>
  <si>
    <t>190*2,7</t>
  </si>
  <si>
    <t>Součet</t>
  </si>
  <si>
    <t>19</t>
  </si>
  <si>
    <t>121101101</t>
  </si>
  <si>
    <t>Sejmutí ornice s přemístěním na vzdálenost do 50 m</t>
  </si>
  <si>
    <t>m3</t>
  </si>
  <si>
    <t>1466636386</t>
  </si>
  <si>
    <t>Sejmutí ornice nebo lesní půdy  s vodorovným přemístěním na hromady v místě upotřebení nebo na dočasné či trvalé skládky se složením, na vzdálenost do 50 m</t>
  </si>
  <si>
    <t>60*1,5*0,15</t>
  </si>
  <si>
    <t>9</t>
  </si>
  <si>
    <t>131201101</t>
  </si>
  <si>
    <t>Hloubení jam nezapažených v hornině tř. 3 objemu do 100 m3</t>
  </si>
  <si>
    <t>-1698934738</t>
  </si>
  <si>
    <t>Hloubení nezapažených jam a zářezů s urovnáním dna do předepsaného profilu a spádu v hornině tř. 3 do 100 m3</t>
  </si>
  <si>
    <t>1,5*1,5*1,5*4 " 4 x vsakovací jáma</t>
  </si>
  <si>
    <t>10</t>
  </si>
  <si>
    <t>131201109</t>
  </si>
  <si>
    <t>Příplatek za lepivost u hloubení jam nezapažených v hornině tř. 3</t>
  </si>
  <si>
    <t>-924252111</t>
  </si>
  <si>
    <t>Hloubení nezapažených jam a zářezů s urovnáním dna do předepsaného profilu a spádu Příplatek k cenám za lepivost horniny tř. 3</t>
  </si>
  <si>
    <t>7</t>
  </si>
  <si>
    <t>132201101</t>
  </si>
  <si>
    <t>Hloubení rýh š do 600 mm v hornině tř. 3 objemu do 100 m3</t>
  </si>
  <si>
    <t>1333982131</t>
  </si>
  <si>
    <t>Hloubení zapažených i nezapažených rýh šířky do 600 mm  s urovnáním dna do předepsaného profilu a spádu v hornině tř. 3 do 100 m3</t>
  </si>
  <si>
    <t>20*0,3*0,8*4 " podél rýha pro drenáž</t>
  </si>
  <si>
    <t>8</t>
  </si>
  <si>
    <t>132201109</t>
  </si>
  <si>
    <t>Příplatek za lepivost k hloubení rýh š do 600 mm v hornině tř. 3</t>
  </si>
  <si>
    <t>-1574977333</t>
  </si>
  <si>
    <t>Hloubení zapažených i nezapažených rýh šířky do 600 mm  s urovnáním dna do předepsaného profilu a spádu v hornině tř. 3 Příplatek k cenám za lepivost horniny tř. 3</t>
  </si>
  <si>
    <t>11</t>
  </si>
  <si>
    <t>161101101</t>
  </si>
  <si>
    <t>Svislé přemístění výkopku z horniny tř. 1 až 4 hl výkopu do 2,5 m</t>
  </si>
  <si>
    <t>1197344207</t>
  </si>
  <si>
    <t>Svislé přemístění výkopku  bez naložení do dopravní nádoby avšak s vyprázdněním dopravní nádoby na hromadu nebo do dopravního prostředku z horniny tř. 1 až 4, při hloubce výkopu přes 1 do 2,5 m</t>
  </si>
  <si>
    <t>19,2+13,5</t>
  </si>
  <si>
    <t>12</t>
  </si>
  <si>
    <t>162601102</t>
  </si>
  <si>
    <t>Vodorovné přemístění do 5000 m výkopku/sypaniny z horniny tř. 1 až 4</t>
  </si>
  <si>
    <t>643221690</t>
  </si>
  <si>
    <t>Vodorovné přemístění výkopku nebo sypaniny po suchu  na obvyklém dopravním prostředku, bez naložení výkopku, avšak se složením bez rozhrnutí z horniny tř. 1 až 4 na vzdálenost přes 4 000 do 5 000 m</t>
  </si>
  <si>
    <t>13</t>
  </si>
  <si>
    <t>171201201</t>
  </si>
  <si>
    <t>Uložení sypaniny na skládky</t>
  </si>
  <si>
    <t>853645190</t>
  </si>
  <si>
    <t>Uložení sypaniny  na skládky</t>
  </si>
  <si>
    <t>14</t>
  </si>
  <si>
    <t>171201211</t>
  </si>
  <si>
    <t>Poplatek za uložení stavebního odpadu - zeminy a kameniva na skládce</t>
  </si>
  <si>
    <t>t</t>
  </si>
  <si>
    <t>968316461</t>
  </si>
  <si>
    <t>Poplatek za uložení stavebního odpadu na skládce (skládkovné) zeminy a kameniva zatříděného do Katalogu odpadů pod kódem 170 504</t>
  </si>
  <si>
    <t>(19,2+13,5)*1,8</t>
  </si>
  <si>
    <t>181411131</t>
  </si>
  <si>
    <t>Založení parkového trávníku výsevem plochy do 1000 m2 v rovině a ve svahu do 1:5</t>
  </si>
  <si>
    <t>2066205652</t>
  </si>
  <si>
    <t>Založení trávníku na půdě předem připravené plochy do 1000 m2 výsevem včetně utažení parkového v rovině nebo na svahu do 1:5</t>
  </si>
  <si>
    <t>80*1,5</t>
  </si>
  <si>
    <t>22</t>
  </si>
  <si>
    <t>M</t>
  </si>
  <si>
    <t>00572410</t>
  </si>
  <si>
    <t>osivo směs travní parková</t>
  </si>
  <si>
    <t>kg</t>
  </si>
  <si>
    <t>-589748152</t>
  </si>
  <si>
    <t>120*0,015 'Přepočtené koeficientem množství</t>
  </si>
  <si>
    <t>20</t>
  </si>
  <si>
    <t>182301122</t>
  </si>
  <si>
    <t>Rozprostření ornice pl do 500 m2 ve svahu přes 1:5 tl vrstvy do 150 mm</t>
  </si>
  <si>
    <t>785997617</t>
  </si>
  <si>
    <t>Rozprostření a urovnání ornice ve svahu sklonu přes 1:5 při souvislé ploše do 500 m2, tl. vrstvy přes 100 do 150 mm</t>
  </si>
  <si>
    <t>60*2*0,15</t>
  </si>
  <si>
    <t>Zakládání</t>
  </si>
  <si>
    <t>212752212</t>
  </si>
  <si>
    <t>Trativod z drenážních trubek plastových flexibilních D do 100 mm včetně lože otevřený výkop</t>
  </si>
  <si>
    <t>m</t>
  </si>
  <si>
    <t>382886023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</si>
  <si>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</si>
  <si>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60 " podél rýha pro drenáž</t>
  </si>
  <si>
    <t>16</t>
  </si>
  <si>
    <t>58333674</t>
  </si>
  <si>
    <t>kamenivo těžené hrubé frakce 16/32</t>
  </si>
  <si>
    <t>1207097162</t>
  </si>
  <si>
    <t>1"výplň trativodů</t>
  </si>
  <si>
    <t>20*0,3*0,6*2,2*4 " podél rýha pro drenáž</t>
  </si>
  <si>
    <t>17</t>
  </si>
  <si>
    <t>58380650</t>
  </si>
  <si>
    <t>kámen lomový neupravený žula, třída I netříděný</t>
  </si>
  <si>
    <t>1054600406</t>
  </si>
  <si>
    <t>1*1,5*1,5*2,4*4 " kámen na vsakovací jámy</t>
  </si>
  <si>
    <t>5</t>
  </si>
  <si>
    <t>Komunikace pozemní</t>
  </si>
  <si>
    <t>566401111</t>
  </si>
  <si>
    <t>Úprava krytu z kameniva drceného pro nový kryt s doplněním kameniva drceného do 0,08 m3/m2</t>
  </si>
  <si>
    <t>1371369135</t>
  </si>
  <si>
    <t>Úprava dosavadního krytu z kameniva drceného jako podklad pro nový kryt  s vyrovnáním profilu v příčném i podélném směru, s vlhčením a zhutněním, s doplněním kamenivem drceným, jeho rozprostřením a zhutněním, v množství přes 0,06 do 0,08 m3/m2</t>
  </si>
  <si>
    <t>Ostatní konstrukce a práce, bourání</t>
  </si>
  <si>
    <t>18</t>
  </si>
  <si>
    <t>919726121</t>
  </si>
  <si>
    <t>Geotextilie pro ochranu, separaci a filtraci netkaná měrná hmotnost do 200 g/m2</t>
  </si>
  <si>
    <t>349215482</t>
  </si>
  <si>
    <t>Geotextilie netkaná pro ochranu, separaci nebo filtraci měrná hmotnost do 200 g/m2</t>
  </si>
  <si>
    <t>16*4</t>
  </si>
  <si>
    <t>998</t>
  </si>
  <si>
    <t>Přesun hmot</t>
  </si>
  <si>
    <t>6</t>
  </si>
  <si>
    <t>998226011</t>
  </si>
  <si>
    <t>Přesun hmot pro pozemní komunikace a letiště s krytem montovaným z ŽB dílců</t>
  </si>
  <si>
    <t>1478972883</t>
  </si>
  <si>
    <t>Přesun hmot pro pozemní komunikace a letiště s krytem montovaným  ze silničních dílců ze železového nebo předpjatého betonu dopravní vzdálenost do 200 m jakékoliv délky objektu</t>
  </si>
  <si>
    <t>VRN</t>
  </si>
  <si>
    <t>Vedlejší rozpočtové náklady</t>
  </si>
  <si>
    <t>VRN2</t>
  </si>
  <si>
    <t>Příprava staveniště</t>
  </si>
  <si>
    <t>020001000</t>
  </si>
  <si>
    <t>kpl</t>
  </si>
  <si>
    <t>1024</t>
  </si>
  <si>
    <t>-1185713263</t>
  </si>
  <si>
    <t>VRN3</t>
  </si>
  <si>
    <t>Zařízení staveniště</t>
  </si>
  <si>
    <t>030001000</t>
  </si>
  <si>
    <t>604725477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</si>
</sst>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5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0"/>
      <c r="AQ5" s="20"/>
      <c r="AR5" s="18"/>
      <c r="BE5" s="238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0"/>
      <c r="AQ6" s="20"/>
      <c r="AR6" s="18"/>
      <c r="BE6" s="239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9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9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9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9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9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9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9"/>
      <c r="BS13" s="15" t="s">
        <v>6</v>
      </c>
    </row>
    <row r="14" spans="1:74" ht="12.75">
      <c r="B14" s="19"/>
      <c r="C14" s="20"/>
      <c r="D14" s="20"/>
      <c r="E14" s="272" t="s">
        <v>29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9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9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9"/>
      <c r="BS16" s="15" t="s">
        <v>4</v>
      </c>
    </row>
    <row r="17" spans="2:7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9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9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9"/>
      <c r="BS19" s="15" t="s">
        <v>6</v>
      </c>
    </row>
    <row r="20" spans="2:7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9"/>
      <c r="BS20" s="15" t="s">
        <v>31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9"/>
    </row>
    <row r="22" spans="2:7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9"/>
    </row>
    <row r="23" spans="2:71" ht="16.5" customHeight="1">
      <c r="B23" s="19"/>
      <c r="C23" s="20"/>
      <c r="D23" s="20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0"/>
      <c r="AP23" s="20"/>
      <c r="AQ23" s="20"/>
      <c r="AR23" s="18"/>
      <c r="BE23" s="23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9"/>
    </row>
    <row r="26" spans="2:71" s="1" customFormat="1" ht="25.9" customHeight="1"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3"/>
      <c r="AQ26" s="33"/>
      <c r="AR26" s="36"/>
      <c r="BE26" s="23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9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5" t="s">
        <v>35</v>
      </c>
      <c r="M28" s="275"/>
      <c r="N28" s="275"/>
      <c r="O28" s="275"/>
      <c r="P28" s="275"/>
      <c r="Q28" s="33"/>
      <c r="R28" s="33"/>
      <c r="S28" s="33"/>
      <c r="T28" s="33"/>
      <c r="U28" s="33"/>
      <c r="V28" s="33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3"/>
      <c r="AG28" s="33"/>
      <c r="AH28" s="33"/>
      <c r="AI28" s="33"/>
      <c r="AJ28" s="33"/>
      <c r="AK28" s="275" t="s">
        <v>37</v>
      </c>
      <c r="AL28" s="275"/>
      <c r="AM28" s="275"/>
      <c r="AN28" s="275"/>
      <c r="AO28" s="275"/>
      <c r="AP28" s="33"/>
      <c r="AQ28" s="33"/>
      <c r="AR28" s="36"/>
      <c r="BE28" s="239"/>
    </row>
    <row r="29" spans="2:71" s="2" customFormat="1" ht="14.45" customHeight="1">
      <c r="B29" s="37"/>
      <c r="C29" s="38"/>
      <c r="D29" s="27" t="s">
        <v>38</v>
      </c>
      <c r="E29" s="38"/>
      <c r="F29" s="27" t="s">
        <v>39</v>
      </c>
      <c r="G29" s="38"/>
      <c r="H29" s="38"/>
      <c r="I29" s="38"/>
      <c r="J29" s="38"/>
      <c r="K29" s="38"/>
      <c r="L29" s="276">
        <v>0.21</v>
      </c>
      <c r="M29" s="237"/>
      <c r="N29" s="237"/>
      <c r="O29" s="237"/>
      <c r="P29" s="237"/>
      <c r="Q29" s="38"/>
      <c r="R29" s="38"/>
      <c r="S29" s="38"/>
      <c r="T29" s="38"/>
      <c r="U29" s="38"/>
      <c r="V29" s="38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8"/>
      <c r="AG29" s="38"/>
      <c r="AH29" s="38"/>
      <c r="AI29" s="38"/>
      <c r="AJ29" s="38"/>
      <c r="AK29" s="236">
        <f>ROUND(AV94, 2)</f>
        <v>0</v>
      </c>
      <c r="AL29" s="237"/>
      <c r="AM29" s="237"/>
      <c r="AN29" s="237"/>
      <c r="AO29" s="237"/>
      <c r="AP29" s="38"/>
      <c r="AQ29" s="38"/>
      <c r="AR29" s="39"/>
      <c r="BE29" s="240"/>
    </row>
    <row r="30" spans="2:71" s="2" customFormat="1" ht="14.45" customHeight="1">
      <c r="B30" s="37"/>
      <c r="C30" s="38"/>
      <c r="D30" s="38"/>
      <c r="E30" s="38"/>
      <c r="F30" s="27" t="s">
        <v>40</v>
      </c>
      <c r="G30" s="38"/>
      <c r="H30" s="38"/>
      <c r="I30" s="38"/>
      <c r="J30" s="38"/>
      <c r="K30" s="38"/>
      <c r="L30" s="276">
        <v>0.15</v>
      </c>
      <c r="M30" s="237"/>
      <c r="N30" s="237"/>
      <c r="O30" s="237"/>
      <c r="P30" s="237"/>
      <c r="Q30" s="38"/>
      <c r="R30" s="38"/>
      <c r="S30" s="38"/>
      <c r="T30" s="38"/>
      <c r="U30" s="38"/>
      <c r="V30" s="38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8"/>
      <c r="AG30" s="38"/>
      <c r="AH30" s="38"/>
      <c r="AI30" s="38"/>
      <c r="AJ30" s="38"/>
      <c r="AK30" s="236">
        <f>ROUND(AW94, 2)</f>
        <v>0</v>
      </c>
      <c r="AL30" s="237"/>
      <c r="AM30" s="237"/>
      <c r="AN30" s="237"/>
      <c r="AO30" s="237"/>
      <c r="AP30" s="38"/>
      <c r="AQ30" s="38"/>
      <c r="AR30" s="39"/>
      <c r="BE30" s="240"/>
    </row>
    <row r="31" spans="2:71" s="2" customFormat="1" ht="14.45" hidden="1" customHeight="1">
      <c r="B31" s="37"/>
      <c r="C31" s="38"/>
      <c r="D31" s="38"/>
      <c r="E31" s="38"/>
      <c r="F31" s="27" t="s">
        <v>41</v>
      </c>
      <c r="G31" s="38"/>
      <c r="H31" s="38"/>
      <c r="I31" s="38"/>
      <c r="J31" s="38"/>
      <c r="K31" s="38"/>
      <c r="L31" s="276">
        <v>0.21</v>
      </c>
      <c r="M31" s="237"/>
      <c r="N31" s="237"/>
      <c r="O31" s="237"/>
      <c r="P31" s="237"/>
      <c r="Q31" s="38"/>
      <c r="R31" s="38"/>
      <c r="S31" s="38"/>
      <c r="T31" s="38"/>
      <c r="U31" s="38"/>
      <c r="V31" s="38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8"/>
      <c r="AG31" s="38"/>
      <c r="AH31" s="38"/>
      <c r="AI31" s="38"/>
      <c r="AJ31" s="38"/>
      <c r="AK31" s="236">
        <v>0</v>
      </c>
      <c r="AL31" s="237"/>
      <c r="AM31" s="237"/>
      <c r="AN31" s="237"/>
      <c r="AO31" s="237"/>
      <c r="AP31" s="38"/>
      <c r="AQ31" s="38"/>
      <c r="AR31" s="39"/>
      <c r="BE31" s="240"/>
    </row>
    <row r="32" spans="2:71" s="2" customFormat="1" ht="14.45" hidden="1" customHeight="1">
      <c r="B32" s="37"/>
      <c r="C32" s="38"/>
      <c r="D32" s="38"/>
      <c r="E32" s="38"/>
      <c r="F32" s="27" t="s">
        <v>42</v>
      </c>
      <c r="G32" s="38"/>
      <c r="H32" s="38"/>
      <c r="I32" s="38"/>
      <c r="J32" s="38"/>
      <c r="K32" s="38"/>
      <c r="L32" s="276">
        <v>0.15</v>
      </c>
      <c r="M32" s="237"/>
      <c r="N32" s="237"/>
      <c r="O32" s="237"/>
      <c r="P32" s="237"/>
      <c r="Q32" s="38"/>
      <c r="R32" s="38"/>
      <c r="S32" s="38"/>
      <c r="T32" s="38"/>
      <c r="U32" s="38"/>
      <c r="V32" s="38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8"/>
      <c r="AG32" s="38"/>
      <c r="AH32" s="38"/>
      <c r="AI32" s="38"/>
      <c r="AJ32" s="38"/>
      <c r="AK32" s="236">
        <v>0</v>
      </c>
      <c r="AL32" s="237"/>
      <c r="AM32" s="237"/>
      <c r="AN32" s="237"/>
      <c r="AO32" s="237"/>
      <c r="AP32" s="38"/>
      <c r="AQ32" s="38"/>
      <c r="AR32" s="39"/>
      <c r="BE32" s="240"/>
    </row>
    <row r="33" spans="2:57" s="2" customFormat="1" ht="14.45" hidden="1" customHeight="1">
      <c r="B33" s="37"/>
      <c r="C33" s="38"/>
      <c r="D33" s="38"/>
      <c r="E33" s="38"/>
      <c r="F33" s="27" t="s">
        <v>43</v>
      </c>
      <c r="G33" s="38"/>
      <c r="H33" s="38"/>
      <c r="I33" s="38"/>
      <c r="J33" s="38"/>
      <c r="K33" s="38"/>
      <c r="L33" s="276">
        <v>0</v>
      </c>
      <c r="M33" s="237"/>
      <c r="N33" s="237"/>
      <c r="O33" s="237"/>
      <c r="P33" s="237"/>
      <c r="Q33" s="38"/>
      <c r="R33" s="38"/>
      <c r="S33" s="38"/>
      <c r="T33" s="38"/>
      <c r="U33" s="38"/>
      <c r="V33" s="38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8"/>
      <c r="AG33" s="38"/>
      <c r="AH33" s="38"/>
      <c r="AI33" s="38"/>
      <c r="AJ33" s="38"/>
      <c r="AK33" s="236">
        <v>0</v>
      </c>
      <c r="AL33" s="237"/>
      <c r="AM33" s="237"/>
      <c r="AN33" s="237"/>
      <c r="AO33" s="237"/>
      <c r="AP33" s="38"/>
      <c r="AQ33" s="38"/>
      <c r="AR33" s="39"/>
      <c r="BE33" s="240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9"/>
    </row>
    <row r="35" spans="2:57" s="1" customFormat="1" ht="25.9" customHeight="1"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43" t="s">
        <v>46</v>
      </c>
      <c r="Y35" s="244"/>
      <c r="Z35" s="244"/>
      <c r="AA35" s="244"/>
      <c r="AB35" s="244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4"/>
      <c r="AM35" s="244"/>
      <c r="AN35" s="244"/>
      <c r="AO35" s="246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49</v>
      </c>
      <c r="AI60" s="35"/>
      <c r="AJ60" s="35"/>
      <c r="AK60" s="35"/>
      <c r="AL60" s="35"/>
      <c r="AM60" s="46" t="s">
        <v>50</v>
      </c>
      <c r="AN60" s="35"/>
      <c r="AO60" s="35"/>
      <c r="AP60" s="33"/>
      <c r="AQ60" s="33"/>
      <c r="AR60" s="36"/>
    </row>
    <row r="61" spans="2:44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52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49</v>
      </c>
      <c r="AI75" s="35"/>
      <c r="AJ75" s="35"/>
      <c r="AK75" s="35"/>
      <c r="AL75" s="35"/>
      <c r="AM75" s="46" t="s">
        <v>50</v>
      </c>
      <c r="AN75" s="35"/>
      <c r="AO75" s="35"/>
      <c r="AP75" s="33"/>
      <c r="AQ75" s="33"/>
      <c r="AR75" s="36"/>
    </row>
    <row r="76" spans="2:44" s="1" customFormat="1" ht="11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0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0" s="1" customFormat="1" ht="24.95" customHeight="1">
      <c r="B82" s="32"/>
      <c r="C82" s="21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0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0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09-2019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0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50" t="str">
        <f>K6</f>
        <v>Oprava přístupové cesty a odvodnění na Městkém hřbitově Cheb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56"/>
      <c r="AQ85" s="56"/>
      <c r="AR85" s="57"/>
    </row>
    <row r="86" spans="1:90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0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Cheb, ul. Karlovarská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2" t="str">
        <f>IF(AN8= "","",AN8)</f>
        <v>13. 10. 2019</v>
      </c>
      <c r="AN87" s="252"/>
      <c r="AO87" s="33"/>
      <c r="AP87" s="33"/>
      <c r="AQ87" s="33"/>
      <c r="AR87" s="36"/>
    </row>
    <row r="88" spans="1:90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0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248" t="str">
        <f>IF(E17="","",E17)</f>
        <v xml:space="preserve"> </v>
      </c>
      <c r="AN89" s="249"/>
      <c r="AO89" s="249"/>
      <c r="AP89" s="249"/>
      <c r="AQ89" s="33"/>
      <c r="AR89" s="36"/>
      <c r="AS89" s="253" t="s">
        <v>54</v>
      </c>
      <c r="AT89" s="254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0" s="1" customFormat="1" ht="15.2" customHeight="1">
      <c r="B90" s="32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48" t="str">
        <f>IF(E20="","",E20)</f>
        <v xml:space="preserve"> </v>
      </c>
      <c r="AN90" s="249"/>
      <c r="AO90" s="249"/>
      <c r="AP90" s="249"/>
      <c r="AQ90" s="33"/>
      <c r="AR90" s="36"/>
      <c r="AS90" s="255"/>
      <c r="AT90" s="256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0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7"/>
      <c r="AT91" s="258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0" s="1" customFormat="1" ht="29.25" customHeight="1">
      <c r="B92" s="32"/>
      <c r="C92" s="259" t="s">
        <v>55</v>
      </c>
      <c r="D92" s="260"/>
      <c r="E92" s="260"/>
      <c r="F92" s="260"/>
      <c r="G92" s="260"/>
      <c r="H92" s="66"/>
      <c r="I92" s="261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57</v>
      </c>
      <c r="AH92" s="260"/>
      <c r="AI92" s="260"/>
      <c r="AJ92" s="260"/>
      <c r="AK92" s="260"/>
      <c r="AL92" s="260"/>
      <c r="AM92" s="260"/>
      <c r="AN92" s="261" t="s">
        <v>58</v>
      </c>
      <c r="AO92" s="260"/>
      <c r="AP92" s="263"/>
      <c r="AQ92" s="67" t="s">
        <v>59</v>
      </c>
      <c r="AR92" s="36"/>
      <c r="AS92" s="68" t="s">
        <v>60</v>
      </c>
      <c r="AT92" s="69" t="s">
        <v>61</v>
      </c>
      <c r="AU92" s="69" t="s">
        <v>62</v>
      </c>
      <c r="AV92" s="69" t="s">
        <v>63</v>
      </c>
      <c r="AW92" s="69" t="s">
        <v>64</v>
      </c>
      <c r="AX92" s="69" t="s">
        <v>65</v>
      </c>
      <c r="AY92" s="69" t="s">
        <v>66</v>
      </c>
      <c r="AZ92" s="69" t="s">
        <v>67</v>
      </c>
      <c r="BA92" s="69" t="s">
        <v>68</v>
      </c>
      <c r="BB92" s="69" t="s">
        <v>69</v>
      </c>
      <c r="BC92" s="69" t="s">
        <v>70</v>
      </c>
      <c r="BD92" s="70" t="s">
        <v>71</v>
      </c>
    </row>
    <row r="93" spans="1:90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0" s="5" customFormat="1" ht="32.450000000000003" customHeight="1">
      <c r="B94" s="74"/>
      <c r="C94" s="75" t="s">
        <v>72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73</v>
      </c>
      <c r="BT94" s="84" t="s">
        <v>74</v>
      </c>
      <c r="BV94" s="84" t="s">
        <v>75</v>
      </c>
      <c r="BW94" s="84" t="s">
        <v>5</v>
      </c>
      <c r="BX94" s="84" t="s">
        <v>76</v>
      </c>
      <c r="CL94" s="84" t="s">
        <v>1</v>
      </c>
    </row>
    <row r="95" spans="1:90" s="6" customFormat="1" ht="27" customHeight="1">
      <c r="A95" s="85" t="s">
        <v>77</v>
      </c>
      <c r="B95" s="86"/>
      <c r="C95" s="87"/>
      <c r="D95" s="266" t="s">
        <v>14</v>
      </c>
      <c r="E95" s="266"/>
      <c r="F95" s="266"/>
      <c r="G95" s="266"/>
      <c r="H95" s="266"/>
      <c r="I95" s="88"/>
      <c r="J95" s="266" t="s">
        <v>17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'09-2019 - Oprava přístupo...'!J28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89" t="s">
        <v>78</v>
      </c>
      <c r="AR95" s="90"/>
      <c r="AS95" s="91">
        <v>0</v>
      </c>
      <c r="AT95" s="92">
        <f>ROUND(SUM(AV95:AW95),2)</f>
        <v>0</v>
      </c>
      <c r="AU95" s="93">
        <f>'09-2019 - Oprava přístupo...'!P121</f>
        <v>0</v>
      </c>
      <c r="AV95" s="92">
        <f>'09-2019 - Oprava přístupo...'!J31</f>
        <v>0</v>
      </c>
      <c r="AW95" s="92">
        <f>'09-2019 - Oprava přístupo...'!J32</f>
        <v>0</v>
      </c>
      <c r="AX95" s="92">
        <f>'09-2019 - Oprava přístupo...'!J33</f>
        <v>0</v>
      </c>
      <c r="AY95" s="92">
        <f>'09-2019 - Oprava přístupo...'!J34</f>
        <v>0</v>
      </c>
      <c r="AZ95" s="92">
        <f>'09-2019 - Oprava přístupo...'!F31</f>
        <v>0</v>
      </c>
      <c r="BA95" s="92">
        <f>'09-2019 - Oprava přístupo...'!F32</f>
        <v>0</v>
      </c>
      <c r="BB95" s="92">
        <f>'09-2019 - Oprava přístupo...'!F33</f>
        <v>0</v>
      </c>
      <c r="BC95" s="92">
        <f>'09-2019 - Oprava přístupo...'!F34</f>
        <v>0</v>
      </c>
      <c r="BD95" s="94">
        <f>'09-2019 - Oprava přístupo...'!F35</f>
        <v>0</v>
      </c>
      <c r="BT95" s="95" t="s">
        <v>79</v>
      </c>
      <c r="BU95" s="95" t="s">
        <v>80</v>
      </c>
      <c r="BV95" s="95" t="s">
        <v>75</v>
      </c>
      <c r="BW95" s="95" t="s">
        <v>5</v>
      </c>
      <c r="BX95" s="95" t="s">
        <v>76</v>
      </c>
      <c r="CL95" s="95" t="s">
        <v>1</v>
      </c>
    </row>
    <row r="96" spans="1:90" s="1" customFormat="1" ht="30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H1VSfuZU4Lk91b/oyLKWeTeNLvMjTk+t460DDZL8UKPcRXL4aSY9EwdopEN9KIKQyOQKROv6hyqc3LUG8M1oAA==" saltValue="TF26dMI+UqUztCEGqTWj5cKSBtfwNKOZbcdS3nd3ZYG4iccaYUr+RzBOk75wLbWhdvFUC/f8rc5NvZ0OusbiY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9-2019 - Oprava přístup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"/>
  <sheetViews>
    <sheetView showGridLines="0" tabSelected="1" workbookViewId="0">
      <selection activeCell="H2" sqref="H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5</v>
      </c>
    </row>
    <row r="3" spans="2:46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81</v>
      </c>
    </row>
    <row r="4" spans="2:46" ht="24.95" customHeight="1">
      <c r="B4" s="18"/>
      <c r="D4" s="100" t="s">
        <v>82</v>
      </c>
      <c r="L4" s="18"/>
      <c r="M4" s="101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6"/>
      <c r="D6" s="102" t="s">
        <v>16</v>
      </c>
      <c r="I6" s="103"/>
      <c r="L6" s="36"/>
    </row>
    <row r="7" spans="2:46" s="1" customFormat="1" ht="36.950000000000003" customHeight="1">
      <c r="B7" s="36"/>
      <c r="E7" s="277" t="s">
        <v>17</v>
      </c>
      <c r="F7" s="278"/>
      <c r="G7" s="278"/>
      <c r="H7" s="278"/>
      <c r="I7" s="103"/>
      <c r="L7" s="36"/>
    </row>
    <row r="8" spans="2:46" s="1" customFormat="1" ht="11.25">
      <c r="B8" s="36"/>
      <c r="I8" s="103"/>
      <c r="L8" s="36"/>
    </row>
    <row r="9" spans="2:46" s="1" customFormat="1" ht="12" customHeight="1">
      <c r="B9" s="36"/>
      <c r="D9" s="102" t="s">
        <v>18</v>
      </c>
      <c r="F9" s="104" t="s">
        <v>1</v>
      </c>
      <c r="I9" s="105" t="s">
        <v>19</v>
      </c>
      <c r="J9" s="104" t="s">
        <v>1</v>
      </c>
      <c r="L9" s="36"/>
    </row>
    <row r="10" spans="2:46" s="1" customFormat="1" ht="12" customHeight="1">
      <c r="B10" s="36"/>
      <c r="D10" s="102" t="s">
        <v>20</v>
      </c>
      <c r="F10" s="104" t="s">
        <v>21</v>
      </c>
      <c r="I10" s="105" t="s">
        <v>22</v>
      </c>
      <c r="J10" s="106" t="str">
        <f>'Rekapitulace stavby'!AN8</f>
        <v>13. 10. 2019</v>
      </c>
      <c r="L10" s="36"/>
    </row>
    <row r="11" spans="2:46" s="1" customFormat="1" ht="10.9" customHeight="1">
      <c r="B11" s="36"/>
      <c r="I11" s="103"/>
      <c r="L11" s="36"/>
    </row>
    <row r="12" spans="2:46" s="1" customFormat="1" ht="12" customHeight="1">
      <c r="B12" s="36"/>
      <c r="D12" s="102" t="s">
        <v>24</v>
      </c>
      <c r="I12" s="105" t="s">
        <v>25</v>
      </c>
      <c r="J12" s="104" t="str">
        <f>IF('Rekapitulace stavby'!AN10="","",'Rekapitulace stavby'!AN10)</f>
        <v/>
      </c>
      <c r="L12" s="36"/>
    </row>
    <row r="13" spans="2:46" s="1" customFormat="1" ht="18" customHeight="1">
      <c r="B13" s="36"/>
      <c r="E13" s="104" t="str">
        <f>IF('Rekapitulace stavby'!E11="","",'Rekapitulace stavby'!E11)</f>
        <v xml:space="preserve"> </v>
      </c>
      <c r="I13" s="105" t="s">
        <v>27</v>
      </c>
      <c r="J13" s="104" t="str">
        <f>IF('Rekapitulace stavby'!AN11="","",'Rekapitulace stavby'!AN11)</f>
        <v/>
      </c>
      <c r="L13" s="36"/>
    </row>
    <row r="14" spans="2:46" s="1" customFormat="1" ht="6.95" customHeight="1">
      <c r="B14" s="36"/>
      <c r="I14" s="103"/>
      <c r="L14" s="36"/>
    </row>
    <row r="15" spans="2:46" s="1" customFormat="1" ht="12" customHeight="1">
      <c r="B15" s="36"/>
      <c r="D15" s="102" t="s">
        <v>28</v>
      </c>
      <c r="I15" s="105" t="s">
        <v>25</v>
      </c>
      <c r="J15" s="28" t="str">
        <f>'Rekapitulace stavby'!AN13</f>
        <v>Vyplň údaj</v>
      </c>
      <c r="L15" s="36"/>
    </row>
    <row r="16" spans="2:46" s="1" customFormat="1" ht="18" customHeight="1">
      <c r="B16" s="36"/>
      <c r="E16" s="279" t="str">
        <f>'Rekapitulace stavby'!E14</f>
        <v>Vyplň údaj</v>
      </c>
      <c r="F16" s="280"/>
      <c r="G16" s="280"/>
      <c r="H16" s="280"/>
      <c r="I16" s="105" t="s">
        <v>27</v>
      </c>
      <c r="J16" s="28" t="str">
        <f>'Rekapitulace stavby'!AN14</f>
        <v>Vyplň údaj</v>
      </c>
      <c r="L16" s="36"/>
    </row>
    <row r="17" spans="2:12" s="1" customFormat="1" ht="6.95" customHeight="1">
      <c r="B17" s="36"/>
      <c r="I17" s="103"/>
      <c r="L17" s="36"/>
    </row>
    <row r="18" spans="2:12" s="1" customFormat="1" ht="12" customHeight="1">
      <c r="B18" s="36"/>
      <c r="D18" s="102" t="s">
        <v>30</v>
      </c>
      <c r="I18" s="105" t="s">
        <v>25</v>
      </c>
      <c r="J18" s="104" t="str">
        <f>IF('Rekapitulace stavby'!AN16="","",'Rekapitulace stavby'!AN16)</f>
        <v/>
      </c>
      <c r="L18" s="36"/>
    </row>
    <row r="19" spans="2:12" s="1" customFormat="1" ht="18" customHeight="1">
      <c r="B19" s="36"/>
      <c r="E19" s="104" t="str">
        <f>IF('Rekapitulace stavby'!E17="","",'Rekapitulace stavby'!E17)</f>
        <v xml:space="preserve"> </v>
      </c>
      <c r="I19" s="105" t="s">
        <v>27</v>
      </c>
      <c r="J19" s="104" t="str">
        <f>IF('Rekapitulace stavby'!AN17="","",'Rekapitulace stavby'!AN17)</f>
        <v/>
      </c>
      <c r="L19" s="36"/>
    </row>
    <row r="20" spans="2:12" s="1" customFormat="1" ht="6.95" customHeight="1">
      <c r="B20" s="36"/>
      <c r="I20" s="103"/>
      <c r="L20" s="36"/>
    </row>
    <row r="21" spans="2:12" s="1" customFormat="1" ht="12" customHeight="1">
      <c r="B21" s="36"/>
      <c r="D21" s="102" t="s">
        <v>32</v>
      </c>
      <c r="I21" s="105" t="s">
        <v>25</v>
      </c>
      <c r="J21" s="104" t="str">
        <f>IF('Rekapitulace stavby'!AN19="","",'Rekapitulace stavby'!AN19)</f>
        <v/>
      </c>
      <c r="L21" s="36"/>
    </row>
    <row r="22" spans="2:12" s="1" customFormat="1" ht="18" customHeight="1">
      <c r="B22" s="36"/>
      <c r="E22" s="104" t="str">
        <f>IF('Rekapitulace stavby'!E20="","",'Rekapitulace stavby'!E20)</f>
        <v xml:space="preserve"> </v>
      </c>
      <c r="I22" s="105" t="s">
        <v>27</v>
      </c>
      <c r="J22" s="104" t="str">
        <f>IF('Rekapitulace stavby'!AN20="","",'Rekapitulace stavby'!AN20)</f>
        <v/>
      </c>
      <c r="L22" s="36"/>
    </row>
    <row r="23" spans="2:12" s="1" customFormat="1" ht="6.95" customHeight="1">
      <c r="B23" s="36"/>
      <c r="I23" s="103"/>
      <c r="L23" s="36"/>
    </row>
    <row r="24" spans="2:12" s="1" customFormat="1" ht="12" customHeight="1">
      <c r="B24" s="36"/>
      <c r="D24" s="102" t="s">
        <v>33</v>
      </c>
      <c r="I24" s="103"/>
      <c r="L24" s="36"/>
    </row>
    <row r="25" spans="2:12" s="7" customFormat="1" ht="16.5" customHeight="1">
      <c r="B25" s="107"/>
      <c r="E25" s="281" t="s">
        <v>1</v>
      </c>
      <c r="F25" s="281"/>
      <c r="G25" s="281"/>
      <c r="H25" s="281"/>
      <c r="I25" s="108"/>
      <c r="L25" s="107"/>
    </row>
    <row r="26" spans="2:12" s="1" customFormat="1" ht="6.95" customHeight="1">
      <c r="B26" s="36"/>
      <c r="I26" s="103"/>
      <c r="L26" s="36"/>
    </row>
    <row r="27" spans="2:12" s="1" customFormat="1" ht="6.95" customHeight="1">
      <c r="B27" s="36"/>
      <c r="D27" s="60"/>
      <c r="E27" s="60"/>
      <c r="F27" s="60"/>
      <c r="G27" s="60"/>
      <c r="H27" s="60"/>
      <c r="I27" s="109"/>
      <c r="J27" s="60"/>
      <c r="K27" s="60"/>
      <c r="L27" s="36"/>
    </row>
    <row r="28" spans="2:12" s="1" customFormat="1" ht="25.35" customHeight="1">
      <c r="B28" s="36"/>
      <c r="D28" s="110" t="s">
        <v>34</v>
      </c>
      <c r="I28" s="103"/>
      <c r="J28" s="111">
        <f>ROUND(J121, 2)</f>
        <v>0</v>
      </c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09"/>
      <c r="J29" s="60"/>
      <c r="K29" s="60"/>
      <c r="L29" s="36"/>
    </row>
    <row r="30" spans="2:12" s="1" customFormat="1" ht="14.45" customHeight="1">
      <c r="B30" s="36"/>
      <c r="F30" s="112" t="s">
        <v>36</v>
      </c>
      <c r="I30" s="113" t="s">
        <v>35</v>
      </c>
      <c r="J30" s="112" t="s">
        <v>37</v>
      </c>
      <c r="L30" s="36"/>
    </row>
    <row r="31" spans="2:12" s="1" customFormat="1" ht="14.45" customHeight="1">
      <c r="B31" s="36"/>
      <c r="D31" s="114" t="s">
        <v>38</v>
      </c>
      <c r="E31" s="102" t="s">
        <v>39</v>
      </c>
      <c r="F31" s="115">
        <f>ROUND((SUM(BE121:BE200)),  2)</f>
        <v>0</v>
      </c>
      <c r="I31" s="116">
        <v>0.21</v>
      </c>
      <c r="J31" s="115">
        <f>ROUND(((SUM(BE121:BE200))*I31),  2)</f>
        <v>0</v>
      </c>
      <c r="L31" s="36"/>
    </row>
    <row r="32" spans="2:12" s="1" customFormat="1" ht="14.45" customHeight="1">
      <c r="B32" s="36"/>
      <c r="E32" s="102" t="s">
        <v>40</v>
      </c>
      <c r="F32" s="115">
        <f>ROUND((SUM(BF121:BF200)),  2)</f>
        <v>0</v>
      </c>
      <c r="I32" s="116">
        <v>0.15</v>
      </c>
      <c r="J32" s="115">
        <f>ROUND(((SUM(BF121:BF200))*I32),  2)</f>
        <v>0</v>
      </c>
      <c r="L32" s="36"/>
    </row>
    <row r="33" spans="2:12" s="1" customFormat="1" ht="14.45" hidden="1" customHeight="1">
      <c r="B33" s="36"/>
      <c r="E33" s="102" t="s">
        <v>41</v>
      </c>
      <c r="F33" s="115">
        <f>ROUND((SUM(BG121:BG200)),  2)</f>
        <v>0</v>
      </c>
      <c r="I33" s="116">
        <v>0.21</v>
      </c>
      <c r="J33" s="115">
        <f>0</f>
        <v>0</v>
      </c>
      <c r="L33" s="36"/>
    </row>
    <row r="34" spans="2:12" s="1" customFormat="1" ht="14.45" hidden="1" customHeight="1">
      <c r="B34" s="36"/>
      <c r="E34" s="102" t="s">
        <v>42</v>
      </c>
      <c r="F34" s="115">
        <f>ROUND((SUM(BH121:BH200)),  2)</f>
        <v>0</v>
      </c>
      <c r="I34" s="116">
        <v>0.15</v>
      </c>
      <c r="J34" s="115">
        <f>0</f>
        <v>0</v>
      </c>
      <c r="L34" s="36"/>
    </row>
    <row r="35" spans="2:12" s="1" customFormat="1" ht="14.45" hidden="1" customHeight="1">
      <c r="B35" s="36"/>
      <c r="E35" s="102" t="s">
        <v>43</v>
      </c>
      <c r="F35" s="115">
        <f>ROUND((SUM(BI121:BI200)),  2)</f>
        <v>0</v>
      </c>
      <c r="I35" s="116">
        <v>0</v>
      </c>
      <c r="J35" s="115">
        <f>0</f>
        <v>0</v>
      </c>
      <c r="L35" s="36"/>
    </row>
    <row r="36" spans="2:12" s="1" customFormat="1" ht="6.95" customHeight="1">
      <c r="B36" s="36"/>
      <c r="I36" s="103"/>
      <c r="L36" s="36"/>
    </row>
    <row r="37" spans="2:12" s="1" customFormat="1" ht="25.35" customHeight="1">
      <c r="B37" s="36"/>
      <c r="C37" s="117"/>
      <c r="D37" s="118" t="s">
        <v>44</v>
      </c>
      <c r="E37" s="119"/>
      <c r="F37" s="119"/>
      <c r="G37" s="120" t="s">
        <v>45</v>
      </c>
      <c r="H37" s="121" t="s">
        <v>46</v>
      </c>
      <c r="I37" s="122"/>
      <c r="J37" s="123">
        <f>SUM(J28:J35)</f>
        <v>0</v>
      </c>
      <c r="K37" s="124"/>
      <c r="L37" s="36"/>
    </row>
    <row r="38" spans="2:12" s="1" customFormat="1" ht="14.45" customHeight="1">
      <c r="B38" s="36"/>
      <c r="I38" s="103"/>
      <c r="L38" s="36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25" t="s">
        <v>47</v>
      </c>
      <c r="E50" s="126"/>
      <c r="F50" s="126"/>
      <c r="G50" s="125" t="s">
        <v>48</v>
      </c>
      <c r="H50" s="126"/>
      <c r="I50" s="127"/>
      <c r="J50" s="126"/>
      <c r="K50" s="126"/>
      <c r="L50" s="36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6"/>
      <c r="D61" s="128" t="s">
        <v>49</v>
      </c>
      <c r="E61" s="129"/>
      <c r="F61" s="130" t="s">
        <v>50</v>
      </c>
      <c r="G61" s="128" t="s">
        <v>49</v>
      </c>
      <c r="H61" s="129"/>
      <c r="I61" s="131"/>
      <c r="J61" s="132" t="s">
        <v>50</v>
      </c>
      <c r="K61" s="129"/>
      <c r="L61" s="36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6"/>
      <c r="D65" s="125" t="s">
        <v>51</v>
      </c>
      <c r="E65" s="126"/>
      <c r="F65" s="126"/>
      <c r="G65" s="125" t="s">
        <v>52</v>
      </c>
      <c r="H65" s="126"/>
      <c r="I65" s="127"/>
      <c r="J65" s="126"/>
      <c r="K65" s="126"/>
      <c r="L65" s="36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6"/>
      <c r="D76" s="128" t="s">
        <v>49</v>
      </c>
      <c r="E76" s="129"/>
      <c r="F76" s="130" t="s">
        <v>50</v>
      </c>
      <c r="G76" s="128" t="s">
        <v>49</v>
      </c>
      <c r="H76" s="129"/>
      <c r="I76" s="131"/>
      <c r="J76" s="132" t="s">
        <v>50</v>
      </c>
      <c r="K76" s="129"/>
      <c r="L76" s="36"/>
    </row>
    <row r="77" spans="2:12" s="1" customFormat="1" ht="14.45" customHeight="1">
      <c r="B77" s="133"/>
      <c r="C77" s="134"/>
      <c r="D77" s="134"/>
      <c r="E77" s="134"/>
      <c r="F77" s="134"/>
      <c r="G77" s="134"/>
      <c r="H77" s="134"/>
      <c r="I77" s="135"/>
      <c r="J77" s="134"/>
      <c r="K77" s="134"/>
      <c r="L77" s="36"/>
    </row>
    <row r="81" spans="2:47" s="1" customFormat="1" ht="6.95" customHeight="1">
      <c r="B81" s="136"/>
      <c r="C81" s="137"/>
      <c r="D81" s="137"/>
      <c r="E81" s="137"/>
      <c r="F81" s="137"/>
      <c r="G81" s="137"/>
      <c r="H81" s="137"/>
      <c r="I81" s="138"/>
      <c r="J81" s="137"/>
      <c r="K81" s="137"/>
      <c r="L81" s="36"/>
    </row>
    <row r="82" spans="2:47" s="1" customFormat="1" ht="24.95" customHeight="1">
      <c r="B82" s="32"/>
      <c r="C82" s="21" t="s">
        <v>83</v>
      </c>
      <c r="D82" s="33"/>
      <c r="E82" s="33"/>
      <c r="F82" s="33"/>
      <c r="G82" s="33"/>
      <c r="H82" s="33"/>
      <c r="I82" s="103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3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3"/>
      <c r="J84" s="33"/>
      <c r="K84" s="33"/>
      <c r="L84" s="36"/>
    </row>
    <row r="85" spans="2:47" s="1" customFormat="1" ht="16.5" customHeight="1">
      <c r="B85" s="32"/>
      <c r="C85" s="33"/>
      <c r="D85" s="33"/>
      <c r="E85" s="250" t="str">
        <f>E7</f>
        <v>Oprava přístupové cesty a odvodnění na Městkém hřbitově Cheb</v>
      </c>
      <c r="F85" s="282"/>
      <c r="G85" s="282"/>
      <c r="H85" s="282"/>
      <c r="I85" s="103"/>
      <c r="J85" s="33"/>
      <c r="K85" s="33"/>
      <c r="L85" s="36"/>
    </row>
    <row r="86" spans="2:47" s="1" customFormat="1" ht="6.95" customHeight="1">
      <c r="B86" s="32"/>
      <c r="C86" s="33"/>
      <c r="D86" s="33"/>
      <c r="E86" s="33"/>
      <c r="F86" s="33"/>
      <c r="G86" s="33"/>
      <c r="H86" s="33"/>
      <c r="I86" s="103"/>
      <c r="J86" s="33"/>
      <c r="K86" s="33"/>
      <c r="L86" s="36"/>
    </row>
    <row r="87" spans="2:47" s="1" customFormat="1" ht="12" customHeight="1">
      <c r="B87" s="32"/>
      <c r="C87" s="27" t="s">
        <v>20</v>
      </c>
      <c r="D87" s="33"/>
      <c r="E87" s="33"/>
      <c r="F87" s="25" t="str">
        <f>F10</f>
        <v>Cheb, ul. Karlovarská</v>
      </c>
      <c r="G87" s="33"/>
      <c r="H87" s="33"/>
      <c r="I87" s="105" t="s">
        <v>22</v>
      </c>
      <c r="J87" s="59" t="str">
        <f>IF(J10="","",J10)</f>
        <v>13. 10. 2019</v>
      </c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3"/>
      <c r="J88" s="33"/>
      <c r="K88" s="33"/>
      <c r="L88" s="36"/>
    </row>
    <row r="89" spans="2:47" s="1" customFormat="1" ht="15.2" customHeight="1">
      <c r="B89" s="32"/>
      <c r="C89" s="27" t="s">
        <v>24</v>
      </c>
      <c r="D89" s="33"/>
      <c r="E89" s="33"/>
      <c r="F89" s="25" t="str">
        <f>E13</f>
        <v xml:space="preserve"> </v>
      </c>
      <c r="G89" s="33"/>
      <c r="H89" s="33"/>
      <c r="I89" s="105" t="s">
        <v>30</v>
      </c>
      <c r="J89" s="30" t="str">
        <f>E19</f>
        <v xml:space="preserve"> </v>
      </c>
      <c r="K89" s="33"/>
      <c r="L89" s="36"/>
    </row>
    <row r="90" spans="2:47" s="1" customFormat="1" ht="15.2" customHeight="1">
      <c r="B90" s="32"/>
      <c r="C90" s="27" t="s">
        <v>28</v>
      </c>
      <c r="D90" s="33"/>
      <c r="E90" s="33"/>
      <c r="F90" s="25" t="str">
        <f>IF(E16="","",E16)</f>
        <v>Vyplň údaj</v>
      </c>
      <c r="G90" s="33"/>
      <c r="H90" s="33"/>
      <c r="I90" s="105" t="s">
        <v>32</v>
      </c>
      <c r="J90" s="30" t="str">
        <f>E22</f>
        <v xml:space="preserve"> </v>
      </c>
      <c r="K90" s="33"/>
      <c r="L90" s="36"/>
    </row>
    <row r="91" spans="2:47" s="1" customFormat="1" ht="10.35" customHeight="1">
      <c r="B91" s="32"/>
      <c r="C91" s="33"/>
      <c r="D91" s="33"/>
      <c r="E91" s="33"/>
      <c r="F91" s="33"/>
      <c r="G91" s="33"/>
      <c r="H91" s="33"/>
      <c r="I91" s="103"/>
      <c r="J91" s="33"/>
      <c r="K91" s="33"/>
      <c r="L91" s="36"/>
    </row>
    <row r="92" spans="2:47" s="1" customFormat="1" ht="29.25" customHeight="1">
      <c r="B92" s="32"/>
      <c r="C92" s="139" t="s">
        <v>84</v>
      </c>
      <c r="D92" s="140"/>
      <c r="E92" s="140"/>
      <c r="F92" s="140"/>
      <c r="G92" s="140"/>
      <c r="H92" s="140"/>
      <c r="I92" s="141"/>
      <c r="J92" s="142" t="s">
        <v>85</v>
      </c>
      <c r="K92" s="140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3"/>
      <c r="J93" s="33"/>
      <c r="K93" s="33"/>
      <c r="L93" s="36"/>
    </row>
    <row r="94" spans="2:47" s="1" customFormat="1" ht="22.9" customHeight="1">
      <c r="B94" s="32"/>
      <c r="C94" s="143" t="s">
        <v>86</v>
      </c>
      <c r="D94" s="33"/>
      <c r="E94" s="33"/>
      <c r="F94" s="33"/>
      <c r="G94" s="33"/>
      <c r="H94" s="33"/>
      <c r="I94" s="103"/>
      <c r="J94" s="77">
        <f>J121</f>
        <v>0</v>
      </c>
      <c r="K94" s="33"/>
      <c r="L94" s="36"/>
      <c r="AU94" s="15" t="s">
        <v>87</v>
      </c>
    </row>
    <row r="95" spans="2:47" s="8" customFormat="1" ht="24.95" customHeight="1">
      <c r="B95" s="144"/>
      <c r="C95" s="145"/>
      <c r="D95" s="146" t="s">
        <v>88</v>
      </c>
      <c r="E95" s="147"/>
      <c r="F95" s="147"/>
      <c r="G95" s="147"/>
      <c r="H95" s="147"/>
      <c r="I95" s="148"/>
      <c r="J95" s="149">
        <f>J122</f>
        <v>0</v>
      </c>
      <c r="K95" s="145"/>
      <c r="L95" s="150"/>
    </row>
    <row r="96" spans="2:47" s="9" customFormat="1" ht="19.899999999999999" customHeight="1">
      <c r="B96" s="151"/>
      <c r="C96" s="152"/>
      <c r="D96" s="153" t="s">
        <v>89</v>
      </c>
      <c r="E96" s="154"/>
      <c r="F96" s="154"/>
      <c r="G96" s="154"/>
      <c r="H96" s="154"/>
      <c r="I96" s="155"/>
      <c r="J96" s="156">
        <f>J123</f>
        <v>0</v>
      </c>
      <c r="K96" s="152"/>
      <c r="L96" s="157"/>
    </row>
    <row r="97" spans="2:12" s="9" customFormat="1" ht="19.899999999999999" customHeight="1">
      <c r="B97" s="151"/>
      <c r="C97" s="152"/>
      <c r="D97" s="153" t="s">
        <v>90</v>
      </c>
      <c r="E97" s="154"/>
      <c r="F97" s="154"/>
      <c r="G97" s="154"/>
      <c r="H97" s="154"/>
      <c r="I97" s="155"/>
      <c r="J97" s="156">
        <f>J167</f>
        <v>0</v>
      </c>
      <c r="K97" s="152"/>
      <c r="L97" s="157"/>
    </row>
    <row r="98" spans="2:12" s="9" customFormat="1" ht="19.899999999999999" customHeight="1">
      <c r="B98" s="151"/>
      <c r="C98" s="152"/>
      <c r="D98" s="153" t="s">
        <v>91</v>
      </c>
      <c r="E98" s="154"/>
      <c r="F98" s="154"/>
      <c r="G98" s="154"/>
      <c r="H98" s="154"/>
      <c r="I98" s="155"/>
      <c r="J98" s="156">
        <f>J181</f>
        <v>0</v>
      </c>
      <c r="K98" s="152"/>
      <c r="L98" s="157"/>
    </row>
    <row r="99" spans="2:12" s="9" customFormat="1" ht="19.899999999999999" customHeight="1">
      <c r="B99" s="151"/>
      <c r="C99" s="152"/>
      <c r="D99" s="153" t="s">
        <v>92</v>
      </c>
      <c r="E99" s="154"/>
      <c r="F99" s="154"/>
      <c r="G99" s="154"/>
      <c r="H99" s="154"/>
      <c r="I99" s="155"/>
      <c r="J99" s="156">
        <f>J186</f>
        <v>0</v>
      </c>
      <c r="K99" s="152"/>
      <c r="L99" s="157"/>
    </row>
    <row r="100" spans="2:12" s="9" customFormat="1" ht="19.899999999999999" customHeight="1">
      <c r="B100" s="151"/>
      <c r="C100" s="152"/>
      <c r="D100" s="153" t="s">
        <v>93</v>
      </c>
      <c r="E100" s="154"/>
      <c r="F100" s="154"/>
      <c r="G100" s="154"/>
      <c r="H100" s="154"/>
      <c r="I100" s="155"/>
      <c r="J100" s="156">
        <f>J191</f>
        <v>0</v>
      </c>
      <c r="K100" s="152"/>
      <c r="L100" s="157"/>
    </row>
    <row r="101" spans="2:12" s="8" customFormat="1" ht="24.95" customHeight="1">
      <c r="B101" s="144"/>
      <c r="C101" s="145"/>
      <c r="D101" s="146" t="s">
        <v>94</v>
      </c>
      <c r="E101" s="147"/>
      <c r="F101" s="147"/>
      <c r="G101" s="147"/>
      <c r="H101" s="147"/>
      <c r="I101" s="148"/>
      <c r="J101" s="149">
        <f>J194</f>
        <v>0</v>
      </c>
      <c r="K101" s="145"/>
      <c r="L101" s="150"/>
    </row>
    <row r="102" spans="2:12" s="9" customFormat="1" ht="19.899999999999999" customHeight="1">
      <c r="B102" s="151"/>
      <c r="C102" s="152"/>
      <c r="D102" s="153" t="s">
        <v>95</v>
      </c>
      <c r="E102" s="154"/>
      <c r="F102" s="154"/>
      <c r="G102" s="154"/>
      <c r="H102" s="154"/>
      <c r="I102" s="155"/>
      <c r="J102" s="156">
        <f>J195</f>
        <v>0</v>
      </c>
      <c r="K102" s="152"/>
      <c r="L102" s="157"/>
    </row>
    <row r="103" spans="2:12" s="9" customFormat="1" ht="19.899999999999999" customHeight="1">
      <c r="B103" s="151"/>
      <c r="C103" s="152"/>
      <c r="D103" s="153" t="s">
        <v>96</v>
      </c>
      <c r="E103" s="154"/>
      <c r="F103" s="154"/>
      <c r="G103" s="154"/>
      <c r="H103" s="154"/>
      <c r="I103" s="155"/>
      <c r="J103" s="156">
        <f>J198</f>
        <v>0</v>
      </c>
      <c r="K103" s="152"/>
      <c r="L103" s="157"/>
    </row>
    <row r="104" spans="2:12" s="1" customFormat="1" ht="21.75" customHeight="1">
      <c r="B104" s="32"/>
      <c r="C104" s="33"/>
      <c r="D104" s="33"/>
      <c r="E104" s="33"/>
      <c r="F104" s="33"/>
      <c r="G104" s="33"/>
      <c r="H104" s="33"/>
      <c r="I104" s="103"/>
      <c r="J104" s="33"/>
      <c r="K104" s="33"/>
      <c r="L104" s="36"/>
    </row>
    <row r="105" spans="2:12" s="1" customFormat="1" ht="6.95" customHeight="1">
      <c r="B105" s="47"/>
      <c r="C105" s="48"/>
      <c r="D105" s="48"/>
      <c r="E105" s="48"/>
      <c r="F105" s="48"/>
      <c r="G105" s="48"/>
      <c r="H105" s="48"/>
      <c r="I105" s="135"/>
      <c r="J105" s="48"/>
      <c r="K105" s="48"/>
      <c r="L105" s="36"/>
    </row>
    <row r="109" spans="2:12" s="1" customFormat="1" ht="6.95" customHeight="1">
      <c r="B109" s="49"/>
      <c r="C109" s="50"/>
      <c r="D109" s="50"/>
      <c r="E109" s="50"/>
      <c r="F109" s="50"/>
      <c r="G109" s="50"/>
      <c r="H109" s="50"/>
      <c r="I109" s="138"/>
      <c r="J109" s="50"/>
      <c r="K109" s="50"/>
      <c r="L109" s="36"/>
    </row>
    <row r="110" spans="2:12" s="1" customFormat="1" ht="24.95" customHeight="1">
      <c r="B110" s="32"/>
      <c r="C110" s="21" t="s">
        <v>97</v>
      </c>
      <c r="D110" s="33"/>
      <c r="E110" s="33"/>
      <c r="F110" s="33"/>
      <c r="G110" s="33"/>
      <c r="H110" s="33"/>
      <c r="I110" s="103"/>
      <c r="J110" s="33"/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3"/>
      <c r="J111" s="33"/>
      <c r="K111" s="33"/>
      <c r="L111" s="36"/>
    </row>
    <row r="112" spans="2:12" s="1" customFormat="1" ht="12" customHeight="1">
      <c r="B112" s="32"/>
      <c r="C112" s="27" t="s">
        <v>16</v>
      </c>
      <c r="D112" s="33"/>
      <c r="E112" s="33"/>
      <c r="F112" s="33"/>
      <c r="G112" s="33"/>
      <c r="H112" s="33"/>
      <c r="I112" s="103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50" t="str">
        <f>E7</f>
        <v>Oprava přístupové cesty a odvodnění na Městkém hřbitově Cheb</v>
      </c>
      <c r="F113" s="282"/>
      <c r="G113" s="282"/>
      <c r="H113" s="282"/>
      <c r="I113" s="103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3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F10</f>
        <v>Cheb, ul. Karlovarská</v>
      </c>
      <c r="G115" s="33"/>
      <c r="H115" s="33"/>
      <c r="I115" s="105" t="s">
        <v>22</v>
      </c>
      <c r="J115" s="59" t="str">
        <f>IF(J10="","",J10)</f>
        <v>13. 10. 2019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3"/>
      <c r="J116" s="33"/>
      <c r="K116" s="33"/>
      <c r="L116" s="36"/>
    </row>
    <row r="117" spans="2:65" s="1" customFormat="1" ht="15.2" customHeight="1">
      <c r="B117" s="32"/>
      <c r="C117" s="27" t="s">
        <v>24</v>
      </c>
      <c r="D117" s="33"/>
      <c r="E117" s="33"/>
      <c r="F117" s="25" t="str">
        <f>E13</f>
        <v xml:space="preserve"> </v>
      </c>
      <c r="G117" s="33"/>
      <c r="H117" s="33"/>
      <c r="I117" s="105" t="s">
        <v>30</v>
      </c>
      <c r="J117" s="30" t="str">
        <f>E19</f>
        <v xml:space="preserve"> </v>
      </c>
      <c r="K117" s="33"/>
      <c r="L117" s="36"/>
    </row>
    <row r="118" spans="2:65" s="1" customFormat="1" ht="15.2" customHeight="1">
      <c r="B118" s="32"/>
      <c r="C118" s="27" t="s">
        <v>28</v>
      </c>
      <c r="D118" s="33"/>
      <c r="E118" s="33"/>
      <c r="F118" s="25" t="str">
        <f>IF(E16="","",E16)</f>
        <v>Vyplň údaj</v>
      </c>
      <c r="G118" s="33"/>
      <c r="H118" s="33"/>
      <c r="I118" s="105" t="s">
        <v>32</v>
      </c>
      <c r="J118" s="30" t="str">
        <f>E22</f>
        <v xml:space="preserve"> 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3"/>
      <c r="J119" s="33"/>
      <c r="K119" s="33"/>
      <c r="L119" s="36"/>
    </row>
    <row r="120" spans="2:65" s="10" customFormat="1" ht="29.25" customHeight="1">
      <c r="B120" s="158"/>
      <c r="C120" s="159" t="s">
        <v>98</v>
      </c>
      <c r="D120" s="160" t="s">
        <v>59</v>
      </c>
      <c r="E120" s="160" t="s">
        <v>55</v>
      </c>
      <c r="F120" s="160" t="s">
        <v>56</v>
      </c>
      <c r="G120" s="160" t="s">
        <v>99</v>
      </c>
      <c r="H120" s="160" t="s">
        <v>100</v>
      </c>
      <c r="I120" s="161" t="s">
        <v>101</v>
      </c>
      <c r="J120" s="162" t="s">
        <v>85</v>
      </c>
      <c r="K120" s="163" t="s">
        <v>102</v>
      </c>
      <c r="L120" s="164"/>
      <c r="M120" s="68" t="s">
        <v>1</v>
      </c>
      <c r="N120" s="69" t="s">
        <v>38</v>
      </c>
      <c r="O120" s="69" t="s">
        <v>103</v>
      </c>
      <c r="P120" s="69" t="s">
        <v>104</v>
      </c>
      <c r="Q120" s="69" t="s">
        <v>105</v>
      </c>
      <c r="R120" s="69" t="s">
        <v>106</v>
      </c>
      <c r="S120" s="69" t="s">
        <v>107</v>
      </c>
      <c r="T120" s="70" t="s">
        <v>108</v>
      </c>
    </row>
    <row r="121" spans="2:65" s="1" customFormat="1" ht="22.9" customHeight="1">
      <c r="B121" s="32"/>
      <c r="C121" s="75" t="s">
        <v>109</v>
      </c>
      <c r="D121" s="33"/>
      <c r="E121" s="33"/>
      <c r="F121" s="33"/>
      <c r="G121" s="33"/>
      <c r="H121" s="33"/>
      <c r="I121" s="103"/>
      <c r="J121" s="165">
        <f>BK121</f>
        <v>0</v>
      </c>
      <c r="K121" s="33"/>
      <c r="L121" s="36"/>
      <c r="M121" s="71"/>
      <c r="N121" s="72"/>
      <c r="O121" s="72"/>
      <c r="P121" s="166">
        <f>P122+P194</f>
        <v>0</v>
      </c>
      <c r="Q121" s="72"/>
      <c r="R121" s="166">
        <f>R122+R194</f>
        <v>138.53401000000002</v>
      </c>
      <c r="S121" s="72"/>
      <c r="T121" s="167">
        <f>T122+T194</f>
        <v>0</v>
      </c>
      <c r="AT121" s="15" t="s">
        <v>73</v>
      </c>
      <c r="AU121" s="15" t="s">
        <v>87</v>
      </c>
      <c r="BK121" s="168">
        <f>BK122+BK194</f>
        <v>0</v>
      </c>
    </row>
    <row r="122" spans="2:65" s="11" customFormat="1" ht="25.9" customHeight="1">
      <c r="B122" s="169"/>
      <c r="C122" s="170"/>
      <c r="D122" s="171" t="s">
        <v>73</v>
      </c>
      <c r="E122" s="172" t="s">
        <v>110</v>
      </c>
      <c r="F122" s="172" t="s">
        <v>111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P123+P167+P181+P186+P191</f>
        <v>0</v>
      </c>
      <c r="Q122" s="177"/>
      <c r="R122" s="178">
        <f>R123+R167+R181+R186+R191</f>
        <v>138.53401000000002</v>
      </c>
      <c r="S122" s="177"/>
      <c r="T122" s="179">
        <f>T123+T167+T181+T186+T191</f>
        <v>0</v>
      </c>
      <c r="AR122" s="180" t="s">
        <v>79</v>
      </c>
      <c r="AT122" s="181" t="s">
        <v>73</v>
      </c>
      <c r="AU122" s="181" t="s">
        <v>74</v>
      </c>
      <c r="AY122" s="180" t="s">
        <v>112</v>
      </c>
      <c r="BK122" s="182">
        <f>BK123+BK167+BK181+BK186+BK191</f>
        <v>0</v>
      </c>
    </row>
    <row r="123" spans="2:65" s="11" customFormat="1" ht="22.9" customHeight="1">
      <c r="B123" s="169"/>
      <c r="C123" s="170"/>
      <c r="D123" s="171" t="s">
        <v>73</v>
      </c>
      <c r="E123" s="183" t="s">
        <v>79</v>
      </c>
      <c r="F123" s="183" t="s">
        <v>113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SUM(P124:P166)</f>
        <v>0</v>
      </c>
      <c r="Q123" s="177"/>
      <c r="R123" s="178">
        <f>SUM(R124:R166)</f>
        <v>1.8000000000000002E-3</v>
      </c>
      <c r="S123" s="177"/>
      <c r="T123" s="179">
        <f>SUM(T124:T166)</f>
        <v>0</v>
      </c>
      <c r="AR123" s="180" t="s">
        <v>79</v>
      </c>
      <c r="AT123" s="181" t="s">
        <v>73</v>
      </c>
      <c r="AU123" s="181" t="s">
        <v>79</v>
      </c>
      <c r="AY123" s="180" t="s">
        <v>112</v>
      </c>
      <c r="BK123" s="182">
        <f>SUM(BK124:BK166)</f>
        <v>0</v>
      </c>
    </row>
    <row r="124" spans="2:65" s="1" customFormat="1" ht="24" customHeight="1">
      <c r="B124" s="32"/>
      <c r="C124" s="185" t="s">
        <v>114</v>
      </c>
      <c r="D124" s="185" t="s">
        <v>115</v>
      </c>
      <c r="E124" s="186" t="s">
        <v>116</v>
      </c>
      <c r="F124" s="187" t="s">
        <v>117</v>
      </c>
      <c r="G124" s="188" t="s">
        <v>118</v>
      </c>
      <c r="H124" s="189">
        <v>513</v>
      </c>
      <c r="I124" s="190"/>
      <c r="J124" s="191">
        <f>ROUND(I124*H124,2)</f>
        <v>0</v>
      </c>
      <c r="K124" s="187" t="s">
        <v>119</v>
      </c>
      <c r="L124" s="36"/>
      <c r="M124" s="192" t="s">
        <v>1</v>
      </c>
      <c r="N124" s="193" t="s">
        <v>39</v>
      </c>
      <c r="O124" s="64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AR124" s="196" t="s">
        <v>120</v>
      </c>
      <c r="AT124" s="196" t="s">
        <v>115</v>
      </c>
      <c r="AU124" s="196" t="s">
        <v>81</v>
      </c>
      <c r="AY124" s="15" t="s">
        <v>112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5" t="s">
        <v>79</v>
      </c>
      <c r="BK124" s="197">
        <f>ROUND(I124*H124,2)</f>
        <v>0</v>
      </c>
      <c r="BL124" s="15" t="s">
        <v>120</v>
      </c>
      <c r="BM124" s="196" t="s">
        <v>121</v>
      </c>
    </row>
    <row r="125" spans="2:65" s="1" customFormat="1" ht="29.25">
      <c r="B125" s="32"/>
      <c r="C125" s="33"/>
      <c r="D125" s="198" t="s">
        <v>122</v>
      </c>
      <c r="E125" s="33"/>
      <c r="F125" s="199" t="s">
        <v>123</v>
      </c>
      <c r="G125" s="33"/>
      <c r="H125" s="33"/>
      <c r="I125" s="103"/>
      <c r="J125" s="33"/>
      <c r="K125" s="33"/>
      <c r="L125" s="36"/>
      <c r="M125" s="200"/>
      <c r="N125" s="64"/>
      <c r="O125" s="64"/>
      <c r="P125" s="64"/>
      <c r="Q125" s="64"/>
      <c r="R125" s="64"/>
      <c r="S125" s="64"/>
      <c r="T125" s="65"/>
      <c r="AT125" s="15" t="s">
        <v>122</v>
      </c>
      <c r="AU125" s="15" t="s">
        <v>81</v>
      </c>
    </row>
    <row r="126" spans="2:65" s="12" customFormat="1" ht="11.25">
      <c r="B126" s="201"/>
      <c r="C126" s="202"/>
      <c r="D126" s="198" t="s">
        <v>124</v>
      </c>
      <c r="E126" s="203" t="s">
        <v>1</v>
      </c>
      <c r="F126" s="204" t="s">
        <v>125</v>
      </c>
      <c r="G126" s="202"/>
      <c r="H126" s="205">
        <v>513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124</v>
      </c>
      <c r="AU126" s="211" t="s">
        <v>81</v>
      </c>
      <c r="AV126" s="12" t="s">
        <v>81</v>
      </c>
      <c r="AW126" s="12" t="s">
        <v>31</v>
      </c>
      <c r="AX126" s="12" t="s">
        <v>74</v>
      </c>
      <c r="AY126" s="211" t="s">
        <v>112</v>
      </c>
    </row>
    <row r="127" spans="2:65" s="13" customFormat="1" ht="11.25">
      <c r="B127" s="212"/>
      <c r="C127" s="213"/>
      <c r="D127" s="198" t="s">
        <v>124</v>
      </c>
      <c r="E127" s="214" t="s">
        <v>1</v>
      </c>
      <c r="F127" s="215" t="s">
        <v>126</v>
      </c>
      <c r="G127" s="213"/>
      <c r="H127" s="216">
        <v>513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124</v>
      </c>
      <c r="AU127" s="222" t="s">
        <v>81</v>
      </c>
      <c r="AV127" s="13" t="s">
        <v>120</v>
      </c>
      <c r="AW127" s="13" t="s">
        <v>31</v>
      </c>
      <c r="AX127" s="13" t="s">
        <v>79</v>
      </c>
      <c r="AY127" s="222" t="s">
        <v>112</v>
      </c>
    </row>
    <row r="128" spans="2:65" s="1" customFormat="1" ht="16.5" customHeight="1">
      <c r="B128" s="32"/>
      <c r="C128" s="185" t="s">
        <v>127</v>
      </c>
      <c r="D128" s="185" t="s">
        <v>115</v>
      </c>
      <c r="E128" s="186" t="s">
        <v>128</v>
      </c>
      <c r="F128" s="187" t="s">
        <v>129</v>
      </c>
      <c r="G128" s="188" t="s">
        <v>130</v>
      </c>
      <c r="H128" s="189">
        <v>13.5</v>
      </c>
      <c r="I128" s="190"/>
      <c r="J128" s="191">
        <f>ROUND(I128*H128,2)</f>
        <v>0</v>
      </c>
      <c r="K128" s="187" t="s">
        <v>119</v>
      </c>
      <c r="L128" s="36"/>
      <c r="M128" s="192" t="s">
        <v>1</v>
      </c>
      <c r="N128" s="193" t="s">
        <v>39</v>
      </c>
      <c r="O128" s="64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AR128" s="196" t="s">
        <v>120</v>
      </c>
      <c r="AT128" s="196" t="s">
        <v>115</v>
      </c>
      <c r="AU128" s="196" t="s">
        <v>81</v>
      </c>
      <c r="AY128" s="15" t="s">
        <v>112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5" t="s">
        <v>79</v>
      </c>
      <c r="BK128" s="197">
        <f>ROUND(I128*H128,2)</f>
        <v>0</v>
      </c>
      <c r="BL128" s="15" t="s">
        <v>120</v>
      </c>
      <c r="BM128" s="196" t="s">
        <v>131</v>
      </c>
    </row>
    <row r="129" spans="2:65" s="1" customFormat="1" ht="29.25">
      <c r="B129" s="32"/>
      <c r="C129" s="33"/>
      <c r="D129" s="198" t="s">
        <v>122</v>
      </c>
      <c r="E129" s="33"/>
      <c r="F129" s="199" t="s">
        <v>132</v>
      </c>
      <c r="G129" s="33"/>
      <c r="H129" s="33"/>
      <c r="I129" s="103"/>
      <c r="J129" s="33"/>
      <c r="K129" s="33"/>
      <c r="L129" s="36"/>
      <c r="M129" s="200"/>
      <c r="N129" s="64"/>
      <c r="O129" s="64"/>
      <c r="P129" s="64"/>
      <c r="Q129" s="64"/>
      <c r="R129" s="64"/>
      <c r="S129" s="64"/>
      <c r="T129" s="65"/>
      <c r="AT129" s="15" t="s">
        <v>122</v>
      </c>
      <c r="AU129" s="15" t="s">
        <v>81</v>
      </c>
    </row>
    <row r="130" spans="2:65" s="12" customFormat="1" ht="11.25">
      <c r="B130" s="201"/>
      <c r="C130" s="202"/>
      <c r="D130" s="198" t="s">
        <v>124</v>
      </c>
      <c r="E130" s="203" t="s">
        <v>1</v>
      </c>
      <c r="F130" s="204" t="s">
        <v>133</v>
      </c>
      <c r="G130" s="202"/>
      <c r="H130" s="205">
        <v>13.5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124</v>
      </c>
      <c r="AU130" s="211" t="s">
        <v>81</v>
      </c>
      <c r="AV130" s="12" t="s">
        <v>81</v>
      </c>
      <c r="AW130" s="12" t="s">
        <v>31</v>
      </c>
      <c r="AX130" s="12" t="s">
        <v>74</v>
      </c>
      <c r="AY130" s="211" t="s">
        <v>112</v>
      </c>
    </row>
    <row r="131" spans="2:65" s="13" customFormat="1" ht="11.25">
      <c r="B131" s="212"/>
      <c r="C131" s="213"/>
      <c r="D131" s="198" t="s">
        <v>124</v>
      </c>
      <c r="E131" s="214" t="s">
        <v>1</v>
      </c>
      <c r="F131" s="215" t="s">
        <v>126</v>
      </c>
      <c r="G131" s="213"/>
      <c r="H131" s="216">
        <v>13.5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124</v>
      </c>
      <c r="AU131" s="222" t="s">
        <v>81</v>
      </c>
      <c r="AV131" s="13" t="s">
        <v>120</v>
      </c>
      <c r="AW131" s="13" t="s">
        <v>31</v>
      </c>
      <c r="AX131" s="13" t="s">
        <v>79</v>
      </c>
      <c r="AY131" s="222" t="s">
        <v>112</v>
      </c>
    </row>
    <row r="132" spans="2:65" s="1" customFormat="1" ht="24" customHeight="1">
      <c r="B132" s="32"/>
      <c r="C132" s="185" t="s">
        <v>134</v>
      </c>
      <c r="D132" s="185" t="s">
        <v>115</v>
      </c>
      <c r="E132" s="186" t="s">
        <v>135</v>
      </c>
      <c r="F132" s="187" t="s">
        <v>136</v>
      </c>
      <c r="G132" s="188" t="s">
        <v>130</v>
      </c>
      <c r="H132" s="189">
        <v>13.5</v>
      </c>
      <c r="I132" s="190"/>
      <c r="J132" s="191">
        <f>ROUND(I132*H132,2)</f>
        <v>0</v>
      </c>
      <c r="K132" s="187" t="s">
        <v>119</v>
      </c>
      <c r="L132" s="36"/>
      <c r="M132" s="192" t="s">
        <v>1</v>
      </c>
      <c r="N132" s="193" t="s">
        <v>39</v>
      </c>
      <c r="O132" s="64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AR132" s="196" t="s">
        <v>120</v>
      </c>
      <c r="AT132" s="196" t="s">
        <v>115</v>
      </c>
      <c r="AU132" s="196" t="s">
        <v>81</v>
      </c>
      <c r="AY132" s="15" t="s">
        <v>112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5" t="s">
        <v>79</v>
      </c>
      <c r="BK132" s="197">
        <f>ROUND(I132*H132,2)</f>
        <v>0</v>
      </c>
      <c r="BL132" s="15" t="s">
        <v>120</v>
      </c>
      <c r="BM132" s="196" t="s">
        <v>137</v>
      </c>
    </row>
    <row r="133" spans="2:65" s="1" customFormat="1" ht="19.5">
      <c r="B133" s="32"/>
      <c r="C133" s="33"/>
      <c r="D133" s="198" t="s">
        <v>122</v>
      </c>
      <c r="E133" s="33"/>
      <c r="F133" s="199" t="s">
        <v>138</v>
      </c>
      <c r="G133" s="33"/>
      <c r="H133" s="33"/>
      <c r="I133" s="103"/>
      <c r="J133" s="33"/>
      <c r="K133" s="33"/>
      <c r="L133" s="36"/>
      <c r="M133" s="200"/>
      <c r="N133" s="64"/>
      <c r="O133" s="64"/>
      <c r="P133" s="64"/>
      <c r="Q133" s="64"/>
      <c r="R133" s="64"/>
      <c r="S133" s="64"/>
      <c r="T133" s="65"/>
      <c r="AT133" s="15" t="s">
        <v>122</v>
      </c>
      <c r="AU133" s="15" t="s">
        <v>81</v>
      </c>
    </row>
    <row r="134" spans="2:65" s="12" customFormat="1" ht="11.25">
      <c r="B134" s="201"/>
      <c r="C134" s="202"/>
      <c r="D134" s="198" t="s">
        <v>124</v>
      </c>
      <c r="E134" s="203" t="s">
        <v>1</v>
      </c>
      <c r="F134" s="204" t="s">
        <v>139</v>
      </c>
      <c r="G134" s="202"/>
      <c r="H134" s="205">
        <v>13.5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124</v>
      </c>
      <c r="AU134" s="211" t="s">
        <v>81</v>
      </c>
      <c r="AV134" s="12" t="s">
        <v>81</v>
      </c>
      <c r="AW134" s="12" t="s">
        <v>31</v>
      </c>
      <c r="AX134" s="12" t="s">
        <v>74</v>
      </c>
      <c r="AY134" s="211" t="s">
        <v>112</v>
      </c>
    </row>
    <row r="135" spans="2:65" s="13" customFormat="1" ht="11.25">
      <c r="B135" s="212"/>
      <c r="C135" s="213"/>
      <c r="D135" s="198" t="s">
        <v>124</v>
      </c>
      <c r="E135" s="214" t="s">
        <v>1</v>
      </c>
      <c r="F135" s="215" t="s">
        <v>126</v>
      </c>
      <c r="G135" s="213"/>
      <c r="H135" s="216">
        <v>13.5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124</v>
      </c>
      <c r="AU135" s="222" t="s">
        <v>81</v>
      </c>
      <c r="AV135" s="13" t="s">
        <v>120</v>
      </c>
      <c r="AW135" s="13" t="s">
        <v>31</v>
      </c>
      <c r="AX135" s="13" t="s">
        <v>79</v>
      </c>
      <c r="AY135" s="222" t="s">
        <v>112</v>
      </c>
    </row>
    <row r="136" spans="2:65" s="1" customFormat="1" ht="24" customHeight="1">
      <c r="B136" s="32"/>
      <c r="C136" s="185" t="s">
        <v>140</v>
      </c>
      <c r="D136" s="185" t="s">
        <v>115</v>
      </c>
      <c r="E136" s="186" t="s">
        <v>141</v>
      </c>
      <c r="F136" s="187" t="s">
        <v>142</v>
      </c>
      <c r="G136" s="188" t="s">
        <v>130</v>
      </c>
      <c r="H136" s="189">
        <v>13.5</v>
      </c>
      <c r="I136" s="190"/>
      <c r="J136" s="191">
        <f>ROUND(I136*H136,2)</f>
        <v>0</v>
      </c>
      <c r="K136" s="187" t="s">
        <v>119</v>
      </c>
      <c r="L136" s="36"/>
      <c r="M136" s="192" t="s">
        <v>1</v>
      </c>
      <c r="N136" s="193" t="s">
        <v>39</v>
      </c>
      <c r="O136" s="6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AR136" s="196" t="s">
        <v>120</v>
      </c>
      <c r="AT136" s="196" t="s">
        <v>115</v>
      </c>
      <c r="AU136" s="196" t="s">
        <v>81</v>
      </c>
      <c r="AY136" s="15" t="s">
        <v>112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5" t="s">
        <v>79</v>
      </c>
      <c r="BK136" s="197">
        <f>ROUND(I136*H136,2)</f>
        <v>0</v>
      </c>
      <c r="BL136" s="15" t="s">
        <v>120</v>
      </c>
      <c r="BM136" s="196" t="s">
        <v>143</v>
      </c>
    </row>
    <row r="137" spans="2:65" s="1" customFormat="1" ht="29.25">
      <c r="B137" s="32"/>
      <c r="C137" s="33"/>
      <c r="D137" s="198" t="s">
        <v>122</v>
      </c>
      <c r="E137" s="33"/>
      <c r="F137" s="199" t="s">
        <v>144</v>
      </c>
      <c r="G137" s="33"/>
      <c r="H137" s="33"/>
      <c r="I137" s="103"/>
      <c r="J137" s="33"/>
      <c r="K137" s="33"/>
      <c r="L137" s="36"/>
      <c r="M137" s="200"/>
      <c r="N137" s="64"/>
      <c r="O137" s="64"/>
      <c r="P137" s="64"/>
      <c r="Q137" s="64"/>
      <c r="R137" s="64"/>
      <c r="S137" s="64"/>
      <c r="T137" s="65"/>
      <c r="AT137" s="15" t="s">
        <v>122</v>
      </c>
      <c r="AU137" s="15" t="s">
        <v>81</v>
      </c>
    </row>
    <row r="138" spans="2:65" s="1" customFormat="1" ht="24" customHeight="1">
      <c r="B138" s="32"/>
      <c r="C138" s="185" t="s">
        <v>145</v>
      </c>
      <c r="D138" s="185" t="s">
        <v>115</v>
      </c>
      <c r="E138" s="186" t="s">
        <v>146</v>
      </c>
      <c r="F138" s="187" t="s">
        <v>147</v>
      </c>
      <c r="G138" s="188" t="s">
        <v>130</v>
      </c>
      <c r="H138" s="189">
        <v>19.2</v>
      </c>
      <c r="I138" s="190"/>
      <c r="J138" s="191">
        <f>ROUND(I138*H138,2)</f>
        <v>0</v>
      </c>
      <c r="K138" s="187" t="s">
        <v>119</v>
      </c>
      <c r="L138" s="36"/>
      <c r="M138" s="192" t="s">
        <v>1</v>
      </c>
      <c r="N138" s="193" t="s">
        <v>39</v>
      </c>
      <c r="O138" s="64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AR138" s="196" t="s">
        <v>120</v>
      </c>
      <c r="AT138" s="196" t="s">
        <v>115</v>
      </c>
      <c r="AU138" s="196" t="s">
        <v>81</v>
      </c>
      <c r="AY138" s="15" t="s">
        <v>112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5" t="s">
        <v>79</v>
      </c>
      <c r="BK138" s="197">
        <f>ROUND(I138*H138,2)</f>
        <v>0</v>
      </c>
      <c r="BL138" s="15" t="s">
        <v>120</v>
      </c>
      <c r="BM138" s="196" t="s">
        <v>148</v>
      </c>
    </row>
    <row r="139" spans="2:65" s="1" customFormat="1" ht="29.25">
      <c r="B139" s="32"/>
      <c r="C139" s="33"/>
      <c r="D139" s="198" t="s">
        <v>122</v>
      </c>
      <c r="E139" s="33"/>
      <c r="F139" s="199" t="s">
        <v>149</v>
      </c>
      <c r="G139" s="33"/>
      <c r="H139" s="33"/>
      <c r="I139" s="103"/>
      <c r="J139" s="33"/>
      <c r="K139" s="33"/>
      <c r="L139" s="36"/>
      <c r="M139" s="200"/>
      <c r="N139" s="64"/>
      <c r="O139" s="64"/>
      <c r="P139" s="64"/>
      <c r="Q139" s="64"/>
      <c r="R139" s="64"/>
      <c r="S139" s="64"/>
      <c r="T139" s="65"/>
      <c r="AT139" s="15" t="s">
        <v>122</v>
      </c>
      <c r="AU139" s="15" t="s">
        <v>81</v>
      </c>
    </row>
    <row r="140" spans="2:65" s="12" customFormat="1" ht="11.25">
      <c r="B140" s="201"/>
      <c r="C140" s="202"/>
      <c r="D140" s="198" t="s">
        <v>124</v>
      </c>
      <c r="E140" s="203" t="s">
        <v>1</v>
      </c>
      <c r="F140" s="204" t="s">
        <v>150</v>
      </c>
      <c r="G140" s="202"/>
      <c r="H140" s="205">
        <v>19.2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124</v>
      </c>
      <c r="AU140" s="211" t="s">
        <v>81</v>
      </c>
      <c r="AV140" s="12" t="s">
        <v>81</v>
      </c>
      <c r="AW140" s="12" t="s">
        <v>31</v>
      </c>
      <c r="AX140" s="12" t="s">
        <v>74</v>
      </c>
      <c r="AY140" s="211" t="s">
        <v>112</v>
      </c>
    </row>
    <row r="141" spans="2:65" s="13" customFormat="1" ht="11.25">
      <c r="B141" s="212"/>
      <c r="C141" s="213"/>
      <c r="D141" s="198" t="s">
        <v>124</v>
      </c>
      <c r="E141" s="214" t="s">
        <v>1</v>
      </c>
      <c r="F141" s="215" t="s">
        <v>126</v>
      </c>
      <c r="G141" s="213"/>
      <c r="H141" s="216">
        <v>19.2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124</v>
      </c>
      <c r="AU141" s="222" t="s">
        <v>81</v>
      </c>
      <c r="AV141" s="13" t="s">
        <v>120</v>
      </c>
      <c r="AW141" s="13" t="s">
        <v>31</v>
      </c>
      <c r="AX141" s="13" t="s">
        <v>79</v>
      </c>
      <c r="AY141" s="222" t="s">
        <v>112</v>
      </c>
    </row>
    <row r="142" spans="2:65" s="1" customFormat="1" ht="24" customHeight="1">
      <c r="B142" s="32"/>
      <c r="C142" s="185" t="s">
        <v>151</v>
      </c>
      <c r="D142" s="185" t="s">
        <v>115</v>
      </c>
      <c r="E142" s="186" t="s">
        <v>152</v>
      </c>
      <c r="F142" s="187" t="s">
        <v>153</v>
      </c>
      <c r="G142" s="188" t="s">
        <v>130</v>
      </c>
      <c r="H142" s="189">
        <v>19.2</v>
      </c>
      <c r="I142" s="190"/>
      <c r="J142" s="191">
        <f>ROUND(I142*H142,2)</f>
        <v>0</v>
      </c>
      <c r="K142" s="187" t="s">
        <v>119</v>
      </c>
      <c r="L142" s="36"/>
      <c r="M142" s="192" t="s">
        <v>1</v>
      </c>
      <c r="N142" s="193" t="s">
        <v>39</v>
      </c>
      <c r="O142" s="64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AR142" s="196" t="s">
        <v>120</v>
      </c>
      <c r="AT142" s="196" t="s">
        <v>115</v>
      </c>
      <c r="AU142" s="196" t="s">
        <v>81</v>
      </c>
      <c r="AY142" s="15" t="s">
        <v>112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5" t="s">
        <v>79</v>
      </c>
      <c r="BK142" s="197">
        <f>ROUND(I142*H142,2)</f>
        <v>0</v>
      </c>
      <c r="BL142" s="15" t="s">
        <v>120</v>
      </c>
      <c r="BM142" s="196" t="s">
        <v>154</v>
      </c>
    </row>
    <row r="143" spans="2:65" s="1" customFormat="1" ht="29.25">
      <c r="B143" s="32"/>
      <c r="C143" s="33"/>
      <c r="D143" s="198" t="s">
        <v>122</v>
      </c>
      <c r="E143" s="33"/>
      <c r="F143" s="199" t="s">
        <v>155</v>
      </c>
      <c r="G143" s="33"/>
      <c r="H143" s="33"/>
      <c r="I143" s="103"/>
      <c r="J143" s="33"/>
      <c r="K143" s="33"/>
      <c r="L143" s="36"/>
      <c r="M143" s="200"/>
      <c r="N143" s="64"/>
      <c r="O143" s="64"/>
      <c r="P143" s="64"/>
      <c r="Q143" s="64"/>
      <c r="R143" s="64"/>
      <c r="S143" s="64"/>
      <c r="T143" s="65"/>
      <c r="AT143" s="15" t="s">
        <v>122</v>
      </c>
      <c r="AU143" s="15" t="s">
        <v>81</v>
      </c>
    </row>
    <row r="144" spans="2:65" s="1" customFormat="1" ht="24" customHeight="1">
      <c r="B144" s="32"/>
      <c r="C144" s="185" t="s">
        <v>156</v>
      </c>
      <c r="D144" s="185" t="s">
        <v>115</v>
      </c>
      <c r="E144" s="186" t="s">
        <v>157</v>
      </c>
      <c r="F144" s="187" t="s">
        <v>158</v>
      </c>
      <c r="G144" s="188" t="s">
        <v>130</v>
      </c>
      <c r="H144" s="189">
        <v>32.700000000000003</v>
      </c>
      <c r="I144" s="190"/>
      <c r="J144" s="191">
        <f>ROUND(I144*H144,2)</f>
        <v>0</v>
      </c>
      <c r="K144" s="187" t="s">
        <v>119</v>
      </c>
      <c r="L144" s="36"/>
      <c r="M144" s="192" t="s">
        <v>1</v>
      </c>
      <c r="N144" s="193" t="s">
        <v>39</v>
      </c>
      <c r="O144" s="6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196" t="s">
        <v>120</v>
      </c>
      <c r="AT144" s="196" t="s">
        <v>115</v>
      </c>
      <c r="AU144" s="196" t="s">
        <v>81</v>
      </c>
      <c r="AY144" s="15" t="s">
        <v>112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5" t="s">
        <v>79</v>
      </c>
      <c r="BK144" s="197">
        <f>ROUND(I144*H144,2)</f>
        <v>0</v>
      </c>
      <c r="BL144" s="15" t="s">
        <v>120</v>
      </c>
      <c r="BM144" s="196" t="s">
        <v>159</v>
      </c>
    </row>
    <row r="145" spans="2:65" s="1" customFormat="1" ht="29.25">
      <c r="B145" s="32"/>
      <c r="C145" s="33"/>
      <c r="D145" s="198" t="s">
        <v>122</v>
      </c>
      <c r="E145" s="33"/>
      <c r="F145" s="199" t="s">
        <v>160</v>
      </c>
      <c r="G145" s="33"/>
      <c r="H145" s="33"/>
      <c r="I145" s="103"/>
      <c r="J145" s="33"/>
      <c r="K145" s="33"/>
      <c r="L145" s="36"/>
      <c r="M145" s="200"/>
      <c r="N145" s="64"/>
      <c r="O145" s="64"/>
      <c r="P145" s="64"/>
      <c r="Q145" s="64"/>
      <c r="R145" s="64"/>
      <c r="S145" s="64"/>
      <c r="T145" s="65"/>
      <c r="AT145" s="15" t="s">
        <v>122</v>
      </c>
      <c r="AU145" s="15" t="s">
        <v>81</v>
      </c>
    </row>
    <row r="146" spans="2:65" s="12" customFormat="1" ht="11.25">
      <c r="B146" s="201"/>
      <c r="C146" s="202"/>
      <c r="D146" s="198" t="s">
        <v>124</v>
      </c>
      <c r="E146" s="203" t="s">
        <v>1</v>
      </c>
      <c r="F146" s="204" t="s">
        <v>161</v>
      </c>
      <c r="G146" s="202"/>
      <c r="H146" s="205">
        <v>32.700000000000003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124</v>
      </c>
      <c r="AU146" s="211" t="s">
        <v>81</v>
      </c>
      <c r="AV146" s="12" t="s">
        <v>81</v>
      </c>
      <c r="AW146" s="12" t="s">
        <v>31</v>
      </c>
      <c r="AX146" s="12" t="s">
        <v>74</v>
      </c>
      <c r="AY146" s="211" t="s">
        <v>112</v>
      </c>
    </row>
    <row r="147" spans="2:65" s="13" customFormat="1" ht="11.25">
      <c r="B147" s="212"/>
      <c r="C147" s="213"/>
      <c r="D147" s="198" t="s">
        <v>124</v>
      </c>
      <c r="E147" s="214" t="s">
        <v>1</v>
      </c>
      <c r="F147" s="215" t="s">
        <v>126</v>
      </c>
      <c r="G147" s="213"/>
      <c r="H147" s="216">
        <v>32.700000000000003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124</v>
      </c>
      <c r="AU147" s="222" t="s">
        <v>81</v>
      </c>
      <c r="AV147" s="13" t="s">
        <v>120</v>
      </c>
      <c r="AW147" s="13" t="s">
        <v>31</v>
      </c>
      <c r="AX147" s="13" t="s">
        <v>79</v>
      </c>
      <c r="AY147" s="222" t="s">
        <v>112</v>
      </c>
    </row>
    <row r="148" spans="2:65" s="1" customFormat="1" ht="24" customHeight="1">
      <c r="B148" s="32"/>
      <c r="C148" s="185" t="s">
        <v>162</v>
      </c>
      <c r="D148" s="185" t="s">
        <v>115</v>
      </c>
      <c r="E148" s="186" t="s">
        <v>163</v>
      </c>
      <c r="F148" s="187" t="s">
        <v>164</v>
      </c>
      <c r="G148" s="188" t="s">
        <v>130</v>
      </c>
      <c r="H148" s="189">
        <v>32.700000000000003</v>
      </c>
      <c r="I148" s="190"/>
      <c r="J148" s="191">
        <f>ROUND(I148*H148,2)</f>
        <v>0</v>
      </c>
      <c r="K148" s="187" t="s">
        <v>119</v>
      </c>
      <c r="L148" s="36"/>
      <c r="M148" s="192" t="s">
        <v>1</v>
      </c>
      <c r="N148" s="193" t="s">
        <v>39</v>
      </c>
      <c r="O148" s="64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AR148" s="196" t="s">
        <v>120</v>
      </c>
      <c r="AT148" s="196" t="s">
        <v>115</v>
      </c>
      <c r="AU148" s="196" t="s">
        <v>81</v>
      </c>
      <c r="AY148" s="15" t="s">
        <v>112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5" t="s">
        <v>79</v>
      </c>
      <c r="BK148" s="197">
        <f>ROUND(I148*H148,2)</f>
        <v>0</v>
      </c>
      <c r="BL148" s="15" t="s">
        <v>120</v>
      </c>
      <c r="BM148" s="196" t="s">
        <v>165</v>
      </c>
    </row>
    <row r="149" spans="2:65" s="1" customFormat="1" ht="39">
      <c r="B149" s="32"/>
      <c r="C149" s="33"/>
      <c r="D149" s="198" t="s">
        <v>122</v>
      </c>
      <c r="E149" s="33"/>
      <c r="F149" s="199" t="s">
        <v>166</v>
      </c>
      <c r="G149" s="33"/>
      <c r="H149" s="33"/>
      <c r="I149" s="103"/>
      <c r="J149" s="33"/>
      <c r="K149" s="33"/>
      <c r="L149" s="36"/>
      <c r="M149" s="200"/>
      <c r="N149" s="64"/>
      <c r="O149" s="64"/>
      <c r="P149" s="64"/>
      <c r="Q149" s="64"/>
      <c r="R149" s="64"/>
      <c r="S149" s="64"/>
      <c r="T149" s="65"/>
      <c r="AT149" s="15" t="s">
        <v>122</v>
      </c>
      <c r="AU149" s="15" t="s">
        <v>81</v>
      </c>
    </row>
    <row r="150" spans="2:65" s="1" customFormat="1" ht="16.5" customHeight="1">
      <c r="B150" s="32"/>
      <c r="C150" s="185" t="s">
        <v>167</v>
      </c>
      <c r="D150" s="185" t="s">
        <v>115</v>
      </c>
      <c r="E150" s="186" t="s">
        <v>168</v>
      </c>
      <c r="F150" s="187" t="s">
        <v>169</v>
      </c>
      <c r="G150" s="188" t="s">
        <v>130</v>
      </c>
      <c r="H150" s="189">
        <v>32.700000000000003</v>
      </c>
      <c r="I150" s="190"/>
      <c r="J150" s="191">
        <f>ROUND(I150*H150,2)</f>
        <v>0</v>
      </c>
      <c r="K150" s="187" t="s">
        <v>119</v>
      </c>
      <c r="L150" s="36"/>
      <c r="M150" s="192" t="s">
        <v>1</v>
      </c>
      <c r="N150" s="193" t="s">
        <v>39</v>
      </c>
      <c r="O150" s="64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AR150" s="196" t="s">
        <v>120</v>
      </c>
      <c r="AT150" s="196" t="s">
        <v>115</v>
      </c>
      <c r="AU150" s="196" t="s">
        <v>81</v>
      </c>
      <c r="AY150" s="15" t="s">
        <v>112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5" t="s">
        <v>79</v>
      </c>
      <c r="BK150" s="197">
        <f>ROUND(I150*H150,2)</f>
        <v>0</v>
      </c>
      <c r="BL150" s="15" t="s">
        <v>120</v>
      </c>
      <c r="BM150" s="196" t="s">
        <v>170</v>
      </c>
    </row>
    <row r="151" spans="2:65" s="1" customFormat="1" ht="11.25">
      <c r="B151" s="32"/>
      <c r="C151" s="33"/>
      <c r="D151" s="198" t="s">
        <v>122</v>
      </c>
      <c r="E151" s="33"/>
      <c r="F151" s="199" t="s">
        <v>171</v>
      </c>
      <c r="G151" s="33"/>
      <c r="H151" s="33"/>
      <c r="I151" s="103"/>
      <c r="J151" s="33"/>
      <c r="K151" s="33"/>
      <c r="L151" s="36"/>
      <c r="M151" s="200"/>
      <c r="N151" s="64"/>
      <c r="O151" s="64"/>
      <c r="P151" s="64"/>
      <c r="Q151" s="64"/>
      <c r="R151" s="64"/>
      <c r="S151" s="64"/>
      <c r="T151" s="65"/>
      <c r="AT151" s="15" t="s">
        <v>122</v>
      </c>
      <c r="AU151" s="15" t="s">
        <v>81</v>
      </c>
    </row>
    <row r="152" spans="2:65" s="1" customFormat="1" ht="24" customHeight="1">
      <c r="B152" s="32"/>
      <c r="C152" s="185" t="s">
        <v>172</v>
      </c>
      <c r="D152" s="185" t="s">
        <v>115</v>
      </c>
      <c r="E152" s="186" t="s">
        <v>173</v>
      </c>
      <c r="F152" s="187" t="s">
        <v>174</v>
      </c>
      <c r="G152" s="188" t="s">
        <v>175</v>
      </c>
      <c r="H152" s="189">
        <v>58.86</v>
      </c>
      <c r="I152" s="190"/>
      <c r="J152" s="191">
        <f>ROUND(I152*H152,2)</f>
        <v>0</v>
      </c>
      <c r="K152" s="187" t="s">
        <v>119</v>
      </c>
      <c r="L152" s="36"/>
      <c r="M152" s="192" t="s">
        <v>1</v>
      </c>
      <c r="N152" s="193" t="s">
        <v>39</v>
      </c>
      <c r="O152" s="64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AR152" s="196" t="s">
        <v>120</v>
      </c>
      <c r="AT152" s="196" t="s">
        <v>115</v>
      </c>
      <c r="AU152" s="196" t="s">
        <v>81</v>
      </c>
      <c r="AY152" s="15" t="s">
        <v>112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5" t="s">
        <v>79</v>
      </c>
      <c r="BK152" s="197">
        <f>ROUND(I152*H152,2)</f>
        <v>0</v>
      </c>
      <c r="BL152" s="15" t="s">
        <v>120</v>
      </c>
      <c r="BM152" s="196" t="s">
        <v>176</v>
      </c>
    </row>
    <row r="153" spans="2:65" s="1" customFormat="1" ht="29.25">
      <c r="B153" s="32"/>
      <c r="C153" s="33"/>
      <c r="D153" s="198" t="s">
        <v>122</v>
      </c>
      <c r="E153" s="33"/>
      <c r="F153" s="199" t="s">
        <v>177</v>
      </c>
      <c r="G153" s="33"/>
      <c r="H153" s="33"/>
      <c r="I153" s="103"/>
      <c r="J153" s="33"/>
      <c r="K153" s="33"/>
      <c r="L153" s="36"/>
      <c r="M153" s="200"/>
      <c r="N153" s="64"/>
      <c r="O153" s="64"/>
      <c r="P153" s="64"/>
      <c r="Q153" s="64"/>
      <c r="R153" s="64"/>
      <c r="S153" s="64"/>
      <c r="T153" s="65"/>
      <c r="AT153" s="15" t="s">
        <v>122</v>
      </c>
      <c r="AU153" s="15" t="s">
        <v>81</v>
      </c>
    </row>
    <row r="154" spans="2:65" s="12" customFormat="1" ht="11.25">
      <c r="B154" s="201"/>
      <c r="C154" s="202"/>
      <c r="D154" s="198" t="s">
        <v>124</v>
      </c>
      <c r="E154" s="203" t="s">
        <v>1</v>
      </c>
      <c r="F154" s="204" t="s">
        <v>178</v>
      </c>
      <c r="G154" s="202"/>
      <c r="H154" s="205">
        <v>58.86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124</v>
      </c>
      <c r="AU154" s="211" t="s">
        <v>81</v>
      </c>
      <c r="AV154" s="12" t="s">
        <v>81</v>
      </c>
      <c r="AW154" s="12" t="s">
        <v>31</v>
      </c>
      <c r="AX154" s="12" t="s">
        <v>74</v>
      </c>
      <c r="AY154" s="211" t="s">
        <v>112</v>
      </c>
    </row>
    <row r="155" spans="2:65" s="13" customFormat="1" ht="11.25">
      <c r="B155" s="212"/>
      <c r="C155" s="213"/>
      <c r="D155" s="198" t="s">
        <v>124</v>
      </c>
      <c r="E155" s="214" t="s">
        <v>1</v>
      </c>
      <c r="F155" s="215" t="s">
        <v>126</v>
      </c>
      <c r="G155" s="213"/>
      <c r="H155" s="216">
        <v>58.86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124</v>
      </c>
      <c r="AU155" s="222" t="s">
        <v>81</v>
      </c>
      <c r="AV155" s="13" t="s">
        <v>120</v>
      </c>
      <c r="AW155" s="13" t="s">
        <v>31</v>
      </c>
      <c r="AX155" s="13" t="s">
        <v>79</v>
      </c>
      <c r="AY155" s="222" t="s">
        <v>112</v>
      </c>
    </row>
    <row r="156" spans="2:65" s="1" customFormat="1" ht="24" customHeight="1">
      <c r="B156" s="32"/>
      <c r="C156" s="185" t="s">
        <v>7</v>
      </c>
      <c r="D156" s="185" t="s">
        <v>115</v>
      </c>
      <c r="E156" s="186" t="s">
        <v>179</v>
      </c>
      <c r="F156" s="187" t="s">
        <v>180</v>
      </c>
      <c r="G156" s="188" t="s">
        <v>118</v>
      </c>
      <c r="H156" s="189">
        <v>120</v>
      </c>
      <c r="I156" s="190"/>
      <c r="J156" s="191">
        <f>ROUND(I156*H156,2)</f>
        <v>0</v>
      </c>
      <c r="K156" s="187" t="s">
        <v>119</v>
      </c>
      <c r="L156" s="36"/>
      <c r="M156" s="192" t="s">
        <v>1</v>
      </c>
      <c r="N156" s="193" t="s">
        <v>39</v>
      </c>
      <c r="O156" s="64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AR156" s="196" t="s">
        <v>120</v>
      </c>
      <c r="AT156" s="196" t="s">
        <v>115</v>
      </c>
      <c r="AU156" s="196" t="s">
        <v>81</v>
      </c>
      <c r="AY156" s="15" t="s">
        <v>112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5" t="s">
        <v>79</v>
      </c>
      <c r="BK156" s="197">
        <f>ROUND(I156*H156,2)</f>
        <v>0</v>
      </c>
      <c r="BL156" s="15" t="s">
        <v>120</v>
      </c>
      <c r="BM156" s="196" t="s">
        <v>181</v>
      </c>
    </row>
    <row r="157" spans="2:65" s="1" customFormat="1" ht="19.5">
      <c r="B157" s="32"/>
      <c r="C157" s="33"/>
      <c r="D157" s="198" t="s">
        <v>122</v>
      </c>
      <c r="E157" s="33"/>
      <c r="F157" s="199" t="s">
        <v>182</v>
      </c>
      <c r="G157" s="33"/>
      <c r="H157" s="33"/>
      <c r="I157" s="103"/>
      <c r="J157" s="33"/>
      <c r="K157" s="33"/>
      <c r="L157" s="36"/>
      <c r="M157" s="200"/>
      <c r="N157" s="64"/>
      <c r="O157" s="64"/>
      <c r="P157" s="64"/>
      <c r="Q157" s="64"/>
      <c r="R157" s="64"/>
      <c r="S157" s="64"/>
      <c r="T157" s="65"/>
      <c r="AT157" s="15" t="s">
        <v>122</v>
      </c>
      <c r="AU157" s="15" t="s">
        <v>81</v>
      </c>
    </row>
    <row r="158" spans="2:65" s="12" customFormat="1" ht="11.25">
      <c r="B158" s="201"/>
      <c r="C158" s="202"/>
      <c r="D158" s="198" t="s">
        <v>124</v>
      </c>
      <c r="E158" s="203" t="s">
        <v>1</v>
      </c>
      <c r="F158" s="204" t="s">
        <v>183</v>
      </c>
      <c r="G158" s="202"/>
      <c r="H158" s="205">
        <v>120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124</v>
      </c>
      <c r="AU158" s="211" t="s">
        <v>81</v>
      </c>
      <c r="AV158" s="12" t="s">
        <v>81</v>
      </c>
      <c r="AW158" s="12" t="s">
        <v>31</v>
      </c>
      <c r="AX158" s="12" t="s">
        <v>74</v>
      </c>
      <c r="AY158" s="211" t="s">
        <v>112</v>
      </c>
    </row>
    <row r="159" spans="2:65" s="13" customFormat="1" ht="11.25">
      <c r="B159" s="212"/>
      <c r="C159" s="213"/>
      <c r="D159" s="198" t="s">
        <v>124</v>
      </c>
      <c r="E159" s="214" t="s">
        <v>1</v>
      </c>
      <c r="F159" s="215" t="s">
        <v>126</v>
      </c>
      <c r="G159" s="213"/>
      <c r="H159" s="216">
        <v>120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124</v>
      </c>
      <c r="AU159" s="222" t="s">
        <v>81</v>
      </c>
      <c r="AV159" s="13" t="s">
        <v>120</v>
      </c>
      <c r="AW159" s="13" t="s">
        <v>31</v>
      </c>
      <c r="AX159" s="13" t="s">
        <v>79</v>
      </c>
      <c r="AY159" s="222" t="s">
        <v>112</v>
      </c>
    </row>
    <row r="160" spans="2:65" s="1" customFormat="1" ht="16.5" customHeight="1">
      <c r="B160" s="32"/>
      <c r="C160" s="223" t="s">
        <v>184</v>
      </c>
      <c r="D160" s="223" t="s">
        <v>185</v>
      </c>
      <c r="E160" s="224" t="s">
        <v>186</v>
      </c>
      <c r="F160" s="225" t="s">
        <v>187</v>
      </c>
      <c r="G160" s="226" t="s">
        <v>188</v>
      </c>
      <c r="H160" s="227">
        <v>1.8</v>
      </c>
      <c r="I160" s="228"/>
      <c r="J160" s="229">
        <f>ROUND(I160*H160,2)</f>
        <v>0</v>
      </c>
      <c r="K160" s="225" t="s">
        <v>119</v>
      </c>
      <c r="L160" s="230"/>
      <c r="M160" s="231" t="s">
        <v>1</v>
      </c>
      <c r="N160" s="232" t="s">
        <v>39</v>
      </c>
      <c r="O160" s="64"/>
      <c r="P160" s="194">
        <f>O160*H160</f>
        <v>0</v>
      </c>
      <c r="Q160" s="194">
        <v>1E-3</v>
      </c>
      <c r="R160" s="194">
        <f>Q160*H160</f>
        <v>1.8000000000000002E-3</v>
      </c>
      <c r="S160" s="194">
        <v>0</v>
      </c>
      <c r="T160" s="195">
        <f>S160*H160</f>
        <v>0</v>
      </c>
      <c r="AR160" s="196" t="s">
        <v>151</v>
      </c>
      <c r="AT160" s="196" t="s">
        <v>185</v>
      </c>
      <c r="AU160" s="196" t="s">
        <v>81</v>
      </c>
      <c r="AY160" s="15" t="s">
        <v>112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5" t="s">
        <v>79</v>
      </c>
      <c r="BK160" s="197">
        <f>ROUND(I160*H160,2)</f>
        <v>0</v>
      </c>
      <c r="BL160" s="15" t="s">
        <v>120</v>
      </c>
      <c r="BM160" s="196" t="s">
        <v>189</v>
      </c>
    </row>
    <row r="161" spans="2:65" s="1" customFormat="1" ht="11.25">
      <c r="B161" s="32"/>
      <c r="C161" s="33"/>
      <c r="D161" s="198" t="s">
        <v>122</v>
      </c>
      <c r="E161" s="33"/>
      <c r="F161" s="199" t="s">
        <v>187</v>
      </c>
      <c r="G161" s="33"/>
      <c r="H161" s="33"/>
      <c r="I161" s="103"/>
      <c r="J161" s="33"/>
      <c r="K161" s="33"/>
      <c r="L161" s="36"/>
      <c r="M161" s="200"/>
      <c r="N161" s="64"/>
      <c r="O161" s="64"/>
      <c r="P161" s="64"/>
      <c r="Q161" s="64"/>
      <c r="R161" s="64"/>
      <c r="S161" s="64"/>
      <c r="T161" s="65"/>
      <c r="AT161" s="15" t="s">
        <v>122</v>
      </c>
      <c r="AU161" s="15" t="s">
        <v>81</v>
      </c>
    </row>
    <row r="162" spans="2:65" s="12" customFormat="1" ht="11.25">
      <c r="B162" s="201"/>
      <c r="C162" s="202"/>
      <c r="D162" s="198" t="s">
        <v>124</v>
      </c>
      <c r="E162" s="202"/>
      <c r="F162" s="204" t="s">
        <v>190</v>
      </c>
      <c r="G162" s="202"/>
      <c r="H162" s="205">
        <v>1.8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124</v>
      </c>
      <c r="AU162" s="211" t="s">
        <v>81</v>
      </c>
      <c r="AV162" s="12" t="s">
        <v>81</v>
      </c>
      <c r="AW162" s="12" t="s">
        <v>4</v>
      </c>
      <c r="AX162" s="12" t="s">
        <v>79</v>
      </c>
      <c r="AY162" s="211" t="s">
        <v>112</v>
      </c>
    </row>
    <row r="163" spans="2:65" s="1" customFormat="1" ht="24" customHeight="1">
      <c r="B163" s="32"/>
      <c r="C163" s="185" t="s">
        <v>191</v>
      </c>
      <c r="D163" s="185" t="s">
        <v>115</v>
      </c>
      <c r="E163" s="186" t="s">
        <v>192</v>
      </c>
      <c r="F163" s="187" t="s">
        <v>193</v>
      </c>
      <c r="G163" s="188" t="s">
        <v>118</v>
      </c>
      <c r="H163" s="189">
        <v>18</v>
      </c>
      <c r="I163" s="190"/>
      <c r="J163" s="191">
        <f>ROUND(I163*H163,2)</f>
        <v>0</v>
      </c>
      <c r="K163" s="187" t="s">
        <v>119</v>
      </c>
      <c r="L163" s="36"/>
      <c r="M163" s="192" t="s">
        <v>1</v>
      </c>
      <c r="N163" s="193" t="s">
        <v>39</v>
      </c>
      <c r="O163" s="64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AR163" s="196" t="s">
        <v>120</v>
      </c>
      <c r="AT163" s="196" t="s">
        <v>115</v>
      </c>
      <c r="AU163" s="196" t="s">
        <v>81</v>
      </c>
      <c r="AY163" s="15" t="s">
        <v>112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5" t="s">
        <v>79</v>
      </c>
      <c r="BK163" s="197">
        <f>ROUND(I163*H163,2)</f>
        <v>0</v>
      </c>
      <c r="BL163" s="15" t="s">
        <v>120</v>
      </c>
      <c r="BM163" s="196" t="s">
        <v>194</v>
      </c>
    </row>
    <row r="164" spans="2:65" s="1" customFormat="1" ht="19.5">
      <c r="B164" s="32"/>
      <c r="C164" s="33"/>
      <c r="D164" s="198" t="s">
        <v>122</v>
      </c>
      <c r="E164" s="33"/>
      <c r="F164" s="199" t="s">
        <v>195</v>
      </c>
      <c r="G164" s="33"/>
      <c r="H164" s="33"/>
      <c r="I164" s="103"/>
      <c r="J164" s="33"/>
      <c r="K164" s="33"/>
      <c r="L164" s="36"/>
      <c r="M164" s="200"/>
      <c r="N164" s="64"/>
      <c r="O164" s="64"/>
      <c r="P164" s="64"/>
      <c r="Q164" s="64"/>
      <c r="R164" s="64"/>
      <c r="S164" s="64"/>
      <c r="T164" s="65"/>
      <c r="AT164" s="15" t="s">
        <v>122</v>
      </c>
      <c r="AU164" s="15" t="s">
        <v>81</v>
      </c>
    </row>
    <row r="165" spans="2:65" s="12" customFormat="1" ht="11.25">
      <c r="B165" s="201"/>
      <c r="C165" s="202"/>
      <c r="D165" s="198" t="s">
        <v>124</v>
      </c>
      <c r="E165" s="203" t="s">
        <v>1</v>
      </c>
      <c r="F165" s="204" t="s">
        <v>196</v>
      </c>
      <c r="G165" s="202"/>
      <c r="H165" s="205">
        <v>18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124</v>
      </c>
      <c r="AU165" s="211" t="s">
        <v>81</v>
      </c>
      <c r="AV165" s="12" t="s">
        <v>81</v>
      </c>
      <c r="AW165" s="12" t="s">
        <v>31</v>
      </c>
      <c r="AX165" s="12" t="s">
        <v>74</v>
      </c>
      <c r="AY165" s="211" t="s">
        <v>112</v>
      </c>
    </row>
    <row r="166" spans="2:65" s="13" customFormat="1" ht="11.25">
      <c r="B166" s="212"/>
      <c r="C166" s="213"/>
      <c r="D166" s="198" t="s">
        <v>124</v>
      </c>
      <c r="E166" s="214" t="s">
        <v>1</v>
      </c>
      <c r="F166" s="215" t="s">
        <v>126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124</v>
      </c>
      <c r="AU166" s="222" t="s">
        <v>81</v>
      </c>
      <c r="AV166" s="13" t="s">
        <v>120</v>
      </c>
      <c r="AW166" s="13" t="s">
        <v>31</v>
      </c>
      <c r="AX166" s="13" t="s">
        <v>79</v>
      </c>
      <c r="AY166" s="222" t="s">
        <v>112</v>
      </c>
    </row>
    <row r="167" spans="2:65" s="11" customFormat="1" ht="22.9" customHeight="1">
      <c r="B167" s="169"/>
      <c r="C167" s="170"/>
      <c r="D167" s="171" t="s">
        <v>73</v>
      </c>
      <c r="E167" s="183" t="s">
        <v>81</v>
      </c>
      <c r="F167" s="183" t="s">
        <v>197</v>
      </c>
      <c r="G167" s="170"/>
      <c r="H167" s="170"/>
      <c r="I167" s="173"/>
      <c r="J167" s="184">
        <f>BK167</f>
        <v>0</v>
      </c>
      <c r="K167" s="170"/>
      <c r="L167" s="175"/>
      <c r="M167" s="176"/>
      <c r="N167" s="177"/>
      <c r="O167" s="177"/>
      <c r="P167" s="178">
        <f>SUM(P168:P180)</f>
        <v>0</v>
      </c>
      <c r="Q167" s="177"/>
      <c r="R167" s="178">
        <f>SUM(R168:R180)</f>
        <v>67.874200000000002</v>
      </c>
      <c r="S167" s="177"/>
      <c r="T167" s="179">
        <f>SUM(T168:T180)</f>
        <v>0</v>
      </c>
      <c r="AR167" s="180" t="s">
        <v>79</v>
      </c>
      <c r="AT167" s="181" t="s">
        <v>73</v>
      </c>
      <c r="AU167" s="181" t="s">
        <v>79</v>
      </c>
      <c r="AY167" s="180" t="s">
        <v>112</v>
      </c>
      <c r="BK167" s="182">
        <f>SUM(BK168:BK180)</f>
        <v>0</v>
      </c>
    </row>
    <row r="168" spans="2:65" s="1" customFormat="1" ht="24" customHeight="1">
      <c r="B168" s="32"/>
      <c r="C168" s="185" t="s">
        <v>8</v>
      </c>
      <c r="D168" s="185" t="s">
        <v>115</v>
      </c>
      <c r="E168" s="186" t="s">
        <v>198</v>
      </c>
      <c r="F168" s="187" t="s">
        <v>199</v>
      </c>
      <c r="G168" s="188" t="s">
        <v>200</v>
      </c>
      <c r="H168" s="189">
        <v>60</v>
      </c>
      <c r="I168" s="190"/>
      <c r="J168" s="191">
        <f>ROUND(I168*H168,2)</f>
        <v>0</v>
      </c>
      <c r="K168" s="187" t="s">
        <v>119</v>
      </c>
      <c r="L168" s="36"/>
      <c r="M168" s="192" t="s">
        <v>1</v>
      </c>
      <c r="N168" s="193" t="s">
        <v>39</v>
      </c>
      <c r="O168" s="64"/>
      <c r="P168" s="194">
        <f>O168*H168</f>
        <v>0</v>
      </c>
      <c r="Q168" s="194">
        <v>0.22656999999999999</v>
      </c>
      <c r="R168" s="194">
        <f>Q168*H168</f>
        <v>13.594199999999999</v>
      </c>
      <c r="S168" s="194">
        <v>0</v>
      </c>
      <c r="T168" s="195">
        <f>S168*H168</f>
        <v>0</v>
      </c>
      <c r="AR168" s="196" t="s">
        <v>120</v>
      </c>
      <c r="AT168" s="196" t="s">
        <v>115</v>
      </c>
      <c r="AU168" s="196" t="s">
        <v>81</v>
      </c>
      <c r="AY168" s="15" t="s">
        <v>112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5" t="s">
        <v>79</v>
      </c>
      <c r="BK168" s="197">
        <f>ROUND(I168*H168,2)</f>
        <v>0</v>
      </c>
      <c r="BL168" s="15" t="s">
        <v>120</v>
      </c>
      <c r="BM168" s="196" t="s">
        <v>201</v>
      </c>
    </row>
    <row r="169" spans="2:65" s="1" customFormat="1" ht="39">
      <c r="B169" s="32"/>
      <c r="C169" s="33"/>
      <c r="D169" s="198" t="s">
        <v>122</v>
      </c>
      <c r="E169" s="33"/>
      <c r="F169" s="199" t="s">
        <v>202</v>
      </c>
      <c r="G169" s="33"/>
      <c r="H169" s="33"/>
      <c r="I169" s="103"/>
      <c r="J169" s="33"/>
      <c r="K169" s="33"/>
      <c r="L169" s="36"/>
      <c r="M169" s="200"/>
      <c r="N169" s="64"/>
      <c r="O169" s="64"/>
      <c r="P169" s="64"/>
      <c r="Q169" s="64"/>
      <c r="R169" s="64"/>
      <c r="S169" s="64"/>
      <c r="T169" s="65"/>
      <c r="AT169" s="15" t="s">
        <v>122</v>
      </c>
      <c r="AU169" s="15" t="s">
        <v>81</v>
      </c>
    </row>
    <row r="170" spans="2:65" s="12" customFormat="1" ht="11.25">
      <c r="B170" s="201"/>
      <c r="C170" s="202"/>
      <c r="D170" s="198" t="s">
        <v>124</v>
      </c>
      <c r="E170" s="203" t="s">
        <v>1</v>
      </c>
      <c r="F170" s="204" t="s">
        <v>203</v>
      </c>
      <c r="G170" s="202"/>
      <c r="H170" s="205">
        <v>60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124</v>
      </c>
      <c r="AU170" s="211" t="s">
        <v>81</v>
      </c>
      <c r="AV170" s="12" t="s">
        <v>81</v>
      </c>
      <c r="AW170" s="12" t="s">
        <v>31</v>
      </c>
      <c r="AX170" s="12" t="s">
        <v>74</v>
      </c>
      <c r="AY170" s="211" t="s">
        <v>112</v>
      </c>
    </row>
    <row r="171" spans="2:65" s="13" customFormat="1" ht="11.25">
      <c r="B171" s="212"/>
      <c r="C171" s="213"/>
      <c r="D171" s="198" t="s">
        <v>124</v>
      </c>
      <c r="E171" s="214" t="s">
        <v>1</v>
      </c>
      <c r="F171" s="215" t="s">
        <v>126</v>
      </c>
      <c r="G171" s="213"/>
      <c r="H171" s="216">
        <v>60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124</v>
      </c>
      <c r="AU171" s="222" t="s">
        <v>81</v>
      </c>
      <c r="AV171" s="13" t="s">
        <v>120</v>
      </c>
      <c r="AW171" s="13" t="s">
        <v>31</v>
      </c>
      <c r="AX171" s="13" t="s">
        <v>79</v>
      </c>
      <c r="AY171" s="222" t="s">
        <v>112</v>
      </c>
    </row>
    <row r="172" spans="2:65" s="1" customFormat="1" ht="16.5" customHeight="1">
      <c r="B172" s="32"/>
      <c r="C172" s="223" t="s">
        <v>204</v>
      </c>
      <c r="D172" s="223" t="s">
        <v>185</v>
      </c>
      <c r="E172" s="224" t="s">
        <v>205</v>
      </c>
      <c r="F172" s="225" t="s">
        <v>206</v>
      </c>
      <c r="G172" s="226" t="s">
        <v>175</v>
      </c>
      <c r="H172" s="227">
        <v>32.68</v>
      </c>
      <c r="I172" s="228"/>
      <c r="J172" s="229">
        <f>ROUND(I172*H172,2)</f>
        <v>0</v>
      </c>
      <c r="K172" s="225" t="s">
        <v>119</v>
      </c>
      <c r="L172" s="230"/>
      <c r="M172" s="231" t="s">
        <v>1</v>
      </c>
      <c r="N172" s="232" t="s">
        <v>39</v>
      </c>
      <c r="O172" s="64"/>
      <c r="P172" s="194">
        <f>O172*H172</f>
        <v>0</v>
      </c>
      <c r="Q172" s="194">
        <v>1</v>
      </c>
      <c r="R172" s="194">
        <f>Q172*H172</f>
        <v>32.68</v>
      </c>
      <c r="S172" s="194">
        <v>0</v>
      </c>
      <c r="T172" s="195">
        <f>S172*H172</f>
        <v>0</v>
      </c>
      <c r="AR172" s="196" t="s">
        <v>151</v>
      </c>
      <c r="AT172" s="196" t="s">
        <v>185</v>
      </c>
      <c r="AU172" s="196" t="s">
        <v>81</v>
      </c>
      <c r="AY172" s="15" t="s">
        <v>112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5" t="s">
        <v>79</v>
      </c>
      <c r="BK172" s="197">
        <f>ROUND(I172*H172,2)</f>
        <v>0</v>
      </c>
      <c r="BL172" s="15" t="s">
        <v>120</v>
      </c>
      <c r="BM172" s="196" t="s">
        <v>207</v>
      </c>
    </row>
    <row r="173" spans="2:65" s="1" customFormat="1" ht="11.25">
      <c r="B173" s="32"/>
      <c r="C173" s="33"/>
      <c r="D173" s="198" t="s">
        <v>122</v>
      </c>
      <c r="E173" s="33"/>
      <c r="F173" s="199" t="s">
        <v>206</v>
      </c>
      <c r="G173" s="33"/>
      <c r="H173" s="33"/>
      <c r="I173" s="103"/>
      <c r="J173" s="33"/>
      <c r="K173" s="33"/>
      <c r="L173" s="36"/>
      <c r="M173" s="200"/>
      <c r="N173" s="64"/>
      <c r="O173" s="64"/>
      <c r="P173" s="64"/>
      <c r="Q173" s="64"/>
      <c r="R173" s="64"/>
      <c r="S173" s="64"/>
      <c r="T173" s="65"/>
      <c r="AT173" s="15" t="s">
        <v>122</v>
      </c>
      <c r="AU173" s="15" t="s">
        <v>81</v>
      </c>
    </row>
    <row r="174" spans="2:65" s="12" customFormat="1" ht="11.25">
      <c r="B174" s="201"/>
      <c r="C174" s="202"/>
      <c r="D174" s="198" t="s">
        <v>124</v>
      </c>
      <c r="E174" s="203" t="s">
        <v>1</v>
      </c>
      <c r="F174" s="204" t="s">
        <v>208</v>
      </c>
      <c r="G174" s="202"/>
      <c r="H174" s="205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124</v>
      </c>
      <c r="AU174" s="211" t="s">
        <v>81</v>
      </c>
      <c r="AV174" s="12" t="s">
        <v>81</v>
      </c>
      <c r="AW174" s="12" t="s">
        <v>31</v>
      </c>
      <c r="AX174" s="12" t="s">
        <v>74</v>
      </c>
      <c r="AY174" s="211" t="s">
        <v>112</v>
      </c>
    </row>
    <row r="175" spans="2:65" s="12" customFormat="1" ht="11.25">
      <c r="B175" s="201"/>
      <c r="C175" s="202"/>
      <c r="D175" s="198" t="s">
        <v>124</v>
      </c>
      <c r="E175" s="203" t="s">
        <v>1</v>
      </c>
      <c r="F175" s="204" t="s">
        <v>209</v>
      </c>
      <c r="G175" s="202"/>
      <c r="H175" s="205">
        <v>31.68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124</v>
      </c>
      <c r="AU175" s="211" t="s">
        <v>81</v>
      </c>
      <c r="AV175" s="12" t="s">
        <v>81</v>
      </c>
      <c r="AW175" s="12" t="s">
        <v>31</v>
      </c>
      <c r="AX175" s="12" t="s">
        <v>74</v>
      </c>
      <c r="AY175" s="211" t="s">
        <v>112</v>
      </c>
    </row>
    <row r="176" spans="2:65" s="13" customFormat="1" ht="11.25">
      <c r="B176" s="212"/>
      <c r="C176" s="213"/>
      <c r="D176" s="198" t="s">
        <v>124</v>
      </c>
      <c r="E176" s="214" t="s">
        <v>1</v>
      </c>
      <c r="F176" s="215" t="s">
        <v>126</v>
      </c>
      <c r="G176" s="213"/>
      <c r="H176" s="216">
        <v>32.68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124</v>
      </c>
      <c r="AU176" s="222" t="s">
        <v>81</v>
      </c>
      <c r="AV176" s="13" t="s">
        <v>120</v>
      </c>
      <c r="AW176" s="13" t="s">
        <v>31</v>
      </c>
      <c r="AX176" s="13" t="s">
        <v>79</v>
      </c>
      <c r="AY176" s="222" t="s">
        <v>112</v>
      </c>
    </row>
    <row r="177" spans="2:65" s="1" customFormat="1" ht="16.5" customHeight="1">
      <c r="B177" s="32"/>
      <c r="C177" s="223" t="s">
        <v>210</v>
      </c>
      <c r="D177" s="223" t="s">
        <v>185</v>
      </c>
      <c r="E177" s="224" t="s">
        <v>211</v>
      </c>
      <c r="F177" s="225" t="s">
        <v>212</v>
      </c>
      <c r="G177" s="226" t="s">
        <v>175</v>
      </c>
      <c r="H177" s="227">
        <v>21.6</v>
      </c>
      <c r="I177" s="228"/>
      <c r="J177" s="229">
        <f>ROUND(I177*H177,2)</f>
        <v>0</v>
      </c>
      <c r="K177" s="225" t="s">
        <v>119</v>
      </c>
      <c r="L177" s="230"/>
      <c r="M177" s="231" t="s">
        <v>1</v>
      </c>
      <c r="N177" s="232" t="s">
        <v>39</v>
      </c>
      <c r="O177" s="64"/>
      <c r="P177" s="194">
        <f>O177*H177</f>
        <v>0</v>
      </c>
      <c r="Q177" s="194">
        <v>1</v>
      </c>
      <c r="R177" s="194">
        <f>Q177*H177</f>
        <v>21.6</v>
      </c>
      <c r="S177" s="194">
        <v>0</v>
      </c>
      <c r="T177" s="195">
        <f>S177*H177</f>
        <v>0</v>
      </c>
      <c r="AR177" s="196" t="s">
        <v>151</v>
      </c>
      <c r="AT177" s="196" t="s">
        <v>185</v>
      </c>
      <c r="AU177" s="196" t="s">
        <v>81</v>
      </c>
      <c r="AY177" s="15" t="s">
        <v>112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5" t="s">
        <v>79</v>
      </c>
      <c r="BK177" s="197">
        <f>ROUND(I177*H177,2)</f>
        <v>0</v>
      </c>
      <c r="BL177" s="15" t="s">
        <v>120</v>
      </c>
      <c r="BM177" s="196" t="s">
        <v>213</v>
      </c>
    </row>
    <row r="178" spans="2:65" s="1" customFormat="1" ht="11.25">
      <c r="B178" s="32"/>
      <c r="C178" s="33"/>
      <c r="D178" s="198" t="s">
        <v>122</v>
      </c>
      <c r="E178" s="33"/>
      <c r="F178" s="199" t="s">
        <v>212</v>
      </c>
      <c r="G178" s="33"/>
      <c r="H178" s="33"/>
      <c r="I178" s="103"/>
      <c r="J178" s="33"/>
      <c r="K178" s="33"/>
      <c r="L178" s="36"/>
      <c r="M178" s="200"/>
      <c r="N178" s="64"/>
      <c r="O178" s="64"/>
      <c r="P178" s="64"/>
      <c r="Q178" s="64"/>
      <c r="R178" s="64"/>
      <c r="S178" s="64"/>
      <c r="T178" s="65"/>
      <c r="AT178" s="15" t="s">
        <v>122</v>
      </c>
      <c r="AU178" s="15" t="s">
        <v>81</v>
      </c>
    </row>
    <row r="179" spans="2:65" s="12" customFormat="1" ht="11.25">
      <c r="B179" s="201"/>
      <c r="C179" s="202"/>
      <c r="D179" s="198" t="s">
        <v>124</v>
      </c>
      <c r="E179" s="203" t="s">
        <v>1</v>
      </c>
      <c r="F179" s="204" t="s">
        <v>214</v>
      </c>
      <c r="G179" s="202"/>
      <c r="H179" s="205">
        <v>21.6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124</v>
      </c>
      <c r="AU179" s="211" t="s">
        <v>81</v>
      </c>
      <c r="AV179" s="12" t="s">
        <v>81</v>
      </c>
      <c r="AW179" s="12" t="s">
        <v>31</v>
      </c>
      <c r="AX179" s="12" t="s">
        <v>74</v>
      </c>
      <c r="AY179" s="211" t="s">
        <v>112</v>
      </c>
    </row>
    <row r="180" spans="2:65" s="13" customFormat="1" ht="11.25">
      <c r="B180" s="212"/>
      <c r="C180" s="213"/>
      <c r="D180" s="198" t="s">
        <v>124</v>
      </c>
      <c r="E180" s="214" t="s">
        <v>1</v>
      </c>
      <c r="F180" s="215" t="s">
        <v>126</v>
      </c>
      <c r="G180" s="213"/>
      <c r="H180" s="216">
        <v>21.6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124</v>
      </c>
      <c r="AU180" s="222" t="s">
        <v>81</v>
      </c>
      <c r="AV180" s="13" t="s">
        <v>120</v>
      </c>
      <c r="AW180" s="13" t="s">
        <v>31</v>
      </c>
      <c r="AX180" s="13" t="s">
        <v>79</v>
      </c>
      <c r="AY180" s="222" t="s">
        <v>112</v>
      </c>
    </row>
    <row r="181" spans="2:65" s="11" customFormat="1" ht="22.9" customHeight="1">
      <c r="B181" s="169"/>
      <c r="C181" s="170"/>
      <c r="D181" s="171" t="s">
        <v>73</v>
      </c>
      <c r="E181" s="183" t="s">
        <v>215</v>
      </c>
      <c r="F181" s="183" t="s">
        <v>216</v>
      </c>
      <c r="G181" s="170"/>
      <c r="H181" s="170"/>
      <c r="I181" s="173"/>
      <c r="J181" s="184">
        <f>BK181</f>
        <v>0</v>
      </c>
      <c r="K181" s="170"/>
      <c r="L181" s="175"/>
      <c r="M181" s="176"/>
      <c r="N181" s="177"/>
      <c r="O181" s="177"/>
      <c r="P181" s="178">
        <f>SUM(P182:P185)</f>
        <v>0</v>
      </c>
      <c r="Q181" s="177"/>
      <c r="R181" s="178">
        <f>SUM(R182:R185)</f>
        <v>70.63497000000001</v>
      </c>
      <c r="S181" s="177"/>
      <c r="T181" s="179">
        <f>SUM(T182:T185)</f>
        <v>0</v>
      </c>
      <c r="AR181" s="180" t="s">
        <v>79</v>
      </c>
      <c r="AT181" s="181" t="s">
        <v>73</v>
      </c>
      <c r="AU181" s="181" t="s">
        <v>79</v>
      </c>
      <c r="AY181" s="180" t="s">
        <v>112</v>
      </c>
      <c r="BK181" s="182">
        <f>SUM(BK182:BK185)</f>
        <v>0</v>
      </c>
    </row>
    <row r="182" spans="2:65" s="1" customFormat="1" ht="24" customHeight="1">
      <c r="B182" s="32"/>
      <c r="C182" s="185" t="s">
        <v>120</v>
      </c>
      <c r="D182" s="185" t="s">
        <v>115</v>
      </c>
      <c r="E182" s="186" t="s">
        <v>217</v>
      </c>
      <c r="F182" s="187" t="s">
        <v>218</v>
      </c>
      <c r="G182" s="188" t="s">
        <v>118</v>
      </c>
      <c r="H182" s="189">
        <v>513</v>
      </c>
      <c r="I182" s="190"/>
      <c r="J182" s="191">
        <f>ROUND(I182*H182,2)</f>
        <v>0</v>
      </c>
      <c r="K182" s="187" t="s">
        <v>119</v>
      </c>
      <c r="L182" s="36"/>
      <c r="M182" s="192" t="s">
        <v>1</v>
      </c>
      <c r="N182" s="193" t="s">
        <v>39</v>
      </c>
      <c r="O182" s="64"/>
      <c r="P182" s="194">
        <f>O182*H182</f>
        <v>0</v>
      </c>
      <c r="Q182" s="194">
        <v>0.13769000000000001</v>
      </c>
      <c r="R182" s="194">
        <f>Q182*H182</f>
        <v>70.63497000000001</v>
      </c>
      <c r="S182" s="194">
        <v>0</v>
      </c>
      <c r="T182" s="195">
        <f>S182*H182</f>
        <v>0</v>
      </c>
      <c r="AR182" s="196" t="s">
        <v>120</v>
      </c>
      <c r="AT182" s="196" t="s">
        <v>115</v>
      </c>
      <c r="AU182" s="196" t="s">
        <v>81</v>
      </c>
      <c r="AY182" s="15" t="s">
        <v>112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5" t="s">
        <v>79</v>
      </c>
      <c r="BK182" s="197">
        <f>ROUND(I182*H182,2)</f>
        <v>0</v>
      </c>
      <c r="BL182" s="15" t="s">
        <v>120</v>
      </c>
      <c r="BM182" s="196" t="s">
        <v>219</v>
      </c>
    </row>
    <row r="183" spans="2:65" s="1" customFormat="1" ht="39">
      <c r="B183" s="32"/>
      <c r="C183" s="33"/>
      <c r="D183" s="198" t="s">
        <v>122</v>
      </c>
      <c r="E183" s="33"/>
      <c r="F183" s="199" t="s">
        <v>220</v>
      </c>
      <c r="G183" s="33"/>
      <c r="H183" s="33"/>
      <c r="I183" s="103"/>
      <c r="J183" s="33"/>
      <c r="K183" s="33"/>
      <c r="L183" s="36"/>
      <c r="M183" s="200"/>
      <c r="N183" s="64"/>
      <c r="O183" s="64"/>
      <c r="P183" s="64"/>
      <c r="Q183" s="64"/>
      <c r="R183" s="64"/>
      <c r="S183" s="64"/>
      <c r="T183" s="65"/>
      <c r="AT183" s="15" t="s">
        <v>122</v>
      </c>
      <c r="AU183" s="15" t="s">
        <v>81</v>
      </c>
    </row>
    <row r="184" spans="2:65" s="12" customFormat="1" ht="11.25">
      <c r="B184" s="201"/>
      <c r="C184" s="202"/>
      <c r="D184" s="198" t="s">
        <v>124</v>
      </c>
      <c r="E184" s="203" t="s">
        <v>1</v>
      </c>
      <c r="F184" s="204" t="s">
        <v>125</v>
      </c>
      <c r="G184" s="202"/>
      <c r="H184" s="205">
        <v>513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124</v>
      </c>
      <c r="AU184" s="211" t="s">
        <v>81</v>
      </c>
      <c r="AV184" s="12" t="s">
        <v>81</v>
      </c>
      <c r="AW184" s="12" t="s">
        <v>31</v>
      </c>
      <c r="AX184" s="12" t="s">
        <v>74</v>
      </c>
      <c r="AY184" s="211" t="s">
        <v>112</v>
      </c>
    </row>
    <row r="185" spans="2:65" s="13" customFormat="1" ht="11.25">
      <c r="B185" s="212"/>
      <c r="C185" s="213"/>
      <c r="D185" s="198" t="s">
        <v>124</v>
      </c>
      <c r="E185" s="214" t="s">
        <v>1</v>
      </c>
      <c r="F185" s="215" t="s">
        <v>126</v>
      </c>
      <c r="G185" s="213"/>
      <c r="H185" s="216">
        <v>513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124</v>
      </c>
      <c r="AU185" s="222" t="s">
        <v>81</v>
      </c>
      <c r="AV185" s="13" t="s">
        <v>120</v>
      </c>
      <c r="AW185" s="13" t="s">
        <v>31</v>
      </c>
      <c r="AX185" s="13" t="s">
        <v>79</v>
      </c>
      <c r="AY185" s="222" t="s">
        <v>112</v>
      </c>
    </row>
    <row r="186" spans="2:65" s="11" customFormat="1" ht="22.9" customHeight="1">
      <c r="B186" s="169"/>
      <c r="C186" s="170"/>
      <c r="D186" s="171" t="s">
        <v>73</v>
      </c>
      <c r="E186" s="183" t="s">
        <v>134</v>
      </c>
      <c r="F186" s="183" t="s">
        <v>221</v>
      </c>
      <c r="G186" s="170"/>
      <c r="H186" s="170"/>
      <c r="I186" s="173"/>
      <c r="J186" s="184">
        <f>BK186</f>
        <v>0</v>
      </c>
      <c r="K186" s="170"/>
      <c r="L186" s="175"/>
      <c r="M186" s="176"/>
      <c r="N186" s="177"/>
      <c r="O186" s="177"/>
      <c r="P186" s="178">
        <f>SUM(P187:P190)</f>
        <v>0</v>
      </c>
      <c r="Q186" s="177"/>
      <c r="R186" s="178">
        <f>SUM(R187:R190)</f>
        <v>2.3040000000000001E-2</v>
      </c>
      <c r="S186" s="177"/>
      <c r="T186" s="179">
        <f>SUM(T187:T190)</f>
        <v>0</v>
      </c>
      <c r="AR186" s="180" t="s">
        <v>79</v>
      </c>
      <c r="AT186" s="181" t="s">
        <v>73</v>
      </c>
      <c r="AU186" s="181" t="s">
        <v>79</v>
      </c>
      <c r="AY186" s="180" t="s">
        <v>112</v>
      </c>
      <c r="BK186" s="182">
        <f>SUM(BK187:BK190)</f>
        <v>0</v>
      </c>
    </row>
    <row r="187" spans="2:65" s="1" customFormat="1" ht="24" customHeight="1">
      <c r="B187" s="32"/>
      <c r="C187" s="185" t="s">
        <v>222</v>
      </c>
      <c r="D187" s="185" t="s">
        <v>115</v>
      </c>
      <c r="E187" s="186" t="s">
        <v>223</v>
      </c>
      <c r="F187" s="187" t="s">
        <v>224</v>
      </c>
      <c r="G187" s="188" t="s">
        <v>118</v>
      </c>
      <c r="H187" s="189">
        <v>64</v>
      </c>
      <c r="I187" s="190"/>
      <c r="J187" s="191">
        <f>ROUND(I187*H187,2)</f>
        <v>0</v>
      </c>
      <c r="K187" s="187" t="s">
        <v>119</v>
      </c>
      <c r="L187" s="36"/>
      <c r="M187" s="192" t="s">
        <v>1</v>
      </c>
      <c r="N187" s="193" t="s">
        <v>39</v>
      </c>
      <c r="O187" s="64"/>
      <c r="P187" s="194">
        <f>O187*H187</f>
        <v>0</v>
      </c>
      <c r="Q187" s="194">
        <v>3.6000000000000002E-4</v>
      </c>
      <c r="R187" s="194">
        <f>Q187*H187</f>
        <v>2.3040000000000001E-2</v>
      </c>
      <c r="S187" s="194">
        <v>0</v>
      </c>
      <c r="T187" s="195">
        <f>S187*H187</f>
        <v>0</v>
      </c>
      <c r="AR187" s="196" t="s">
        <v>120</v>
      </c>
      <c r="AT187" s="196" t="s">
        <v>115</v>
      </c>
      <c r="AU187" s="196" t="s">
        <v>81</v>
      </c>
      <c r="AY187" s="15" t="s">
        <v>112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5" t="s">
        <v>79</v>
      </c>
      <c r="BK187" s="197">
        <f>ROUND(I187*H187,2)</f>
        <v>0</v>
      </c>
      <c r="BL187" s="15" t="s">
        <v>120</v>
      </c>
      <c r="BM187" s="196" t="s">
        <v>225</v>
      </c>
    </row>
    <row r="188" spans="2:65" s="1" customFormat="1" ht="19.5">
      <c r="B188" s="32"/>
      <c r="C188" s="33"/>
      <c r="D188" s="198" t="s">
        <v>122</v>
      </c>
      <c r="E188" s="33"/>
      <c r="F188" s="199" t="s">
        <v>226</v>
      </c>
      <c r="G188" s="33"/>
      <c r="H188" s="33"/>
      <c r="I188" s="103"/>
      <c r="J188" s="33"/>
      <c r="K188" s="33"/>
      <c r="L188" s="36"/>
      <c r="M188" s="200"/>
      <c r="N188" s="64"/>
      <c r="O188" s="64"/>
      <c r="P188" s="64"/>
      <c r="Q188" s="64"/>
      <c r="R188" s="64"/>
      <c r="S188" s="64"/>
      <c r="T188" s="65"/>
      <c r="AT188" s="15" t="s">
        <v>122</v>
      </c>
      <c r="AU188" s="15" t="s">
        <v>81</v>
      </c>
    </row>
    <row r="189" spans="2:65" s="12" customFormat="1" ht="11.25">
      <c r="B189" s="201"/>
      <c r="C189" s="202"/>
      <c r="D189" s="198" t="s">
        <v>124</v>
      </c>
      <c r="E189" s="203" t="s">
        <v>1</v>
      </c>
      <c r="F189" s="204" t="s">
        <v>227</v>
      </c>
      <c r="G189" s="202"/>
      <c r="H189" s="205">
        <v>64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124</v>
      </c>
      <c r="AU189" s="211" t="s">
        <v>81</v>
      </c>
      <c r="AV189" s="12" t="s">
        <v>81</v>
      </c>
      <c r="AW189" s="12" t="s">
        <v>31</v>
      </c>
      <c r="AX189" s="12" t="s">
        <v>74</v>
      </c>
      <c r="AY189" s="211" t="s">
        <v>112</v>
      </c>
    </row>
    <row r="190" spans="2:65" s="13" customFormat="1" ht="11.25">
      <c r="B190" s="212"/>
      <c r="C190" s="213"/>
      <c r="D190" s="198" t="s">
        <v>124</v>
      </c>
      <c r="E190" s="214" t="s">
        <v>1</v>
      </c>
      <c r="F190" s="215" t="s">
        <v>126</v>
      </c>
      <c r="G190" s="213"/>
      <c r="H190" s="216">
        <v>64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124</v>
      </c>
      <c r="AU190" s="222" t="s">
        <v>81</v>
      </c>
      <c r="AV190" s="13" t="s">
        <v>120</v>
      </c>
      <c r="AW190" s="13" t="s">
        <v>31</v>
      </c>
      <c r="AX190" s="13" t="s">
        <v>79</v>
      </c>
      <c r="AY190" s="222" t="s">
        <v>112</v>
      </c>
    </row>
    <row r="191" spans="2:65" s="11" customFormat="1" ht="22.9" customHeight="1">
      <c r="B191" s="169"/>
      <c r="C191" s="170"/>
      <c r="D191" s="171" t="s">
        <v>73</v>
      </c>
      <c r="E191" s="183" t="s">
        <v>228</v>
      </c>
      <c r="F191" s="183" t="s">
        <v>229</v>
      </c>
      <c r="G191" s="170"/>
      <c r="H191" s="170"/>
      <c r="I191" s="173"/>
      <c r="J191" s="184">
        <f>BK191</f>
        <v>0</v>
      </c>
      <c r="K191" s="170"/>
      <c r="L191" s="175"/>
      <c r="M191" s="176"/>
      <c r="N191" s="177"/>
      <c r="O191" s="177"/>
      <c r="P191" s="178">
        <f>SUM(P192:P193)</f>
        <v>0</v>
      </c>
      <c r="Q191" s="177"/>
      <c r="R191" s="178">
        <f>SUM(R192:R193)</f>
        <v>0</v>
      </c>
      <c r="S191" s="177"/>
      <c r="T191" s="179">
        <f>SUM(T192:T193)</f>
        <v>0</v>
      </c>
      <c r="AR191" s="180" t="s">
        <v>79</v>
      </c>
      <c r="AT191" s="181" t="s">
        <v>73</v>
      </c>
      <c r="AU191" s="181" t="s">
        <v>79</v>
      </c>
      <c r="AY191" s="180" t="s">
        <v>112</v>
      </c>
      <c r="BK191" s="182">
        <f>SUM(BK192:BK193)</f>
        <v>0</v>
      </c>
    </row>
    <row r="192" spans="2:65" s="1" customFormat="1" ht="24" customHeight="1">
      <c r="B192" s="32"/>
      <c r="C192" s="185" t="s">
        <v>230</v>
      </c>
      <c r="D192" s="185" t="s">
        <v>115</v>
      </c>
      <c r="E192" s="186" t="s">
        <v>231</v>
      </c>
      <c r="F192" s="187" t="s">
        <v>232</v>
      </c>
      <c r="G192" s="188" t="s">
        <v>175</v>
      </c>
      <c r="H192" s="189">
        <v>138.53399999999999</v>
      </c>
      <c r="I192" s="190"/>
      <c r="J192" s="191">
        <f>ROUND(I192*H192,2)</f>
        <v>0</v>
      </c>
      <c r="K192" s="187" t="s">
        <v>119</v>
      </c>
      <c r="L192" s="36"/>
      <c r="M192" s="192" t="s">
        <v>1</v>
      </c>
      <c r="N192" s="193" t="s">
        <v>39</v>
      </c>
      <c r="O192" s="64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AR192" s="196" t="s">
        <v>120</v>
      </c>
      <c r="AT192" s="196" t="s">
        <v>115</v>
      </c>
      <c r="AU192" s="196" t="s">
        <v>81</v>
      </c>
      <c r="AY192" s="15" t="s">
        <v>112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5" t="s">
        <v>79</v>
      </c>
      <c r="BK192" s="197">
        <f>ROUND(I192*H192,2)</f>
        <v>0</v>
      </c>
      <c r="BL192" s="15" t="s">
        <v>120</v>
      </c>
      <c r="BM192" s="196" t="s">
        <v>233</v>
      </c>
    </row>
    <row r="193" spans="2:65" s="1" customFormat="1" ht="29.25">
      <c r="B193" s="32"/>
      <c r="C193" s="33"/>
      <c r="D193" s="198" t="s">
        <v>122</v>
      </c>
      <c r="E193" s="33"/>
      <c r="F193" s="199" t="s">
        <v>234</v>
      </c>
      <c r="G193" s="33"/>
      <c r="H193" s="33"/>
      <c r="I193" s="103"/>
      <c r="J193" s="33"/>
      <c r="K193" s="33"/>
      <c r="L193" s="36"/>
      <c r="M193" s="200"/>
      <c r="N193" s="64"/>
      <c r="O193" s="64"/>
      <c r="P193" s="64"/>
      <c r="Q193" s="64"/>
      <c r="R193" s="64"/>
      <c r="S193" s="64"/>
      <c r="T193" s="65"/>
      <c r="AT193" s="15" t="s">
        <v>122</v>
      </c>
      <c r="AU193" s="15" t="s">
        <v>81</v>
      </c>
    </row>
    <row r="194" spans="2:65" s="11" customFormat="1" ht="25.9" customHeight="1">
      <c r="B194" s="169"/>
      <c r="C194" s="170"/>
      <c r="D194" s="171" t="s">
        <v>73</v>
      </c>
      <c r="E194" s="172" t="s">
        <v>235</v>
      </c>
      <c r="F194" s="172" t="s">
        <v>236</v>
      </c>
      <c r="G194" s="170"/>
      <c r="H194" s="170"/>
      <c r="I194" s="173"/>
      <c r="J194" s="174">
        <f>BK194</f>
        <v>0</v>
      </c>
      <c r="K194" s="170"/>
      <c r="L194" s="175"/>
      <c r="M194" s="176"/>
      <c r="N194" s="177"/>
      <c r="O194" s="177"/>
      <c r="P194" s="178">
        <f>P195+P198</f>
        <v>0</v>
      </c>
      <c r="Q194" s="177"/>
      <c r="R194" s="178">
        <f>R195+R198</f>
        <v>0</v>
      </c>
      <c r="S194" s="177"/>
      <c r="T194" s="179">
        <f>T195+T198</f>
        <v>0</v>
      </c>
      <c r="AR194" s="180" t="s">
        <v>215</v>
      </c>
      <c r="AT194" s="181" t="s">
        <v>73</v>
      </c>
      <c r="AU194" s="181" t="s">
        <v>74</v>
      </c>
      <c r="AY194" s="180" t="s">
        <v>112</v>
      </c>
      <c r="BK194" s="182">
        <f>BK195+BK198</f>
        <v>0</v>
      </c>
    </row>
    <row r="195" spans="2:65" s="11" customFormat="1" ht="22.9" customHeight="1">
      <c r="B195" s="169"/>
      <c r="C195" s="170"/>
      <c r="D195" s="171" t="s">
        <v>73</v>
      </c>
      <c r="E195" s="183" t="s">
        <v>237</v>
      </c>
      <c r="F195" s="183" t="s">
        <v>238</v>
      </c>
      <c r="G195" s="170"/>
      <c r="H195" s="170"/>
      <c r="I195" s="173"/>
      <c r="J195" s="184">
        <f>BK195</f>
        <v>0</v>
      </c>
      <c r="K195" s="170"/>
      <c r="L195" s="175"/>
      <c r="M195" s="176"/>
      <c r="N195" s="177"/>
      <c r="O195" s="177"/>
      <c r="P195" s="178">
        <f>SUM(P196:P197)</f>
        <v>0</v>
      </c>
      <c r="Q195" s="177"/>
      <c r="R195" s="178">
        <f>SUM(R196:R197)</f>
        <v>0</v>
      </c>
      <c r="S195" s="177"/>
      <c r="T195" s="179">
        <f>SUM(T196:T197)</f>
        <v>0</v>
      </c>
      <c r="AR195" s="180" t="s">
        <v>215</v>
      </c>
      <c r="AT195" s="181" t="s">
        <v>73</v>
      </c>
      <c r="AU195" s="181" t="s">
        <v>79</v>
      </c>
      <c r="AY195" s="180" t="s">
        <v>112</v>
      </c>
      <c r="BK195" s="182">
        <f>SUM(BK196:BK197)</f>
        <v>0</v>
      </c>
    </row>
    <row r="196" spans="2:65" s="1" customFormat="1" ht="16.5" customHeight="1">
      <c r="B196" s="32"/>
      <c r="C196" s="185" t="s">
        <v>79</v>
      </c>
      <c r="D196" s="185" t="s">
        <v>115</v>
      </c>
      <c r="E196" s="186" t="s">
        <v>239</v>
      </c>
      <c r="F196" s="187" t="s">
        <v>238</v>
      </c>
      <c r="G196" s="188" t="s">
        <v>240</v>
      </c>
      <c r="H196" s="189">
        <v>1</v>
      </c>
      <c r="I196" s="190"/>
      <c r="J196" s="191">
        <f>ROUND(I196*H196,2)</f>
        <v>0</v>
      </c>
      <c r="K196" s="187" t="s">
        <v>119</v>
      </c>
      <c r="L196" s="36"/>
      <c r="M196" s="192" t="s">
        <v>1</v>
      </c>
      <c r="N196" s="193" t="s">
        <v>39</v>
      </c>
      <c r="O196" s="64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AR196" s="196" t="s">
        <v>241</v>
      </c>
      <c r="AT196" s="196" t="s">
        <v>115</v>
      </c>
      <c r="AU196" s="196" t="s">
        <v>81</v>
      </c>
      <c r="AY196" s="15" t="s">
        <v>112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5" t="s">
        <v>79</v>
      </c>
      <c r="BK196" s="197">
        <f>ROUND(I196*H196,2)</f>
        <v>0</v>
      </c>
      <c r="BL196" s="15" t="s">
        <v>241</v>
      </c>
      <c r="BM196" s="196" t="s">
        <v>242</v>
      </c>
    </row>
    <row r="197" spans="2:65" s="1" customFormat="1" ht="11.25">
      <c r="B197" s="32"/>
      <c r="C197" s="33"/>
      <c r="D197" s="198" t="s">
        <v>122</v>
      </c>
      <c r="E197" s="33"/>
      <c r="F197" s="199" t="s">
        <v>238</v>
      </c>
      <c r="G197" s="33"/>
      <c r="H197" s="33"/>
      <c r="I197" s="103"/>
      <c r="J197" s="33"/>
      <c r="K197" s="33"/>
      <c r="L197" s="36"/>
      <c r="M197" s="200"/>
      <c r="N197" s="64"/>
      <c r="O197" s="64"/>
      <c r="P197" s="64"/>
      <c r="Q197" s="64"/>
      <c r="R197" s="64"/>
      <c r="S197" s="64"/>
      <c r="T197" s="65"/>
      <c r="AT197" s="15" t="s">
        <v>122</v>
      </c>
      <c r="AU197" s="15" t="s">
        <v>81</v>
      </c>
    </row>
    <row r="198" spans="2:65" s="11" customFormat="1" ht="22.9" customHeight="1">
      <c r="B198" s="169"/>
      <c r="C198" s="170"/>
      <c r="D198" s="171" t="s">
        <v>73</v>
      </c>
      <c r="E198" s="183" t="s">
        <v>243</v>
      </c>
      <c r="F198" s="183" t="s">
        <v>244</v>
      </c>
      <c r="G198" s="170"/>
      <c r="H198" s="170"/>
      <c r="I198" s="173"/>
      <c r="J198" s="184">
        <f>BK198</f>
        <v>0</v>
      </c>
      <c r="K198" s="170"/>
      <c r="L198" s="175"/>
      <c r="M198" s="176"/>
      <c r="N198" s="177"/>
      <c r="O198" s="177"/>
      <c r="P198" s="178">
        <f>SUM(P199:P200)</f>
        <v>0</v>
      </c>
      <c r="Q198" s="177"/>
      <c r="R198" s="178">
        <f>SUM(R199:R200)</f>
        <v>0</v>
      </c>
      <c r="S198" s="177"/>
      <c r="T198" s="179">
        <f>SUM(T199:T200)</f>
        <v>0</v>
      </c>
      <c r="AR198" s="180" t="s">
        <v>215</v>
      </c>
      <c r="AT198" s="181" t="s">
        <v>73</v>
      </c>
      <c r="AU198" s="181" t="s">
        <v>79</v>
      </c>
      <c r="AY198" s="180" t="s">
        <v>112</v>
      </c>
      <c r="BK198" s="182">
        <f>SUM(BK199:BK200)</f>
        <v>0</v>
      </c>
    </row>
    <row r="199" spans="2:65" s="1" customFormat="1" ht="16.5" customHeight="1">
      <c r="B199" s="32"/>
      <c r="C199" s="185" t="s">
        <v>81</v>
      </c>
      <c r="D199" s="185" t="s">
        <v>115</v>
      </c>
      <c r="E199" s="186" t="s">
        <v>245</v>
      </c>
      <c r="F199" s="187" t="s">
        <v>244</v>
      </c>
      <c r="G199" s="188" t="s">
        <v>240</v>
      </c>
      <c r="H199" s="189">
        <v>1</v>
      </c>
      <c r="I199" s="190"/>
      <c r="J199" s="191">
        <f>ROUND(I199*H199,2)</f>
        <v>0</v>
      </c>
      <c r="K199" s="187" t="s">
        <v>119</v>
      </c>
      <c r="L199" s="36"/>
      <c r="M199" s="192" t="s">
        <v>1</v>
      </c>
      <c r="N199" s="193" t="s">
        <v>39</v>
      </c>
      <c r="O199" s="64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AR199" s="196" t="s">
        <v>241</v>
      </c>
      <c r="AT199" s="196" t="s">
        <v>115</v>
      </c>
      <c r="AU199" s="196" t="s">
        <v>81</v>
      </c>
      <c r="AY199" s="15" t="s">
        <v>112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5" t="s">
        <v>79</v>
      </c>
      <c r="BK199" s="197">
        <f>ROUND(I199*H199,2)</f>
        <v>0</v>
      </c>
      <c r="BL199" s="15" t="s">
        <v>241</v>
      </c>
      <c r="BM199" s="196" t="s">
        <v>246</v>
      </c>
    </row>
    <row r="200" spans="2:65" s="1" customFormat="1" ht="11.25">
      <c r="B200" s="32"/>
      <c r="C200" s="33"/>
      <c r="D200" s="198" t="s">
        <v>122</v>
      </c>
      <c r="E200" s="33"/>
      <c r="F200" s="199" t="s">
        <v>244</v>
      </c>
      <c r="G200" s="33"/>
      <c r="H200" s="33"/>
      <c r="I200" s="103"/>
      <c r="J200" s="33"/>
      <c r="K200" s="33"/>
      <c r="L200" s="36"/>
      <c r="M200" s="233"/>
      <c r="N200" s="234"/>
      <c r="O200" s="234"/>
      <c r="P200" s="234"/>
      <c r="Q200" s="234"/>
      <c r="R200" s="234"/>
      <c r="S200" s="234"/>
      <c r="T200" s="235"/>
      <c r="AT200" s="15" t="s">
        <v>122</v>
      </c>
      <c r="AU200" s="15" t="s">
        <v>81</v>
      </c>
    </row>
    <row r="201" spans="2:65" s="1" customFormat="1" ht="6.95" customHeight="1">
      <c r="B201" s="47"/>
      <c r="C201" s="48"/>
      <c r="D201" s="48"/>
      <c r="E201" s="48"/>
      <c r="F201" s="48"/>
      <c r="G201" s="48"/>
      <c r="H201" s="48"/>
      <c r="I201" s="135"/>
      <c r="J201" s="48"/>
      <c r="K201" s="48"/>
      <c r="L201" s="36"/>
    </row>
  </sheetData>
  <sheetProtection algorithmName="SHA-512" hashValue="m7JC7UziRIEfAvVDW09dkbgzrnWZZFmnFMClTrHsq1pSDZCek+Oov9RKZDI2IbrN6rzy7yMSZLE3M+drVk8nwg==" saltValue="zsjpLe/yma9O5V4YNZaqaomS90u4L2Md1EDMWePCM+ruiFdQcSnzl4TBnqo63LdCObbhf7kEGQrcmqt14mwTZw==" spinCount="100000" sheet="1" objects="1" scenarios="1" formatColumns="0" formatRows="0" autoFilter="0"/>
  <autoFilter ref="C120:K200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09-2019 - Oprava přístupo...</vt:lpstr>
      <vt:lpstr>'09-2019 - Oprava přístupo...'!Názvy_tisku</vt:lpstr>
      <vt:lpstr>'Rekapitulace stavby'!Názvy_tisku</vt:lpstr>
      <vt:lpstr>'09-2019 - Oprava přístupo...'!Oblast_tisku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Adam</dc:creator>
  <cp:lastModifiedBy>Dvořák Martin</cp:lastModifiedBy>
  <dcterms:created xsi:type="dcterms:W3CDTF">2019-10-17T05:59:37Z</dcterms:created>
  <dcterms:modified xsi:type="dcterms:W3CDTF">2019-10-17T08:02:24Z</dcterms:modified>
</cp:coreProperties>
</file>