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a-2018 - SO 101 - Komun..." sheetId="2" r:id="rId2"/>
    <sheet name="02b-2018 - SO 800 - VRN" sheetId="3" r:id="rId3"/>
  </sheets>
  <definedNames>
    <definedName name="_xlnm.Print_Area" localSheetId="0">'Rekapitulace stavby'!$D$4:$AO$76,'Rekapitulace stavby'!$C$82:$AQ$97</definedName>
    <definedName name="_xlnm._FilterDatabase" localSheetId="1" hidden="1">'02a-2018 - SO 101 - Komun...'!$C$124:$K$414</definedName>
    <definedName name="_xlnm.Print_Area" localSheetId="1">'02a-2018 - SO 101 - Komun...'!$C$4:$J$76,'02a-2018 - SO 101 - Komun...'!$C$82:$J$106,'02a-2018 - SO 101 - Komun...'!$C$112:$K$414</definedName>
    <definedName name="_xlnm._FilterDatabase" localSheetId="2" hidden="1">'02b-2018 - SO 800 - VRN'!$C$120:$K$137</definedName>
    <definedName name="_xlnm.Print_Area" localSheetId="2">'02b-2018 - SO 800 - VRN'!$C$4:$J$76,'02b-2018 - SO 800 - VRN'!$C$82:$J$102,'02b-2018 - SO 800 - VRN'!$C$108:$K$137</definedName>
    <definedName name="_xlnm.Print_Titles" localSheetId="0">'Rekapitulace stavby'!$92:$92</definedName>
    <definedName name="_xlnm.Print_Titles" localSheetId="1">'02a-2018 - SO 101 - Komun...'!$124:$124</definedName>
    <definedName name="_xlnm.Print_Titles" localSheetId="2">'02b-2018 - SO 800 - VRN'!$120:$120</definedName>
  </definedNames>
  <calcPr fullCalcOnLoad="1"/>
</workbook>
</file>

<file path=xl/sharedStrings.xml><?xml version="1.0" encoding="utf-8"?>
<sst xmlns="http://schemas.openxmlformats.org/spreadsheetml/2006/main" count="3734" uniqueCount="676">
  <si>
    <t>Export Komplet</t>
  </si>
  <si>
    <t/>
  </si>
  <si>
    <t>2.0</t>
  </si>
  <si>
    <t>ZAMOK</t>
  </si>
  <si>
    <t>False</t>
  </si>
  <si>
    <t>{0d78202f-1610-4d95-a7f7-ab7dd699212d}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</si>
  <si>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</si>
  <si>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</si>
  <si>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</si>
  <si>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</si>
  <si>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</si>
  <si>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</si>
  <si>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</si>
  <si>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</si>
  <si>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02-2018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</si>
  <si>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</si>
  <si>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</si>
  <si>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Rozšíření parkovacích míst v ulici Družstevní,Cheb</t>
  </si>
  <si>
    <t>KSO:</t>
  </si>
  <si>
    <t>CC-CZ:</t>
  </si>
  <si>
    <t>Místo:</t>
  </si>
  <si>
    <t>ul. Družstevní,Cheb</t>
  </si>
  <si>
    <t>Datum:</t>
  </si>
  <si>
    <t>13. 8. 2018</t>
  </si>
  <si>
    <t>Zadavatel:</t>
  </si>
  <si>
    <t>IČ:</t>
  </si>
  <si>
    <t>0253979</t>
  </si>
  <si>
    <t>Město Cheb,nám. Krále Jiřího z Poděbrad 1/14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</si>
  <si>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</si>
  <si>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</si>
  <si>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</si>
  <si>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</si>
  <si>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</si>
  <si>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</si>
  <si>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</si>
  <si>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</si>
  <si>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</si>
  <si>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</si>
  <si>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</si>
  <si>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</si>
  <si>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</si>
  <si>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</si>
  <si>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</si>
  <si>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</si>
  <si>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</si>
  <si>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</si>
  <si>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</si>
  <si>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</si>
  <si>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</si>
  <si>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</si>
  <si>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</si>
  <si>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</si>
  <si>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</si>
  <si>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</si>
  <si>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</si>
  <si>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</si>
  <si>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</si>
  <si>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</si>
  <si>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</si>
  <si>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</si>
  <si>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</si>
  <si>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</si>
  <si>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</si>
  <si>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</si>
  <si>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</si>
  <si>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</si>
  <si>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</si>
  <si>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</si>
  <si>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</si>
  <si>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</si>
  <si>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</si>
  <si>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</si>
  <si>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</si>
  <si>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</si>
  <si>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</si>
  <si>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</si>
  <si>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</si>
  <si>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</si>
  <si>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</si>
  <si>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</si>
  <si>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</si>
  <si>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02a-2018</t>
  </si>
  <si>
    <t>SO 101 - Komunikace</t>
  </si>
  <si>
    <t>STA</t>
  </si>
  <si>
    <t>1</t>
  </si>
  <si>
    <t>{5ee47efe-c8fd-42ac-90c0-dfda15646b33}</t>
  </si>
  <si>
    <t>2</t>
  </si>
  <si>
    <t>02b-2018</t>
  </si>
  <si>
    <t>SO 800 - VRN</t>
  </si>
  <si>
    <t>{add46aec-21bd-4a79-8979-48fadc4d49b7}</t>
  </si>
  <si>
    <t>KRYCÍ LIST SOUPISU PRACÍ</t>
  </si>
  <si>
    <t>Objekt:</t>
  </si>
  <si>
    <t>02a-2018 - SO 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</si>
  <si>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</si>
  <si>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</si>
  <si>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</si>
  <si>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</si>
  <si>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</si>
  <si>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</si>
  <si>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1 -  Zemní práce</t>
  </si>
  <si>
    <t xml:space="preserve">    2 -  Zakládání</t>
  </si>
  <si>
    <t xml:space="preserve">    4 -  Vodorovné konstrukce</t>
  </si>
  <si>
    <t xml:space="preserve">    5 -  Komunikace pozemní</t>
  </si>
  <si>
    <t xml:space="preserve">    8 -  Trubní vedení</t>
  </si>
  <si>
    <t xml:space="preserve">    9 -  Ostatní konstrukce a práce, bourání</t>
  </si>
  <si>
    <t xml:space="preserve">    997 -  Přesun sutě</t>
  </si>
  <si>
    <t xml:space="preserve">    998 - 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</si>
  <si>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</si>
  <si>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</si>
  <si>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</si>
  <si>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</si>
  <si>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</si>
  <si>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</si>
  <si>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</si>
  <si>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</si>
  <si>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</si>
  <si>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</si>
  <si>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</si>
  <si>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</si>
  <si>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</si>
  <si>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</si>
  <si>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</si>
  <si>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</si>
  <si>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Zemní práce</t>
  </si>
  <si>
    <t>24</t>
  </si>
  <si>
    <t>K</t>
  </si>
  <si>
    <t>113107152</t>
  </si>
  <si>
    <t>Odstranění podkladu z kameniva těženého tl 200 mm strojně pl přes 50 do 200 m2</t>
  </si>
  <si>
    <t>m2</t>
  </si>
  <si>
    <t>4</t>
  </si>
  <si>
    <t>423481604</t>
  </si>
  <si>
    <t>VV</t>
  </si>
  <si>
    <t>495/3 " lokální odstranění konstrukce</t>
  </si>
  <si>
    <t>Součet</t>
  </si>
  <si>
    <t>25</t>
  </si>
  <si>
    <t>113107224</t>
  </si>
  <si>
    <t>Odstranění podkladu z kameniva drceného tl 400 mm strojně pl přes 200 m2</t>
  </si>
  <si>
    <t>-1415975196</t>
  </si>
  <si>
    <t>1280 " konstrukce pod vozovkou</t>
  </si>
  <si>
    <t>26</t>
  </si>
  <si>
    <t>113107230</t>
  </si>
  <si>
    <t>Odstranění podkladu z betonu prostého tl 100 mm strojně pl přes 200 m2</t>
  </si>
  <si>
    <t>-227801998</t>
  </si>
  <si>
    <t>495 " bouraní konstrukce chodníku</t>
  </si>
  <si>
    <t>118</t>
  </si>
  <si>
    <t>113107241</t>
  </si>
  <si>
    <t>Odstranění podkladu živičného tl 50 mm strojně pl přes 200 m2</t>
  </si>
  <si>
    <t>CS ÚRS 2019 01</t>
  </si>
  <si>
    <t>-95405659</t>
  </si>
  <si>
    <t>PP</t>
  </si>
  <si>
    <t>Odstranění podkladů nebo krytů strojně plochy jednotlivě přes 200 m2 s přemístěním hmot na skládku na vzdálenost do 20 m nebo s naložením na dopravní prostředek živičných, o tl. vrstvy do 50 mm</t>
  </si>
  <si>
    <t>495 " bouraní stavájícího chodníku</t>
  </si>
  <si>
    <t>5</t>
  </si>
  <si>
    <t>113154354</t>
  </si>
  <si>
    <t>Frézování živičného krytu tl 100 mm pruh š 1 m pl do 10000 m2 s překážkami v trase</t>
  </si>
  <si>
    <t>57762880</t>
  </si>
  <si>
    <t>1280 " stará vozovka a park. stání</t>
  </si>
  <si>
    <t>6</t>
  </si>
  <si>
    <t>113201111</t>
  </si>
  <si>
    <t>Vytrhání obrub chodníkových ležatých</t>
  </si>
  <si>
    <t>m</t>
  </si>
  <si>
    <t>1270205287</t>
  </si>
  <si>
    <t>242 " staré obruby</t>
  </si>
  <si>
    <t>7</t>
  </si>
  <si>
    <t>113201112</t>
  </si>
  <si>
    <t>Vytrhání obrub silničních ležatých</t>
  </si>
  <si>
    <t>435506202</t>
  </si>
  <si>
    <t>300 " staré obruby</t>
  </si>
  <si>
    <t>20 " záhony</t>
  </si>
  <si>
    <t>43</t>
  </si>
  <si>
    <t>121101101</t>
  </si>
  <si>
    <t>Sejmutí ornice s přemístěním na vzdálenost do 50 m</t>
  </si>
  <si>
    <t>m3</t>
  </si>
  <si>
    <t>1838453309</t>
  </si>
  <si>
    <t>181*0,05 " zásah do zeleně</t>
  </si>
  <si>
    <t>44</t>
  </si>
  <si>
    <t>122101101</t>
  </si>
  <si>
    <t>Odkopávky a prokopávky nezapažené v hornině tř. 1 a 2 objem do 100 m3</t>
  </si>
  <si>
    <t>-2031587629</t>
  </si>
  <si>
    <t xml:space="preserve">181*0,7 " pro nové zpevněné plochy </t>
  </si>
  <si>
    <t>45</t>
  </si>
  <si>
    <t>122201109</t>
  </si>
  <si>
    <t>Příplatek za lepivost u odkopávek v hornině tř. 1 až 3</t>
  </si>
  <si>
    <t>-1752149232</t>
  </si>
  <si>
    <t>34</t>
  </si>
  <si>
    <t>131201101</t>
  </si>
  <si>
    <t>Hloubení jam nezapažených v hornině tř. 3 objemu do 100 m3</t>
  </si>
  <si>
    <t>-548785417</t>
  </si>
  <si>
    <t>2*4,5</t>
  </si>
  <si>
    <t>35</t>
  </si>
  <si>
    <t>131201109</t>
  </si>
  <si>
    <t>Příplatek za lepivost u hloubení jam nezapažených v hornině tř. 3</t>
  </si>
  <si>
    <t>-607046050</t>
  </si>
  <si>
    <t>36</t>
  </si>
  <si>
    <t>132201101</t>
  </si>
  <si>
    <t>Hloubení rýh š do 600 mm v hornině tř. 3 objemu do 100 m3</t>
  </si>
  <si>
    <t>1891673247</t>
  </si>
  <si>
    <t>132*0,5*0,65 " rýha pro drenáž</t>
  </si>
  <si>
    <t>37</t>
  </si>
  <si>
    <t>132201109</t>
  </si>
  <si>
    <t>Příplatek za lepivost k hloubení rýh š do 600 mm v hornině tř. 3</t>
  </si>
  <si>
    <t>958514315</t>
  </si>
  <si>
    <t>38</t>
  </si>
  <si>
    <t>161101101</t>
  </si>
  <si>
    <t>Svislé přemístění výkopku z horniny tř. 1 až 4 hl výkopu do 2,5 m</t>
  </si>
  <si>
    <t>-158575748</t>
  </si>
  <si>
    <t>42,9+9+126,7</t>
  </si>
  <si>
    <t>39</t>
  </si>
  <si>
    <t>162701105</t>
  </si>
  <si>
    <t>Vodorovné přemístění do 10000 m výkopku/sypaniny z horniny tř. 1 až 4</t>
  </si>
  <si>
    <t>-2062383264</t>
  </si>
  <si>
    <t>41</t>
  </si>
  <si>
    <t>171201201</t>
  </si>
  <si>
    <t>Uložení sypaniny na skládky</t>
  </si>
  <si>
    <t>2037386530</t>
  </si>
  <si>
    <t>42</t>
  </si>
  <si>
    <t>171201211</t>
  </si>
  <si>
    <t>Poplatek za uložení stavebního odpadu - zeminy a kameniva na skládce</t>
  </si>
  <si>
    <t>t</t>
  </si>
  <si>
    <t>1266589686</t>
  </si>
  <si>
    <t>(42,9+9+126,7)*2</t>
  </si>
  <si>
    <t>84</t>
  </si>
  <si>
    <t>181301102</t>
  </si>
  <si>
    <t>Rozprostření ornice tl vrstvy do 150 mm pl do 500 m2 v rovině nebo ve svahu do 1:5</t>
  </si>
  <si>
    <t>-1390719263</t>
  </si>
  <si>
    <t>270 " podél obrub</t>
  </si>
  <si>
    <t>85</t>
  </si>
  <si>
    <t>M</t>
  </si>
  <si>
    <t>10371500</t>
  </si>
  <si>
    <t>substrát pro trávníky VL</t>
  </si>
  <si>
    <t>8</t>
  </si>
  <si>
    <t>-1996120045</t>
  </si>
  <si>
    <t>270*0,05</t>
  </si>
  <si>
    <t>86</t>
  </si>
  <si>
    <t>00572410</t>
  </si>
  <si>
    <t>osivo směs travní parková</t>
  </si>
  <si>
    <t>kg</t>
  </si>
  <si>
    <t>794827352</t>
  </si>
  <si>
    <t>270*0,03</t>
  </si>
  <si>
    <t xml:space="preserve"> Zakládání</t>
  </si>
  <si>
    <t>88</t>
  </si>
  <si>
    <t>211571111</t>
  </si>
  <si>
    <t>Výplň odvodňovacích žeber nebo trativodů štěrkopískem tříděným</t>
  </si>
  <si>
    <t>-201719897</t>
  </si>
  <si>
    <t>132*0,3*0,5</t>
  </si>
  <si>
    <t>87</t>
  </si>
  <si>
    <t>212752212</t>
  </si>
  <si>
    <t>Trativod z drenážních trubek plastových flexibilních D do 100 mm včetně lože otevřený výkop</t>
  </si>
  <si>
    <t>1559210657</t>
  </si>
  <si>
    <t>132</t>
  </si>
  <si>
    <t>40</t>
  </si>
  <si>
    <t>215901101</t>
  </si>
  <si>
    <t>Zhutnění podloží z hornin soudržných do 92% PS nebo nesoudržných sypkých I(d) do 0,8</t>
  </si>
  <si>
    <t>810254751</t>
  </si>
  <si>
    <t>720+648+147+483+39+28</t>
  </si>
  <si>
    <t xml:space="preserve"> Vodorovné konstrukce</t>
  </si>
  <si>
    <t>90</t>
  </si>
  <si>
    <t>464511111</t>
  </si>
  <si>
    <t>Pohoz z lomového kamene neupraveného tříděného z terénu</t>
  </si>
  <si>
    <t>2043243535</t>
  </si>
  <si>
    <t>9,5 " vsakovací jáma</t>
  </si>
  <si>
    <t xml:space="preserve"> Komunikace pozemní</t>
  </si>
  <si>
    <t>61</t>
  </si>
  <si>
    <t>564681111</t>
  </si>
  <si>
    <t>Podklad z kameniva hrubého drceného vel. 63-125 mm tl 300 mm</t>
  </si>
  <si>
    <t>-579842841</t>
  </si>
  <si>
    <t xml:space="preserve">308+181 " sanace </t>
  </si>
  <si>
    <t>60</t>
  </si>
  <si>
    <t>564851111</t>
  </si>
  <si>
    <t>Podklad ze štěrkodrtě ŠD tl 150 mm</t>
  </si>
  <si>
    <t>1143146766</t>
  </si>
  <si>
    <t>483 " konstrukce pod chodník</t>
  </si>
  <si>
    <t>720+648+147 " konstukce vozovka a stání</t>
  </si>
  <si>
    <t>28 " konstrukce pro zvýšený práh</t>
  </si>
  <si>
    <t>720+648+147 " konstukce vozovka a stání -  2 vrstva</t>
  </si>
  <si>
    <t>116</t>
  </si>
  <si>
    <t>565135111</t>
  </si>
  <si>
    <t>Asfaltový beton vrstva podkladní ACP 16 (obalované kamenivo OKS) tl 50 mm š do 3 m</t>
  </si>
  <si>
    <t>990406060</t>
  </si>
  <si>
    <t>Asfaltový beton vrstva podkladní ACP 16 (obalované kamenivo střednězrnné - OKS)  s rozprostřením a zhutněním v pruhu šířky do 3 m, po zhutnění tl. 50 mm</t>
  </si>
  <si>
    <t>720 " nová vozovka</t>
  </si>
  <si>
    <t>27</t>
  </si>
  <si>
    <t>565161111</t>
  </si>
  <si>
    <t>Vyrovnání povrchu dosavadních podkladů obalovaným kamenivem ACP (OK) tl 80 mm</t>
  </si>
  <si>
    <t>-1019697347</t>
  </si>
  <si>
    <t>720/4 " lokální výspravy</t>
  </si>
  <si>
    <t>28</t>
  </si>
  <si>
    <t>566901133</t>
  </si>
  <si>
    <t>Vyspravení podkladu po překopech ing sítí plochy do 15 m2 štěrkodrtí tl. 200 mm</t>
  </si>
  <si>
    <t>-1471762146</t>
  </si>
  <si>
    <t>132*0,5 " pro drenáž</t>
  </si>
  <si>
    <t>3 " UV</t>
  </si>
  <si>
    <t>50</t>
  </si>
  <si>
    <t>573191111</t>
  </si>
  <si>
    <t>Postřik infiltrační kationaktivní emulzí v množství 1,5 kg/m2</t>
  </si>
  <si>
    <t>-1028461710</t>
  </si>
  <si>
    <t>115</t>
  </si>
  <si>
    <t>573231106</t>
  </si>
  <si>
    <t>Postřik živičný spojovací ze silniční emulze v množství 0,30 kg/m2</t>
  </si>
  <si>
    <t>-152348809</t>
  </si>
  <si>
    <t>Postřik spojovací PS bez posypu kamenivem ze silniční emulze, v množství 0,30 kg/m2</t>
  </si>
  <si>
    <t>720*2 " nová vozovka</t>
  </si>
  <si>
    <t>52</t>
  </si>
  <si>
    <t>577134131</t>
  </si>
  <si>
    <t>Asfaltový beton vrstva obrusná ACO 11 (ABS) tř. I tl 40 mm š do 3 m z modifikovaného asfaltu</t>
  </si>
  <si>
    <t>-1634014321</t>
  </si>
  <si>
    <t>117</t>
  </si>
  <si>
    <t>577155122</t>
  </si>
  <si>
    <t>Asfaltový beton vrstva ložní ACL 16 (ABH) tl 60 mm š přes 3 m z nemodifikovaného asfaltu</t>
  </si>
  <si>
    <t>221497576</t>
  </si>
  <si>
    <t>Asfaltový beton vrstva ložní ACL 16 (ABH)  s rozprostřením a zhutněním z nemodifikovaného asfaltu v pruhu šířky přes 3 m, po zhutnění tl. 60 mm</t>
  </si>
  <si>
    <t>71</t>
  </si>
  <si>
    <t>591241111</t>
  </si>
  <si>
    <t>Kladení dlažby z kostek drobných z kamene na MC tl 50 mm</t>
  </si>
  <si>
    <t>-1987191750</t>
  </si>
  <si>
    <t>28 " přejezdový práh</t>
  </si>
  <si>
    <t>72</t>
  </si>
  <si>
    <t>58381007</t>
  </si>
  <si>
    <t>kostka dlažební žula drobná 8/10</t>
  </si>
  <si>
    <t>753805890</t>
  </si>
  <si>
    <t>28*1,05</t>
  </si>
  <si>
    <t>57</t>
  </si>
  <si>
    <t>596211113</t>
  </si>
  <si>
    <t>Kladení zámkové dlažby komunikací pro pěší tl 60 mm skupiny A pl přes 300 m2</t>
  </si>
  <si>
    <t>1433831311</t>
  </si>
  <si>
    <t>483 " chodník</t>
  </si>
  <si>
    <t>58</t>
  </si>
  <si>
    <t>59245018</t>
  </si>
  <si>
    <t>dlažba skladebná betonová 20x10x6 cm přírodní</t>
  </si>
  <si>
    <t>82207384</t>
  </si>
  <si>
    <t>469*1,05 " chodník</t>
  </si>
  <si>
    <t>59</t>
  </si>
  <si>
    <t>59245006</t>
  </si>
  <si>
    <t>dlažba skladebná betonová základní pro nevidomé 20 x 10 x 6 cm barevná</t>
  </si>
  <si>
    <t>-431380302</t>
  </si>
  <si>
    <t>14*1,05 " slepecká</t>
  </si>
  <si>
    <t>63</t>
  </si>
  <si>
    <t>596412213</t>
  </si>
  <si>
    <t>Kladení dlažby z vegetačních tvárnic pozemních komunikací tl 80 mm přes 300 m2</t>
  </si>
  <si>
    <t>698148507</t>
  </si>
  <si>
    <t>648 " kolmá stání</t>
  </si>
  <si>
    <t>147  " podélná stání</t>
  </si>
  <si>
    <t>64</t>
  </si>
  <si>
    <t>59246015</t>
  </si>
  <si>
    <t>dlažba betonová vegetační 20x20x8cm</t>
  </si>
  <si>
    <t>783358944</t>
  </si>
  <si>
    <t>648*1,05 " kolmá stání</t>
  </si>
  <si>
    <t>147*1,05  " podélná stání</t>
  </si>
  <si>
    <t xml:space="preserve"> Trubní vedení</t>
  </si>
  <si>
    <t>93</t>
  </si>
  <si>
    <t>871315221</t>
  </si>
  <si>
    <t>Kanalizační potrubí z tvrdého PVC-systém KG tuhost třídy SN8 DN150</t>
  </si>
  <si>
    <t>1166948183</t>
  </si>
  <si>
    <t>5 " 3x UV</t>
  </si>
  <si>
    <t>94</t>
  </si>
  <si>
    <t>877315211</t>
  </si>
  <si>
    <t>Montáž tvarovek z tvrdého PVC-systém KG nebo z polypropylenu-systém KG 2000 jednoosé DN 150</t>
  </si>
  <si>
    <t>kus</t>
  </si>
  <si>
    <t>-390649009</t>
  </si>
  <si>
    <t>10 " 3x UV</t>
  </si>
  <si>
    <t>95</t>
  </si>
  <si>
    <t>286113610</t>
  </si>
  <si>
    <t>koleno kanalizace plastové KGB 150x45°</t>
  </si>
  <si>
    <t>-1649587609</t>
  </si>
  <si>
    <t>10</t>
  </si>
  <si>
    <t>96</t>
  </si>
  <si>
    <t>877355122</t>
  </si>
  <si>
    <t>Montáž nalepovací odbočné tvarovky na potrubí z kanalizačních trub z PVC do DN 200</t>
  </si>
  <si>
    <t>-810189432</t>
  </si>
  <si>
    <t>2 " 3x UV</t>
  </si>
  <si>
    <t>97</t>
  </si>
  <si>
    <t>286117100</t>
  </si>
  <si>
    <t>nalepovací hrdlo samostatné kanalizace plastové KGAM DN 160</t>
  </si>
  <si>
    <t>128</t>
  </si>
  <si>
    <t>1445370798</t>
  </si>
  <si>
    <t>98</t>
  </si>
  <si>
    <t>894812612</t>
  </si>
  <si>
    <t>Vyříznutí a utěsnění otvoru ve stěně šachty DN 160</t>
  </si>
  <si>
    <t>-1628003312</t>
  </si>
  <si>
    <t>3 " 3x UV</t>
  </si>
  <si>
    <t>99</t>
  </si>
  <si>
    <t>895941111</t>
  </si>
  <si>
    <t>Zřízení vpusti kanalizační uliční z betonových dílců typ UV-50 normální</t>
  </si>
  <si>
    <t>1868126945</t>
  </si>
  <si>
    <t>2 " 3x UV normální</t>
  </si>
  <si>
    <t>100</t>
  </si>
  <si>
    <t>592238520</t>
  </si>
  <si>
    <t>dno betonové pro uliční vpusť s kalovou prohlubní TBV-Q 2a 45x30x5 cm</t>
  </si>
  <si>
    <t>-423435757</t>
  </si>
  <si>
    <t>3</t>
  </si>
  <si>
    <t>101</t>
  </si>
  <si>
    <t>592238580</t>
  </si>
  <si>
    <t>skruž betonová pro uliční vpusť horní TBV-Q 450/555/5d, 45x55x5 cm</t>
  </si>
  <si>
    <t>1922813726</t>
  </si>
  <si>
    <t>102</t>
  </si>
  <si>
    <t>592238540</t>
  </si>
  <si>
    <t>skruž betonová pro uliční vpusťs výtokovým otvorem PVC TBV-Q 450/350/3a, 45x35x5 cm</t>
  </si>
  <si>
    <t>1429710818</t>
  </si>
  <si>
    <t>103</t>
  </si>
  <si>
    <t>592238620</t>
  </si>
  <si>
    <t>skruž betonová pro uliční vpusť středová TBV-Q 450/295/6a 45x30x5 cm</t>
  </si>
  <si>
    <t>-1163428879</t>
  </si>
  <si>
    <t>104</t>
  </si>
  <si>
    <t>899203111</t>
  </si>
  <si>
    <t>Osazení mříží litinových včetně rámů a košů na bahno hmotnosti nad 100 do 150 kg</t>
  </si>
  <si>
    <t>-293431435</t>
  </si>
  <si>
    <t>105</t>
  </si>
  <si>
    <t>592238780</t>
  </si>
  <si>
    <t>mříž M1 D400 DIN 19583-13, 500/500 mm</t>
  </si>
  <si>
    <t>1470690768</t>
  </si>
  <si>
    <t>106</t>
  </si>
  <si>
    <t>592238760</t>
  </si>
  <si>
    <t>rám zabetonovaný DIN 19583-9 500/500 mm</t>
  </si>
  <si>
    <t>1341833739</t>
  </si>
  <si>
    <t>107</t>
  </si>
  <si>
    <t>592238740</t>
  </si>
  <si>
    <t>koš pozink. C3 DIN 4052, vysoký, pro rám 500/300</t>
  </si>
  <si>
    <t>172724309</t>
  </si>
  <si>
    <t>108</t>
  </si>
  <si>
    <t>592216-R03</t>
  </si>
  <si>
    <t>Zkosená obrubníková vpusť, tř. zatížení B125, vč. koše z pozinku a rámu</t>
  </si>
  <si>
    <t>-396406522</t>
  </si>
  <si>
    <t>109</t>
  </si>
  <si>
    <t>59213001</t>
  </si>
  <si>
    <t>žlab kabelový betonový 100 x 18,5/10 x 10 cm vč. montáže</t>
  </si>
  <si>
    <t>1805843101</t>
  </si>
  <si>
    <t>11 " mechanická ochrana UPC popel. stání</t>
  </si>
  <si>
    <t>110</t>
  </si>
  <si>
    <t>59213345</t>
  </si>
  <si>
    <t>poklop kabelového žlabu betonový 50x23x4 cm vč. montáže</t>
  </si>
  <si>
    <t>-65736695</t>
  </si>
  <si>
    <t>29</t>
  </si>
  <si>
    <t>899231111</t>
  </si>
  <si>
    <t>Výšková úprava uličního vstupu nebo vpusti do 200 mm zvýšením mříže</t>
  </si>
  <si>
    <t>-1333271733</t>
  </si>
  <si>
    <t>3+4</t>
  </si>
  <si>
    <t>30</t>
  </si>
  <si>
    <t>899331111</t>
  </si>
  <si>
    <t>Výšková úprava uličního vstupu nebo vpusti do 200 mm zvýšením poklopu</t>
  </si>
  <si>
    <t>-1871288055</t>
  </si>
  <si>
    <t>31</t>
  </si>
  <si>
    <t>899431111</t>
  </si>
  <si>
    <t>Výšková úprava uličního vstupu nebo vpusti do 200 mm zvýšením krycího hrnce, šoupěte nebo hydrantu</t>
  </si>
  <si>
    <t>-1020388245</t>
  </si>
  <si>
    <t>9</t>
  </si>
  <si>
    <t xml:space="preserve"> Ostatní konstrukce a práce, bourání</t>
  </si>
  <si>
    <t>75</t>
  </si>
  <si>
    <t>914111111</t>
  </si>
  <si>
    <t>Montáž svislé dopravní značky do velikosti 1 m2 objímkami na sloupek nebo konzolu</t>
  </si>
  <si>
    <t>-670990015</t>
  </si>
  <si>
    <t>76</t>
  </si>
  <si>
    <t>40444230</t>
  </si>
  <si>
    <t>značka dopravní svislá FeZn NK 500 x 500 mm</t>
  </si>
  <si>
    <t>-1689516392</t>
  </si>
  <si>
    <t>77</t>
  </si>
  <si>
    <t>40444256</t>
  </si>
  <si>
    <t>značka dopravní svislá FeZn NK 500 x 700 mm</t>
  </si>
  <si>
    <t>-1033198932</t>
  </si>
  <si>
    <t>78</t>
  </si>
  <si>
    <t>40444316</t>
  </si>
  <si>
    <t>značka svislá FeZn NK 500x300mm</t>
  </si>
  <si>
    <t>1983077264</t>
  </si>
  <si>
    <t>79</t>
  </si>
  <si>
    <t>914511112</t>
  </si>
  <si>
    <t>Montáž sloupku dopravních značek délky do 3,5 m s betonovým základem a patkou</t>
  </si>
  <si>
    <t>-1954186394</t>
  </si>
  <si>
    <t>80</t>
  </si>
  <si>
    <t>40445225</t>
  </si>
  <si>
    <t>sloupek Zn pro dopravní značku D 60mm v 3,5m</t>
  </si>
  <si>
    <t>-1695925075</t>
  </si>
  <si>
    <t>81</t>
  </si>
  <si>
    <t>40445240</t>
  </si>
  <si>
    <t>patka hliníková pro sloupek D 60 mm</t>
  </si>
  <si>
    <t>504210507</t>
  </si>
  <si>
    <t>82</t>
  </si>
  <si>
    <t>40445256</t>
  </si>
  <si>
    <t>svorka upínací na sloupek dopravní značky D 60mm</t>
  </si>
  <si>
    <t>-1492790956</t>
  </si>
  <si>
    <t>83</t>
  </si>
  <si>
    <t>40445253</t>
  </si>
  <si>
    <t>víčko plastové na sloupek D 60mm</t>
  </si>
  <si>
    <t>-1404517328</t>
  </si>
  <si>
    <t>92</t>
  </si>
  <si>
    <t>915211112</t>
  </si>
  <si>
    <t>Vodorovné dopravní značení dělící čáry souvislé š 125 mm retroreflexní bílý plast</t>
  </si>
  <si>
    <t>-404774988</t>
  </si>
  <si>
    <t>230</t>
  </si>
  <si>
    <t>91</t>
  </si>
  <si>
    <t>915231112</t>
  </si>
  <si>
    <t>Vodorovné dopravní značení přechody pro chodce, šipky, symboly retroreflexní bílý plast</t>
  </si>
  <si>
    <t>1753061939</t>
  </si>
  <si>
    <t>66</t>
  </si>
  <si>
    <t>916131113</t>
  </si>
  <si>
    <t>Osazení silničního obrubníku betonového ležatého s boční opěrou do lože z betonu prostého</t>
  </si>
  <si>
    <t>-591709047</t>
  </si>
  <si>
    <t>313 " osazení přímé obruby</t>
  </si>
  <si>
    <t>153 " osazení obruby přejezdové a přechodové</t>
  </si>
  <si>
    <t>113</t>
  </si>
  <si>
    <t>59217031</t>
  </si>
  <si>
    <t>obrubník betonový silniční 1000x150x250mm</t>
  </si>
  <si>
    <t>235742702</t>
  </si>
  <si>
    <t>313 " obruba přímá</t>
  </si>
  <si>
    <t>68</t>
  </si>
  <si>
    <t>59217030</t>
  </si>
  <si>
    <t>obrubník betonový silniční přechodový 100x15x15-25 cm</t>
  </si>
  <si>
    <t>335783790</t>
  </si>
  <si>
    <t xml:space="preserve">8 " obruba přechodová </t>
  </si>
  <si>
    <t>114</t>
  </si>
  <si>
    <t>59217029</t>
  </si>
  <si>
    <t>obrubník betonový silniční nájezdový 1000x150x150mm</t>
  </si>
  <si>
    <t>1844764414</t>
  </si>
  <si>
    <t>145 " obruba  přejezdová</t>
  </si>
  <si>
    <t>69</t>
  </si>
  <si>
    <t>916231113</t>
  </si>
  <si>
    <t>Osazení chodníkového obrubníku betonového ležatého s boční opěrou do lože z betonu prostého</t>
  </si>
  <si>
    <t>-1092489919</t>
  </si>
  <si>
    <t xml:space="preserve">360 </t>
  </si>
  <si>
    <t>70</t>
  </si>
  <si>
    <t>59217036.BET</t>
  </si>
  <si>
    <t>obrubník univerzální  50x8x25 cm, přírodní</t>
  </si>
  <si>
    <t>1150016181</t>
  </si>
  <si>
    <t>360 " chodníkový obrubník</t>
  </si>
  <si>
    <t>73</t>
  </si>
  <si>
    <t>916241113</t>
  </si>
  <si>
    <t>Osazení obrubníku kamenného ležatého s boční opěrou do lože z betonu prostého</t>
  </si>
  <si>
    <t>-228629782</t>
  </si>
  <si>
    <t>5,5*4</t>
  </si>
  <si>
    <t>74</t>
  </si>
  <si>
    <t>58380007</t>
  </si>
  <si>
    <t>obrubník kamenný přímý, žula, 15x25</t>
  </si>
  <si>
    <t>-928924229</t>
  </si>
  <si>
    <t>65</t>
  </si>
  <si>
    <t>919122132</t>
  </si>
  <si>
    <t>Těsnění spár zálivkou za tepla pro komůrky š 20 mm hl 40 mm s těsnicím profilem</t>
  </si>
  <si>
    <t>-1883501764</t>
  </si>
  <si>
    <t>20</t>
  </si>
  <si>
    <t>89</t>
  </si>
  <si>
    <t>919726121</t>
  </si>
  <si>
    <t>Geotextilie pro ochranu, separaci a filtraci netkaná měrná hmotnost do 200 g/m2</t>
  </si>
  <si>
    <t>1186548161</t>
  </si>
  <si>
    <t>132 " obalení drenáže</t>
  </si>
  <si>
    <t>30 " vsakovací jámy</t>
  </si>
  <si>
    <t>919735112</t>
  </si>
  <si>
    <t>Řezání stávajícího živičného krytu hl do 100 mm</t>
  </si>
  <si>
    <t>874973165</t>
  </si>
  <si>
    <t>32</t>
  </si>
  <si>
    <t>919794441</t>
  </si>
  <si>
    <t>Úprava ploch kolem hydrantů, šoupat, poklopů a mříží nebo sloupů v živičných krytech pl do 2 m2</t>
  </si>
  <si>
    <t>-1602257454</t>
  </si>
  <si>
    <t>33</t>
  </si>
  <si>
    <t>938909111</t>
  </si>
  <si>
    <t>Čištění vozovek metením strojně podkladu nebo krytu štěrkového</t>
  </si>
  <si>
    <t>1509212986</t>
  </si>
  <si>
    <t>720+648+147</t>
  </si>
  <si>
    <t>48</t>
  </si>
  <si>
    <t>966001211</t>
  </si>
  <si>
    <t>Odstranění lavičky stabilní zabetonované</t>
  </si>
  <si>
    <t>-624647589</t>
  </si>
  <si>
    <t>49</t>
  </si>
  <si>
    <t>966001311</t>
  </si>
  <si>
    <t>Odstranění odpadkového koše s betonovou patkou</t>
  </si>
  <si>
    <t>1964388440</t>
  </si>
  <si>
    <t>47</t>
  </si>
  <si>
    <t>966006221</t>
  </si>
  <si>
    <t>Odstranění trubkového nástavce ze sloupku včetně demontáže dopravní značky</t>
  </si>
  <si>
    <t>863246537</t>
  </si>
  <si>
    <t>997</t>
  </si>
  <si>
    <t xml:space="preserve"> Přesun sutě</t>
  </si>
  <si>
    <t>22</t>
  </si>
  <si>
    <t>997221551</t>
  </si>
  <si>
    <t>Vodorovná doprava suti ze sypkých materiálů do 1 km</t>
  </si>
  <si>
    <t>-1519611164</t>
  </si>
  <si>
    <t>49,5+742,4</t>
  </si>
  <si>
    <t>23</t>
  </si>
  <si>
    <t>997221559</t>
  </si>
  <si>
    <t>Příplatek ZKD 1 km u vodorovné dopravy suti ze sypkých materiálů</t>
  </si>
  <si>
    <t>-884334014</t>
  </si>
  <si>
    <t xml:space="preserve">791,9*10 " </t>
  </si>
  <si>
    <t>16</t>
  </si>
  <si>
    <t>997221561</t>
  </si>
  <si>
    <t>Vodorovná doprava suti z kusových materiálů do 1 km</t>
  </si>
  <si>
    <t>208491294</t>
  </si>
  <si>
    <t>118,8 " beton</t>
  </si>
  <si>
    <t>17</t>
  </si>
  <si>
    <t>997221569</t>
  </si>
  <si>
    <t>Příplatek ZKD 1 km u vodorovné dopravy suti z kusových materiálů</t>
  </si>
  <si>
    <t>1556186334</t>
  </si>
  <si>
    <t>118,8*15</t>
  </si>
  <si>
    <t>18</t>
  </si>
  <si>
    <t>997221611</t>
  </si>
  <si>
    <t>Nakládání suti na dopravní prostředky pro vodorovnou dopravu</t>
  </si>
  <si>
    <t>-1811782419</t>
  </si>
  <si>
    <t>19</t>
  </si>
  <si>
    <t>997221815</t>
  </si>
  <si>
    <t>Poplatek za uložení na skládce (skládkovné) stavebního odpadu betonového kód odpadu 170 101</t>
  </si>
  <si>
    <t>-1236451921</t>
  </si>
  <si>
    <t>118,8</t>
  </si>
  <si>
    <t>997221845</t>
  </si>
  <si>
    <t>Poplatek za uložení na skládce (skládkovné) odpadu asfaltového bez dehtu kód odpadu 170 302</t>
  </si>
  <si>
    <t>976585669</t>
  </si>
  <si>
    <t>48,51</t>
  </si>
  <si>
    <t>997221855</t>
  </si>
  <si>
    <t>Poplatek za uložení na skládce (skládkovné) zeminy a kameniva kód odpadu 170 504</t>
  </si>
  <si>
    <t>49697160</t>
  </si>
  <si>
    <t>(49,5+742,4)</t>
  </si>
  <si>
    <t>46</t>
  </si>
  <si>
    <t>IP 01</t>
  </si>
  <si>
    <t>Bourání a stavba nového popelnicového stání dle PD vč. dopravy sutě a skládkovného</t>
  </si>
  <si>
    <t>kpl</t>
  </si>
  <si>
    <t>-284060223</t>
  </si>
  <si>
    <t>111</t>
  </si>
  <si>
    <t>IP 02</t>
  </si>
  <si>
    <t>Ruční odkopávky a obetonování mechanická ochrana UPC</t>
  </si>
  <si>
    <t>827318895</t>
  </si>
  <si>
    <t>998</t>
  </si>
  <si>
    <t xml:space="preserve"> Přesun hmot</t>
  </si>
  <si>
    <t>55</t>
  </si>
  <si>
    <t>998223011</t>
  </si>
  <si>
    <t>Přesun hmot pro pozemní komunikace s krytem dlážděným</t>
  </si>
  <si>
    <t>-1288864145</t>
  </si>
  <si>
    <t>56</t>
  </si>
  <si>
    <t>998225111</t>
  </si>
  <si>
    <t>Přesun hmot pro pozemní komunikace s krytem z kamene, monolitickým betonovým nebo živičným</t>
  </si>
  <si>
    <t>-1040751885</t>
  </si>
  <si>
    <t>02b-2018 - SO 800 - VRN</t>
  </si>
  <si>
    <t>VRN -  Vedlejší rozpočtové náklady</t>
  </si>
  <si>
    <t xml:space="preserve">    VRN1 -  Průzkumné, geodetické a projektové práce</t>
  </si>
  <si>
    <t xml:space="preserve">    VRN2 -  Příprava staveniště</t>
  </si>
  <si>
    <t xml:space="preserve">    VRN3 -  Zařízení staveniště</t>
  </si>
  <si>
    <t xml:space="preserve">    VRN4 -  Inženýrská činnost</t>
  </si>
  <si>
    <t>VRN</t>
  </si>
  <si>
    <t xml:space="preserve"> Vedlejší rozpočtové náklady</t>
  </si>
  <si>
    <t>VRN1</t>
  </si>
  <si>
    <t xml:space="preserve"> Průzkumné, geodetické a projektové práce</t>
  </si>
  <si>
    <t>010001000</t>
  </si>
  <si>
    <t>Průzkumné,geologické  práce - vsakovací jámy stanovisko Chevak</t>
  </si>
  <si>
    <t>1024</t>
  </si>
  <si>
    <t>-2134434696</t>
  </si>
  <si>
    <t>012002000</t>
  </si>
  <si>
    <t>Geodetické práce- geometrický plán</t>
  </si>
  <si>
    <t>-43958631</t>
  </si>
  <si>
    <t>012103000</t>
  </si>
  <si>
    <t>Geodetické práce před výstavbou</t>
  </si>
  <si>
    <t>819054452</t>
  </si>
  <si>
    <t>012303000</t>
  </si>
  <si>
    <t>Geodetické práce po výstavbě</t>
  </si>
  <si>
    <t>-2066282070</t>
  </si>
  <si>
    <t>013254000</t>
  </si>
  <si>
    <t>Dokumentace skutečného provedení stavby</t>
  </si>
  <si>
    <t>-1347600837</t>
  </si>
  <si>
    <t>VRN2</t>
  </si>
  <si>
    <t xml:space="preserve"> Příprava staveniště</t>
  </si>
  <si>
    <t>020001000</t>
  </si>
  <si>
    <t>Příprava staveniště</t>
  </si>
  <si>
    <t>-995821914</t>
  </si>
  <si>
    <t>VRN3</t>
  </si>
  <si>
    <t xml:space="preserve"> Zařízení staveniště</t>
  </si>
  <si>
    <t>030001000</t>
  </si>
  <si>
    <t>Zařízení staveniště</t>
  </si>
  <si>
    <t>1177107248</t>
  </si>
  <si>
    <t>12</t>
  </si>
  <si>
    <t>034303000</t>
  </si>
  <si>
    <t>Dopravně inž. opatření</t>
  </si>
  <si>
    <t>1415869900</t>
  </si>
  <si>
    <t>11</t>
  </si>
  <si>
    <t>034503000</t>
  </si>
  <si>
    <t>Informační tabule na staveništi</t>
  </si>
  <si>
    <t>-1130913733</t>
  </si>
  <si>
    <t>VRN4</t>
  </si>
  <si>
    <t xml:space="preserve"> Inženýrská činnost</t>
  </si>
  <si>
    <t>040001000</t>
  </si>
  <si>
    <t>Inženýrská činnost</t>
  </si>
  <si>
    <t>715456726</t>
  </si>
  <si>
    <t>043002000</t>
  </si>
  <si>
    <t>Zkoušky a ostatní měření</t>
  </si>
  <si>
    <t>803908296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</si>
</sst>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33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33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2:57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2:57" s="2" customFormat="1" ht="14.4" customHeight="1" hidden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2:57" s="2" customFormat="1" ht="14.4" customHeight="1" hidden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2:57" s="2" customFormat="1" ht="14.4" customHeight="1" hidden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spans="2:44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" customHeight="1">
      <c r="B49" s="36"/>
      <c r="C49" s="37"/>
      <c r="D49" s="56" t="s">
        <v>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50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">
      <c r="B60" s="36"/>
      <c r="C60" s="37"/>
      <c r="D60" s="58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51</v>
      </c>
      <c r="AI60" s="39"/>
      <c r="AJ60" s="39"/>
      <c r="AK60" s="39"/>
      <c r="AL60" s="39"/>
      <c r="AM60" s="58" t="s">
        <v>52</v>
      </c>
      <c r="AN60" s="39"/>
      <c r="AO60" s="39"/>
      <c r="AP60" s="37"/>
      <c r="AQ60" s="37"/>
      <c r="AR60" s="41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">
      <c r="B64" s="36"/>
      <c r="C64" s="37"/>
      <c r="D64" s="56" t="s">
        <v>53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54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">
      <c r="B75" s="36"/>
      <c r="C75" s="37"/>
      <c r="D75" s="58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51</v>
      </c>
      <c r="AI75" s="39"/>
      <c r="AJ75" s="39"/>
      <c r="AK75" s="39"/>
      <c r="AL75" s="39"/>
      <c r="AM75" s="58" t="s">
        <v>52</v>
      </c>
      <c r="AN75" s="39"/>
      <c r="AO75" s="39"/>
      <c r="AP75" s="37"/>
      <c r="AQ75" s="37"/>
      <c r="AR75" s="41"/>
    </row>
    <row r="76" spans="2:44" s="1" customFormat="1" ht="1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pans="2:44" s="1" customFormat="1" ht="6.95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pans="2:44" s="1" customFormat="1" ht="6.9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pans="2:44" s="1" customFormat="1" ht="24.95" customHeight="1">
      <c r="B82" s="36"/>
      <c r="C82" s="21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pans="2:44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pans="2:4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02-2018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2:44" s="4" customFormat="1" ht="36.95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Rozšíření parkovacích míst v ulici Družstevní,Cheb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pans="2:44" s="1" customFormat="1" ht="6.9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pans="2:44" s="1" customFormat="1" ht="12" customHeight="1"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>ul. Družstevní,Cheb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72" t="str">
        <f>IF(AN8="","",AN8)</f>
        <v>13. 8. 2018</v>
      </c>
      <c r="AN87" s="72"/>
      <c r="AO87" s="37"/>
      <c r="AP87" s="37"/>
      <c r="AQ87" s="37"/>
      <c r="AR87" s="41"/>
    </row>
    <row r="88" spans="2:44" s="1" customFormat="1" ht="6.9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pans="2:56" s="1" customFormat="1" ht="15.15" customHeight="1"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4" t="str">
        <f>IF(E11="","",E11)</f>
        <v>Město Cheb,nám. Krále Jiřího z Poděbrad 1/14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31</v>
      </c>
      <c r="AJ89" s="37"/>
      <c r="AK89" s="37"/>
      <c r="AL89" s="37"/>
      <c r="AM89" s="73" t="str">
        <f>IF(E17="","",E17)</f>
        <v xml:space="preserve"> </v>
      </c>
      <c r="AN89" s="64"/>
      <c r="AO89" s="64"/>
      <c r="AP89" s="64"/>
      <c r="AQ89" s="37"/>
      <c r="AR89" s="41"/>
      <c r="AS89" s="74" t="s">
        <v>56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pans="2:56" s="1" customFormat="1" ht="15.15" customHeight="1">
      <c r="B90" s="36"/>
      <c r="C90" s="30" t="s">
        <v>29</v>
      </c>
      <c r="D90" s="37"/>
      <c r="E90" s="37"/>
      <c r="F90" s="37"/>
      <c r="G90" s="37"/>
      <c r="H90" s="37"/>
      <c r="I90" s="37"/>
      <c r="J90" s="37"/>
      <c r="K90" s="37"/>
      <c r="L90" s="6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34</v>
      </c>
      <c r="AJ90" s="37"/>
      <c r="AK90" s="37"/>
      <c r="AL90" s="37"/>
      <c r="AM90" s="73" t="str">
        <f>IF(E20="","",E20)</f>
        <v xml:space="preserve"> 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pans="2:56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pans="2:56" s="1" customFormat="1" ht="29.25" customHeight="1">
      <c r="B92" s="36"/>
      <c r="C92" s="86" t="s">
        <v>57</v>
      </c>
      <c r="D92" s="87"/>
      <c r="E92" s="87"/>
      <c r="F92" s="87"/>
      <c r="G92" s="87"/>
      <c r="H92" s="88"/>
      <c r="I92" s="89" t="s">
        <v>58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59</v>
      </c>
      <c r="AH92" s="87"/>
      <c r="AI92" s="87"/>
      <c r="AJ92" s="87"/>
      <c r="AK92" s="87"/>
      <c r="AL92" s="87"/>
      <c r="AM92" s="87"/>
      <c r="AN92" s="89" t="s">
        <v>60</v>
      </c>
      <c r="AO92" s="87"/>
      <c r="AP92" s="91"/>
      <c r="AQ92" s="92" t="s">
        <v>61</v>
      </c>
      <c r="AR92" s="41"/>
      <c r="AS92" s="93" t="s">
        <v>62</v>
      </c>
      <c r="AT92" s="94" t="s">
        <v>63</v>
      </c>
      <c r="AU92" s="94" t="s">
        <v>64</v>
      </c>
      <c r="AV92" s="94" t="s">
        <v>65</v>
      </c>
      <c r="AW92" s="94" t="s">
        <v>66</v>
      </c>
      <c r="AX92" s="94" t="s">
        <v>67</v>
      </c>
      <c r="AY92" s="94" t="s">
        <v>68</v>
      </c>
      <c r="AZ92" s="94" t="s">
        <v>69</v>
      </c>
      <c r="BA92" s="94" t="s">
        <v>70</v>
      </c>
      <c r="BB92" s="94" t="s">
        <v>71</v>
      </c>
      <c r="BC92" s="94" t="s">
        <v>72</v>
      </c>
      <c r="BD92" s="95" t="s">
        <v>73</v>
      </c>
    </row>
    <row r="93" spans="2:56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pans="2:90" s="5" customFormat="1" ht="32.4" customHeight="1">
      <c r="B94" s="99"/>
      <c r="C94" s="100" t="s">
        <v>74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ROUND(SUM(AG95:AG96),2)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ROUND(SUM(AS95:AS96),2)</f>
        <v>0</v>
      </c>
      <c r="AT94" s="107">
        <f>ROUND(SUM(AV94:AW94),2)</f>
        <v>0</v>
      </c>
      <c r="AU94" s="108">
        <f>ROUND(SUM(AU95:AU96),5)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ROUND(SUM(AZ95:AZ96),2)</f>
        <v>0</v>
      </c>
      <c r="BA94" s="107">
        <f>ROUND(SUM(BA95:BA96),2)</f>
        <v>0</v>
      </c>
      <c r="BB94" s="107">
        <f>ROUND(SUM(BB95:BB96),2)</f>
        <v>0</v>
      </c>
      <c r="BC94" s="107">
        <f>ROUND(SUM(BC95:BC96),2)</f>
        <v>0</v>
      </c>
      <c r="BD94" s="109">
        <f>ROUND(SUM(BD95:BD96),2)</f>
        <v>0</v>
      </c>
      <c r="BS94" s="110" t="s">
        <v>75</v>
      </c>
      <c r="BT94" s="110" t="s">
        <v>76</v>
      </c>
      <c r="BU94" s="111" t="s">
        <v>77</v>
      </c>
      <c r="BV94" s="110" t="s">
        <v>78</v>
      </c>
      <c r="BW94" s="110" t="s">
        <v>5</v>
      </c>
      <c r="BX94" s="110" t="s">
        <v>79</v>
      </c>
      <c r="CL94" s="110" t="s">
        <v>1</v>
      </c>
    </row>
    <row r="95" spans="1:91" s="6" customFormat="1" ht="27" customHeight="1">
      <c r="A95" s="112" t="s">
        <v>80</v>
      </c>
      <c r="B95" s="113"/>
      <c r="C95" s="114"/>
      <c r="D95" s="115" t="s">
        <v>81</v>
      </c>
      <c r="E95" s="115"/>
      <c r="F95" s="115"/>
      <c r="G95" s="115"/>
      <c r="H95" s="115"/>
      <c r="I95" s="116"/>
      <c r="J95" s="115" t="s">
        <v>82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'02a-2018 - SO 101 - Komun...'!J30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83</v>
      </c>
      <c r="AR95" s="119"/>
      <c r="AS95" s="120">
        <v>0</v>
      </c>
      <c r="AT95" s="121">
        <f>ROUND(SUM(AV95:AW95),2)</f>
        <v>0</v>
      </c>
      <c r="AU95" s="122">
        <f>'02a-2018 - SO 101 - Komun...'!P125</f>
        <v>0</v>
      </c>
      <c r="AV95" s="121">
        <f>'02a-2018 - SO 101 - Komun...'!J33</f>
        <v>0</v>
      </c>
      <c r="AW95" s="121">
        <f>'02a-2018 - SO 101 - Komun...'!J34</f>
        <v>0</v>
      </c>
      <c r="AX95" s="121">
        <f>'02a-2018 - SO 101 - Komun...'!J35</f>
        <v>0</v>
      </c>
      <c r="AY95" s="121">
        <f>'02a-2018 - SO 101 - Komun...'!J36</f>
        <v>0</v>
      </c>
      <c r="AZ95" s="121">
        <f>'02a-2018 - SO 101 - Komun...'!F33</f>
        <v>0</v>
      </c>
      <c r="BA95" s="121">
        <f>'02a-2018 - SO 101 - Komun...'!F34</f>
        <v>0</v>
      </c>
      <c r="BB95" s="121">
        <f>'02a-2018 - SO 101 - Komun...'!F35</f>
        <v>0</v>
      </c>
      <c r="BC95" s="121">
        <f>'02a-2018 - SO 101 - Komun...'!F36</f>
        <v>0</v>
      </c>
      <c r="BD95" s="123">
        <f>'02a-2018 - SO 101 - Komun...'!F37</f>
        <v>0</v>
      </c>
      <c r="BT95" s="124" t="s">
        <v>84</v>
      </c>
      <c r="BV95" s="124" t="s">
        <v>78</v>
      </c>
      <c r="BW95" s="124" t="s">
        <v>85</v>
      </c>
      <c r="BX95" s="124" t="s">
        <v>5</v>
      </c>
      <c r="CL95" s="124" t="s">
        <v>1</v>
      </c>
      <c r="CM95" s="124" t="s">
        <v>86</v>
      </c>
    </row>
    <row r="96" spans="1:91" s="6" customFormat="1" ht="27" customHeight="1">
      <c r="A96" s="112" t="s">
        <v>80</v>
      </c>
      <c r="B96" s="113"/>
      <c r="C96" s="114"/>
      <c r="D96" s="115" t="s">
        <v>87</v>
      </c>
      <c r="E96" s="115"/>
      <c r="F96" s="115"/>
      <c r="G96" s="115"/>
      <c r="H96" s="115"/>
      <c r="I96" s="116"/>
      <c r="J96" s="115" t="s">
        <v>88</v>
      </c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7">
        <f>'02b-2018 - SO 800 - VRN'!J30</f>
        <v>0</v>
      </c>
      <c r="AH96" s="116"/>
      <c r="AI96" s="116"/>
      <c r="AJ96" s="116"/>
      <c r="AK96" s="116"/>
      <c r="AL96" s="116"/>
      <c r="AM96" s="116"/>
      <c r="AN96" s="117">
        <f>SUM(AG96,AT96)</f>
        <v>0</v>
      </c>
      <c r="AO96" s="116"/>
      <c r="AP96" s="116"/>
      <c r="AQ96" s="118" t="s">
        <v>83</v>
      </c>
      <c r="AR96" s="119"/>
      <c r="AS96" s="125">
        <v>0</v>
      </c>
      <c r="AT96" s="126">
        <f>ROUND(SUM(AV96:AW96),2)</f>
        <v>0</v>
      </c>
      <c r="AU96" s="127">
        <f>'02b-2018 - SO 800 - VRN'!P121</f>
        <v>0</v>
      </c>
      <c r="AV96" s="126">
        <f>'02b-2018 - SO 800 - VRN'!J33</f>
        <v>0</v>
      </c>
      <c r="AW96" s="126">
        <f>'02b-2018 - SO 800 - VRN'!J34</f>
        <v>0</v>
      </c>
      <c r="AX96" s="126">
        <f>'02b-2018 - SO 800 - VRN'!J35</f>
        <v>0</v>
      </c>
      <c r="AY96" s="126">
        <f>'02b-2018 - SO 800 - VRN'!J36</f>
        <v>0</v>
      </c>
      <c r="AZ96" s="126">
        <f>'02b-2018 - SO 800 - VRN'!F33</f>
        <v>0</v>
      </c>
      <c r="BA96" s="126">
        <f>'02b-2018 - SO 800 - VRN'!F34</f>
        <v>0</v>
      </c>
      <c r="BB96" s="126">
        <f>'02b-2018 - SO 800 - VRN'!F35</f>
        <v>0</v>
      </c>
      <c r="BC96" s="126">
        <f>'02b-2018 - SO 800 - VRN'!F36</f>
        <v>0</v>
      </c>
      <c r="BD96" s="128">
        <f>'02b-2018 - SO 800 - VRN'!F37</f>
        <v>0</v>
      </c>
      <c r="BT96" s="124" t="s">
        <v>84</v>
      </c>
      <c r="BV96" s="124" t="s">
        <v>78</v>
      </c>
      <c r="BW96" s="124" t="s">
        <v>89</v>
      </c>
      <c r="BX96" s="124" t="s">
        <v>5</v>
      </c>
      <c r="CL96" s="124" t="s">
        <v>1</v>
      </c>
      <c r="CM96" s="124" t="s">
        <v>86</v>
      </c>
    </row>
    <row r="97" spans="2:44" s="1" customFormat="1" ht="30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</row>
    <row r="98" spans="2:44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41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2a-2018 - SO 101 - Komun...'!C2" display="/"/>
    <hyperlink ref="A96" location="'02b-2018 - SO 80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85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86</v>
      </c>
    </row>
    <row r="4" spans="2:46" ht="24.95" customHeight="1">
      <c r="B4" s="18"/>
      <c r="D4" s="133" t="s">
        <v>90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Rozšíření parkovacích míst v ulici Družstevní,Cheb</v>
      </c>
      <c r="F7" s="135"/>
      <c r="G7" s="135"/>
      <c r="H7" s="135"/>
      <c r="L7" s="18"/>
    </row>
    <row r="8" spans="2:12" s="1" customFormat="1" ht="12" customHeight="1">
      <c r="B8" s="41"/>
      <c r="D8" s="135" t="s">
        <v>91</v>
      </c>
      <c r="I8" s="137"/>
      <c r="L8" s="41"/>
    </row>
    <row r="9" spans="2:12" s="1" customFormat="1" ht="36.95" customHeight="1">
      <c r="B9" s="41"/>
      <c r="E9" s="138" t="s">
        <v>92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18</v>
      </c>
      <c r="F11" s="139" t="s">
        <v>1</v>
      </c>
      <c r="I11" s="140" t="s">
        <v>19</v>
      </c>
      <c r="J11" s="139" t="s">
        <v>1</v>
      </c>
      <c r="L11" s="41"/>
    </row>
    <row r="12" spans="2:12" s="1" customFormat="1" ht="12" customHeight="1">
      <c r="B12" s="41"/>
      <c r="D12" s="135" t="s">
        <v>20</v>
      </c>
      <c r="F12" s="139" t="s">
        <v>21</v>
      </c>
      <c r="I12" s="140" t="s">
        <v>22</v>
      </c>
      <c r="J12" s="141" t="str">
        <f>'Rekapitulace stavby'!AN8</f>
        <v>13. 8. 2018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24</v>
      </c>
      <c r="I14" s="140" t="s">
        <v>25</v>
      </c>
      <c r="J14" s="139" t="s">
        <v>26</v>
      </c>
      <c r="L14" s="41"/>
    </row>
    <row r="15" spans="2:12" s="1" customFormat="1" ht="18" customHeight="1">
      <c r="B15" s="41"/>
      <c r="E15" s="139" t="s">
        <v>27</v>
      </c>
      <c r="I15" s="140" t="s">
        <v>28</v>
      </c>
      <c r="J15" s="139" t="s">
        <v>1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29</v>
      </c>
      <c r="I17" s="140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28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31</v>
      </c>
      <c r="I20" s="140" t="s">
        <v>25</v>
      </c>
      <c r="J20" s="139" t="s">
        <v>1</v>
      </c>
      <c r="L20" s="41"/>
    </row>
    <row r="21" spans="2:12" s="1" customFormat="1" ht="18" customHeight="1">
      <c r="B21" s="41"/>
      <c r="E21" s="139" t="s">
        <v>32</v>
      </c>
      <c r="I21" s="140" t="s">
        <v>28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34</v>
      </c>
      <c r="I23" s="140" t="s">
        <v>25</v>
      </c>
      <c r="J23" s="139" t="s">
        <v>1</v>
      </c>
      <c r="L23" s="41"/>
    </row>
    <row r="24" spans="2:12" s="1" customFormat="1" ht="18" customHeight="1">
      <c r="B24" s="41"/>
      <c r="E24" s="139" t="s">
        <v>32</v>
      </c>
      <c r="I24" s="140" t="s">
        <v>28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35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36</v>
      </c>
      <c r="I30" s="137"/>
      <c r="J30" s="147">
        <f>ROUND(J125,2)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38</v>
      </c>
      <c r="I32" s="149" t="s">
        <v>37</v>
      </c>
      <c r="J32" s="148" t="s">
        <v>39</v>
      </c>
      <c r="L32" s="41"/>
    </row>
    <row r="33" spans="2:12" s="1" customFormat="1" ht="14.4" customHeight="1">
      <c r="B33" s="41"/>
      <c r="D33" s="150" t="s">
        <v>40</v>
      </c>
      <c r="E33" s="135" t="s">
        <v>41</v>
      </c>
      <c r="F33" s="151">
        <f>ROUND((SUM(BE125:BE414)),2)</f>
        <v>0</v>
      </c>
      <c r="I33" s="152">
        <v>0.21</v>
      </c>
      <c r="J33" s="151">
        <f>ROUND(((SUM(BE125:BE414))*I33),2)</f>
        <v>0</v>
      </c>
      <c r="L33" s="41"/>
    </row>
    <row r="34" spans="2:12" s="1" customFormat="1" ht="14.4" customHeight="1">
      <c r="B34" s="41"/>
      <c r="E34" s="135" t="s">
        <v>42</v>
      </c>
      <c r="F34" s="151">
        <f>ROUND((SUM(BF125:BF414)),2)</f>
        <v>0</v>
      </c>
      <c r="I34" s="152">
        <v>0.15</v>
      </c>
      <c r="J34" s="151">
        <f>ROUND(((SUM(BF125:BF414))*I34),2)</f>
        <v>0</v>
      </c>
      <c r="L34" s="41"/>
    </row>
    <row r="35" spans="2:12" s="1" customFormat="1" ht="14.4" customHeight="1" hidden="1">
      <c r="B35" s="41"/>
      <c r="E35" s="135" t="s">
        <v>43</v>
      </c>
      <c r="F35" s="151">
        <f>ROUND((SUM(BG125:BG414)),2)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44</v>
      </c>
      <c r="F36" s="151">
        <f>ROUND((SUM(BH125:BH414)),2)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45</v>
      </c>
      <c r="F37" s="151">
        <f>ROUND((SUM(BI125:BI414)),2)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93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Rozšíření parkovacích míst v ulici Družstevní,Cheb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91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02a-2018 - SO 101 - Komunikace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20</v>
      </c>
      <c r="D89" s="37"/>
      <c r="E89" s="37"/>
      <c r="F89" s="25" t="str">
        <f>F12</f>
        <v>ul. Družstevní,Cheb</v>
      </c>
      <c r="G89" s="37"/>
      <c r="H89" s="37"/>
      <c r="I89" s="140" t="s">
        <v>22</v>
      </c>
      <c r="J89" s="72" t="str">
        <f>IF(J12="","",J12)</f>
        <v>13. 8. 2018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24</v>
      </c>
      <c r="D91" s="37"/>
      <c r="E91" s="37"/>
      <c r="F91" s="25" t="str">
        <f>E15</f>
        <v>Město Cheb,nám. Krále Jiřího z Poděbrad 1/14</v>
      </c>
      <c r="G91" s="37"/>
      <c r="H91" s="37"/>
      <c r="I91" s="140" t="s">
        <v>31</v>
      </c>
      <c r="J91" s="34" t="str">
        <f>E21</f>
        <v xml:space="preserve"> </v>
      </c>
      <c r="K91" s="37"/>
      <c r="L91" s="41"/>
    </row>
    <row r="92" spans="2:12" s="1" customFormat="1" ht="15.15" customHeight="1">
      <c r="B92" s="36"/>
      <c r="C92" s="30" t="s">
        <v>29</v>
      </c>
      <c r="D92" s="37"/>
      <c r="E92" s="37"/>
      <c r="F92" s="25" t="str">
        <f>IF(E18="","",E18)</f>
        <v>Vyplň údaj</v>
      </c>
      <c r="G92" s="37"/>
      <c r="H92" s="37"/>
      <c r="I92" s="140" t="s">
        <v>34</v>
      </c>
      <c r="J92" s="34" t="str">
        <f>E24</f>
        <v xml:space="preserve"> 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94</v>
      </c>
      <c r="D94" s="177"/>
      <c r="E94" s="177"/>
      <c r="F94" s="177"/>
      <c r="G94" s="177"/>
      <c r="H94" s="177"/>
      <c r="I94" s="178"/>
      <c r="J94" s="179" t="s">
        <v>95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96</v>
      </c>
      <c r="D96" s="37"/>
      <c r="E96" s="37"/>
      <c r="F96" s="37"/>
      <c r="G96" s="37"/>
      <c r="H96" s="37"/>
      <c r="I96" s="137"/>
      <c r="J96" s="103">
        <f>J125</f>
        <v>0</v>
      </c>
      <c r="K96" s="37"/>
      <c r="L96" s="41"/>
      <c r="AU96" s="15" t="s">
        <v>97</v>
      </c>
    </row>
    <row r="97" spans="2:12" s="8" customFormat="1" ht="24.95" customHeight="1">
      <c r="B97" s="181"/>
      <c r="C97" s="182"/>
      <c r="D97" s="183" t="s">
        <v>98</v>
      </c>
      <c r="E97" s="184"/>
      <c r="F97" s="184"/>
      <c r="G97" s="184"/>
      <c r="H97" s="184"/>
      <c r="I97" s="185"/>
      <c r="J97" s="186">
        <f>J126</f>
        <v>0</v>
      </c>
      <c r="K97" s="182"/>
      <c r="L97" s="187"/>
    </row>
    <row r="98" spans="2:12" s="9" customFormat="1" ht="19.9" customHeight="1">
      <c r="B98" s="188"/>
      <c r="C98" s="189"/>
      <c r="D98" s="190" t="s">
        <v>99</v>
      </c>
      <c r="E98" s="191"/>
      <c r="F98" s="191"/>
      <c r="G98" s="191"/>
      <c r="H98" s="191"/>
      <c r="I98" s="192"/>
      <c r="J98" s="193">
        <f>J127</f>
        <v>0</v>
      </c>
      <c r="K98" s="189"/>
      <c r="L98" s="194"/>
    </row>
    <row r="99" spans="2:12" s="9" customFormat="1" ht="19.9" customHeight="1">
      <c r="B99" s="188"/>
      <c r="C99" s="189"/>
      <c r="D99" s="190" t="s">
        <v>100</v>
      </c>
      <c r="E99" s="191"/>
      <c r="F99" s="191"/>
      <c r="G99" s="191"/>
      <c r="H99" s="191"/>
      <c r="I99" s="192"/>
      <c r="J99" s="193">
        <f>J187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101</v>
      </c>
      <c r="E100" s="191"/>
      <c r="F100" s="191"/>
      <c r="G100" s="191"/>
      <c r="H100" s="191"/>
      <c r="I100" s="192"/>
      <c r="J100" s="193">
        <f>J197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102</v>
      </c>
      <c r="E101" s="191"/>
      <c r="F101" s="191"/>
      <c r="G101" s="191"/>
      <c r="H101" s="191"/>
      <c r="I101" s="192"/>
      <c r="J101" s="193">
        <f>J201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103</v>
      </c>
      <c r="E102" s="191"/>
      <c r="F102" s="191"/>
      <c r="G102" s="191"/>
      <c r="H102" s="191"/>
      <c r="I102" s="192"/>
      <c r="J102" s="193">
        <f>J259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104</v>
      </c>
      <c r="E103" s="191"/>
      <c r="F103" s="191"/>
      <c r="G103" s="191"/>
      <c r="H103" s="191"/>
      <c r="I103" s="192"/>
      <c r="J103" s="193">
        <f>J322</f>
        <v>0</v>
      </c>
      <c r="K103" s="189"/>
      <c r="L103" s="194"/>
    </row>
    <row r="104" spans="2:12" s="9" customFormat="1" ht="19.9" customHeight="1">
      <c r="B104" s="188"/>
      <c r="C104" s="189"/>
      <c r="D104" s="190" t="s">
        <v>105</v>
      </c>
      <c r="E104" s="191"/>
      <c r="F104" s="191"/>
      <c r="G104" s="191"/>
      <c r="H104" s="191"/>
      <c r="I104" s="192"/>
      <c r="J104" s="193">
        <f>J387</f>
        <v>0</v>
      </c>
      <c r="K104" s="189"/>
      <c r="L104" s="194"/>
    </row>
    <row r="105" spans="2:12" s="9" customFormat="1" ht="19.9" customHeight="1">
      <c r="B105" s="188"/>
      <c r="C105" s="189"/>
      <c r="D105" s="190" t="s">
        <v>106</v>
      </c>
      <c r="E105" s="191"/>
      <c r="F105" s="191"/>
      <c r="G105" s="191"/>
      <c r="H105" s="191"/>
      <c r="I105" s="192"/>
      <c r="J105" s="193">
        <f>J412</f>
        <v>0</v>
      </c>
      <c r="K105" s="189"/>
      <c r="L105" s="194"/>
    </row>
    <row r="106" spans="2:12" s="1" customFormat="1" ht="21.8" customHeight="1">
      <c r="B106" s="36"/>
      <c r="C106" s="37"/>
      <c r="D106" s="37"/>
      <c r="E106" s="37"/>
      <c r="F106" s="37"/>
      <c r="G106" s="37"/>
      <c r="H106" s="37"/>
      <c r="I106" s="137"/>
      <c r="J106" s="37"/>
      <c r="K106" s="37"/>
      <c r="L106" s="41"/>
    </row>
    <row r="107" spans="2:12" s="1" customFormat="1" ht="6.95" customHeight="1">
      <c r="B107" s="59"/>
      <c r="C107" s="60"/>
      <c r="D107" s="60"/>
      <c r="E107" s="60"/>
      <c r="F107" s="60"/>
      <c r="G107" s="60"/>
      <c r="H107" s="60"/>
      <c r="I107" s="171"/>
      <c r="J107" s="60"/>
      <c r="K107" s="60"/>
      <c r="L107" s="41"/>
    </row>
    <row r="111" spans="2:12" s="1" customFormat="1" ht="6.95" customHeight="1">
      <c r="B111" s="61"/>
      <c r="C111" s="62"/>
      <c r="D111" s="62"/>
      <c r="E111" s="62"/>
      <c r="F111" s="62"/>
      <c r="G111" s="62"/>
      <c r="H111" s="62"/>
      <c r="I111" s="174"/>
      <c r="J111" s="62"/>
      <c r="K111" s="62"/>
      <c r="L111" s="41"/>
    </row>
    <row r="112" spans="2:12" s="1" customFormat="1" ht="24.95" customHeight="1">
      <c r="B112" s="36"/>
      <c r="C112" s="21" t="s">
        <v>107</v>
      </c>
      <c r="D112" s="37"/>
      <c r="E112" s="37"/>
      <c r="F112" s="37"/>
      <c r="G112" s="37"/>
      <c r="H112" s="37"/>
      <c r="I112" s="137"/>
      <c r="J112" s="37"/>
      <c r="K112" s="37"/>
      <c r="L112" s="41"/>
    </row>
    <row r="113" spans="2:12" s="1" customFormat="1" ht="6.95" customHeight="1">
      <c r="B113" s="36"/>
      <c r="C113" s="37"/>
      <c r="D113" s="37"/>
      <c r="E113" s="37"/>
      <c r="F113" s="37"/>
      <c r="G113" s="37"/>
      <c r="H113" s="37"/>
      <c r="I113" s="137"/>
      <c r="J113" s="37"/>
      <c r="K113" s="37"/>
      <c r="L113" s="41"/>
    </row>
    <row r="114" spans="2:12" s="1" customFormat="1" ht="12" customHeight="1">
      <c r="B114" s="36"/>
      <c r="C114" s="30" t="s">
        <v>16</v>
      </c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16.5" customHeight="1">
      <c r="B115" s="36"/>
      <c r="C115" s="37"/>
      <c r="D115" s="37"/>
      <c r="E115" s="175" t="str">
        <f>E7</f>
        <v>Rozšíření parkovacích míst v ulici Družstevní,Cheb</v>
      </c>
      <c r="F115" s="30"/>
      <c r="G115" s="30"/>
      <c r="H115" s="30"/>
      <c r="I115" s="137"/>
      <c r="J115" s="37"/>
      <c r="K115" s="37"/>
      <c r="L115" s="41"/>
    </row>
    <row r="116" spans="2:12" s="1" customFormat="1" ht="12" customHeight="1">
      <c r="B116" s="36"/>
      <c r="C116" s="30" t="s">
        <v>91</v>
      </c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12" s="1" customFormat="1" ht="16.5" customHeight="1">
      <c r="B117" s="36"/>
      <c r="C117" s="37"/>
      <c r="D117" s="37"/>
      <c r="E117" s="69" t="str">
        <f>E9</f>
        <v>02a-2018 - SO 101 - Komunikace</v>
      </c>
      <c r="F117" s="37"/>
      <c r="G117" s="37"/>
      <c r="H117" s="37"/>
      <c r="I117" s="137"/>
      <c r="J117" s="37"/>
      <c r="K117" s="37"/>
      <c r="L117" s="41"/>
    </row>
    <row r="118" spans="2:12" s="1" customFormat="1" ht="6.95" customHeight="1">
      <c r="B118" s="36"/>
      <c r="C118" s="37"/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12" s="1" customFormat="1" ht="12" customHeight="1">
      <c r="B119" s="36"/>
      <c r="C119" s="30" t="s">
        <v>20</v>
      </c>
      <c r="D119" s="37"/>
      <c r="E119" s="37"/>
      <c r="F119" s="25" t="str">
        <f>F12</f>
        <v>ul. Družstevní,Cheb</v>
      </c>
      <c r="G119" s="37"/>
      <c r="H119" s="37"/>
      <c r="I119" s="140" t="s">
        <v>22</v>
      </c>
      <c r="J119" s="72" t="str">
        <f>IF(J12="","",J12)</f>
        <v>13. 8. 2018</v>
      </c>
      <c r="K119" s="37"/>
      <c r="L119" s="41"/>
    </row>
    <row r="120" spans="2:12" s="1" customFormat="1" ht="6.95" customHeight="1">
      <c r="B120" s="36"/>
      <c r="C120" s="37"/>
      <c r="D120" s="37"/>
      <c r="E120" s="37"/>
      <c r="F120" s="37"/>
      <c r="G120" s="37"/>
      <c r="H120" s="37"/>
      <c r="I120" s="137"/>
      <c r="J120" s="37"/>
      <c r="K120" s="37"/>
      <c r="L120" s="41"/>
    </row>
    <row r="121" spans="2:12" s="1" customFormat="1" ht="15.15" customHeight="1">
      <c r="B121" s="36"/>
      <c r="C121" s="30" t="s">
        <v>24</v>
      </c>
      <c r="D121" s="37"/>
      <c r="E121" s="37"/>
      <c r="F121" s="25" t="str">
        <f>E15</f>
        <v>Město Cheb,nám. Krále Jiřího z Poděbrad 1/14</v>
      </c>
      <c r="G121" s="37"/>
      <c r="H121" s="37"/>
      <c r="I121" s="140" t="s">
        <v>31</v>
      </c>
      <c r="J121" s="34" t="str">
        <f>E21</f>
        <v xml:space="preserve"> </v>
      </c>
      <c r="K121" s="37"/>
      <c r="L121" s="41"/>
    </row>
    <row r="122" spans="2:12" s="1" customFormat="1" ht="15.15" customHeight="1">
      <c r="B122" s="36"/>
      <c r="C122" s="30" t="s">
        <v>29</v>
      </c>
      <c r="D122" s="37"/>
      <c r="E122" s="37"/>
      <c r="F122" s="25" t="str">
        <f>IF(E18="","",E18)</f>
        <v>Vyplň údaj</v>
      </c>
      <c r="G122" s="37"/>
      <c r="H122" s="37"/>
      <c r="I122" s="140" t="s">
        <v>34</v>
      </c>
      <c r="J122" s="34" t="str">
        <f>E24</f>
        <v xml:space="preserve"> </v>
      </c>
      <c r="K122" s="37"/>
      <c r="L122" s="41"/>
    </row>
    <row r="123" spans="2:12" s="1" customFormat="1" ht="10.3" customHeight="1">
      <c r="B123" s="36"/>
      <c r="C123" s="37"/>
      <c r="D123" s="37"/>
      <c r="E123" s="37"/>
      <c r="F123" s="37"/>
      <c r="G123" s="37"/>
      <c r="H123" s="37"/>
      <c r="I123" s="137"/>
      <c r="J123" s="37"/>
      <c r="K123" s="37"/>
      <c r="L123" s="41"/>
    </row>
    <row r="124" spans="2:20" s="10" customFormat="1" ht="29.25" customHeight="1">
      <c r="B124" s="195"/>
      <c r="C124" s="196" t="s">
        <v>108</v>
      </c>
      <c r="D124" s="197" t="s">
        <v>61</v>
      </c>
      <c r="E124" s="197" t="s">
        <v>57</v>
      </c>
      <c r="F124" s="197" t="s">
        <v>58</v>
      </c>
      <c r="G124" s="197" t="s">
        <v>109</v>
      </c>
      <c r="H124" s="197" t="s">
        <v>110</v>
      </c>
      <c r="I124" s="198" t="s">
        <v>111</v>
      </c>
      <c r="J124" s="199" t="s">
        <v>95</v>
      </c>
      <c r="K124" s="200" t="s">
        <v>112</v>
      </c>
      <c r="L124" s="201"/>
      <c r="M124" s="93" t="s">
        <v>1</v>
      </c>
      <c r="N124" s="94" t="s">
        <v>40</v>
      </c>
      <c r="O124" s="94" t="s">
        <v>113</v>
      </c>
      <c r="P124" s="94" t="s">
        <v>114</v>
      </c>
      <c r="Q124" s="94" t="s">
        <v>115</v>
      </c>
      <c r="R124" s="94" t="s">
        <v>116</v>
      </c>
      <c r="S124" s="94" t="s">
        <v>117</v>
      </c>
      <c r="T124" s="95" t="s">
        <v>118</v>
      </c>
    </row>
    <row r="125" spans="2:63" s="1" customFormat="1" ht="22.8" customHeight="1">
      <c r="B125" s="36"/>
      <c r="C125" s="100" t="s">
        <v>119</v>
      </c>
      <c r="D125" s="37"/>
      <c r="E125" s="37"/>
      <c r="F125" s="37"/>
      <c r="G125" s="37"/>
      <c r="H125" s="37"/>
      <c r="I125" s="137"/>
      <c r="J125" s="202">
        <f>BK125</f>
        <v>0</v>
      </c>
      <c r="K125" s="37"/>
      <c r="L125" s="41"/>
      <c r="M125" s="96"/>
      <c r="N125" s="97"/>
      <c r="O125" s="97"/>
      <c r="P125" s="203">
        <f>P126</f>
        <v>0</v>
      </c>
      <c r="Q125" s="97"/>
      <c r="R125" s="203">
        <f>R126</f>
        <v>634.75845</v>
      </c>
      <c r="S125" s="97"/>
      <c r="T125" s="204">
        <f>T126</f>
        <v>1466.224</v>
      </c>
      <c r="AT125" s="15" t="s">
        <v>75</v>
      </c>
      <c r="AU125" s="15" t="s">
        <v>97</v>
      </c>
      <c r="BK125" s="205">
        <f>BK126</f>
        <v>0</v>
      </c>
    </row>
    <row r="126" spans="2:63" s="11" customFormat="1" ht="25.9" customHeight="1">
      <c r="B126" s="206"/>
      <c r="C126" s="207"/>
      <c r="D126" s="208" t="s">
        <v>75</v>
      </c>
      <c r="E126" s="209" t="s">
        <v>120</v>
      </c>
      <c r="F126" s="209" t="s">
        <v>121</v>
      </c>
      <c r="G126" s="207"/>
      <c r="H126" s="207"/>
      <c r="I126" s="210"/>
      <c r="J126" s="211">
        <f>BK126</f>
        <v>0</v>
      </c>
      <c r="K126" s="207"/>
      <c r="L126" s="212"/>
      <c r="M126" s="213"/>
      <c r="N126" s="214"/>
      <c r="O126" s="214"/>
      <c r="P126" s="215">
        <f>P127+P187+P197+P201+P259+P322+P387+P412</f>
        <v>0</v>
      </c>
      <c r="Q126" s="214"/>
      <c r="R126" s="215">
        <f>R127+R187+R197+R201+R259+R322+R387+R412</f>
        <v>634.75845</v>
      </c>
      <c r="S126" s="214"/>
      <c r="T126" s="216">
        <f>T127+T187+T197+T201+T259+T322+T387+T412</f>
        <v>1466.224</v>
      </c>
      <c r="AR126" s="217" t="s">
        <v>84</v>
      </c>
      <c r="AT126" s="218" t="s">
        <v>75</v>
      </c>
      <c r="AU126" s="218" t="s">
        <v>76</v>
      </c>
      <c r="AY126" s="217" t="s">
        <v>122</v>
      </c>
      <c r="BK126" s="219">
        <f>BK127+BK187+BK197+BK201+BK259+BK322+BK387+BK412</f>
        <v>0</v>
      </c>
    </row>
    <row r="127" spans="2:63" s="11" customFormat="1" ht="22.8" customHeight="1">
      <c r="B127" s="206"/>
      <c r="C127" s="207"/>
      <c r="D127" s="208" t="s">
        <v>75</v>
      </c>
      <c r="E127" s="220" t="s">
        <v>84</v>
      </c>
      <c r="F127" s="220" t="s">
        <v>123</v>
      </c>
      <c r="G127" s="207"/>
      <c r="H127" s="207"/>
      <c r="I127" s="210"/>
      <c r="J127" s="221">
        <f>BK127</f>
        <v>0</v>
      </c>
      <c r="K127" s="207"/>
      <c r="L127" s="212"/>
      <c r="M127" s="213"/>
      <c r="N127" s="214"/>
      <c r="O127" s="214"/>
      <c r="P127" s="215">
        <f>SUM(P128:P186)</f>
        <v>0</v>
      </c>
      <c r="Q127" s="214"/>
      <c r="R127" s="215">
        <f>SUM(R128:R186)</f>
        <v>2.9967</v>
      </c>
      <c r="S127" s="214"/>
      <c r="T127" s="216">
        <f>SUM(T128:T186)</f>
        <v>1435.35</v>
      </c>
      <c r="AR127" s="217" t="s">
        <v>84</v>
      </c>
      <c r="AT127" s="218" t="s">
        <v>75</v>
      </c>
      <c r="AU127" s="218" t="s">
        <v>84</v>
      </c>
      <c r="AY127" s="217" t="s">
        <v>122</v>
      </c>
      <c r="BK127" s="219">
        <f>SUM(BK128:BK186)</f>
        <v>0</v>
      </c>
    </row>
    <row r="128" spans="2:65" s="1" customFormat="1" ht="24" customHeight="1">
      <c r="B128" s="36"/>
      <c r="C128" s="222" t="s">
        <v>124</v>
      </c>
      <c r="D128" s="222" t="s">
        <v>125</v>
      </c>
      <c r="E128" s="223" t="s">
        <v>126</v>
      </c>
      <c r="F128" s="224" t="s">
        <v>127</v>
      </c>
      <c r="G128" s="225" t="s">
        <v>128</v>
      </c>
      <c r="H128" s="226">
        <v>165</v>
      </c>
      <c r="I128" s="227"/>
      <c r="J128" s="228">
        <f>ROUND(I128*H128,2)</f>
        <v>0</v>
      </c>
      <c r="K128" s="224" t="s">
        <v>1</v>
      </c>
      <c r="L128" s="41"/>
      <c r="M128" s="229" t="s">
        <v>1</v>
      </c>
      <c r="N128" s="230" t="s">
        <v>41</v>
      </c>
      <c r="O128" s="84"/>
      <c r="P128" s="231">
        <f>O128*H128</f>
        <v>0</v>
      </c>
      <c r="Q128" s="231">
        <v>0</v>
      </c>
      <c r="R128" s="231">
        <f>Q128*H128</f>
        <v>0</v>
      </c>
      <c r="S128" s="231">
        <v>0.3</v>
      </c>
      <c r="T128" s="232">
        <f>S128*H128</f>
        <v>49.5</v>
      </c>
      <c r="AR128" s="233" t="s">
        <v>129</v>
      </c>
      <c r="AT128" s="233" t="s">
        <v>125</v>
      </c>
      <c r="AU128" s="233" t="s">
        <v>86</v>
      </c>
      <c r="AY128" s="15" t="s">
        <v>122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5" t="s">
        <v>84</v>
      </c>
      <c r="BK128" s="234">
        <f>ROUND(I128*H128,2)</f>
        <v>0</v>
      </c>
      <c r="BL128" s="15" t="s">
        <v>129</v>
      </c>
      <c r="BM128" s="233" t="s">
        <v>130</v>
      </c>
    </row>
    <row r="129" spans="2:51" s="12" customFormat="1" ht="12">
      <c r="B129" s="235"/>
      <c r="C129" s="236"/>
      <c r="D129" s="237" t="s">
        <v>131</v>
      </c>
      <c r="E129" s="238" t="s">
        <v>1</v>
      </c>
      <c r="F129" s="239" t="s">
        <v>132</v>
      </c>
      <c r="G129" s="236"/>
      <c r="H129" s="240">
        <v>165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131</v>
      </c>
      <c r="AU129" s="246" t="s">
        <v>86</v>
      </c>
      <c r="AV129" s="12" t="s">
        <v>86</v>
      </c>
      <c r="AW129" s="12" t="s">
        <v>33</v>
      </c>
      <c r="AX129" s="12" t="s">
        <v>76</v>
      </c>
      <c r="AY129" s="246" t="s">
        <v>122</v>
      </c>
    </row>
    <row r="130" spans="2:51" s="13" customFormat="1" ht="12">
      <c r="B130" s="247"/>
      <c r="C130" s="248"/>
      <c r="D130" s="237" t="s">
        <v>131</v>
      </c>
      <c r="E130" s="249" t="s">
        <v>1</v>
      </c>
      <c r="F130" s="250" t="s">
        <v>133</v>
      </c>
      <c r="G130" s="248"/>
      <c r="H130" s="251">
        <v>165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131</v>
      </c>
      <c r="AU130" s="257" t="s">
        <v>86</v>
      </c>
      <c r="AV130" s="13" t="s">
        <v>129</v>
      </c>
      <c r="AW130" s="13" t="s">
        <v>33</v>
      </c>
      <c r="AX130" s="13" t="s">
        <v>84</v>
      </c>
      <c r="AY130" s="257" t="s">
        <v>122</v>
      </c>
    </row>
    <row r="131" spans="2:65" s="1" customFormat="1" ht="24" customHeight="1">
      <c r="B131" s="36"/>
      <c r="C131" s="222" t="s">
        <v>134</v>
      </c>
      <c r="D131" s="222" t="s">
        <v>125</v>
      </c>
      <c r="E131" s="223" t="s">
        <v>135</v>
      </c>
      <c r="F131" s="224" t="s">
        <v>136</v>
      </c>
      <c r="G131" s="225" t="s">
        <v>128</v>
      </c>
      <c r="H131" s="226">
        <v>1280</v>
      </c>
      <c r="I131" s="227"/>
      <c r="J131" s="228">
        <f>ROUND(I131*H131,2)</f>
        <v>0</v>
      </c>
      <c r="K131" s="224" t="s">
        <v>1</v>
      </c>
      <c r="L131" s="41"/>
      <c r="M131" s="229" t="s">
        <v>1</v>
      </c>
      <c r="N131" s="230" t="s">
        <v>41</v>
      </c>
      <c r="O131" s="84"/>
      <c r="P131" s="231">
        <f>O131*H131</f>
        <v>0</v>
      </c>
      <c r="Q131" s="231">
        <v>0</v>
      </c>
      <c r="R131" s="231">
        <f>Q131*H131</f>
        <v>0</v>
      </c>
      <c r="S131" s="231">
        <v>0.58</v>
      </c>
      <c r="T131" s="232">
        <f>S131*H131</f>
        <v>742.4</v>
      </c>
      <c r="AR131" s="233" t="s">
        <v>129</v>
      </c>
      <c r="AT131" s="233" t="s">
        <v>125</v>
      </c>
      <c r="AU131" s="233" t="s">
        <v>86</v>
      </c>
      <c r="AY131" s="15" t="s">
        <v>122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5" t="s">
        <v>84</v>
      </c>
      <c r="BK131" s="234">
        <f>ROUND(I131*H131,2)</f>
        <v>0</v>
      </c>
      <c r="BL131" s="15" t="s">
        <v>129</v>
      </c>
      <c r="BM131" s="233" t="s">
        <v>137</v>
      </c>
    </row>
    <row r="132" spans="2:51" s="12" customFormat="1" ht="12">
      <c r="B132" s="235"/>
      <c r="C132" s="236"/>
      <c r="D132" s="237" t="s">
        <v>131</v>
      </c>
      <c r="E132" s="238" t="s">
        <v>1</v>
      </c>
      <c r="F132" s="239" t="s">
        <v>138</v>
      </c>
      <c r="G132" s="236"/>
      <c r="H132" s="240">
        <v>1280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131</v>
      </c>
      <c r="AU132" s="246" t="s">
        <v>86</v>
      </c>
      <c r="AV132" s="12" t="s">
        <v>86</v>
      </c>
      <c r="AW132" s="12" t="s">
        <v>33</v>
      </c>
      <c r="AX132" s="12" t="s">
        <v>76</v>
      </c>
      <c r="AY132" s="246" t="s">
        <v>122</v>
      </c>
    </row>
    <row r="133" spans="2:51" s="13" customFormat="1" ht="12">
      <c r="B133" s="247"/>
      <c r="C133" s="248"/>
      <c r="D133" s="237" t="s">
        <v>131</v>
      </c>
      <c r="E133" s="249" t="s">
        <v>1</v>
      </c>
      <c r="F133" s="250" t="s">
        <v>133</v>
      </c>
      <c r="G133" s="248"/>
      <c r="H133" s="251">
        <v>1280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131</v>
      </c>
      <c r="AU133" s="257" t="s">
        <v>86</v>
      </c>
      <c r="AV133" s="13" t="s">
        <v>129</v>
      </c>
      <c r="AW133" s="13" t="s">
        <v>33</v>
      </c>
      <c r="AX133" s="13" t="s">
        <v>84</v>
      </c>
      <c r="AY133" s="257" t="s">
        <v>122</v>
      </c>
    </row>
    <row r="134" spans="2:65" s="1" customFormat="1" ht="24" customHeight="1">
      <c r="B134" s="36"/>
      <c r="C134" s="222" t="s">
        <v>139</v>
      </c>
      <c r="D134" s="222" t="s">
        <v>125</v>
      </c>
      <c r="E134" s="223" t="s">
        <v>140</v>
      </c>
      <c r="F134" s="224" t="s">
        <v>141</v>
      </c>
      <c r="G134" s="225" t="s">
        <v>128</v>
      </c>
      <c r="H134" s="226">
        <v>495</v>
      </c>
      <c r="I134" s="227"/>
      <c r="J134" s="228">
        <f>ROUND(I134*H134,2)</f>
        <v>0</v>
      </c>
      <c r="K134" s="224" t="s">
        <v>1</v>
      </c>
      <c r="L134" s="41"/>
      <c r="M134" s="229" t="s">
        <v>1</v>
      </c>
      <c r="N134" s="230" t="s">
        <v>41</v>
      </c>
      <c r="O134" s="84"/>
      <c r="P134" s="231">
        <f>O134*H134</f>
        <v>0</v>
      </c>
      <c r="Q134" s="231">
        <v>0</v>
      </c>
      <c r="R134" s="231">
        <f>Q134*H134</f>
        <v>0</v>
      </c>
      <c r="S134" s="231">
        <v>0.24</v>
      </c>
      <c r="T134" s="232">
        <f>S134*H134</f>
        <v>118.8</v>
      </c>
      <c r="AR134" s="233" t="s">
        <v>129</v>
      </c>
      <c r="AT134" s="233" t="s">
        <v>125</v>
      </c>
      <c r="AU134" s="233" t="s">
        <v>86</v>
      </c>
      <c r="AY134" s="15" t="s">
        <v>122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84</v>
      </c>
      <c r="BK134" s="234">
        <f>ROUND(I134*H134,2)</f>
        <v>0</v>
      </c>
      <c r="BL134" s="15" t="s">
        <v>129</v>
      </c>
      <c r="BM134" s="233" t="s">
        <v>142</v>
      </c>
    </row>
    <row r="135" spans="2:51" s="12" customFormat="1" ht="12">
      <c r="B135" s="235"/>
      <c r="C135" s="236"/>
      <c r="D135" s="237" t="s">
        <v>131</v>
      </c>
      <c r="E135" s="238" t="s">
        <v>1</v>
      </c>
      <c r="F135" s="239" t="s">
        <v>143</v>
      </c>
      <c r="G135" s="236"/>
      <c r="H135" s="240">
        <v>495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AT135" s="246" t="s">
        <v>131</v>
      </c>
      <c r="AU135" s="246" t="s">
        <v>86</v>
      </c>
      <c r="AV135" s="12" t="s">
        <v>86</v>
      </c>
      <c r="AW135" s="12" t="s">
        <v>33</v>
      </c>
      <c r="AX135" s="12" t="s">
        <v>76</v>
      </c>
      <c r="AY135" s="246" t="s">
        <v>122</v>
      </c>
    </row>
    <row r="136" spans="2:51" s="13" customFormat="1" ht="12">
      <c r="B136" s="247"/>
      <c r="C136" s="248"/>
      <c r="D136" s="237" t="s">
        <v>131</v>
      </c>
      <c r="E136" s="249" t="s">
        <v>1</v>
      </c>
      <c r="F136" s="250" t="s">
        <v>133</v>
      </c>
      <c r="G136" s="248"/>
      <c r="H136" s="251">
        <v>495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131</v>
      </c>
      <c r="AU136" s="257" t="s">
        <v>86</v>
      </c>
      <c r="AV136" s="13" t="s">
        <v>129</v>
      </c>
      <c r="AW136" s="13" t="s">
        <v>33</v>
      </c>
      <c r="AX136" s="13" t="s">
        <v>84</v>
      </c>
      <c r="AY136" s="257" t="s">
        <v>122</v>
      </c>
    </row>
    <row r="137" spans="2:65" s="1" customFormat="1" ht="24" customHeight="1">
      <c r="B137" s="36"/>
      <c r="C137" s="222" t="s">
        <v>144</v>
      </c>
      <c r="D137" s="222" t="s">
        <v>125</v>
      </c>
      <c r="E137" s="223" t="s">
        <v>145</v>
      </c>
      <c r="F137" s="224" t="s">
        <v>146</v>
      </c>
      <c r="G137" s="225" t="s">
        <v>128</v>
      </c>
      <c r="H137" s="226">
        <v>495</v>
      </c>
      <c r="I137" s="227"/>
      <c r="J137" s="228">
        <f>ROUND(I137*H137,2)</f>
        <v>0</v>
      </c>
      <c r="K137" s="224" t="s">
        <v>147</v>
      </c>
      <c r="L137" s="41"/>
      <c r="M137" s="229" t="s">
        <v>1</v>
      </c>
      <c r="N137" s="230" t="s">
        <v>41</v>
      </c>
      <c r="O137" s="84"/>
      <c r="P137" s="231">
        <f>O137*H137</f>
        <v>0</v>
      </c>
      <c r="Q137" s="231">
        <v>0</v>
      </c>
      <c r="R137" s="231">
        <f>Q137*H137</f>
        <v>0</v>
      </c>
      <c r="S137" s="231">
        <v>0.098</v>
      </c>
      <c r="T137" s="232">
        <f>S137*H137</f>
        <v>48.510000000000005</v>
      </c>
      <c r="AR137" s="233" t="s">
        <v>129</v>
      </c>
      <c r="AT137" s="233" t="s">
        <v>125</v>
      </c>
      <c r="AU137" s="233" t="s">
        <v>86</v>
      </c>
      <c r="AY137" s="15" t="s">
        <v>122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5" t="s">
        <v>84</v>
      </c>
      <c r="BK137" s="234">
        <f>ROUND(I137*H137,2)</f>
        <v>0</v>
      </c>
      <c r="BL137" s="15" t="s">
        <v>129</v>
      </c>
      <c r="BM137" s="233" t="s">
        <v>148</v>
      </c>
    </row>
    <row r="138" spans="2:47" s="1" customFormat="1" ht="12">
      <c r="B138" s="36"/>
      <c r="C138" s="37"/>
      <c r="D138" s="237" t="s">
        <v>149</v>
      </c>
      <c r="E138" s="37"/>
      <c r="F138" s="258" t="s">
        <v>150</v>
      </c>
      <c r="G138" s="37"/>
      <c r="H138" s="37"/>
      <c r="I138" s="137"/>
      <c r="J138" s="37"/>
      <c r="K138" s="37"/>
      <c r="L138" s="41"/>
      <c r="M138" s="259"/>
      <c r="N138" s="84"/>
      <c r="O138" s="84"/>
      <c r="P138" s="84"/>
      <c r="Q138" s="84"/>
      <c r="R138" s="84"/>
      <c r="S138" s="84"/>
      <c r="T138" s="85"/>
      <c r="AT138" s="15" t="s">
        <v>149</v>
      </c>
      <c r="AU138" s="15" t="s">
        <v>86</v>
      </c>
    </row>
    <row r="139" spans="2:51" s="12" customFormat="1" ht="12">
      <c r="B139" s="235"/>
      <c r="C139" s="236"/>
      <c r="D139" s="237" t="s">
        <v>131</v>
      </c>
      <c r="E139" s="238" t="s">
        <v>1</v>
      </c>
      <c r="F139" s="239" t="s">
        <v>151</v>
      </c>
      <c r="G139" s="236"/>
      <c r="H139" s="240">
        <v>495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131</v>
      </c>
      <c r="AU139" s="246" t="s">
        <v>86</v>
      </c>
      <c r="AV139" s="12" t="s">
        <v>86</v>
      </c>
      <c r="AW139" s="12" t="s">
        <v>33</v>
      </c>
      <c r="AX139" s="12" t="s">
        <v>76</v>
      </c>
      <c r="AY139" s="246" t="s">
        <v>122</v>
      </c>
    </row>
    <row r="140" spans="2:51" s="13" customFormat="1" ht="12">
      <c r="B140" s="247"/>
      <c r="C140" s="248"/>
      <c r="D140" s="237" t="s">
        <v>131</v>
      </c>
      <c r="E140" s="249" t="s">
        <v>1</v>
      </c>
      <c r="F140" s="250" t="s">
        <v>133</v>
      </c>
      <c r="G140" s="248"/>
      <c r="H140" s="251">
        <v>495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131</v>
      </c>
      <c r="AU140" s="257" t="s">
        <v>86</v>
      </c>
      <c r="AV140" s="13" t="s">
        <v>129</v>
      </c>
      <c r="AW140" s="13" t="s">
        <v>33</v>
      </c>
      <c r="AX140" s="13" t="s">
        <v>84</v>
      </c>
      <c r="AY140" s="257" t="s">
        <v>122</v>
      </c>
    </row>
    <row r="141" spans="2:65" s="1" customFormat="1" ht="24" customHeight="1">
      <c r="B141" s="36"/>
      <c r="C141" s="222" t="s">
        <v>152</v>
      </c>
      <c r="D141" s="222" t="s">
        <v>125</v>
      </c>
      <c r="E141" s="223" t="s">
        <v>153</v>
      </c>
      <c r="F141" s="224" t="s">
        <v>154</v>
      </c>
      <c r="G141" s="225" t="s">
        <v>128</v>
      </c>
      <c r="H141" s="226">
        <v>1280</v>
      </c>
      <c r="I141" s="227"/>
      <c r="J141" s="228">
        <f>ROUND(I141*H141,2)</f>
        <v>0</v>
      </c>
      <c r="K141" s="224" t="s">
        <v>1</v>
      </c>
      <c r="L141" s="41"/>
      <c r="M141" s="229" t="s">
        <v>1</v>
      </c>
      <c r="N141" s="230" t="s">
        <v>41</v>
      </c>
      <c r="O141" s="84"/>
      <c r="P141" s="231">
        <f>O141*H141</f>
        <v>0</v>
      </c>
      <c r="Q141" s="231">
        <v>0.00012</v>
      </c>
      <c r="R141" s="231">
        <f>Q141*H141</f>
        <v>0.15360000000000001</v>
      </c>
      <c r="S141" s="231">
        <v>0.256</v>
      </c>
      <c r="T141" s="232">
        <f>S141*H141</f>
        <v>327.68</v>
      </c>
      <c r="AR141" s="233" t="s">
        <v>129</v>
      </c>
      <c r="AT141" s="233" t="s">
        <v>125</v>
      </c>
      <c r="AU141" s="233" t="s">
        <v>86</v>
      </c>
      <c r="AY141" s="15" t="s">
        <v>122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84</v>
      </c>
      <c r="BK141" s="234">
        <f>ROUND(I141*H141,2)</f>
        <v>0</v>
      </c>
      <c r="BL141" s="15" t="s">
        <v>129</v>
      </c>
      <c r="BM141" s="233" t="s">
        <v>155</v>
      </c>
    </row>
    <row r="142" spans="2:51" s="12" customFormat="1" ht="12">
      <c r="B142" s="235"/>
      <c r="C142" s="236"/>
      <c r="D142" s="237" t="s">
        <v>131</v>
      </c>
      <c r="E142" s="238" t="s">
        <v>1</v>
      </c>
      <c r="F142" s="239" t="s">
        <v>156</v>
      </c>
      <c r="G142" s="236"/>
      <c r="H142" s="240">
        <v>1280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131</v>
      </c>
      <c r="AU142" s="246" t="s">
        <v>86</v>
      </c>
      <c r="AV142" s="12" t="s">
        <v>86</v>
      </c>
      <c r="AW142" s="12" t="s">
        <v>33</v>
      </c>
      <c r="AX142" s="12" t="s">
        <v>76</v>
      </c>
      <c r="AY142" s="246" t="s">
        <v>122</v>
      </c>
    </row>
    <row r="143" spans="2:51" s="13" customFormat="1" ht="12">
      <c r="B143" s="247"/>
      <c r="C143" s="248"/>
      <c r="D143" s="237" t="s">
        <v>131</v>
      </c>
      <c r="E143" s="249" t="s">
        <v>1</v>
      </c>
      <c r="F143" s="250" t="s">
        <v>133</v>
      </c>
      <c r="G143" s="248"/>
      <c r="H143" s="251">
        <v>1280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131</v>
      </c>
      <c r="AU143" s="257" t="s">
        <v>86</v>
      </c>
      <c r="AV143" s="13" t="s">
        <v>129</v>
      </c>
      <c r="AW143" s="13" t="s">
        <v>33</v>
      </c>
      <c r="AX143" s="13" t="s">
        <v>84</v>
      </c>
      <c r="AY143" s="257" t="s">
        <v>122</v>
      </c>
    </row>
    <row r="144" spans="2:65" s="1" customFormat="1" ht="16.5" customHeight="1">
      <c r="B144" s="36"/>
      <c r="C144" s="222" t="s">
        <v>157</v>
      </c>
      <c r="D144" s="222" t="s">
        <v>125</v>
      </c>
      <c r="E144" s="223" t="s">
        <v>158</v>
      </c>
      <c r="F144" s="224" t="s">
        <v>159</v>
      </c>
      <c r="G144" s="225" t="s">
        <v>160</v>
      </c>
      <c r="H144" s="226">
        <v>242</v>
      </c>
      <c r="I144" s="227"/>
      <c r="J144" s="228">
        <f>ROUND(I144*H144,2)</f>
        <v>0</v>
      </c>
      <c r="K144" s="224" t="s">
        <v>1</v>
      </c>
      <c r="L144" s="41"/>
      <c r="M144" s="229" t="s">
        <v>1</v>
      </c>
      <c r="N144" s="230" t="s">
        <v>41</v>
      </c>
      <c r="O144" s="84"/>
      <c r="P144" s="231">
        <f>O144*H144</f>
        <v>0</v>
      </c>
      <c r="Q144" s="231">
        <v>0</v>
      </c>
      <c r="R144" s="231">
        <f>Q144*H144</f>
        <v>0</v>
      </c>
      <c r="S144" s="231">
        <v>0.23</v>
      </c>
      <c r="T144" s="232">
        <f>S144*H144</f>
        <v>55.660000000000004</v>
      </c>
      <c r="AR144" s="233" t="s">
        <v>129</v>
      </c>
      <c r="AT144" s="233" t="s">
        <v>125</v>
      </c>
      <c r="AU144" s="233" t="s">
        <v>86</v>
      </c>
      <c r="AY144" s="15" t="s">
        <v>122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5" t="s">
        <v>84</v>
      </c>
      <c r="BK144" s="234">
        <f>ROUND(I144*H144,2)</f>
        <v>0</v>
      </c>
      <c r="BL144" s="15" t="s">
        <v>129</v>
      </c>
      <c r="BM144" s="233" t="s">
        <v>161</v>
      </c>
    </row>
    <row r="145" spans="2:51" s="12" customFormat="1" ht="12">
      <c r="B145" s="235"/>
      <c r="C145" s="236"/>
      <c r="D145" s="237" t="s">
        <v>131</v>
      </c>
      <c r="E145" s="238" t="s">
        <v>1</v>
      </c>
      <c r="F145" s="239" t="s">
        <v>162</v>
      </c>
      <c r="G145" s="236"/>
      <c r="H145" s="240">
        <v>242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131</v>
      </c>
      <c r="AU145" s="246" t="s">
        <v>86</v>
      </c>
      <c r="AV145" s="12" t="s">
        <v>86</v>
      </c>
      <c r="AW145" s="12" t="s">
        <v>33</v>
      </c>
      <c r="AX145" s="12" t="s">
        <v>76</v>
      </c>
      <c r="AY145" s="246" t="s">
        <v>122</v>
      </c>
    </row>
    <row r="146" spans="2:51" s="13" customFormat="1" ht="12">
      <c r="B146" s="247"/>
      <c r="C146" s="248"/>
      <c r="D146" s="237" t="s">
        <v>131</v>
      </c>
      <c r="E146" s="249" t="s">
        <v>1</v>
      </c>
      <c r="F146" s="250" t="s">
        <v>133</v>
      </c>
      <c r="G146" s="248"/>
      <c r="H146" s="251">
        <v>242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131</v>
      </c>
      <c r="AU146" s="257" t="s">
        <v>86</v>
      </c>
      <c r="AV146" s="13" t="s">
        <v>129</v>
      </c>
      <c r="AW146" s="13" t="s">
        <v>33</v>
      </c>
      <c r="AX146" s="13" t="s">
        <v>84</v>
      </c>
      <c r="AY146" s="257" t="s">
        <v>122</v>
      </c>
    </row>
    <row r="147" spans="2:65" s="1" customFormat="1" ht="16.5" customHeight="1">
      <c r="B147" s="36"/>
      <c r="C147" s="222" t="s">
        <v>163</v>
      </c>
      <c r="D147" s="222" t="s">
        <v>125</v>
      </c>
      <c r="E147" s="223" t="s">
        <v>164</v>
      </c>
      <c r="F147" s="224" t="s">
        <v>165</v>
      </c>
      <c r="G147" s="225" t="s">
        <v>160</v>
      </c>
      <c r="H147" s="226">
        <v>320</v>
      </c>
      <c r="I147" s="227"/>
      <c r="J147" s="228">
        <f>ROUND(I147*H147,2)</f>
        <v>0</v>
      </c>
      <c r="K147" s="224" t="s">
        <v>1</v>
      </c>
      <c r="L147" s="41"/>
      <c r="M147" s="229" t="s">
        <v>1</v>
      </c>
      <c r="N147" s="230" t="s">
        <v>41</v>
      </c>
      <c r="O147" s="84"/>
      <c r="P147" s="231">
        <f>O147*H147</f>
        <v>0</v>
      </c>
      <c r="Q147" s="231">
        <v>0</v>
      </c>
      <c r="R147" s="231">
        <f>Q147*H147</f>
        <v>0</v>
      </c>
      <c r="S147" s="231">
        <v>0.29</v>
      </c>
      <c r="T147" s="232">
        <f>S147*H147</f>
        <v>92.8</v>
      </c>
      <c r="AR147" s="233" t="s">
        <v>129</v>
      </c>
      <c r="AT147" s="233" t="s">
        <v>125</v>
      </c>
      <c r="AU147" s="233" t="s">
        <v>86</v>
      </c>
      <c r="AY147" s="15" t="s">
        <v>122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84</v>
      </c>
      <c r="BK147" s="234">
        <f>ROUND(I147*H147,2)</f>
        <v>0</v>
      </c>
      <c r="BL147" s="15" t="s">
        <v>129</v>
      </c>
      <c r="BM147" s="233" t="s">
        <v>166</v>
      </c>
    </row>
    <row r="148" spans="2:51" s="12" customFormat="1" ht="12">
      <c r="B148" s="235"/>
      <c r="C148" s="236"/>
      <c r="D148" s="237" t="s">
        <v>131</v>
      </c>
      <c r="E148" s="238" t="s">
        <v>1</v>
      </c>
      <c r="F148" s="239" t="s">
        <v>167</v>
      </c>
      <c r="G148" s="236"/>
      <c r="H148" s="240">
        <v>300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131</v>
      </c>
      <c r="AU148" s="246" t="s">
        <v>86</v>
      </c>
      <c r="AV148" s="12" t="s">
        <v>86</v>
      </c>
      <c r="AW148" s="12" t="s">
        <v>33</v>
      </c>
      <c r="AX148" s="12" t="s">
        <v>76</v>
      </c>
      <c r="AY148" s="246" t="s">
        <v>122</v>
      </c>
    </row>
    <row r="149" spans="2:51" s="12" customFormat="1" ht="12">
      <c r="B149" s="235"/>
      <c r="C149" s="236"/>
      <c r="D149" s="237" t="s">
        <v>131</v>
      </c>
      <c r="E149" s="238" t="s">
        <v>1</v>
      </c>
      <c r="F149" s="239" t="s">
        <v>168</v>
      </c>
      <c r="G149" s="236"/>
      <c r="H149" s="240">
        <v>20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AT149" s="246" t="s">
        <v>131</v>
      </c>
      <c r="AU149" s="246" t="s">
        <v>86</v>
      </c>
      <c r="AV149" s="12" t="s">
        <v>86</v>
      </c>
      <c r="AW149" s="12" t="s">
        <v>33</v>
      </c>
      <c r="AX149" s="12" t="s">
        <v>76</v>
      </c>
      <c r="AY149" s="246" t="s">
        <v>122</v>
      </c>
    </row>
    <row r="150" spans="2:51" s="13" customFormat="1" ht="12">
      <c r="B150" s="247"/>
      <c r="C150" s="248"/>
      <c r="D150" s="237" t="s">
        <v>131</v>
      </c>
      <c r="E150" s="249" t="s">
        <v>1</v>
      </c>
      <c r="F150" s="250" t="s">
        <v>133</v>
      </c>
      <c r="G150" s="248"/>
      <c r="H150" s="251">
        <v>320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131</v>
      </c>
      <c r="AU150" s="257" t="s">
        <v>86</v>
      </c>
      <c r="AV150" s="13" t="s">
        <v>129</v>
      </c>
      <c r="AW150" s="13" t="s">
        <v>33</v>
      </c>
      <c r="AX150" s="13" t="s">
        <v>84</v>
      </c>
      <c r="AY150" s="257" t="s">
        <v>122</v>
      </c>
    </row>
    <row r="151" spans="2:65" s="1" customFormat="1" ht="16.5" customHeight="1">
      <c r="B151" s="36"/>
      <c r="C151" s="222" t="s">
        <v>169</v>
      </c>
      <c r="D151" s="222" t="s">
        <v>125</v>
      </c>
      <c r="E151" s="223" t="s">
        <v>170</v>
      </c>
      <c r="F151" s="224" t="s">
        <v>171</v>
      </c>
      <c r="G151" s="225" t="s">
        <v>172</v>
      </c>
      <c r="H151" s="226">
        <v>9.05</v>
      </c>
      <c r="I151" s="227"/>
      <c r="J151" s="228">
        <f>ROUND(I151*H151,2)</f>
        <v>0</v>
      </c>
      <c r="K151" s="224" t="s">
        <v>1</v>
      </c>
      <c r="L151" s="41"/>
      <c r="M151" s="229" t="s">
        <v>1</v>
      </c>
      <c r="N151" s="230" t="s">
        <v>41</v>
      </c>
      <c r="O151" s="84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AR151" s="233" t="s">
        <v>129</v>
      </c>
      <c r="AT151" s="233" t="s">
        <v>125</v>
      </c>
      <c r="AU151" s="233" t="s">
        <v>86</v>
      </c>
      <c r="AY151" s="15" t="s">
        <v>122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5" t="s">
        <v>84</v>
      </c>
      <c r="BK151" s="234">
        <f>ROUND(I151*H151,2)</f>
        <v>0</v>
      </c>
      <c r="BL151" s="15" t="s">
        <v>129</v>
      </c>
      <c r="BM151" s="233" t="s">
        <v>173</v>
      </c>
    </row>
    <row r="152" spans="2:51" s="12" customFormat="1" ht="12">
      <c r="B152" s="235"/>
      <c r="C152" s="236"/>
      <c r="D152" s="237" t="s">
        <v>131</v>
      </c>
      <c r="E152" s="238" t="s">
        <v>1</v>
      </c>
      <c r="F152" s="239" t="s">
        <v>174</v>
      </c>
      <c r="G152" s="236"/>
      <c r="H152" s="240">
        <v>9.05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131</v>
      </c>
      <c r="AU152" s="246" t="s">
        <v>86</v>
      </c>
      <c r="AV152" s="12" t="s">
        <v>86</v>
      </c>
      <c r="AW152" s="12" t="s">
        <v>33</v>
      </c>
      <c r="AX152" s="12" t="s">
        <v>76</v>
      </c>
      <c r="AY152" s="246" t="s">
        <v>122</v>
      </c>
    </row>
    <row r="153" spans="2:51" s="13" customFormat="1" ht="12">
      <c r="B153" s="247"/>
      <c r="C153" s="248"/>
      <c r="D153" s="237" t="s">
        <v>131</v>
      </c>
      <c r="E153" s="249" t="s">
        <v>1</v>
      </c>
      <c r="F153" s="250" t="s">
        <v>133</v>
      </c>
      <c r="G153" s="248"/>
      <c r="H153" s="251">
        <v>9.05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131</v>
      </c>
      <c r="AU153" s="257" t="s">
        <v>86</v>
      </c>
      <c r="AV153" s="13" t="s">
        <v>129</v>
      </c>
      <c r="AW153" s="13" t="s">
        <v>33</v>
      </c>
      <c r="AX153" s="13" t="s">
        <v>84</v>
      </c>
      <c r="AY153" s="257" t="s">
        <v>122</v>
      </c>
    </row>
    <row r="154" spans="2:65" s="1" customFormat="1" ht="24" customHeight="1">
      <c r="B154" s="36"/>
      <c r="C154" s="222" t="s">
        <v>175</v>
      </c>
      <c r="D154" s="222" t="s">
        <v>125</v>
      </c>
      <c r="E154" s="223" t="s">
        <v>176</v>
      </c>
      <c r="F154" s="224" t="s">
        <v>177</v>
      </c>
      <c r="G154" s="225" t="s">
        <v>172</v>
      </c>
      <c r="H154" s="226">
        <v>126.7</v>
      </c>
      <c r="I154" s="227"/>
      <c r="J154" s="228">
        <f>ROUND(I154*H154,2)</f>
        <v>0</v>
      </c>
      <c r="K154" s="224" t="s">
        <v>1</v>
      </c>
      <c r="L154" s="41"/>
      <c r="M154" s="229" t="s">
        <v>1</v>
      </c>
      <c r="N154" s="230" t="s">
        <v>41</v>
      </c>
      <c r="O154" s="84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AR154" s="233" t="s">
        <v>129</v>
      </c>
      <c r="AT154" s="233" t="s">
        <v>125</v>
      </c>
      <c r="AU154" s="233" t="s">
        <v>86</v>
      </c>
      <c r="AY154" s="15" t="s">
        <v>122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5" t="s">
        <v>84</v>
      </c>
      <c r="BK154" s="234">
        <f>ROUND(I154*H154,2)</f>
        <v>0</v>
      </c>
      <c r="BL154" s="15" t="s">
        <v>129</v>
      </c>
      <c r="BM154" s="233" t="s">
        <v>178</v>
      </c>
    </row>
    <row r="155" spans="2:51" s="12" customFormat="1" ht="12">
      <c r="B155" s="235"/>
      <c r="C155" s="236"/>
      <c r="D155" s="237" t="s">
        <v>131</v>
      </c>
      <c r="E155" s="238" t="s">
        <v>1</v>
      </c>
      <c r="F155" s="239" t="s">
        <v>179</v>
      </c>
      <c r="G155" s="236"/>
      <c r="H155" s="240">
        <v>126.7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131</v>
      </c>
      <c r="AU155" s="246" t="s">
        <v>86</v>
      </c>
      <c r="AV155" s="12" t="s">
        <v>86</v>
      </c>
      <c r="AW155" s="12" t="s">
        <v>33</v>
      </c>
      <c r="AX155" s="12" t="s">
        <v>76</v>
      </c>
      <c r="AY155" s="246" t="s">
        <v>122</v>
      </c>
    </row>
    <row r="156" spans="2:51" s="13" customFormat="1" ht="12">
      <c r="B156" s="247"/>
      <c r="C156" s="248"/>
      <c r="D156" s="237" t="s">
        <v>131</v>
      </c>
      <c r="E156" s="249" t="s">
        <v>1</v>
      </c>
      <c r="F156" s="250" t="s">
        <v>133</v>
      </c>
      <c r="G156" s="248"/>
      <c r="H156" s="251">
        <v>126.7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131</v>
      </c>
      <c r="AU156" s="257" t="s">
        <v>86</v>
      </c>
      <c r="AV156" s="13" t="s">
        <v>129</v>
      </c>
      <c r="AW156" s="13" t="s">
        <v>33</v>
      </c>
      <c r="AX156" s="13" t="s">
        <v>84</v>
      </c>
      <c r="AY156" s="257" t="s">
        <v>122</v>
      </c>
    </row>
    <row r="157" spans="2:65" s="1" customFormat="1" ht="16.5" customHeight="1">
      <c r="B157" s="36"/>
      <c r="C157" s="222" t="s">
        <v>180</v>
      </c>
      <c r="D157" s="222" t="s">
        <v>125</v>
      </c>
      <c r="E157" s="223" t="s">
        <v>181</v>
      </c>
      <c r="F157" s="224" t="s">
        <v>182</v>
      </c>
      <c r="G157" s="225" t="s">
        <v>172</v>
      </c>
      <c r="H157" s="226">
        <v>126.7</v>
      </c>
      <c r="I157" s="227"/>
      <c r="J157" s="228">
        <f>ROUND(I157*H157,2)</f>
        <v>0</v>
      </c>
      <c r="K157" s="224" t="s">
        <v>1</v>
      </c>
      <c r="L157" s="41"/>
      <c r="M157" s="229" t="s">
        <v>1</v>
      </c>
      <c r="N157" s="230" t="s">
        <v>41</v>
      </c>
      <c r="O157" s="84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AR157" s="233" t="s">
        <v>129</v>
      </c>
      <c r="AT157" s="233" t="s">
        <v>125</v>
      </c>
      <c r="AU157" s="233" t="s">
        <v>86</v>
      </c>
      <c r="AY157" s="15" t="s">
        <v>122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5" t="s">
        <v>84</v>
      </c>
      <c r="BK157" s="234">
        <f>ROUND(I157*H157,2)</f>
        <v>0</v>
      </c>
      <c r="BL157" s="15" t="s">
        <v>129</v>
      </c>
      <c r="BM157" s="233" t="s">
        <v>183</v>
      </c>
    </row>
    <row r="158" spans="2:65" s="1" customFormat="1" ht="24" customHeight="1">
      <c r="B158" s="36"/>
      <c r="C158" s="222" t="s">
        <v>184</v>
      </c>
      <c r="D158" s="222" t="s">
        <v>125</v>
      </c>
      <c r="E158" s="223" t="s">
        <v>185</v>
      </c>
      <c r="F158" s="224" t="s">
        <v>186</v>
      </c>
      <c r="G158" s="225" t="s">
        <v>172</v>
      </c>
      <c r="H158" s="226">
        <v>9</v>
      </c>
      <c r="I158" s="227"/>
      <c r="J158" s="228">
        <f>ROUND(I158*H158,2)</f>
        <v>0</v>
      </c>
      <c r="K158" s="224" t="s">
        <v>1</v>
      </c>
      <c r="L158" s="41"/>
      <c r="M158" s="229" t="s">
        <v>1</v>
      </c>
      <c r="N158" s="230" t="s">
        <v>41</v>
      </c>
      <c r="O158" s="84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AR158" s="233" t="s">
        <v>129</v>
      </c>
      <c r="AT158" s="233" t="s">
        <v>125</v>
      </c>
      <c r="AU158" s="233" t="s">
        <v>86</v>
      </c>
      <c r="AY158" s="15" t="s">
        <v>122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5" t="s">
        <v>84</v>
      </c>
      <c r="BK158" s="234">
        <f>ROUND(I158*H158,2)</f>
        <v>0</v>
      </c>
      <c r="BL158" s="15" t="s">
        <v>129</v>
      </c>
      <c r="BM158" s="233" t="s">
        <v>187</v>
      </c>
    </row>
    <row r="159" spans="2:51" s="12" customFormat="1" ht="12">
      <c r="B159" s="235"/>
      <c r="C159" s="236"/>
      <c r="D159" s="237" t="s">
        <v>131</v>
      </c>
      <c r="E159" s="238" t="s">
        <v>1</v>
      </c>
      <c r="F159" s="239" t="s">
        <v>188</v>
      </c>
      <c r="G159" s="236"/>
      <c r="H159" s="240">
        <v>9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AT159" s="246" t="s">
        <v>131</v>
      </c>
      <c r="AU159" s="246" t="s">
        <v>86</v>
      </c>
      <c r="AV159" s="12" t="s">
        <v>86</v>
      </c>
      <c r="AW159" s="12" t="s">
        <v>33</v>
      </c>
      <c r="AX159" s="12" t="s">
        <v>76</v>
      </c>
      <c r="AY159" s="246" t="s">
        <v>122</v>
      </c>
    </row>
    <row r="160" spans="2:51" s="13" customFormat="1" ht="12">
      <c r="B160" s="247"/>
      <c r="C160" s="248"/>
      <c r="D160" s="237" t="s">
        <v>131</v>
      </c>
      <c r="E160" s="249" t="s">
        <v>1</v>
      </c>
      <c r="F160" s="250" t="s">
        <v>133</v>
      </c>
      <c r="G160" s="248"/>
      <c r="H160" s="251">
        <v>9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131</v>
      </c>
      <c r="AU160" s="257" t="s">
        <v>86</v>
      </c>
      <c r="AV160" s="13" t="s">
        <v>129</v>
      </c>
      <c r="AW160" s="13" t="s">
        <v>33</v>
      </c>
      <c r="AX160" s="13" t="s">
        <v>84</v>
      </c>
      <c r="AY160" s="257" t="s">
        <v>122</v>
      </c>
    </row>
    <row r="161" spans="2:65" s="1" customFormat="1" ht="24" customHeight="1">
      <c r="B161" s="36"/>
      <c r="C161" s="222" t="s">
        <v>189</v>
      </c>
      <c r="D161" s="222" t="s">
        <v>125</v>
      </c>
      <c r="E161" s="223" t="s">
        <v>190</v>
      </c>
      <c r="F161" s="224" t="s">
        <v>191</v>
      </c>
      <c r="G161" s="225" t="s">
        <v>172</v>
      </c>
      <c r="H161" s="226">
        <v>9</v>
      </c>
      <c r="I161" s="227"/>
      <c r="J161" s="228">
        <f>ROUND(I161*H161,2)</f>
        <v>0</v>
      </c>
      <c r="K161" s="224" t="s">
        <v>1</v>
      </c>
      <c r="L161" s="41"/>
      <c r="M161" s="229" t="s">
        <v>1</v>
      </c>
      <c r="N161" s="230" t="s">
        <v>41</v>
      </c>
      <c r="O161" s="84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AR161" s="233" t="s">
        <v>129</v>
      </c>
      <c r="AT161" s="233" t="s">
        <v>125</v>
      </c>
      <c r="AU161" s="233" t="s">
        <v>86</v>
      </c>
      <c r="AY161" s="15" t="s">
        <v>122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5" t="s">
        <v>84</v>
      </c>
      <c r="BK161" s="234">
        <f>ROUND(I161*H161,2)</f>
        <v>0</v>
      </c>
      <c r="BL161" s="15" t="s">
        <v>129</v>
      </c>
      <c r="BM161" s="233" t="s">
        <v>192</v>
      </c>
    </row>
    <row r="162" spans="2:65" s="1" customFormat="1" ht="24" customHeight="1">
      <c r="B162" s="36"/>
      <c r="C162" s="222" t="s">
        <v>193</v>
      </c>
      <c r="D162" s="222" t="s">
        <v>125</v>
      </c>
      <c r="E162" s="223" t="s">
        <v>194</v>
      </c>
      <c r="F162" s="224" t="s">
        <v>195</v>
      </c>
      <c r="G162" s="225" t="s">
        <v>172</v>
      </c>
      <c r="H162" s="226">
        <v>42.9</v>
      </c>
      <c r="I162" s="227"/>
      <c r="J162" s="228">
        <f>ROUND(I162*H162,2)</f>
        <v>0</v>
      </c>
      <c r="K162" s="224" t="s">
        <v>1</v>
      </c>
      <c r="L162" s="41"/>
      <c r="M162" s="229" t="s">
        <v>1</v>
      </c>
      <c r="N162" s="230" t="s">
        <v>41</v>
      </c>
      <c r="O162" s="84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AR162" s="233" t="s">
        <v>129</v>
      </c>
      <c r="AT162" s="233" t="s">
        <v>125</v>
      </c>
      <c r="AU162" s="233" t="s">
        <v>86</v>
      </c>
      <c r="AY162" s="15" t="s">
        <v>122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5" t="s">
        <v>84</v>
      </c>
      <c r="BK162" s="234">
        <f>ROUND(I162*H162,2)</f>
        <v>0</v>
      </c>
      <c r="BL162" s="15" t="s">
        <v>129</v>
      </c>
      <c r="BM162" s="233" t="s">
        <v>196</v>
      </c>
    </row>
    <row r="163" spans="2:51" s="12" customFormat="1" ht="12">
      <c r="B163" s="235"/>
      <c r="C163" s="236"/>
      <c r="D163" s="237" t="s">
        <v>131</v>
      </c>
      <c r="E163" s="238" t="s">
        <v>1</v>
      </c>
      <c r="F163" s="239" t="s">
        <v>197</v>
      </c>
      <c r="G163" s="236"/>
      <c r="H163" s="240">
        <v>42.9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131</v>
      </c>
      <c r="AU163" s="246" t="s">
        <v>86</v>
      </c>
      <c r="AV163" s="12" t="s">
        <v>86</v>
      </c>
      <c r="AW163" s="12" t="s">
        <v>33</v>
      </c>
      <c r="AX163" s="12" t="s">
        <v>76</v>
      </c>
      <c r="AY163" s="246" t="s">
        <v>122</v>
      </c>
    </row>
    <row r="164" spans="2:51" s="13" customFormat="1" ht="12">
      <c r="B164" s="247"/>
      <c r="C164" s="248"/>
      <c r="D164" s="237" t="s">
        <v>131</v>
      </c>
      <c r="E164" s="249" t="s">
        <v>1</v>
      </c>
      <c r="F164" s="250" t="s">
        <v>133</v>
      </c>
      <c r="G164" s="248"/>
      <c r="H164" s="251">
        <v>42.9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131</v>
      </c>
      <c r="AU164" s="257" t="s">
        <v>86</v>
      </c>
      <c r="AV164" s="13" t="s">
        <v>129</v>
      </c>
      <c r="AW164" s="13" t="s">
        <v>33</v>
      </c>
      <c r="AX164" s="13" t="s">
        <v>84</v>
      </c>
      <c r="AY164" s="257" t="s">
        <v>122</v>
      </c>
    </row>
    <row r="165" spans="2:65" s="1" customFormat="1" ht="24" customHeight="1">
      <c r="B165" s="36"/>
      <c r="C165" s="222" t="s">
        <v>198</v>
      </c>
      <c r="D165" s="222" t="s">
        <v>125</v>
      </c>
      <c r="E165" s="223" t="s">
        <v>199</v>
      </c>
      <c r="F165" s="224" t="s">
        <v>200</v>
      </c>
      <c r="G165" s="225" t="s">
        <v>172</v>
      </c>
      <c r="H165" s="226">
        <v>42.9</v>
      </c>
      <c r="I165" s="227"/>
      <c r="J165" s="228">
        <f>ROUND(I165*H165,2)</f>
        <v>0</v>
      </c>
      <c r="K165" s="224" t="s">
        <v>1</v>
      </c>
      <c r="L165" s="41"/>
      <c r="M165" s="229" t="s">
        <v>1</v>
      </c>
      <c r="N165" s="230" t="s">
        <v>41</v>
      </c>
      <c r="O165" s="84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AR165" s="233" t="s">
        <v>129</v>
      </c>
      <c r="AT165" s="233" t="s">
        <v>125</v>
      </c>
      <c r="AU165" s="233" t="s">
        <v>86</v>
      </c>
      <c r="AY165" s="15" t="s">
        <v>122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5" t="s">
        <v>84</v>
      </c>
      <c r="BK165" s="234">
        <f>ROUND(I165*H165,2)</f>
        <v>0</v>
      </c>
      <c r="BL165" s="15" t="s">
        <v>129</v>
      </c>
      <c r="BM165" s="233" t="s">
        <v>201</v>
      </c>
    </row>
    <row r="166" spans="2:65" s="1" customFormat="1" ht="24" customHeight="1">
      <c r="B166" s="36"/>
      <c r="C166" s="222" t="s">
        <v>202</v>
      </c>
      <c r="D166" s="222" t="s">
        <v>125</v>
      </c>
      <c r="E166" s="223" t="s">
        <v>203</v>
      </c>
      <c r="F166" s="224" t="s">
        <v>204</v>
      </c>
      <c r="G166" s="225" t="s">
        <v>172</v>
      </c>
      <c r="H166" s="226">
        <v>178.6</v>
      </c>
      <c r="I166" s="227"/>
      <c r="J166" s="228">
        <f>ROUND(I166*H166,2)</f>
        <v>0</v>
      </c>
      <c r="K166" s="224" t="s">
        <v>1</v>
      </c>
      <c r="L166" s="41"/>
      <c r="M166" s="229" t="s">
        <v>1</v>
      </c>
      <c r="N166" s="230" t="s">
        <v>41</v>
      </c>
      <c r="O166" s="84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AR166" s="233" t="s">
        <v>129</v>
      </c>
      <c r="AT166" s="233" t="s">
        <v>125</v>
      </c>
      <c r="AU166" s="233" t="s">
        <v>86</v>
      </c>
      <c r="AY166" s="15" t="s">
        <v>122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5" t="s">
        <v>84</v>
      </c>
      <c r="BK166" s="234">
        <f>ROUND(I166*H166,2)</f>
        <v>0</v>
      </c>
      <c r="BL166" s="15" t="s">
        <v>129</v>
      </c>
      <c r="BM166" s="233" t="s">
        <v>205</v>
      </c>
    </row>
    <row r="167" spans="2:51" s="12" customFormat="1" ht="12">
      <c r="B167" s="235"/>
      <c r="C167" s="236"/>
      <c r="D167" s="237" t="s">
        <v>131</v>
      </c>
      <c r="E167" s="238" t="s">
        <v>1</v>
      </c>
      <c r="F167" s="239" t="s">
        <v>206</v>
      </c>
      <c r="G167" s="236"/>
      <c r="H167" s="240">
        <v>178.6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AT167" s="246" t="s">
        <v>131</v>
      </c>
      <c r="AU167" s="246" t="s">
        <v>86</v>
      </c>
      <c r="AV167" s="12" t="s">
        <v>86</v>
      </c>
      <c r="AW167" s="12" t="s">
        <v>33</v>
      </c>
      <c r="AX167" s="12" t="s">
        <v>76</v>
      </c>
      <c r="AY167" s="246" t="s">
        <v>122</v>
      </c>
    </row>
    <row r="168" spans="2:51" s="13" customFormat="1" ht="12">
      <c r="B168" s="247"/>
      <c r="C168" s="248"/>
      <c r="D168" s="237" t="s">
        <v>131</v>
      </c>
      <c r="E168" s="249" t="s">
        <v>1</v>
      </c>
      <c r="F168" s="250" t="s">
        <v>133</v>
      </c>
      <c r="G168" s="248"/>
      <c r="H168" s="251">
        <v>178.6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131</v>
      </c>
      <c r="AU168" s="257" t="s">
        <v>86</v>
      </c>
      <c r="AV168" s="13" t="s">
        <v>129</v>
      </c>
      <c r="AW168" s="13" t="s">
        <v>33</v>
      </c>
      <c r="AX168" s="13" t="s">
        <v>84</v>
      </c>
      <c r="AY168" s="257" t="s">
        <v>122</v>
      </c>
    </row>
    <row r="169" spans="2:65" s="1" customFormat="1" ht="24" customHeight="1">
      <c r="B169" s="36"/>
      <c r="C169" s="222" t="s">
        <v>207</v>
      </c>
      <c r="D169" s="222" t="s">
        <v>125</v>
      </c>
      <c r="E169" s="223" t="s">
        <v>208</v>
      </c>
      <c r="F169" s="224" t="s">
        <v>209</v>
      </c>
      <c r="G169" s="225" t="s">
        <v>172</v>
      </c>
      <c r="H169" s="226">
        <v>178.6</v>
      </c>
      <c r="I169" s="227"/>
      <c r="J169" s="228">
        <f>ROUND(I169*H169,2)</f>
        <v>0</v>
      </c>
      <c r="K169" s="224" t="s">
        <v>1</v>
      </c>
      <c r="L169" s="41"/>
      <c r="M169" s="229" t="s">
        <v>1</v>
      </c>
      <c r="N169" s="230" t="s">
        <v>41</v>
      </c>
      <c r="O169" s="84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AR169" s="233" t="s">
        <v>129</v>
      </c>
      <c r="AT169" s="233" t="s">
        <v>125</v>
      </c>
      <c r="AU169" s="233" t="s">
        <v>86</v>
      </c>
      <c r="AY169" s="15" t="s">
        <v>122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5" t="s">
        <v>84</v>
      </c>
      <c r="BK169" s="234">
        <f>ROUND(I169*H169,2)</f>
        <v>0</v>
      </c>
      <c r="BL169" s="15" t="s">
        <v>129</v>
      </c>
      <c r="BM169" s="233" t="s">
        <v>210</v>
      </c>
    </row>
    <row r="170" spans="2:51" s="12" customFormat="1" ht="12">
      <c r="B170" s="235"/>
      <c r="C170" s="236"/>
      <c r="D170" s="237" t="s">
        <v>131</v>
      </c>
      <c r="E170" s="238" t="s">
        <v>1</v>
      </c>
      <c r="F170" s="239" t="s">
        <v>206</v>
      </c>
      <c r="G170" s="236"/>
      <c r="H170" s="240">
        <v>178.6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AT170" s="246" t="s">
        <v>131</v>
      </c>
      <c r="AU170" s="246" t="s">
        <v>86</v>
      </c>
      <c r="AV170" s="12" t="s">
        <v>86</v>
      </c>
      <c r="AW170" s="12" t="s">
        <v>33</v>
      </c>
      <c r="AX170" s="12" t="s">
        <v>76</v>
      </c>
      <c r="AY170" s="246" t="s">
        <v>122</v>
      </c>
    </row>
    <row r="171" spans="2:51" s="13" customFormat="1" ht="12">
      <c r="B171" s="247"/>
      <c r="C171" s="248"/>
      <c r="D171" s="237" t="s">
        <v>131</v>
      </c>
      <c r="E171" s="249" t="s">
        <v>1</v>
      </c>
      <c r="F171" s="250" t="s">
        <v>133</v>
      </c>
      <c r="G171" s="248"/>
      <c r="H171" s="251">
        <v>178.6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131</v>
      </c>
      <c r="AU171" s="257" t="s">
        <v>86</v>
      </c>
      <c r="AV171" s="13" t="s">
        <v>129</v>
      </c>
      <c r="AW171" s="13" t="s">
        <v>33</v>
      </c>
      <c r="AX171" s="13" t="s">
        <v>84</v>
      </c>
      <c r="AY171" s="257" t="s">
        <v>122</v>
      </c>
    </row>
    <row r="172" spans="2:65" s="1" customFormat="1" ht="16.5" customHeight="1">
      <c r="B172" s="36"/>
      <c r="C172" s="222" t="s">
        <v>211</v>
      </c>
      <c r="D172" s="222" t="s">
        <v>125</v>
      </c>
      <c r="E172" s="223" t="s">
        <v>212</v>
      </c>
      <c r="F172" s="224" t="s">
        <v>213</v>
      </c>
      <c r="G172" s="225" t="s">
        <v>172</v>
      </c>
      <c r="H172" s="226">
        <v>178.6</v>
      </c>
      <c r="I172" s="227"/>
      <c r="J172" s="228">
        <f>ROUND(I172*H172,2)</f>
        <v>0</v>
      </c>
      <c r="K172" s="224" t="s">
        <v>1</v>
      </c>
      <c r="L172" s="41"/>
      <c r="M172" s="229" t="s">
        <v>1</v>
      </c>
      <c r="N172" s="230" t="s">
        <v>41</v>
      </c>
      <c r="O172" s="84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AR172" s="233" t="s">
        <v>129</v>
      </c>
      <c r="AT172" s="233" t="s">
        <v>125</v>
      </c>
      <c r="AU172" s="233" t="s">
        <v>86</v>
      </c>
      <c r="AY172" s="15" t="s">
        <v>122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5" t="s">
        <v>84</v>
      </c>
      <c r="BK172" s="234">
        <f>ROUND(I172*H172,2)</f>
        <v>0</v>
      </c>
      <c r="BL172" s="15" t="s">
        <v>129</v>
      </c>
      <c r="BM172" s="233" t="s">
        <v>214</v>
      </c>
    </row>
    <row r="173" spans="2:51" s="12" customFormat="1" ht="12">
      <c r="B173" s="235"/>
      <c r="C173" s="236"/>
      <c r="D173" s="237" t="s">
        <v>131</v>
      </c>
      <c r="E173" s="238" t="s">
        <v>1</v>
      </c>
      <c r="F173" s="239" t="s">
        <v>206</v>
      </c>
      <c r="G173" s="236"/>
      <c r="H173" s="240">
        <v>178.6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131</v>
      </c>
      <c r="AU173" s="246" t="s">
        <v>86</v>
      </c>
      <c r="AV173" s="12" t="s">
        <v>86</v>
      </c>
      <c r="AW173" s="12" t="s">
        <v>33</v>
      </c>
      <c r="AX173" s="12" t="s">
        <v>76</v>
      </c>
      <c r="AY173" s="246" t="s">
        <v>122</v>
      </c>
    </row>
    <row r="174" spans="2:51" s="13" customFormat="1" ht="12">
      <c r="B174" s="247"/>
      <c r="C174" s="248"/>
      <c r="D174" s="237" t="s">
        <v>131</v>
      </c>
      <c r="E174" s="249" t="s">
        <v>1</v>
      </c>
      <c r="F174" s="250" t="s">
        <v>133</v>
      </c>
      <c r="G174" s="248"/>
      <c r="H174" s="251">
        <v>178.6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131</v>
      </c>
      <c r="AU174" s="257" t="s">
        <v>86</v>
      </c>
      <c r="AV174" s="13" t="s">
        <v>129</v>
      </c>
      <c r="AW174" s="13" t="s">
        <v>33</v>
      </c>
      <c r="AX174" s="13" t="s">
        <v>84</v>
      </c>
      <c r="AY174" s="257" t="s">
        <v>122</v>
      </c>
    </row>
    <row r="175" spans="2:65" s="1" customFormat="1" ht="24" customHeight="1">
      <c r="B175" s="36"/>
      <c r="C175" s="222" t="s">
        <v>215</v>
      </c>
      <c r="D175" s="222" t="s">
        <v>125</v>
      </c>
      <c r="E175" s="223" t="s">
        <v>216</v>
      </c>
      <c r="F175" s="224" t="s">
        <v>217</v>
      </c>
      <c r="G175" s="225" t="s">
        <v>218</v>
      </c>
      <c r="H175" s="226">
        <v>357.2</v>
      </c>
      <c r="I175" s="227"/>
      <c r="J175" s="228">
        <f>ROUND(I175*H175,2)</f>
        <v>0</v>
      </c>
      <c r="K175" s="224" t="s">
        <v>1</v>
      </c>
      <c r="L175" s="41"/>
      <c r="M175" s="229" t="s">
        <v>1</v>
      </c>
      <c r="N175" s="230" t="s">
        <v>41</v>
      </c>
      <c r="O175" s="84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AR175" s="233" t="s">
        <v>129</v>
      </c>
      <c r="AT175" s="233" t="s">
        <v>125</v>
      </c>
      <c r="AU175" s="233" t="s">
        <v>86</v>
      </c>
      <c r="AY175" s="15" t="s">
        <v>122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5" t="s">
        <v>84</v>
      </c>
      <c r="BK175" s="234">
        <f>ROUND(I175*H175,2)</f>
        <v>0</v>
      </c>
      <c r="BL175" s="15" t="s">
        <v>129</v>
      </c>
      <c r="BM175" s="233" t="s">
        <v>219</v>
      </c>
    </row>
    <row r="176" spans="2:51" s="12" customFormat="1" ht="12">
      <c r="B176" s="235"/>
      <c r="C176" s="236"/>
      <c r="D176" s="237" t="s">
        <v>131</v>
      </c>
      <c r="E176" s="238" t="s">
        <v>1</v>
      </c>
      <c r="F176" s="239" t="s">
        <v>220</v>
      </c>
      <c r="G176" s="236"/>
      <c r="H176" s="240">
        <v>357.2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131</v>
      </c>
      <c r="AU176" s="246" t="s">
        <v>86</v>
      </c>
      <c r="AV176" s="12" t="s">
        <v>86</v>
      </c>
      <c r="AW176" s="12" t="s">
        <v>33</v>
      </c>
      <c r="AX176" s="12" t="s">
        <v>76</v>
      </c>
      <c r="AY176" s="246" t="s">
        <v>122</v>
      </c>
    </row>
    <row r="177" spans="2:51" s="13" customFormat="1" ht="12">
      <c r="B177" s="247"/>
      <c r="C177" s="248"/>
      <c r="D177" s="237" t="s">
        <v>131</v>
      </c>
      <c r="E177" s="249" t="s">
        <v>1</v>
      </c>
      <c r="F177" s="250" t="s">
        <v>133</v>
      </c>
      <c r="G177" s="248"/>
      <c r="H177" s="251">
        <v>357.2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131</v>
      </c>
      <c r="AU177" s="257" t="s">
        <v>86</v>
      </c>
      <c r="AV177" s="13" t="s">
        <v>129</v>
      </c>
      <c r="AW177" s="13" t="s">
        <v>33</v>
      </c>
      <c r="AX177" s="13" t="s">
        <v>84</v>
      </c>
      <c r="AY177" s="257" t="s">
        <v>122</v>
      </c>
    </row>
    <row r="178" spans="2:65" s="1" customFormat="1" ht="24" customHeight="1">
      <c r="B178" s="36"/>
      <c r="C178" s="222" t="s">
        <v>221</v>
      </c>
      <c r="D178" s="222" t="s">
        <v>125</v>
      </c>
      <c r="E178" s="223" t="s">
        <v>222</v>
      </c>
      <c r="F178" s="224" t="s">
        <v>223</v>
      </c>
      <c r="G178" s="225" t="s">
        <v>128</v>
      </c>
      <c r="H178" s="226">
        <v>270</v>
      </c>
      <c r="I178" s="227"/>
      <c r="J178" s="228">
        <f>ROUND(I178*H178,2)</f>
        <v>0</v>
      </c>
      <c r="K178" s="224" t="s">
        <v>1</v>
      </c>
      <c r="L178" s="41"/>
      <c r="M178" s="229" t="s">
        <v>1</v>
      </c>
      <c r="N178" s="230" t="s">
        <v>41</v>
      </c>
      <c r="O178" s="84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AR178" s="233" t="s">
        <v>129</v>
      </c>
      <c r="AT178" s="233" t="s">
        <v>125</v>
      </c>
      <c r="AU178" s="233" t="s">
        <v>86</v>
      </c>
      <c r="AY178" s="15" t="s">
        <v>122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5" t="s">
        <v>84</v>
      </c>
      <c r="BK178" s="234">
        <f>ROUND(I178*H178,2)</f>
        <v>0</v>
      </c>
      <c r="BL178" s="15" t="s">
        <v>129</v>
      </c>
      <c r="BM178" s="233" t="s">
        <v>224</v>
      </c>
    </row>
    <row r="179" spans="2:51" s="12" customFormat="1" ht="12">
      <c r="B179" s="235"/>
      <c r="C179" s="236"/>
      <c r="D179" s="237" t="s">
        <v>131</v>
      </c>
      <c r="E179" s="238" t="s">
        <v>1</v>
      </c>
      <c r="F179" s="239" t="s">
        <v>225</v>
      </c>
      <c r="G179" s="236"/>
      <c r="H179" s="240">
        <v>270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AT179" s="246" t="s">
        <v>131</v>
      </c>
      <c r="AU179" s="246" t="s">
        <v>86</v>
      </c>
      <c r="AV179" s="12" t="s">
        <v>86</v>
      </c>
      <c r="AW179" s="12" t="s">
        <v>33</v>
      </c>
      <c r="AX179" s="12" t="s">
        <v>76</v>
      </c>
      <c r="AY179" s="246" t="s">
        <v>122</v>
      </c>
    </row>
    <row r="180" spans="2:51" s="13" customFormat="1" ht="12">
      <c r="B180" s="247"/>
      <c r="C180" s="248"/>
      <c r="D180" s="237" t="s">
        <v>131</v>
      </c>
      <c r="E180" s="249" t="s">
        <v>1</v>
      </c>
      <c r="F180" s="250" t="s">
        <v>133</v>
      </c>
      <c r="G180" s="248"/>
      <c r="H180" s="251">
        <v>270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131</v>
      </c>
      <c r="AU180" s="257" t="s">
        <v>86</v>
      </c>
      <c r="AV180" s="13" t="s">
        <v>129</v>
      </c>
      <c r="AW180" s="13" t="s">
        <v>33</v>
      </c>
      <c r="AX180" s="13" t="s">
        <v>84</v>
      </c>
      <c r="AY180" s="257" t="s">
        <v>122</v>
      </c>
    </row>
    <row r="181" spans="2:65" s="1" customFormat="1" ht="16.5" customHeight="1">
      <c r="B181" s="36"/>
      <c r="C181" s="260" t="s">
        <v>226</v>
      </c>
      <c r="D181" s="260" t="s">
        <v>227</v>
      </c>
      <c r="E181" s="261" t="s">
        <v>228</v>
      </c>
      <c r="F181" s="262" t="s">
        <v>229</v>
      </c>
      <c r="G181" s="263" t="s">
        <v>172</v>
      </c>
      <c r="H181" s="264">
        <v>13.5</v>
      </c>
      <c r="I181" s="265"/>
      <c r="J181" s="266">
        <f>ROUND(I181*H181,2)</f>
        <v>0</v>
      </c>
      <c r="K181" s="262" t="s">
        <v>1</v>
      </c>
      <c r="L181" s="267"/>
      <c r="M181" s="268" t="s">
        <v>1</v>
      </c>
      <c r="N181" s="269" t="s">
        <v>41</v>
      </c>
      <c r="O181" s="84"/>
      <c r="P181" s="231">
        <f>O181*H181</f>
        <v>0</v>
      </c>
      <c r="Q181" s="231">
        <v>0.21</v>
      </c>
      <c r="R181" s="231">
        <f>Q181*H181</f>
        <v>2.835</v>
      </c>
      <c r="S181" s="231">
        <v>0</v>
      </c>
      <c r="T181" s="232">
        <f>S181*H181</f>
        <v>0</v>
      </c>
      <c r="AR181" s="233" t="s">
        <v>230</v>
      </c>
      <c r="AT181" s="233" t="s">
        <v>227</v>
      </c>
      <c r="AU181" s="233" t="s">
        <v>86</v>
      </c>
      <c r="AY181" s="15" t="s">
        <v>122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5" t="s">
        <v>84</v>
      </c>
      <c r="BK181" s="234">
        <f>ROUND(I181*H181,2)</f>
        <v>0</v>
      </c>
      <c r="BL181" s="15" t="s">
        <v>129</v>
      </c>
      <c r="BM181" s="233" t="s">
        <v>231</v>
      </c>
    </row>
    <row r="182" spans="2:51" s="12" customFormat="1" ht="12">
      <c r="B182" s="235"/>
      <c r="C182" s="236"/>
      <c r="D182" s="237" t="s">
        <v>131</v>
      </c>
      <c r="E182" s="238" t="s">
        <v>1</v>
      </c>
      <c r="F182" s="239" t="s">
        <v>232</v>
      </c>
      <c r="G182" s="236"/>
      <c r="H182" s="240">
        <v>13.5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AT182" s="246" t="s">
        <v>131</v>
      </c>
      <c r="AU182" s="246" t="s">
        <v>86</v>
      </c>
      <c r="AV182" s="12" t="s">
        <v>86</v>
      </c>
      <c r="AW182" s="12" t="s">
        <v>33</v>
      </c>
      <c r="AX182" s="12" t="s">
        <v>76</v>
      </c>
      <c r="AY182" s="246" t="s">
        <v>122</v>
      </c>
    </row>
    <row r="183" spans="2:51" s="13" customFormat="1" ht="12">
      <c r="B183" s="247"/>
      <c r="C183" s="248"/>
      <c r="D183" s="237" t="s">
        <v>131</v>
      </c>
      <c r="E183" s="249" t="s">
        <v>1</v>
      </c>
      <c r="F183" s="250" t="s">
        <v>133</v>
      </c>
      <c r="G183" s="248"/>
      <c r="H183" s="251">
        <v>13.5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AT183" s="257" t="s">
        <v>131</v>
      </c>
      <c r="AU183" s="257" t="s">
        <v>86</v>
      </c>
      <c r="AV183" s="13" t="s">
        <v>129</v>
      </c>
      <c r="AW183" s="13" t="s">
        <v>33</v>
      </c>
      <c r="AX183" s="13" t="s">
        <v>84</v>
      </c>
      <c r="AY183" s="257" t="s">
        <v>122</v>
      </c>
    </row>
    <row r="184" spans="2:65" s="1" customFormat="1" ht="16.5" customHeight="1">
      <c r="B184" s="36"/>
      <c r="C184" s="260" t="s">
        <v>233</v>
      </c>
      <c r="D184" s="260" t="s">
        <v>227</v>
      </c>
      <c r="E184" s="261" t="s">
        <v>234</v>
      </c>
      <c r="F184" s="262" t="s">
        <v>235</v>
      </c>
      <c r="G184" s="263" t="s">
        <v>236</v>
      </c>
      <c r="H184" s="264">
        <v>8.1</v>
      </c>
      <c r="I184" s="265"/>
      <c r="J184" s="266">
        <f>ROUND(I184*H184,2)</f>
        <v>0</v>
      </c>
      <c r="K184" s="262" t="s">
        <v>1</v>
      </c>
      <c r="L184" s="267"/>
      <c r="M184" s="268" t="s">
        <v>1</v>
      </c>
      <c r="N184" s="269" t="s">
        <v>41</v>
      </c>
      <c r="O184" s="84"/>
      <c r="P184" s="231">
        <f>O184*H184</f>
        <v>0</v>
      </c>
      <c r="Q184" s="231">
        <v>0.001</v>
      </c>
      <c r="R184" s="231">
        <f>Q184*H184</f>
        <v>0.0081</v>
      </c>
      <c r="S184" s="231">
        <v>0</v>
      </c>
      <c r="T184" s="232">
        <f>S184*H184</f>
        <v>0</v>
      </c>
      <c r="AR184" s="233" t="s">
        <v>230</v>
      </c>
      <c r="AT184" s="233" t="s">
        <v>227</v>
      </c>
      <c r="AU184" s="233" t="s">
        <v>86</v>
      </c>
      <c r="AY184" s="15" t="s">
        <v>122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5" t="s">
        <v>84</v>
      </c>
      <c r="BK184" s="234">
        <f>ROUND(I184*H184,2)</f>
        <v>0</v>
      </c>
      <c r="BL184" s="15" t="s">
        <v>129</v>
      </c>
      <c r="BM184" s="233" t="s">
        <v>237</v>
      </c>
    </row>
    <row r="185" spans="2:51" s="12" customFormat="1" ht="12">
      <c r="B185" s="235"/>
      <c r="C185" s="236"/>
      <c r="D185" s="237" t="s">
        <v>131</v>
      </c>
      <c r="E185" s="238" t="s">
        <v>1</v>
      </c>
      <c r="F185" s="239" t="s">
        <v>238</v>
      </c>
      <c r="G185" s="236"/>
      <c r="H185" s="240">
        <v>8.1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AT185" s="246" t="s">
        <v>131</v>
      </c>
      <c r="AU185" s="246" t="s">
        <v>86</v>
      </c>
      <c r="AV185" s="12" t="s">
        <v>86</v>
      </c>
      <c r="AW185" s="12" t="s">
        <v>33</v>
      </c>
      <c r="AX185" s="12" t="s">
        <v>76</v>
      </c>
      <c r="AY185" s="246" t="s">
        <v>122</v>
      </c>
    </row>
    <row r="186" spans="2:51" s="13" customFormat="1" ht="12">
      <c r="B186" s="247"/>
      <c r="C186" s="248"/>
      <c r="D186" s="237" t="s">
        <v>131</v>
      </c>
      <c r="E186" s="249" t="s">
        <v>1</v>
      </c>
      <c r="F186" s="250" t="s">
        <v>133</v>
      </c>
      <c r="G186" s="248"/>
      <c r="H186" s="251">
        <v>8.1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131</v>
      </c>
      <c r="AU186" s="257" t="s">
        <v>86</v>
      </c>
      <c r="AV186" s="13" t="s">
        <v>129</v>
      </c>
      <c r="AW186" s="13" t="s">
        <v>33</v>
      </c>
      <c r="AX186" s="13" t="s">
        <v>84</v>
      </c>
      <c r="AY186" s="257" t="s">
        <v>122</v>
      </c>
    </row>
    <row r="187" spans="2:63" s="11" customFormat="1" ht="22.8" customHeight="1">
      <c r="B187" s="206"/>
      <c r="C187" s="207"/>
      <c r="D187" s="208" t="s">
        <v>75</v>
      </c>
      <c r="E187" s="220" t="s">
        <v>86</v>
      </c>
      <c r="F187" s="220" t="s">
        <v>239</v>
      </c>
      <c r="G187" s="207"/>
      <c r="H187" s="207"/>
      <c r="I187" s="210"/>
      <c r="J187" s="221">
        <f>BK187</f>
        <v>0</v>
      </c>
      <c r="K187" s="207"/>
      <c r="L187" s="212"/>
      <c r="M187" s="213"/>
      <c r="N187" s="214"/>
      <c r="O187" s="214"/>
      <c r="P187" s="215">
        <f>SUM(P188:P196)</f>
        <v>0</v>
      </c>
      <c r="Q187" s="214"/>
      <c r="R187" s="215">
        <f>SUM(R188:R196)</f>
        <v>29.907239999999998</v>
      </c>
      <c r="S187" s="214"/>
      <c r="T187" s="216">
        <f>SUM(T188:T196)</f>
        <v>0</v>
      </c>
      <c r="AR187" s="217" t="s">
        <v>84</v>
      </c>
      <c r="AT187" s="218" t="s">
        <v>75</v>
      </c>
      <c r="AU187" s="218" t="s">
        <v>84</v>
      </c>
      <c r="AY187" s="217" t="s">
        <v>122</v>
      </c>
      <c r="BK187" s="219">
        <f>SUM(BK188:BK196)</f>
        <v>0</v>
      </c>
    </row>
    <row r="188" spans="2:65" s="1" customFormat="1" ht="24" customHeight="1">
      <c r="B188" s="36"/>
      <c r="C188" s="222" t="s">
        <v>240</v>
      </c>
      <c r="D188" s="222" t="s">
        <v>125</v>
      </c>
      <c r="E188" s="223" t="s">
        <v>241</v>
      </c>
      <c r="F188" s="224" t="s">
        <v>242</v>
      </c>
      <c r="G188" s="225" t="s">
        <v>172</v>
      </c>
      <c r="H188" s="226">
        <v>19.8</v>
      </c>
      <c r="I188" s="227"/>
      <c r="J188" s="228">
        <f>ROUND(I188*H188,2)</f>
        <v>0</v>
      </c>
      <c r="K188" s="224" t="s">
        <v>1</v>
      </c>
      <c r="L188" s="41"/>
      <c r="M188" s="229" t="s">
        <v>1</v>
      </c>
      <c r="N188" s="230" t="s">
        <v>41</v>
      </c>
      <c r="O188" s="84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AR188" s="233" t="s">
        <v>129</v>
      </c>
      <c r="AT188" s="233" t="s">
        <v>125</v>
      </c>
      <c r="AU188" s="233" t="s">
        <v>86</v>
      </c>
      <c r="AY188" s="15" t="s">
        <v>122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5" t="s">
        <v>84</v>
      </c>
      <c r="BK188" s="234">
        <f>ROUND(I188*H188,2)</f>
        <v>0</v>
      </c>
      <c r="BL188" s="15" t="s">
        <v>129</v>
      </c>
      <c r="BM188" s="233" t="s">
        <v>243</v>
      </c>
    </row>
    <row r="189" spans="2:51" s="12" customFormat="1" ht="12">
      <c r="B189" s="235"/>
      <c r="C189" s="236"/>
      <c r="D189" s="237" t="s">
        <v>131</v>
      </c>
      <c r="E189" s="238" t="s">
        <v>1</v>
      </c>
      <c r="F189" s="239" t="s">
        <v>244</v>
      </c>
      <c r="G189" s="236"/>
      <c r="H189" s="240">
        <v>19.8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AT189" s="246" t="s">
        <v>131</v>
      </c>
      <c r="AU189" s="246" t="s">
        <v>86</v>
      </c>
      <c r="AV189" s="12" t="s">
        <v>86</v>
      </c>
      <c r="AW189" s="12" t="s">
        <v>33</v>
      </c>
      <c r="AX189" s="12" t="s">
        <v>76</v>
      </c>
      <c r="AY189" s="246" t="s">
        <v>122</v>
      </c>
    </row>
    <row r="190" spans="2:51" s="13" customFormat="1" ht="12">
      <c r="B190" s="247"/>
      <c r="C190" s="248"/>
      <c r="D190" s="237" t="s">
        <v>131</v>
      </c>
      <c r="E190" s="249" t="s">
        <v>1</v>
      </c>
      <c r="F190" s="250" t="s">
        <v>133</v>
      </c>
      <c r="G190" s="248"/>
      <c r="H190" s="251">
        <v>19.8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131</v>
      </c>
      <c r="AU190" s="257" t="s">
        <v>86</v>
      </c>
      <c r="AV190" s="13" t="s">
        <v>129</v>
      </c>
      <c r="AW190" s="13" t="s">
        <v>33</v>
      </c>
      <c r="AX190" s="13" t="s">
        <v>84</v>
      </c>
      <c r="AY190" s="257" t="s">
        <v>122</v>
      </c>
    </row>
    <row r="191" spans="2:65" s="1" customFormat="1" ht="24" customHeight="1">
      <c r="B191" s="36"/>
      <c r="C191" s="222" t="s">
        <v>245</v>
      </c>
      <c r="D191" s="222" t="s">
        <v>125</v>
      </c>
      <c r="E191" s="223" t="s">
        <v>246</v>
      </c>
      <c r="F191" s="224" t="s">
        <v>247</v>
      </c>
      <c r="G191" s="225" t="s">
        <v>160</v>
      </c>
      <c r="H191" s="226">
        <v>132</v>
      </c>
      <c r="I191" s="227"/>
      <c r="J191" s="228">
        <f>ROUND(I191*H191,2)</f>
        <v>0</v>
      </c>
      <c r="K191" s="224" t="s">
        <v>1</v>
      </c>
      <c r="L191" s="41"/>
      <c r="M191" s="229" t="s">
        <v>1</v>
      </c>
      <c r="N191" s="230" t="s">
        <v>41</v>
      </c>
      <c r="O191" s="84"/>
      <c r="P191" s="231">
        <f>O191*H191</f>
        <v>0</v>
      </c>
      <c r="Q191" s="231">
        <v>0.22657</v>
      </c>
      <c r="R191" s="231">
        <f>Q191*H191</f>
        <v>29.907239999999998</v>
      </c>
      <c r="S191" s="231">
        <v>0</v>
      </c>
      <c r="T191" s="232">
        <f>S191*H191</f>
        <v>0</v>
      </c>
      <c r="AR191" s="233" t="s">
        <v>129</v>
      </c>
      <c r="AT191" s="233" t="s">
        <v>125</v>
      </c>
      <c r="AU191" s="233" t="s">
        <v>86</v>
      </c>
      <c r="AY191" s="15" t="s">
        <v>122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5" t="s">
        <v>84</v>
      </c>
      <c r="BK191" s="234">
        <f>ROUND(I191*H191,2)</f>
        <v>0</v>
      </c>
      <c r="BL191" s="15" t="s">
        <v>129</v>
      </c>
      <c r="BM191" s="233" t="s">
        <v>248</v>
      </c>
    </row>
    <row r="192" spans="2:51" s="12" customFormat="1" ht="12">
      <c r="B192" s="235"/>
      <c r="C192" s="236"/>
      <c r="D192" s="237" t="s">
        <v>131</v>
      </c>
      <c r="E192" s="238" t="s">
        <v>1</v>
      </c>
      <c r="F192" s="239" t="s">
        <v>249</v>
      </c>
      <c r="G192" s="236"/>
      <c r="H192" s="240">
        <v>132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131</v>
      </c>
      <c r="AU192" s="246" t="s">
        <v>86</v>
      </c>
      <c r="AV192" s="12" t="s">
        <v>86</v>
      </c>
      <c r="AW192" s="12" t="s">
        <v>33</v>
      </c>
      <c r="AX192" s="12" t="s">
        <v>76</v>
      </c>
      <c r="AY192" s="246" t="s">
        <v>122</v>
      </c>
    </row>
    <row r="193" spans="2:51" s="13" customFormat="1" ht="12">
      <c r="B193" s="247"/>
      <c r="C193" s="248"/>
      <c r="D193" s="237" t="s">
        <v>131</v>
      </c>
      <c r="E193" s="249" t="s">
        <v>1</v>
      </c>
      <c r="F193" s="250" t="s">
        <v>133</v>
      </c>
      <c r="G193" s="248"/>
      <c r="H193" s="251">
        <v>132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131</v>
      </c>
      <c r="AU193" s="257" t="s">
        <v>86</v>
      </c>
      <c r="AV193" s="13" t="s">
        <v>129</v>
      </c>
      <c r="AW193" s="13" t="s">
        <v>33</v>
      </c>
      <c r="AX193" s="13" t="s">
        <v>84</v>
      </c>
      <c r="AY193" s="257" t="s">
        <v>122</v>
      </c>
    </row>
    <row r="194" spans="2:65" s="1" customFormat="1" ht="24" customHeight="1">
      <c r="B194" s="36"/>
      <c r="C194" s="222" t="s">
        <v>250</v>
      </c>
      <c r="D194" s="222" t="s">
        <v>125</v>
      </c>
      <c r="E194" s="223" t="s">
        <v>251</v>
      </c>
      <c r="F194" s="224" t="s">
        <v>252</v>
      </c>
      <c r="G194" s="225" t="s">
        <v>128</v>
      </c>
      <c r="H194" s="226">
        <v>2065</v>
      </c>
      <c r="I194" s="227"/>
      <c r="J194" s="228">
        <f>ROUND(I194*H194,2)</f>
        <v>0</v>
      </c>
      <c r="K194" s="224" t="s">
        <v>1</v>
      </c>
      <c r="L194" s="41"/>
      <c r="M194" s="229" t="s">
        <v>1</v>
      </c>
      <c r="N194" s="230" t="s">
        <v>41</v>
      </c>
      <c r="O194" s="84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AR194" s="233" t="s">
        <v>129</v>
      </c>
      <c r="AT194" s="233" t="s">
        <v>125</v>
      </c>
      <c r="AU194" s="233" t="s">
        <v>86</v>
      </c>
      <c r="AY194" s="15" t="s">
        <v>122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5" t="s">
        <v>84</v>
      </c>
      <c r="BK194" s="234">
        <f>ROUND(I194*H194,2)</f>
        <v>0</v>
      </c>
      <c r="BL194" s="15" t="s">
        <v>129</v>
      </c>
      <c r="BM194" s="233" t="s">
        <v>253</v>
      </c>
    </row>
    <row r="195" spans="2:51" s="12" customFormat="1" ht="12">
      <c r="B195" s="235"/>
      <c r="C195" s="236"/>
      <c r="D195" s="237" t="s">
        <v>131</v>
      </c>
      <c r="E195" s="238" t="s">
        <v>1</v>
      </c>
      <c r="F195" s="239" t="s">
        <v>254</v>
      </c>
      <c r="G195" s="236"/>
      <c r="H195" s="240">
        <v>2065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AT195" s="246" t="s">
        <v>131</v>
      </c>
      <c r="AU195" s="246" t="s">
        <v>86</v>
      </c>
      <c r="AV195" s="12" t="s">
        <v>86</v>
      </c>
      <c r="AW195" s="12" t="s">
        <v>33</v>
      </c>
      <c r="AX195" s="12" t="s">
        <v>76</v>
      </c>
      <c r="AY195" s="246" t="s">
        <v>122</v>
      </c>
    </row>
    <row r="196" spans="2:51" s="13" customFormat="1" ht="12">
      <c r="B196" s="247"/>
      <c r="C196" s="248"/>
      <c r="D196" s="237" t="s">
        <v>131</v>
      </c>
      <c r="E196" s="249" t="s">
        <v>1</v>
      </c>
      <c r="F196" s="250" t="s">
        <v>133</v>
      </c>
      <c r="G196" s="248"/>
      <c r="H196" s="251">
        <v>2065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131</v>
      </c>
      <c r="AU196" s="257" t="s">
        <v>86</v>
      </c>
      <c r="AV196" s="13" t="s">
        <v>129</v>
      </c>
      <c r="AW196" s="13" t="s">
        <v>33</v>
      </c>
      <c r="AX196" s="13" t="s">
        <v>84</v>
      </c>
      <c r="AY196" s="257" t="s">
        <v>122</v>
      </c>
    </row>
    <row r="197" spans="2:63" s="11" customFormat="1" ht="22.8" customHeight="1">
      <c r="B197" s="206"/>
      <c r="C197" s="207"/>
      <c r="D197" s="208" t="s">
        <v>75</v>
      </c>
      <c r="E197" s="220" t="s">
        <v>129</v>
      </c>
      <c r="F197" s="220" t="s">
        <v>255</v>
      </c>
      <c r="G197" s="207"/>
      <c r="H197" s="207"/>
      <c r="I197" s="210"/>
      <c r="J197" s="221">
        <f>BK197</f>
        <v>0</v>
      </c>
      <c r="K197" s="207"/>
      <c r="L197" s="212"/>
      <c r="M197" s="213"/>
      <c r="N197" s="214"/>
      <c r="O197" s="214"/>
      <c r="P197" s="215">
        <f>SUM(P198:P200)</f>
        <v>0</v>
      </c>
      <c r="Q197" s="214"/>
      <c r="R197" s="215">
        <f>SUM(R198:R200)</f>
        <v>17.556</v>
      </c>
      <c r="S197" s="214"/>
      <c r="T197" s="216">
        <f>SUM(T198:T200)</f>
        <v>0</v>
      </c>
      <c r="AR197" s="217" t="s">
        <v>84</v>
      </c>
      <c r="AT197" s="218" t="s">
        <v>75</v>
      </c>
      <c r="AU197" s="218" t="s">
        <v>84</v>
      </c>
      <c r="AY197" s="217" t="s">
        <v>122</v>
      </c>
      <c r="BK197" s="219">
        <f>SUM(BK198:BK200)</f>
        <v>0</v>
      </c>
    </row>
    <row r="198" spans="2:65" s="1" customFormat="1" ht="24" customHeight="1">
      <c r="B198" s="36"/>
      <c r="C198" s="222" t="s">
        <v>256</v>
      </c>
      <c r="D198" s="222" t="s">
        <v>125</v>
      </c>
      <c r="E198" s="223" t="s">
        <v>257</v>
      </c>
      <c r="F198" s="224" t="s">
        <v>258</v>
      </c>
      <c r="G198" s="225" t="s">
        <v>172</v>
      </c>
      <c r="H198" s="226">
        <v>9.5</v>
      </c>
      <c r="I198" s="227"/>
      <c r="J198" s="228">
        <f>ROUND(I198*H198,2)</f>
        <v>0</v>
      </c>
      <c r="K198" s="224" t="s">
        <v>1</v>
      </c>
      <c r="L198" s="41"/>
      <c r="M198" s="229" t="s">
        <v>1</v>
      </c>
      <c r="N198" s="230" t="s">
        <v>41</v>
      </c>
      <c r="O198" s="84"/>
      <c r="P198" s="231">
        <f>O198*H198</f>
        <v>0</v>
      </c>
      <c r="Q198" s="231">
        <v>1.848</v>
      </c>
      <c r="R198" s="231">
        <f>Q198*H198</f>
        <v>17.556</v>
      </c>
      <c r="S198" s="231">
        <v>0</v>
      </c>
      <c r="T198" s="232">
        <f>S198*H198</f>
        <v>0</v>
      </c>
      <c r="AR198" s="233" t="s">
        <v>129</v>
      </c>
      <c r="AT198" s="233" t="s">
        <v>125</v>
      </c>
      <c r="AU198" s="233" t="s">
        <v>86</v>
      </c>
      <c r="AY198" s="15" t="s">
        <v>122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5" t="s">
        <v>84</v>
      </c>
      <c r="BK198" s="234">
        <f>ROUND(I198*H198,2)</f>
        <v>0</v>
      </c>
      <c r="BL198" s="15" t="s">
        <v>129</v>
      </c>
      <c r="BM198" s="233" t="s">
        <v>259</v>
      </c>
    </row>
    <row r="199" spans="2:51" s="12" customFormat="1" ht="12">
      <c r="B199" s="235"/>
      <c r="C199" s="236"/>
      <c r="D199" s="237" t="s">
        <v>131</v>
      </c>
      <c r="E199" s="238" t="s">
        <v>1</v>
      </c>
      <c r="F199" s="239" t="s">
        <v>260</v>
      </c>
      <c r="G199" s="236"/>
      <c r="H199" s="240">
        <v>9.5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AT199" s="246" t="s">
        <v>131</v>
      </c>
      <c r="AU199" s="246" t="s">
        <v>86</v>
      </c>
      <c r="AV199" s="12" t="s">
        <v>86</v>
      </c>
      <c r="AW199" s="12" t="s">
        <v>33</v>
      </c>
      <c r="AX199" s="12" t="s">
        <v>76</v>
      </c>
      <c r="AY199" s="246" t="s">
        <v>122</v>
      </c>
    </row>
    <row r="200" spans="2:51" s="13" customFormat="1" ht="12">
      <c r="B200" s="247"/>
      <c r="C200" s="248"/>
      <c r="D200" s="237" t="s">
        <v>131</v>
      </c>
      <c r="E200" s="249" t="s">
        <v>1</v>
      </c>
      <c r="F200" s="250" t="s">
        <v>133</v>
      </c>
      <c r="G200" s="248"/>
      <c r="H200" s="251">
        <v>9.5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131</v>
      </c>
      <c r="AU200" s="257" t="s">
        <v>86</v>
      </c>
      <c r="AV200" s="13" t="s">
        <v>129</v>
      </c>
      <c r="AW200" s="13" t="s">
        <v>33</v>
      </c>
      <c r="AX200" s="13" t="s">
        <v>84</v>
      </c>
      <c r="AY200" s="257" t="s">
        <v>122</v>
      </c>
    </row>
    <row r="201" spans="2:63" s="11" customFormat="1" ht="22.8" customHeight="1">
      <c r="B201" s="206"/>
      <c r="C201" s="207"/>
      <c r="D201" s="208" t="s">
        <v>75</v>
      </c>
      <c r="E201" s="220" t="s">
        <v>152</v>
      </c>
      <c r="F201" s="220" t="s">
        <v>261</v>
      </c>
      <c r="G201" s="207"/>
      <c r="H201" s="207"/>
      <c r="I201" s="210"/>
      <c r="J201" s="221">
        <f>BK201</f>
        <v>0</v>
      </c>
      <c r="K201" s="207"/>
      <c r="L201" s="212"/>
      <c r="M201" s="213"/>
      <c r="N201" s="214"/>
      <c r="O201" s="214"/>
      <c r="P201" s="215">
        <f>SUM(P202:P258)</f>
        <v>0</v>
      </c>
      <c r="Q201" s="214"/>
      <c r="R201" s="215">
        <f>SUM(R202:R258)</f>
        <v>350.72568</v>
      </c>
      <c r="S201" s="214"/>
      <c r="T201" s="216">
        <f>SUM(T202:T258)</f>
        <v>0</v>
      </c>
      <c r="AR201" s="217" t="s">
        <v>84</v>
      </c>
      <c r="AT201" s="218" t="s">
        <v>75</v>
      </c>
      <c r="AU201" s="218" t="s">
        <v>84</v>
      </c>
      <c r="AY201" s="217" t="s">
        <v>122</v>
      </c>
      <c r="BK201" s="219">
        <f>SUM(BK202:BK258)</f>
        <v>0</v>
      </c>
    </row>
    <row r="202" spans="2:65" s="1" customFormat="1" ht="24" customHeight="1">
      <c r="B202" s="36"/>
      <c r="C202" s="222" t="s">
        <v>262</v>
      </c>
      <c r="D202" s="222" t="s">
        <v>125</v>
      </c>
      <c r="E202" s="223" t="s">
        <v>263</v>
      </c>
      <c r="F202" s="224" t="s">
        <v>264</v>
      </c>
      <c r="G202" s="225" t="s">
        <v>128</v>
      </c>
      <c r="H202" s="226">
        <v>489</v>
      </c>
      <c r="I202" s="227"/>
      <c r="J202" s="228">
        <f>ROUND(I202*H202,2)</f>
        <v>0</v>
      </c>
      <c r="K202" s="224" t="s">
        <v>1</v>
      </c>
      <c r="L202" s="41"/>
      <c r="M202" s="229" t="s">
        <v>1</v>
      </c>
      <c r="N202" s="230" t="s">
        <v>41</v>
      </c>
      <c r="O202" s="84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AR202" s="233" t="s">
        <v>129</v>
      </c>
      <c r="AT202" s="233" t="s">
        <v>125</v>
      </c>
      <c r="AU202" s="233" t="s">
        <v>86</v>
      </c>
      <c r="AY202" s="15" t="s">
        <v>122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5" t="s">
        <v>84</v>
      </c>
      <c r="BK202" s="234">
        <f>ROUND(I202*H202,2)</f>
        <v>0</v>
      </c>
      <c r="BL202" s="15" t="s">
        <v>129</v>
      </c>
      <c r="BM202" s="233" t="s">
        <v>265</v>
      </c>
    </row>
    <row r="203" spans="2:51" s="12" customFormat="1" ht="12">
      <c r="B203" s="235"/>
      <c r="C203" s="236"/>
      <c r="D203" s="237" t="s">
        <v>131</v>
      </c>
      <c r="E203" s="238" t="s">
        <v>1</v>
      </c>
      <c r="F203" s="239" t="s">
        <v>266</v>
      </c>
      <c r="G203" s="236"/>
      <c r="H203" s="240">
        <v>489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131</v>
      </c>
      <c r="AU203" s="246" t="s">
        <v>86</v>
      </c>
      <c r="AV203" s="12" t="s">
        <v>86</v>
      </c>
      <c r="AW203" s="12" t="s">
        <v>33</v>
      </c>
      <c r="AX203" s="12" t="s">
        <v>76</v>
      </c>
      <c r="AY203" s="246" t="s">
        <v>122</v>
      </c>
    </row>
    <row r="204" spans="2:51" s="13" customFormat="1" ht="12">
      <c r="B204" s="247"/>
      <c r="C204" s="248"/>
      <c r="D204" s="237" t="s">
        <v>131</v>
      </c>
      <c r="E204" s="249" t="s">
        <v>1</v>
      </c>
      <c r="F204" s="250" t="s">
        <v>133</v>
      </c>
      <c r="G204" s="248"/>
      <c r="H204" s="251">
        <v>489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131</v>
      </c>
      <c r="AU204" s="257" t="s">
        <v>86</v>
      </c>
      <c r="AV204" s="13" t="s">
        <v>129</v>
      </c>
      <c r="AW204" s="13" t="s">
        <v>33</v>
      </c>
      <c r="AX204" s="13" t="s">
        <v>84</v>
      </c>
      <c r="AY204" s="257" t="s">
        <v>122</v>
      </c>
    </row>
    <row r="205" spans="2:65" s="1" customFormat="1" ht="16.5" customHeight="1">
      <c r="B205" s="36"/>
      <c r="C205" s="222" t="s">
        <v>267</v>
      </c>
      <c r="D205" s="222" t="s">
        <v>125</v>
      </c>
      <c r="E205" s="223" t="s">
        <v>268</v>
      </c>
      <c r="F205" s="224" t="s">
        <v>269</v>
      </c>
      <c r="G205" s="225" t="s">
        <v>128</v>
      </c>
      <c r="H205" s="226">
        <v>3541</v>
      </c>
      <c r="I205" s="227"/>
      <c r="J205" s="228">
        <f>ROUND(I205*H205,2)</f>
        <v>0</v>
      </c>
      <c r="K205" s="224" t="s">
        <v>1</v>
      </c>
      <c r="L205" s="41"/>
      <c r="M205" s="229" t="s">
        <v>1</v>
      </c>
      <c r="N205" s="230" t="s">
        <v>41</v>
      </c>
      <c r="O205" s="84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AR205" s="233" t="s">
        <v>129</v>
      </c>
      <c r="AT205" s="233" t="s">
        <v>125</v>
      </c>
      <c r="AU205" s="233" t="s">
        <v>86</v>
      </c>
      <c r="AY205" s="15" t="s">
        <v>122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5" t="s">
        <v>84</v>
      </c>
      <c r="BK205" s="234">
        <f>ROUND(I205*H205,2)</f>
        <v>0</v>
      </c>
      <c r="BL205" s="15" t="s">
        <v>129</v>
      </c>
      <c r="BM205" s="233" t="s">
        <v>270</v>
      </c>
    </row>
    <row r="206" spans="2:51" s="12" customFormat="1" ht="12">
      <c r="B206" s="235"/>
      <c r="C206" s="236"/>
      <c r="D206" s="237" t="s">
        <v>131</v>
      </c>
      <c r="E206" s="238" t="s">
        <v>1</v>
      </c>
      <c r="F206" s="239" t="s">
        <v>271</v>
      </c>
      <c r="G206" s="236"/>
      <c r="H206" s="240">
        <v>483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AT206" s="246" t="s">
        <v>131</v>
      </c>
      <c r="AU206" s="246" t="s">
        <v>86</v>
      </c>
      <c r="AV206" s="12" t="s">
        <v>86</v>
      </c>
      <c r="AW206" s="12" t="s">
        <v>33</v>
      </c>
      <c r="AX206" s="12" t="s">
        <v>76</v>
      </c>
      <c r="AY206" s="246" t="s">
        <v>122</v>
      </c>
    </row>
    <row r="207" spans="2:51" s="12" customFormat="1" ht="12">
      <c r="B207" s="235"/>
      <c r="C207" s="236"/>
      <c r="D207" s="237" t="s">
        <v>131</v>
      </c>
      <c r="E207" s="238" t="s">
        <v>1</v>
      </c>
      <c r="F207" s="239" t="s">
        <v>272</v>
      </c>
      <c r="G207" s="236"/>
      <c r="H207" s="240">
        <v>1515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131</v>
      </c>
      <c r="AU207" s="246" t="s">
        <v>86</v>
      </c>
      <c r="AV207" s="12" t="s">
        <v>86</v>
      </c>
      <c r="AW207" s="12" t="s">
        <v>33</v>
      </c>
      <c r="AX207" s="12" t="s">
        <v>76</v>
      </c>
      <c r="AY207" s="246" t="s">
        <v>122</v>
      </c>
    </row>
    <row r="208" spans="2:51" s="12" customFormat="1" ht="12">
      <c r="B208" s="235"/>
      <c r="C208" s="236"/>
      <c r="D208" s="237" t="s">
        <v>131</v>
      </c>
      <c r="E208" s="238" t="s">
        <v>1</v>
      </c>
      <c r="F208" s="239" t="s">
        <v>273</v>
      </c>
      <c r="G208" s="236"/>
      <c r="H208" s="240">
        <v>28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AT208" s="246" t="s">
        <v>131</v>
      </c>
      <c r="AU208" s="246" t="s">
        <v>86</v>
      </c>
      <c r="AV208" s="12" t="s">
        <v>86</v>
      </c>
      <c r="AW208" s="12" t="s">
        <v>33</v>
      </c>
      <c r="AX208" s="12" t="s">
        <v>76</v>
      </c>
      <c r="AY208" s="246" t="s">
        <v>122</v>
      </c>
    </row>
    <row r="209" spans="2:51" s="12" customFormat="1" ht="12">
      <c r="B209" s="235"/>
      <c r="C209" s="236"/>
      <c r="D209" s="237" t="s">
        <v>131</v>
      </c>
      <c r="E209" s="238" t="s">
        <v>1</v>
      </c>
      <c r="F209" s="239" t="s">
        <v>274</v>
      </c>
      <c r="G209" s="236"/>
      <c r="H209" s="240">
        <v>1515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AT209" s="246" t="s">
        <v>131</v>
      </c>
      <c r="AU209" s="246" t="s">
        <v>86</v>
      </c>
      <c r="AV209" s="12" t="s">
        <v>86</v>
      </c>
      <c r="AW209" s="12" t="s">
        <v>33</v>
      </c>
      <c r="AX209" s="12" t="s">
        <v>76</v>
      </c>
      <c r="AY209" s="246" t="s">
        <v>122</v>
      </c>
    </row>
    <row r="210" spans="2:51" s="13" customFormat="1" ht="12">
      <c r="B210" s="247"/>
      <c r="C210" s="248"/>
      <c r="D210" s="237" t="s">
        <v>131</v>
      </c>
      <c r="E210" s="249" t="s">
        <v>1</v>
      </c>
      <c r="F210" s="250" t="s">
        <v>133</v>
      </c>
      <c r="G210" s="248"/>
      <c r="H210" s="251">
        <v>3541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131</v>
      </c>
      <c r="AU210" s="257" t="s">
        <v>86</v>
      </c>
      <c r="AV210" s="13" t="s">
        <v>129</v>
      </c>
      <c r="AW210" s="13" t="s">
        <v>33</v>
      </c>
      <c r="AX210" s="13" t="s">
        <v>84</v>
      </c>
      <c r="AY210" s="257" t="s">
        <v>122</v>
      </c>
    </row>
    <row r="211" spans="2:65" s="1" customFormat="1" ht="24" customHeight="1">
      <c r="B211" s="36"/>
      <c r="C211" s="222" t="s">
        <v>275</v>
      </c>
      <c r="D211" s="222" t="s">
        <v>125</v>
      </c>
      <c r="E211" s="223" t="s">
        <v>276</v>
      </c>
      <c r="F211" s="224" t="s">
        <v>277</v>
      </c>
      <c r="G211" s="225" t="s">
        <v>128</v>
      </c>
      <c r="H211" s="226">
        <v>720</v>
      </c>
      <c r="I211" s="227"/>
      <c r="J211" s="228">
        <f>ROUND(I211*H211,2)</f>
        <v>0</v>
      </c>
      <c r="K211" s="224" t="s">
        <v>147</v>
      </c>
      <c r="L211" s="41"/>
      <c r="M211" s="229" t="s">
        <v>1</v>
      </c>
      <c r="N211" s="230" t="s">
        <v>41</v>
      </c>
      <c r="O211" s="84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AR211" s="233" t="s">
        <v>129</v>
      </c>
      <c r="AT211" s="233" t="s">
        <v>125</v>
      </c>
      <c r="AU211" s="233" t="s">
        <v>86</v>
      </c>
      <c r="AY211" s="15" t="s">
        <v>122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5" t="s">
        <v>84</v>
      </c>
      <c r="BK211" s="234">
        <f>ROUND(I211*H211,2)</f>
        <v>0</v>
      </c>
      <c r="BL211" s="15" t="s">
        <v>129</v>
      </c>
      <c r="BM211" s="233" t="s">
        <v>278</v>
      </c>
    </row>
    <row r="212" spans="2:47" s="1" customFormat="1" ht="12">
      <c r="B212" s="36"/>
      <c r="C212" s="37"/>
      <c r="D212" s="237" t="s">
        <v>149</v>
      </c>
      <c r="E212" s="37"/>
      <c r="F212" s="258" t="s">
        <v>279</v>
      </c>
      <c r="G212" s="37"/>
      <c r="H212" s="37"/>
      <c r="I212" s="137"/>
      <c r="J212" s="37"/>
      <c r="K212" s="37"/>
      <c r="L212" s="41"/>
      <c r="M212" s="259"/>
      <c r="N212" s="84"/>
      <c r="O212" s="84"/>
      <c r="P212" s="84"/>
      <c r="Q212" s="84"/>
      <c r="R212" s="84"/>
      <c r="S212" s="84"/>
      <c r="T212" s="85"/>
      <c r="AT212" s="15" t="s">
        <v>149</v>
      </c>
      <c r="AU212" s="15" t="s">
        <v>86</v>
      </c>
    </row>
    <row r="213" spans="2:51" s="12" customFormat="1" ht="12">
      <c r="B213" s="235"/>
      <c r="C213" s="236"/>
      <c r="D213" s="237" t="s">
        <v>131</v>
      </c>
      <c r="E213" s="238" t="s">
        <v>1</v>
      </c>
      <c r="F213" s="239" t="s">
        <v>280</v>
      </c>
      <c r="G213" s="236"/>
      <c r="H213" s="240">
        <v>720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AT213" s="246" t="s">
        <v>131</v>
      </c>
      <c r="AU213" s="246" t="s">
        <v>86</v>
      </c>
      <c r="AV213" s="12" t="s">
        <v>86</v>
      </c>
      <c r="AW213" s="12" t="s">
        <v>33</v>
      </c>
      <c r="AX213" s="12" t="s">
        <v>76</v>
      </c>
      <c r="AY213" s="246" t="s">
        <v>122</v>
      </c>
    </row>
    <row r="214" spans="2:51" s="13" customFormat="1" ht="12">
      <c r="B214" s="247"/>
      <c r="C214" s="248"/>
      <c r="D214" s="237" t="s">
        <v>131</v>
      </c>
      <c r="E214" s="249" t="s">
        <v>1</v>
      </c>
      <c r="F214" s="250" t="s">
        <v>133</v>
      </c>
      <c r="G214" s="248"/>
      <c r="H214" s="251">
        <v>720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131</v>
      </c>
      <c r="AU214" s="257" t="s">
        <v>86</v>
      </c>
      <c r="AV214" s="13" t="s">
        <v>129</v>
      </c>
      <c r="AW214" s="13" t="s">
        <v>33</v>
      </c>
      <c r="AX214" s="13" t="s">
        <v>84</v>
      </c>
      <c r="AY214" s="257" t="s">
        <v>122</v>
      </c>
    </row>
    <row r="215" spans="2:65" s="1" customFormat="1" ht="24" customHeight="1">
      <c r="B215" s="36"/>
      <c r="C215" s="222" t="s">
        <v>281</v>
      </c>
      <c r="D215" s="222" t="s">
        <v>125</v>
      </c>
      <c r="E215" s="223" t="s">
        <v>282</v>
      </c>
      <c r="F215" s="224" t="s">
        <v>283</v>
      </c>
      <c r="G215" s="225" t="s">
        <v>128</v>
      </c>
      <c r="H215" s="226">
        <v>180</v>
      </c>
      <c r="I215" s="227"/>
      <c r="J215" s="228">
        <f>ROUND(I215*H215,2)</f>
        <v>0</v>
      </c>
      <c r="K215" s="224" t="s">
        <v>1</v>
      </c>
      <c r="L215" s="41"/>
      <c r="M215" s="229" t="s">
        <v>1</v>
      </c>
      <c r="N215" s="230" t="s">
        <v>41</v>
      </c>
      <c r="O215" s="84"/>
      <c r="P215" s="231">
        <f>O215*H215</f>
        <v>0</v>
      </c>
      <c r="Q215" s="231">
        <v>0.21084</v>
      </c>
      <c r="R215" s="231">
        <f>Q215*H215</f>
        <v>37.9512</v>
      </c>
      <c r="S215" s="231">
        <v>0</v>
      </c>
      <c r="T215" s="232">
        <f>S215*H215</f>
        <v>0</v>
      </c>
      <c r="AR215" s="233" t="s">
        <v>129</v>
      </c>
      <c r="AT215" s="233" t="s">
        <v>125</v>
      </c>
      <c r="AU215" s="233" t="s">
        <v>86</v>
      </c>
      <c r="AY215" s="15" t="s">
        <v>122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5" t="s">
        <v>84</v>
      </c>
      <c r="BK215" s="234">
        <f>ROUND(I215*H215,2)</f>
        <v>0</v>
      </c>
      <c r="BL215" s="15" t="s">
        <v>129</v>
      </c>
      <c r="BM215" s="233" t="s">
        <v>284</v>
      </c>
    </row>
    <row r="216" spans="2:51" s="12" customFormat="1" ht="12">
      <c r="B216" s="235"/>
      <c r="C216" s="236"/>
      <c r="D216" s="237" t="s">
        <v>131</v>
      </c>
      <c r="E216" s="238" t="s">
        <v>1</v>
      </c>
      <c r="F216" s="239" t="s">
        <v>285</v>
      </c>
      <c r="G216" s="236"/>
      <c r="H216" s="240">
        <v>180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AT216" s="246" t="s">
        <v>131</v>
      </c>
      <c r="AU216" s="246" t="s">
        <v>86</v>
      </c>
      <c r="AV216" s="12" t="s">
        <v>86</v>
      </c>
      <c r="AW216" s="12" t="s">
        <v>33</v>
      </c>
      <c r="AX216" s="12" t="s">
        <v>76</v>
      </c>
      <c r="AY216" s="246" t="s">
        <v>122</v>
      </c>
    </row>
    <row r="217" spans="2:51" s="13" customFormat="1" ht="12">
      <c r="B217" s="247"/>
      <c r="C217" s="248"/>
      <c r="D217" s="237" t="s">
        <v>131</v>
      </c>
      <c r="E217" s="249" t="s">
        <v>1</v>
      </c>
      <c r="F217" s="250" t="s">
        <v>133</v>
      </c>
      <c r="G217" s="248"/>
      <c r="H217" s="251">
        <v>180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131</v>
      </c>
      <c r="AU217" s="257" t="s">
        <v>86</v>
      </c>
      <c r="AV217" s="13" t="s">
        <v>129</v>
      </c>
      <c r="AW217" s="13" t="s">
        <v>33</v>
      </c>
      <c r="AX217" s="13" t="s">
        <v>84</v>
      </c>
      <c r="AY217" s="257" t="s">
        <v>122</v>
      </c>
    </row>
    <row r="218" spans="2:65" s="1" customFormat="1" ht="24" customHeight="1">
      <c r="B218" s="36"/>
      <c r="C218" s="222" t="s">
        <v>286</v>
      </c>
      <c r="D218" s="222" t="s">
        <v>125</v>
      </c>
      <c r="E218" s="223" t="s">
        <v>287</v>
      </c>
      <c r="F218" s="224" t="s">
        <v>288</v>
      </c>
      <c r="G218" s="225" t="s">
        <v>128</v>
      </c>
      <c r="H218" s="226">
        <v>69</v>
      </c>
      <c r="I218" s="227"/>
      <c r="J218" s="228">
        <f>ROUND(I218*H218,2)</f>
        <v>0</v>
      </c>
      <c r="K218" s="224" t="s">
        <v>1</v>
      </c>
      <c r="L218" s="41"/>
      <c r="M218" s="229" t="s">
        <v>1</v>
      </c>
      <c r="N218" s="230" t="s">
        <v>41</v>
      </c>
      <c r="O218" s="84"/>
      <c r="P218" s="231">
        <f>O218*H218</f>
        <v>0</v>
      </c>
      <c r="Q218" s="231">
        <v>0.3708</v>
      </c>
      <c r="R218" s="231">
        <f>Q218*H218</f>
        <v>25.5852</v>
      </c>
      <c r="S218" s="231">
        <v>0</v>
      </c>
      <c r="T218" s="232">
        <f>S218*H218</f>
        <v>0</v>
      </c>
      <c r="AR218" s="233" t="s">
        <v>129</v>
      </c>
      <c r="AT218" s="233" t="s">
        <v>125</v>
      </c>
      <c r="AU218" s="233" t="s">
        <v>86</v>
      </c>
      <c r="AY218" s="15" t="s">
        <v>122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5" t="s">
        <v>84</v>
      </c>
      <c r="BK218" s="234">
        <f>ROUND(I218*H218,2)</f>
        <v>0</v>
      </c>
      <c r="BL218" s="15" t="s">
        <v>129</v>
      </c>
      <c r="BM218" s="233" t="s">
        <v>289</v>
      </c>
    </row>
    <row r="219" spans="2:51" s="12" customFormat="1" ht="12">
      <c r="B219" s="235"/>
      <c r="C219" s="236"/>
      <c r="D219" s="237" t="s">
        <v>131</v>
      </c>
      <c r="E219" s="238" t="s">
        <v>1</v>
      </c>
      <c r="F219" s="239" t="s">
        <v>290</v>
      </c>
      <c r="G219" s="236"/>
      <c r="H219" s="240">
        <v>66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AT219" s="246" t="s">
        <v>131</v>
      </c>
      <c r="AU219" s="246" t="s">
        <v>86</v>
      </c>
      <c r="AV219" s="12" t="s">
        <v>86</v>
      </c>
      <c r="AW219" s="12" t="s">
        <v>33</v>
      </c>
      <c r="AX219" s="12" t="s">
        <v>76</v>
      </c>
      <c r="AY219" s="246" t="s">
        <v>122</v>
      </c>
    </row>
    <row r="220" spans="2:51" s="12" customFormat="1" ht="12">
      <c r="B220" s="235"/>
      <c r="C220" s="236"/>
      <c r="D220" s="237" t="s">
        <v>131</v>
      </c>
      <c r="E220" s="238" t="s">
        <v>1</v>
      </c>
      <c r="F220" s="239" t="s">
        <v>291</v>
      </c>
      <c r="G220" s="236"/>
      <c r="H220" s="240">
        <v>3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AT220" s="246" t="s">
        <v>131</v>
      </c>
      <c r="AU220" s="246" t="s">
        <v>86</v>
      </c>
      <c r="AV220" s="12" t="s">
        <v>86</v>
      </c>
      <c r="AW220" s="12" t="s">
        <v>33</v>
      </c>
      <c r="AX220" s="12" t="s">
        <v>76</v>
      </c>
      <c r="AY220" s="246" t="s">
        <v>122</v>
      </c>
    </row>
    <row r="221" spans="2:51" s="13" customFormat="1" ht="12">
      <c r="B221" s="247"/>
      <c r="C221" s="248"/>
      <c r="D221" s="237" t="s">
        <v>131</v>
      </c>
      <c r="E221" s="249" t="s">
        <v>1</v>
      </c>
      <c r="F221" s="250" t="s">
        <v>133</v>
      </c>
      <c r="G221" s="248"/>
      <c r="H221" s="251">
        <v>69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AT221" s="257" t="s">
        <v>131</v>
      </c>
      <c r="AU221" s="257" t="s">
        <v>86</v>
      </c>
      <c r="AV221" s="13" t="s">
        <v>129</v>
      </c>
      <c r="AW221" s="13" t="s">
        <v>33</v>
      </c>
      <c r="AX221" s="13" t="s">
        <v>84</v>
      </c>
      <c r="AY221" s="257" t="s">
        <v>122</v>
      </c>
    </row>
    <row r="222" spans="2:65" s="1" customFormat="1" ht="24" customHeight="1">
      <c r="B222" s="36"/>
      <c r="C222" s="222" t="s">
        <v>292</v>
      </c>
      <c r="D222" s="222" t="s">
        <v>125</v>
      </c>
      <c r="E222" s="223" t="s">
        <v>293</v>
      </c>
      <c r="F222" s="224" t="s">
        <v>294</v>
      </c>
      <c r="G222" s="225" t="s">
        <v>128</v>
      </c>
      <c r="H222" s="226">
        <v>720</v>
      </c>
      <c r="I222" s="227"/>
      <c r="J222" s="228">
        <f>ROUND(I222*H222,2)</f>
        <v>0</v>
      </c>
      <c r="K222" s="224" t="s">
        <v>1</v>
      </c>
      <c r="L222" s="41"/>
      <c r="M222" s="229" t="s">
        <v>1</v>
      </c>
      <c r="N222" s="230" t="s">
        <v>41</v>
      </c>
      <c r="O222" s="84"/>
      <c r="P222" s="231">
        <f>O222*H222</f>
        <v>0</v>
      </c>
      <c r="Q222" s="231">
        <v>0</v>
      </c>
      <c r="R222" s="231">
        <f>Q222*H222</f>
        <v>0</v>
      </c>
      <c r="S222" s="231">
        <v>0</v>
      </c>
      <c r="T222" s="232">
        <f>S222*H222</f>
        <v>0</v>
      </c>
      <c r="AR222" s="233" t="s">
        <v>129</v>
      </c>
      <c r="AT222" s="233" t="s">
        <v>125</v>
      </c>
      <c r="AU222" s="233" t="s">
        <v>86</v>
      </c>
      <c r="AY222" s="15" t="s">
        <v>122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5" t="s">
        <v>84</v>
      </c>
      <c r="BK222" s="234">
        <f>ROUND(I222*H222,2)</f>
        <v>0</v>
      </c>
      <c r="BL222" s="15" t="s">
        <v>129</v>
      </c>
      <c r="BM222" s="233" t="s">
        <v>295</v>
      </c>
    </row>
    <row r="223" spans="2:51" s="12" customFormat="1" ht="12">
      <c r="B223" s="235"/>
      <c r="C223" s="236"/>
      <c r="D223" s="237" t="s">
        <v>131</v>
      </c>
      <c r="E223" s="238" t="s">
        <v>1</v>
      </c>
      <c r="F223" s="239" t="s">
        <v>280</v>
      </c>
      <c r="G223" s="236"/>
      <c r="H223" s="240">
        <v>720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AT223" s="246" t="s">
        <v>131</v>
      </c>
      <c r="AU223" s="246" t="s">
        <v>86</v>
      </c>
      <c r="AV223" s="12" t="s">
        <v>86</v>
      </c>
      <c r="AW223" s="12" t="s">
        <v>33</v>
      </c>
      <c r="AX223" s="12" t="s">
        <v>76</v>
      </c>
      <c r="AY223" s="246" t="s">
        <v>122</v>
      </c>
    </row>
    <row r="224" spans="2:51" s="13" customFormat="1" ht="12">
      <c r="B224" s="247"/>
      <c r="C224" s="248"/>
      <c r="D224" s="237" t="s">
        <v>131</v>
      </c>
      <c r="E224" s="249" t="s">
        <v>1</v>
      </c>
      <c r="F224" s="250" t="s">
        <v>133</v>
      </c>
      <c r="G224" s="248"/>
      <c r="H224" s="251">
        <v>720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131</v>
      </c>
      <c r="AU224" s="257" t="s">
        <v>86</v>
      </c>
      <c r="AV224" s="13" t="s">
        <v>129</v>
      </c>
      <c r="AW224" s="13" t="s">
        <v>33</v>
      </c>
      <c r="AX224" s="13" t="s">
        <v>84</v>
      </c>
      <c r="AY224" s="257" t="s">
        <v>122</v>
      </c>
    </row>
    <row r="225" spans="2:65" s="1" customFormat="1" ht="24" customHeight="1">
      <c r="B225" s="36"/>
      <c r="C225" s="222" t="s">
        <v>296</v>
      </c>
      <c r="D225" s="222" t="s">
        <v>125</v>
      </c>
      <c r="E225" s="223" t="s">
        <v>297</v>
      </c>
      <c r="F225" s="224" t="s">
        <v>298</v>
      </c>
      <c r="G225" s="225" t="s">
        <v>128</v>
      </c>
      <c r="H225" s="226">
        <v>1440</v>
      </c>
      <c r="I225" s="227"/>
      <c r="J225" s="228">
        <f>ROUND(I225*H225,2)</f>
        <v>0</v>
      </c>
      <c r="K225" s="224" t="s">
        <v>147</v>
      </c>
      <c r="L225" s="41"/>
      <c r="M225" s="229" t="s">
        <v>1</v>
      </c>
      <c r="N225" s="230" t="s">
        <v>41</v>
      </c>
      <c r="O225" s="84"/>
      <c r="P225" s="231">
        <f>O225*H225</f>
        <v>0</v>
      </c>
      <c r="Q225" s="231">
        <v>0</v>
      </c>
      <c r="R225" s="231">
        <f>Q225*H225</f>
        <v>0</v>
      </c>
      <c r="S225" s="231">
        <v>0</v>
      </c>
      <c r="T225" s="232">
        <f>S225*H225</f>
        <v>0</v>
      </c>
      <c r="AR225" s="233" t="s">
        <v>129</v>
      </c>
      <c r="AT225" s="233" t="s">
        <v>125</v>
      </c>
      <c r="AU225" s="233" t="s">
        <v>86</v>
      </c>
      <c r="AY225" s="15" t="s">
        <v>122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5" t="s">
        <v>84</v>
      </c>
      <c r="BK225" s="234">
        <f>ROUND(I225*H225,2)</f>
        <v>0</v>
      </c>
      <c r="BL225" s="15" t="s">
        <v>129</v>
      </c>
      <c r="BM225" s="233" t="s">
        <v>299</v>
      </c>
    </row>
    <row r="226" spans="2:47" s="1" customFormat="1" ht="12">
      <c r="B226" s="36"/>
      <c r="C226" s="37"/>
      <c r="D226" s="237" t="s">
        <v>149</v>
      </c>
      <c r="E226" s="37"/>
      <c r="F226" s="258" t="s">
        <v>300</v>
      </c>
      <c r="G226" s="37"/>
      <c r="H226" s="37"/>
      <c r="I226" s="137"/>
      <c r="J226" s="37"/>
      <c r="K226" s="37"/>
      <c r="L226" s="41"/>
      <c r="M226" s="259"/>
      <c r="N226" s="84"/>
      <c r="O226" s="84"/>
      <c r="P226" s="84"/>
      <c r="Q226" s="84"/>
      <c r="R226" s="84"/>
      <c r="S226" s="84"/>
      <c r="T226" s="85"/>
      <c r="AT226" s="15" t="s">
        <v>149</v>
      </c>
      <c r="AU226" s="15" t="s">
        <v>86</v>
      </c>
    </row>
    <row r="227" spans="2:51" s="12" customFormat="1" ht="12">
      <c r="B227" s="235"/>
      <c r="C227" s="236"/>
      <c r="D227" s="237" t="s">
        <v>131</v>
      </c>
      <c r="E227" s="238" t="s">
        <v>1</v>
      </c>
      <c r="F227" s="239" t="s">
        <v>301</v>
      </c>
      <c r="G227" s="236"/>
      <c r="H227" s="240">
        <v>1440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AT227" s="246" t="s">
        <v>131</v>
      </c>
      <c r="AU227" s="246" t="s">
        <v>86</v>
      </c>
      <c r="AV227" s="12" t="s">
        <v>86</v>
      </c>
      <c r="AW227" s="12" t="s">
        <v>33</v>
      </c>
      <c r="AX227" s="12" t="s">
        <v>76</v>
      </c>
      <c r="AY227" s="246" t="s">
        <v>122</v>
      </c>
    </row>
    <row r="228" spans="2:51" s="13" customFormat="1" ht="12">
      <c r="B228" s="247"/>
      <c r="C228" s="248"/>
      <c r="D228" s="237" t="s">
        <v>131</v>
      </c>
      <c r="E228" s="249" t="s">
        <v>1</v>
      </c>
      <c r="F228" s="250" t="s">
        <v>133</v>
      </c>
      <c r="G228" s="248"/>
      <c r="H228" s="251">
        <v>1440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AT228" s="257" t="s">
        <v>131</v>
      </c>
      <c r="AU228" s="257" t="s">
        <v>86</v>
      </c>
      <c r="AV228" s="13" t="s">
        <v>129</v>
      </c>
      <c r="AW228" s="13" t="s">
        <v>33</v>
      </c>
      <c r="AX228" s="13" t="s">
        <v>84</v>
      </c>
      <c r="AY228" s="257" t="s">
        <v>122</v>
      </c>
    </row>
    <row r="229" spans="2:65" s="1" customFormat="1" ht="24" customHeight="1">
      <c r="B229" s="36"/>
      <c r="C229" s="222" t="s">
        <v>302</v>
      </c>
      <c r="D229" s="222" t="s">
        <v>125</v>
      </c>
      <c r="E229" s="223" t="s">
        <v>303</v>
      </c>
      <c r="F229" s="224" t="s">
        <v>304</v>
      </c>
      <c r="G229" s="225" t="s">
        <v>128</v>
      </c>
      <c r="H229" s="226">
        <v>720</v>
      </c>
      <c r="I229" s="227"/>
      <c r="J229" s="228">
        <f>ROUND(I229*H229,2)</f>
        <v>0</v>
      </c>
      <c r="K229" s="224" t="s">
        <v>1</v>
      </c>
      <c r="L229" s="41"/>
      <c r="M229" s="229" t="s">
        <v>1</v>
      </c>
      <c r="N229" s="230" t="s">
        <v>41</v>
      </c>
      <c r="O229" s="84"/>
      <c r="P229" s="231">
        <f>O229*H229</f>
        <v>0</v>
      </c>
      <c r="Q229" s="231">
        <v>0</v>
      </c>
      <c r="R229" s="231">
        <f>Q229*H229</f>
        <v>0</v>
      </c>
      <c r="S229" s="231">
        <v>0</v>
      </c>
      <c r="T229" s="232">
        <f>S229*H229</f>
        <v>0</v>
      </c>
      <c r="AR229" s="233" t="s">
        <v>129</v>
      </c>
      <c r="AT229" s="233" t="s">
        <v>125</v>
      </c>
      <c r="AU229" s="233" t="s">
        <v>86</v>
      </c>
      <c r="AY229" s="15" t="s">
        <v>122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5" t="s">
        <v>84</v>
      </c>
      <c r="BK229" s="234">
        <f>ROUND(I229*H229,2)</f>
        <v>0</v>
      </c>
      <c r="BL229" s="15" t="s">
        <v>129</v>
      </c>
      <c r="BM229" s="233" t="s">
        <v>305</v>
      </c>
    </row>
    <row r="230" spans="2:51" s="12" customFormat="1" ht="12">
      <c r="B230" s="235"/>
      <c r="C230" s="236"/>
      <c r="D230" s="237" t="s">
        <v>131</v>
      </c>
      <c r="E230" s="238" t="s">
        <v>1</v>
      </c>
      <c r="F230" s="239" t="s">
        <v>280</v>
      </c>
      <c r="G230" s="236"/>
      <c r="H230" s="240">
        <v>720</v>
      </c>
      <c r="I230" s="241"/>
      <c r="J230" s="236"/>
      <c r="K230" s="236"/>
      <c r="L230" s="242"/>
      <c r="M230" s="243"/>
      <c r="N230" s="244"/>
      <c r="O230" s="244"/>
      <c r="P230" s="244"/>
      <c r="Q230" s="244"/>
      <c r="R230" s="244"/>
      <c r="S230" s="244"/>
      <c r="T230" s="245"/>
      <c r="AT230" s="246" t="s">
        <v>131</v>
      </c>
      <c r="AU230" s="246" t="s">
        <v>86</v>
      </c>
      <c r="AV230" s="12" t="s">
        <v>86</v>
      </c>
      <c r="AW230" s="12" t="s">
        <v>33</v>
      </c>
      <c r="AX230" s="12" t="s">
        <v>76</v>
      </c>
      <c r="AY230" s="246" t="s">
        <v>122</v>
      </c>
    </row>
    <row r="231" spans="2:51" s="13" customFormat="1" ht="12">
      <c r="B231" s="247"/>
      <c r="C231" s="248"/>
      <c r="D231" s="237" t="s">
        <v>131</v>
      </c>
      <c r="E231" s="249" t="s">
        <v>1</v>
      </c>
      <c r="F231" s="250" t="s">
        <v>133</v>
      </c>
      <c r="G231" s="248"/>
      <c r="H231" s="251">
        <v>720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AT231" s="257" t="s">
        <v>131</v>
      </c>
      <c r="AU231" s="257" t="s">
        <v>86</v>
      </c>
      <c r="AV231" s="13" t="s">
        <v>129</v>
      </c>
      <c r="AW231" s="13" t="s">
        <v>33</v>
      </c>
      <c r="AX231" s="13" t="s">
        <v>84</v>
      </c>
      <c r="AY231" s="257" t="s">
        <v>122</v>
      </c>
    </row>
    <row r="232" spans="2:65" s="1" customFormat="1" ht="24" customHeight="1">
      <c r="B232" s="36"/>
      <c r="C232" s="222" t="s">
        <v>306</v>
      </c>
      <c r="D232" s="222" t="s">
        <v>125</v>
      </c>
      <c r="E232" s="223" t="s">
        <v>307</v>
      </c>
      <c r="F232" s="224" t="s">
        <v>308</v>
      </c>
      <c r="G232" s="225" t="s">
        <v>128</v>
      </c>
      <c r="H232" s="226">
        <v>720</v>
      </c>
      <c r="I232" s="227"/>
      <c r="J232" s="228">
        <f>ROUND(I232*H232,2)</f>
        <v>0</v>
      </c>
      <c r="K232" s="224" t="s">
        <v>147</v>
      </c>
      <c r="L232" s="41"/>
      <c r="M232" s="229" t="s">
        <v>1</v>
      </c>
      <c r="N232" s="230" t="s">
        <v>41</v>
      </c>
      <c r="O232" s="84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AR232" s="233" t="s">
        <v>129</v>
      </c>
      <c r="AT232" s="233" t="s">
        <v>125</v>
      </c>
      <c r="AU232" s="233" t="s">
        <v>86</v>
      </c>
      <c r="AY232" s="15" t="s">
        <v>122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5" t="s">
        <v>84</v>
      </c>
      <c r="BK232" s="234">
        <f>ROUND(I232*H232,2)</f>
        <v>0</v>
      </c>
      <c r="BL232" s="15" t="s">
        <v>129</v>
      </c>
      <c r="BM232" s="233" t="s">
        <v>309</v>
      </c>
    </row>
    <row r="233" spans="2:47" s="1" customFormat="1" ht="12">
      <c r="B233" s="36"/>
      <c r="C233" s="37"/>
      <c r="D233" s="237" t="s">
        <v>149</v>
      </c>
      <c r="E233" s="37"/>
      <c r="F233" s="258" t="s">
        <v>310</v>
      </c>
      <c r="G233" s="37"/>
      <c r="H233" s="37"/>
      <c r="I233" s="137"/>
      <c r="J233" s="37"/>
      <c r="K233" s="37"/>
      <c r="L233" s="41"/>
      <c r="M233" s="259"/>
      <c r="N233" s="84"/>
      <c r="O233" s="84"/>
      <c r="P233" s="84"/>
      <c r="Q233" s="84"/>
      <c r="R233" s="84"/>
      <c r="S233" s="84"/>
      <c r="T233" s="85"/>
      <c r="AT233" s="15" t="s">
        <v>149</v>
      </c>
      <c r="AU233" s="15" t="s">
        <v>86</v>
      </c>
    </row>
    <row r="234" spans="2:51" s="12" customFormat="1" ht="12">
      <c r="B234" s="235"/>
      <c r="C234" s="236"/>
      <c r="D234" s="237" t="s">
        <v>131</v>
      </c>
      <c r="E234" s="238" t="s">
        <v>1</v>
      </c>
      <c r="F234" s="239" t="s">
        <v>280</v>
      </c>
      <c r="G234" s="236"/>
      <c r="H234" s="240">
        <v>720</v>
      </c>
      <c r="I234" s="241"/>
      <c r="J234" s="236"/>
      <c r="K234" s="236"/>
      <c r="L234" s="242"/>
      <c r="M234" s="243"/>
      <c r="N234" s="244"/>
      <c r="O234" s="244"/>
      <c r="P234" s="244"/>
      <c r="Q234" s="244"/>
      <c r="R234" s="244"/>
      <c r="S234" s="244"/>
      <c r="T234" s="245"/>
      <c r="AT234" s="246" t="s">
        <v>131</v>
      </c>
      <c r="AU234" s="246" t="s">
        <v>86</v>
      </c>
      <c r="AV234" s="12" t="s">
        <v>86</v>
      </c>
      <c r="AW234" s="12" t="s">
        <v>33</v>
      </c>
      <c r="AX234" s="12" t="s">
        <v>76</v>
      </c>
      <c r="AY234" s="246" t="s">
        <v>122</v>
      </c>
    </row>
    <row r="235" spans="2:51" s="13" customFormat="1" ht="12">
      <c r="B235" s="247"/>
      <c r="C235" s="248"/>
      <c r="D235" s="237" t="s">
        <v>131</v>
      </c>
      <c r="E235" s="249" t="s">
        <v>1</v>
      </c>
      <c r="F235" s="250" t="s">
        <v>133</v>
      </c>
      <c r="G235" s="248"/>
      <c r="H235" s="251">
        <v>720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AT235" s="257" t="s">
        <v>131</v>
      </c>
      <c r="AU235" s="257" t="s">
        <v>86</v>
      </c>
      <c r="AV235" s="13" t="s">
        <v>129</v>
      </c>
      <c r="AW235" s="13" t="s">
        <v>33</v>
      </c>
      <c r="AX235" s="13" t="s">
        <v>84</v>
      </c>
      <c r="AY235" s="257" t="s">
        <v>122</v>
      </c>
    </row>
    <row r="236" spans="2:65" s="1" customFormat="1" ht="24" customHeight="1">
      <c r="B236" s="36"/>
      <c r="C236" s="222" t="s">
        <v>311</v>
      </c>
      <c r="D236" s="222" t="s">
        <v>125</v>
      </c>
      <c r="E236" s="223" t="s">
        <v>312</v>
      </c>
      <c r="F236" s="224" t="s">
        <v>313</v>
      </c>
      <c r="G236" s="225" t="s">
        <v>128</v>
      </c>
      <c r="H236" s="226">
        <v>28</v>
      </c>
      <c r="I236" s="227"/>
      <c r="J236" s="228">
        <f>ROUND(I236*H236,2)</f>
        <v>0</v>
      </c>
      <c r="K236" s="224" t="s">
        <v>1</v>
      </c>
      <c r="L236" s="41"/>
      <c r="M236" s="229" t="s">
        <v>1</v>
      </c>
      <c r="N236" s="230" t="s">
        <v>41</v>
      </c>
      <c r="O236" s="84"/>
      <c r="P236" s="231">
        <f>O236*H236</f>
        <v>0</v>
      </c>
      <c r="Q236" s="231">
        <v>0.19536</v>
      </c>
      <c r="R236" s="231">
        <f>Q236*H236</f>
        <v>5.47008</v>
      </c>
      <c r="S236" s="231">
        <v>0</v>
      </c>
      <c r="T236" s="232">
        <f>S236*H236</f>
        <v>0</v>
      </c>
      <c r="AR236" s="233" t="s">
        <v>129</v>
      </c>
      <c r="AT236" s="233" t="s">
        <v>125</v>
      </c>
      <c r="AU236" s="233" t="s">
        <v>86</v>
      </c>
      <c r="AY236" s="15" t="s">
        <v>122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5" t="s">
        <v>84</v>
      </c>
      <c r="BK236" s="234">
        <f>ROUND(I236*H236,2)</f>
        <v>0</v>
      </c>
      <c r="BL236" s="15" t="s">
        <v>129</v>
      </c>
      <c r="BM236" s="233" t="s">
        <v>314</v>
      </c>
    </row>
    <row r="237" spans="2:51" s="12" customFormat="1" ht="12">
      <c r="B237" s="235"/>
      <c r="C237" s="236"/>
      <c r="D237" s="237" t="s">
        <v>131</v>
      </c>
      <c r="E237" s="238" t="s">
        <v>1</v>
      </c>
      <c r="F237" s="239" t="s">
        <v>315</v>
      </c>
      <c r="G237" s="236"/>
      <c r="H237" s="240">
        <v>28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AT237" s="246" t="s">
        <v>131</v>
      </c>
      <c r="AU237" s="246" t="s">
        <v>86</v>
      </c>
      <c r="AV237" s="12" t="s">
        <v>86</v>
      </c>
      <c r="AW237" s="12" t="s">
        <v>33</v>
      </c>
      <c r="AX237" s="12" t="s">
        <v>76</v>
      </c>
      <c r="AY237" s="246" t="s">
        <v>122</v>
      </c>
    </row>
    <row r="238" spans="2:51" s="13" customFormat="1" ht="12">
      <c r="B238" s="247"/>
      <c r="C238" s="248"/>
      <c r="D238" s="237" t="s">
        <v>131</v>
      </c>
      <c r="E238" s="249" t="s">
        <v>1</v>
      </c>
      <c r="F238" s="250" t="s">
        <v>133</v>
      </c>
      <c r="G238" s="248"/>
      <c r="H238" s="251">
        <v>28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AT238" s="257" t="s">
        <v>131</v>
      </c>
      <c r="AU238" s="257" t="s">
        <v>86</v>
      </c>
      <c r="AV238" s="13" t="s">
        <v>129</v>
      </c>
      <c r="AW238" s="13" t="s">
        <v>33</v>
      </c>
      <c r="AX238" s="13" t="s">
        <v>84</v>
      </c>
      <c r="AY238" s="257" t="s">
        <v>122</v>
      </c>
    </row>
    <row r="239" spans="2:65" s="1" customFormat="1" ht="16.5" customHeight="1">
      <c r="B239" s="36"/>
      <c r="C239" s="260" t="s">
        <v>316</v>
      </c>
      <c r="D239" s="260" t="s">
        <v>227</v>
      </c>
      <c r="E239" s="261" t="s">
        <v>317</v>
      </c>
      <c r="F239" s="262" t="s">
        <v>318</v>
      </c>
      <c r="G239" s="263" t="s">
        <v>128</v>
      </c>
      <c r="H239" s="264">
        <v>29.4</v>
      </c>
      <c r="I239" s="265"/>
      <c r="J239" s="266">
        <f>ROUND(I239*H239,2)</f>
        <v>0</v>
      </c>
      <c r="K239" s="262" t="s">
        <v>1</v>
      </c>
      <c r="L239" s="267"/>
      <c r="M239" s="268" t="s">
        <v>1</v>
      </c>
      <c r="N239" s="269" t="s">
        <v>41</v>
      </c>
      <c r="O239" s="84"/>
      <c r="P239" s="231">
        <f>O239*H239</f>
        <v>0</v>
      </c>
      <c r="Q239" s="231">
        <v>0.222</v>
      </c>
      <c r="R239" s="231">
        <f>Q239*H239</f>
        <v>6.5268</v>
      </c>
      <c r="S239" s="231">
        <v>0</v>
      </c>
      <c r="T239" s="232">
        <f>S239*H239</f>
        <v>0</v>
      </c>
      <c r="AR239" s="233" t="s">
        <v>230</v>
      </c>
      <c r="AT239" s="233" t="s">
        <v>227</v>
      </c>
      <c r="AU239" s="233" t="s">
        <v>86</v>
      </c>
      <c r="AY239" s="15" t="s">
        <v>122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5" t="s">
        <v>84</v>
      </c>
      <c r="BK239" s="234">
        <f>ROUND(I239*H239,2)</f>
        <v>0</v>
      </c>
      <c r="BL239" s="15" t="s">
        <v>129</v>
      </c>
      <c r="BM239" s="233" t="s">
        <v>319</v>
      </c>
    </row>
    <row r="240" spans="2:51" s="12" customFormat="1" ht="12">
      <c r="B240" s="235"/>
      <c r="C240" s="236"/>
      <c r="D240" s="237" t="s">
        <v>131</v>
      </c>
      <c r="E240" s="238" t="s">
        <v>1</v>
      </c>
      <c r="F240" s="239" t="s">
        <v>320</v>
      </c>
      <c r="G240" s="236"/>
      <c r="H240" s="240">
        <v>29.4</v>
      </c>
      <c r="I240" s="241"/>
      <c r="J240" s="236"/>
      <c r="K240" s="236"/>
      <c r="L240" s="242"/>
      <c r="M240" s="243"/>
      <c r="N240" s="244"/>
      <c r="O240" s="244"/>
      <c r="P240" s="244"/>
      <c r="Q240" s="244"/>
      <c r="R240" s="244"/>
      <c r="S240" s="244"/>
      <c r="T240" s="245"/>
      <c r="AT240" s="246" t="s">
        <v>131</v>
      </c>
      <c r="AU240" s="246" t="s">
        <v>86</v>
      </c>
      <c r="AV240" s="12" t="s">
        <v>86</v>
      </c>
      <c r="AW240" s="12" t="s">
        <v>33</v>
      </c>
      <c r="AX240" s="12" t="s">
        <v>76</v>
      </c>
      <c r="AY240" s="246" t="s">
        <v>122</v>
      </c>
    </row>
    <row r="241" spans="2:51" s="13" customFormat="1" ht="12">
      <c r="B241" s="247"/>
      <c r="C241" s="248"/>
      <c r="D241" s="237" t="s">
        <v>131</v>
      </c>
      <c r="E241" s="249" t="s">
        <v>1</v>
      </c>
      <c r="F241" s="250" t="s">
        <v>133</v>
      </c>
      <c r="G241" s="248"/>
      <c r="H241" s="251">
        <v>29.4</v>
      </c>
      <c r="I241" s="252"/>
      <c r="J241" s="248"/>
      <c r="K241" s="248"/>
      <c r="L241" s="253"/>
      <c r="M241" s="254"/>
      <c r="N241" s="255"/>
      <c r="O241" s="255"/>
      <c r="P241" s="255"/>
      <c r="Q241" s="255"/>
      <c r="R241" s="255"/>
      <c r="S241" s="255"/>
      <c r="T241" s="256"/>
      <c r="AT241" s="257" t="s">
        <v>131</v>
      </c>
      <c r="AU241" s="257" t="s">
        <v>86</v>
      </c>
      <c r="AV241" s="13" t="s">
        <v>129</v>
      </c>
      <c r="AW241" s="13" t="s">
        <v>33</v>
      </c>
      <c r="AX241" s="13" t="s">
        <v>84</v>
      </c>
      <c r="AY241" s="257" t="s">
        <v>122</v>
      </c>
    </row>
    <row r="242" spans="2:65" s="1" customFormat="1" ht="24" customHeight="1">
      <c r="B242" s="36"/>
      <c r="C242" s="222" t="s">
        <v>321</v>
      </c>
      <c r="D242" s="222" t="s">
        <v>125</v>
      </c>
      <c r="E242" s="223" t="s">
        <v>322</v>
      </c>
      <c r="F242" s="224" t="s">
        <v>323</v>
      </c>
      <c r="G242" s="225" t="s">
        <v>128</v>
      </c>
      <c r="H242" s="226">
        <v>483</v>
      </c>
      <c r="I242" s="227"/>
      <c r="J242" s="228">
        <f>ROUND(I242*H242,2)</f>
        <v>0</v>
      </c>
      <c r="K242" s="224" t="s">
        <v>1</v>
      </c>
      <c r="L242" s="41"/>
      <c r="M242" s="229" t="s">
        <v>1</v>
      </c>
      <c r="N242" s="230" t="s">
        <v>41</v>
      </c>
      <c r="O242" s="84"/>
      <c r="P242" s="231">
        <f>O242*H242</f>
        <v>0</v>
      </c>
      <c r="Q242" s="231">
        <v>0.08425</v>
      </c>
      <c r="R242" s="231">
        <f>Q242*H242</f>
        <v>40.692750000000004</v>
      </c>
      <c r="S242" s="231">
        <v>0</v>
      </c>
      <c r="T242" s="232">
        <f>S242*H242</f>
        <v>0</v>
      </c>
      <c r="AR242" s="233" t="s">
        <v>129</v>
      </c>
      <c r="AT242" s="233" t="s">
        <v>125</v>
      </c>
      <c r="AU242" s="233" t="s">
        <v>86</v>
      </c>
      <c r="AY242" s="15" t="s">
        <v>122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5" t="s">
        <v>84</v>
      </c>
      <c r="BK242" s="234">
        <f>ROUND(I242*H242,2)</f>
        <v>0</v>
      </c>
      <c r="BL242" s="15" t="s">
        <v>129</v>
      </c>
      <c r="BM242" s="233" t="s">
        <v>324</v>
      </c>
    </row>
    <row r="243" spans="2:51" s="12" customFormat="1" ht="12">
      <c r="B243" s="235"/>
      <c r="C243" s="236"/>
      <c r="D243" s="237" t="s">
        <v>131</v>
      </c>
      <c r="E243" s="238" t="s">
        <v>1</v>
      </c>
      <c r="F243" s="239" t="s">
        <v>325</v>
      </c>
      <c r="G243" s="236"/>
      <c r="H243" s="240">
        <v>483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AT243" s="246" t="s">
        <v>131</v>
      </c>
      <c r="AU243" s="246" t="s">
        <v>86</v>
      </c>
      <c r="AV243" s="12" t="s">
        <v>86</v>
      </c>
      <c r="AW243" s="12" t="s">
        <v>33</v>
      </c>
      <c r="AX243" s="12" t="s">
        <v>76</v>
      </c>
      <c r="AY243" s="246" t="s">
        <v>122</v>
      </c>
    </row>
    <row r="244" spans="2:51" s="13" customFormat="1" ht="12">
      <c r="B244" s="247"/>
      <c r="C244" s="248"/>
      <c r="D244" s="237" t="s">
        <v>131</v>
      </c>
      <c r="E244" s="249" t="s">
        <v>1</v>
      </c>
      <c r="F244" s="250" t="s">
        <v>133</v>
      </c>
      <c r="G244" s="248"/>
      <c r="H244" s="251">
        <v>483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AT244" s="257" t="s">
        <v>131</v>
      </c>
      <c r="AU244" s="257" t="s">
        <v>86</v>
      </c>
      <c r="AV244" s="13" t="s">
        <v>129</v>
      </c>
      <c r="AW244" s="13" t="s">
        <v>33</v>
      </c>
      <c r="AX244" s="13" t="s">
        <v>84</v>
      </c>
      <c r="AY244" s="257" t="s">
        <v>122</v>
      </c>
    </row>
    <row r="245" spans="2:65" s="1" customFormat="1" ht="16.5" customHeight="1">
      <c r="B245" s="36"/>
      <c r="C245" s="260" t="s">
        <v>326</v>
      </c>
      <c r="D245" s="260" t="s">
        <v>227</v>
      </c>
      <c r="E245" s="261" t="s">
        <v>327</v>
      </c>
      <c r="F245" s="262" t="s">
        <v>328</v>
      </c>
      <c r="G245" s="263" t="s">
        <v>128</v>
      </c>
      <c r="H245" s="264">
        <v>492.45</v>
      </c>
      <c r="I245" s="265"/>
      <c r="J245" s="266">
        <f>ROUND(I245*H245,2)</f>
        <v>0</v>
      </c>
      <c r="K245" s="262" t="s">
        <v>1</v>
      </c>
      <c r="L245" s="267"/>
      <c r="M245" s="268" t="s">
        <v>1</v>
      </c>
      <c r="N245" s="269" t="s">
        <v>41</v>
      </c>
      <c r="O245" s="84"/>
      <c r="P245" s="231">
        <f>O245*H245</f>
        <v>0</v>
      </c>
      <c r="Q245" s="231">
        <v>0.131</v>
      </c>
      <c r="R245" s="231">
        <f>Q245*H245</f>
        <v>64.51095000000001</v>
      </c>
      <c r="S245" s="231">
        <v>0</v>
      </c>
      <c r="T245" s="232">
        <f>S245*H245</f>
        <v>0</v>
      </c>
      <c r="AR245" s="233" t="s">
        <v>230</v>
      </c>
      <c r="AT245" s="233" t="s">
        <v>227</v>
      </c>
      <c r="AU245" s="233" t="s">
        <v>86</v>
      </c>
      <c r="AY245" s="15" t="s">
        <v>122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5" t="s">
        <v>84</v>
      </c>
      <c r="BK245" s="234">
        <f>ROUND(I245*H245,2)</f>
        <v>0</v>
      </c>
      <c r="BL245" s="15" t="s">
        <v>129</v>
      </c>
      <c r="BM245" s="233" t="s">
        <v>329</v>
      </c>
    </row>
    <row r="246" spans="2:51" s="12" customFormat="1" ht="12">
      <c r="B246" s="235"/>
      <c r="C246" s="236"/>
      <c r="D246" s="237" t="s">
        <v>131</v>
      </c>
      <c r="E246" s="238" t="s">
        <v>1</v>
      </c>
      <c r="F246" s="239" t="s">
        <v>330</v>
      </c>
      <c r="G246" s="236"/>
      <c r="H246" s="240">
        <v>492.45</v>
      </c>
      <c r="I246" s="241"/>
      <c r="J246" s="236"/>
      <c r="K246" s="236"/>
      <c r="L246" s="242"/>
      <c r="M246" s="243"/>
      <c r="N246" s="244"/>
      <c r="O246" s="244"/>
      <c r="P246" s="244"/>
      <c r="Q246" s="244"/>
      <c r="R246" s="244"/>
      <c r="S246" s="244"/>
      <c r="T246" s="245"/>
      <c r="AT246" s="246" t="s">
        <v>131</v>
      </c>
      <c r="AU246" s="246" t="s">
        <v>86</v>
      </c>
      <c r="AV246" s="12" t="s">
        <v>86</v>
      </c>
      <c r="AW246" s="12" t="s">
        <v>33</v>
      </c>
      <c r="AX246" s="12" t="s">
        <v>76</v>
      </c>
      <c r="AY246" s="246" t="s">
        <v>122</v>
      </c>
    </row>
    <row r="247" spans="2:51" s="13" customFormat="1" ht="12">
      <c r="B247" s="247"/>
      <c r="C247" s="248"/>
      <c r="D247" s="237" t="s">
        <v>131</v>
      </c>
      <c r="E247" s="249" t="s">
        <v>1</v>
      </c>
      <c r="F247" s="250" t="s">
        <v>133</v>
      </c>
      <c r="G247" s="248"/>
      <c r="H247" s="251">
        <v>492.45</v>
      </c>
      <c r="I247" s="252"/>
      <c r="J247" s="248"/>
      <c r="K247" s="248"/>
      <c r="L247" s="253"/>
      <c r="M247" s="254"/>
      <c r="N247" s="255"/>
      <c r="O247" s="255"/>
      <c r="P247" s="255"/>
      <c r="Q247" s="255"/>
      <c r="R247" s="255"/>
      <c r="S247" s="255"/>
      <c r="T247" s="256"/>
      <c r="AT247" s="257" t="s">
        <v>131</v>
      </c>
      <c r="AU247" s="257" t="s">
        <v>86</v>
      </c>
      <c r="AV247" s="13" t="s">
        <v>129</v>
      </c>
      <c r="AW247" s="13" t="s">
        <v>33</v>
      </c>
      <c r="AX247" s="13" t="s">
        <v>84</v>
      </c>
      <c r="AY247" s="257" t="s">
        <v>122</v>
      </c>
    </row>
    <row r="248" spans="2:65" s="1" customFormat="1" ht="24" customHeight="1">
      <c r="B248" s="36"/>
      <c r="C248" s="260" t="s">
        <v>331</v>
      </c>
      <c r="D248" s="260" t="s">
        <v>227</v>
      </c>
      <c r="E248" s="261" t="s">
        <v>332</v>
      </c>
      <c r="F248" s="262" t="s">
        <v>333</v>
      </c>
      <c r="G248" s="263" t="s">
        <v>128</v>
      </c>
      <c r="H248" s="264">
        <v>14.7</v>
      </c>
      <c r="I248" s="265"/>
      <c r="J248" s="266">
        <f>ROUND(I248*H248,2)</f>
        <v>0</v>
      </c>
      <c r="K248" s="262" t="s">
        <v>1</v>
      </c>
      <c r="L248" s="267"/>
      <c r="M248" s="268" t="s">
        <v>1</v>
      </c>
      <c r="N248" s="269" t="s">
        <v>41</v>
      </c>
      <c r="O248" s="84"/>
      <c r="P248" s="231">
        <f>O248*H248</f>
        <v>0</v>
      </c>
      <c r="Q248" s="231">
        <v>0.131</v>
      </c>
      <c r="R248" s="231">
        <f>Q248*H248</f>
        <v>1.9257</v>
      </c>
      <c r="S248" s="231">
        <v>0</v>
      </c>
      <c r="T248" s="232">
        <f>S248*H248</f>
        <v>0</v>
      </c>
      <c r="AR248" s="233" t="s">
        <v>230</v>
      </c>
      <c r="AT248" s="233" t="s">
        <v>227</v>
      </c>
      <c r="AU248" s="233" t="s">
        <v>86</v>
      </c>
      <c r="AY248" s="15" t="s">
        <v>122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5" t="s">
        <v>84</v>
      </c>
      <c r="BK248" s="234">
        <f>ROUND(I248*H248,2)</f>
        <v>0</v>
      </c>
      <c r="BL248" s="15" t="s">
        <v>129</v>
      </c>
      <c r="BM248" s="233" t="s">
        <v>334</v>
      </c>
    </row>
    <row r="249" spans="2:51" s="12" customFormat="1" ht="12">
      <c r="B249" s="235"/>
      <c r="C249" s="236"/>
      <c r="D249" s="237" t="s">
        <v>131</v>
      </c>
      <c r="E249" s="238" t="s">
        <v>1</v>
      </c>
      <c r="F249" s="239" t="s">
        <v>335</v>
      </c>
      <c r="G249" s="236"/>
      <c r="H249" s="240">
        <v>14.7</v>
      </c>
      <c r="I249" s="241"/>
      <c r="J249" s="236"/>
      <c r="K249" s="236"/>
      <c r="L249" s="242"/>
      <c r="M249" s="243"/>
      <c r="N249" s="244"/>
      <c r="O249" s="244"/>
      <c r="P249" s="244"/>
      <c r="Q249" s="244"/>
      <c r="R249" s="244"/>
      <c r="S249" s="244"/>
      <c r="T249" s="245"/>
      <c r="AT249" s="246" t="s">
        <v>131</v>
      </c>
      <c r="AU249" s="246" t="s">
        <v>86</v>
      </c>
      <c r="AV249" s="12" t="s">
        <v>86</v>
      </c>
      <c r="AW249" s="12" t="s">
        <v>33</v>
      </c>
      <c r="AX249" s="12" t="s">
        <v>76</v>
      </c>
      <c r="AY249" s="246" t="s">
        <v>122</v>
      </c>
    </row>
    <row r="250" spans="2:51" s="13" customFormat="1" ht="12">
      <c r="B250" s="247"/>
      <c r="C250" s="248"/>
      <c r="D250" s="237" t="s">
        <v>131</v>
      </c>
      <c r="E250" s="249" t="s">
        <v>1</v>
      </c>
      <c r="F250" s="250" t="s">
        <v>133</v>
      </c>
      <c r="G250" s="248"/>
      <c r="H250" s="251">
        <v>14.7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131</v>
      </c>
      <c r="AU250" s="257" t="s">
        <v>86</v>
      </c>
      <c r="AV250" s="13" t="s">
        <v>129</v>
      </c>
      <c r="AW250" s="13" t="s">
        <v>33</v>
      </c>
      <c r="AX250" s="13" t="s">
        <v>84</v>
      </c>
      <c r="AY250" s="257" t="s">
        <v>122</v>
      </c>
    </row>
    <row r="251" spans="2:65" s="1" customFormat="1" ht="24" customHeight="1">
      <c r="B251" s="36"/>
      <c r="C251" s="222" t="s">
        <v>336</v>
      </c>
      <c r="D251" s="222" t="s">
        <v>125</v>
      </c>
      <c r="E251" s="223" t="s">
        <v>337</v>
      </c>
      <c r="F251" s="224" t="s">
        <v>338</v>
      </c>
      <c r="G251" s="225" t="s">
        <v>128</v>
      </c>
      <c r="H251" s="226">
        <v>795</v>
      </c>
      <c r="I251" s="227"/>
      <c r="J251" s="228">
        <f>ROUND(I251*H251,2)</f>
        <v>0</v>
      </c>
      <c r="K251" s="224" t="s">
        <v>1</v>
      </c>
      <c r="L251" s="41"/>
      <c r="M251" s="229" t="s">
        <v>1</v>
      </c>
      <c r="N251" s="230" t="s">
        <v>41</v>
      </c>
      <c r="O251" s="84"/>
      <c r="P251" s="231">
        <f>O251*H251</f>
        <v>0</v>
      </c>
      <c r="Q251" s="231">
        <v>0.098</v>
      </c>
      <c r="R251" s="231">
        <f>Q251*H251</f>
        <v>77.91</v>
      </c>
      <c r="S251" s="231">
        <v>0</v>
      </c>
      <c r="T251" s="232">
        <f>S251*H251</f>
        <v>0</v>
      </c>
      <c r="AR251" s="233" t="s">
        <v>129</v>
      </c>
      <c r="AT251" s="233" t="s">
        <v>125</v>
      </c>
      <c r="AU251" s="233" t="s">
        <v>86</v>
      </c>
      <c r="AY251" s="15" t="s">
        <v>122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5" t="s">
        <v>84</v>
      </c>
      <c r="BK251" s="234">
        <f>ROUND(I251*H251,2)</f>
        <v>0</v>
      </c>
      <c r="BL251" s="15" t="s">
        <v>129</v>
      </c>
      <c r="BM251" s="233" t="s">
        <v>339</v>
      </c>
    </row>
    <row r="252" spans="2:51" s="12" customFormat="1" ht="12">
      <c r="B252" s="235"/>
      <c r="C252" s="236"/>
      <c r="D252" s="237" t="s">
        <v>131</v>
      </c>
      <c r="E252" s="238" t="s">
        <v>1</v>
      </c>
      <c r="F252" s="239" t="s">
        <v>340</v>
      </c>
      <c r="G252" s="236"/>
      <c r="H252" s="240">
        <v>648</v>
      </c>
      <c r="I252" s="241"/>
      <c r="J252" s="236"/>
      <c r="K252" s="236"/>
      <c r="L252" s="242"/>
      <c r="M252" s="243"/>
      <c r="N252" s="244"/>
      <c r="O252" s="244"/>
      <c r="P252" s="244"/>
      <c r="Q252" s="244"/>
      <c r="R252" s="244"/>
      <c r="S252" s="244"/>
      <c r="T252" s="245"/>
      <c r="AT252" s="246" t="s">
        <v>131</v>
      </c>
      <c r="AU252" s="246" t="s">
        <v>86</v>
      </c>
      <c r="AV252" s="12" t="s">
        <v>86</v>
      </c>
      <c r="AW252" s="12" t="s">
        <v>33</v>
      </c>
      <c r="AX252" s="12" t="s">
        <v>76</v>
      </c>
      <c r="AY252" s="246" t="s">
        <v>122</v>
      </c>
    </row>
    <row r="253" spans="2:51" s="12" customFormat="1" ht="12">
      <c r="B253" s="235"/>
      <c r="C253" s="236"/>
      <c r="D253" s="237" t="s">
        <v>131</v>
      </c>
      <c r="E253" s="238" t="s">
        <v>1</v>
      </c>
      <c r="F253" s="239" t="s">
        <v>341</v>
      </c>
      <c r="G253" s="236"/>
      <c r="H253" s="240">
        <v>147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AT253" s="246" t="s">
        <v>131</v>
      </c>
      <c r="AU253" s="246" t="s">
        <v>86</v>
      </c>
      <c r="AV253" s="12" t="s">
        <v>86</v>
      </c>
      <c r="AW253" s="12" t="s">
        <v>33</v>
      </c>
      <c r="AX253" s="12" t="s">
        <v>76</v>
      </c>
      <c r="AY253" s="246" t="s">
        <v>122</v>
      </c>
    </row>
    <row r="254" spans="2:51" s="13" customFormat="1" ht="12">
      <c r="B254" s="247"/>
      <c r="C254" s="248"/>
      <c r="D254" s="237" t="s">
        <v>131</v>
      </c>
      <c r="E254" s="249" t="s">
        <v>1</v>
      </c>
      <c r="F254" s="250" t="s">
        <v>133</v>
      </c>
      <c r="G254" s="248"/>
      <c r="H254" s="251">
        <v>795</v>
      </c>
      <c r="I254" s="252"/>
      <c r="J254" s="248"/>
      <c r="K254" s="248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131</v>
      </c>
      <c r="AU254" s="257" t="s">
        <v>86</v>
      </c>
      <c r="AV254" s="13" t="s">
        <v>129</v>
      </c>
      <c r="AW254" s="13" t="s">
        <v>33</v>
      </c>
      <c r="AX254" s="13" t="s">
        <v>84</v>
      </c>
      <c r="AY254" s="257" t="s">
        <v>122</v>
      </c>
    </row>
    <row r="255" spans="2:65" s="1" customFormat="1" ht="16.5" customHeight="1">
      <c r="B255" s="36"/>
      <c r="C255" s="260" t="s">
        <v>342</v>
      </c>
      <c r="D255" s="260" t="s">
        <v>227</v>
      </c>
      <c r="E255" s="261" t="s">
        <v>343</v>
      </c>
      <c r="F255" s="262" t="s">
        <v>344</v>
      </c>
      <c r="G255" s="263" t="s">
        <v>128</v>
      </c>
      <c r="H255" s="264">
        <v>834.75</v>
      </c>
      <c r="I255" s="265"/>
      <c r="J255" s="266">
        <f>ROUND(I255*H255,2)</f>
        <v>0</v>
      </c>
      <c r="K255" s="262" t="s">
        <v>1</v>
      </c>
      <c r="L255" s="267"/>
      <c r="M255" s="268" t="s">
        <v>1</v>
      </c>
      <c r="N255" s="269" t="s">
        <v>41</v>
      </c>
      <c r="O255" s="84"/>
      <c r="P255" s="231">
        <f>O255*H255</f>
        <v>0</v>
      </c>
      <c r="Q255" s="231">
        <v>0.108</v>
      </c>
      <c r="R255" s="231">
        <f>Q255*H255</f>
        <v>90.153</v>
      </c>
      <c r="S255" s="231">
        <v>0</v>
      </c>
      <c r="T255" s="232">
        <f>S255*H255</f>
        <v>0</v>
      </c>
      <c r="AR255" s="233" t="s">
        <v>230</v>
      </c>
      <c r="AT255" s="233" t="s">
        <v>227</v>
      </c>
      <c r="AU255" s="233" t="s">
        <v>86</v>
      </c>
      <c r="AY255" s="15" t="s">
        <v>122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5" t="s">
        <v>84</v>
      </c>
      <c r="BK255" s="234">
        <f>ROUND(I255*H255,2)</f>
        <v>0</v>
      </c>
      <c r="BL255" s="15" t="s">
        <v>129</v>
      </c>
      <c r="BM255" s="233" t="s">
        <v>345</v>
      </c>
    </row>
    <row r="256" spans="2:51" s="12" customFormat="1" ht="12">
      <c r="B256" s="235"/>
      <c r="C256" s="236"/>
      <c r="D256" s="237" t="s">
        <v>131</v>
      </c>
      <c r="E256" s="238" t="s">
        <v>1</v>
      </c>
      <c r="F256" s="239" t="s">
        <v>346</v>
      </c>
      <c r="G256" s="236"/>
      <c r="H256" s="240">
        <v>680.4</v>
      </c>
      <c r="I256" s="241"/>
      <c r="J256" s="236"/>
      <c r="K256" s="236"/>
      <c r="L256" s="242"/>
      <c r="M256" s="243"/>
      <c r="N256" s="244"/>
      <c r="O256" s="244"/>
      <c r="P256" s="244"/>
      <c r="Q256" s="244"/>
      <c r="R256" s="244"/>
      <c r="S256" s="244"/>
      <c r="T256" s="245"/>
      <c r="AT256" s="246" t="s">
        <v>131</v>
      </c>
      <c r="AU256" s="246" t="s">
        <v>86</v>
      </c>
      <c r="AV256" s="12" t="s">
        <v>86</v>
      </c>
      <c r="AW256" s="12" t="s">
        <v>33</v>
      </c>
      <c r="AX256" s="12" t="s">
        <v>76</v>
      </c>
      <c r="AY256" s="246" t="s">
        <v>122</v>
      </c>
    </row>
    <row r="257" spans="2:51" s="12" customFormat="1" ht="12">
      <c r="B257" s="235"/>
      <c r="C257" s="236"/>
      <c r="D257" s="237" t="s">
        <v>131</v>
      </c>
      <c r="E257" s="238" t="s">
        <v>1</v>
      </c>
      <c r="F257" s="239" t="s">
        <v>347</v>
      </c>
      <c r="G257" s="236"/>
      <c r="H257" s="240">
        <v>154.35</v>
      </c>
      <c r="I257" s="241"/>
      <c r="J257" s="236"/>
      <c r="K257" s="236"/>
      <c r="L257" s="242"/>
      <c r="M257" s="243"/>
      <c r="N257" s="244"/>
      <c r="O257" s="244"/>
      <c r="P257" s="244"/>
      <c r="Q257" s="244"/>
      <c r="R257" s="244"/>
      <c r="S257" s="244"/>
      <c r="T257" s="245"/>
      <c r="AT257" s="246" t="s">
        <v>131</v>
      </c>
      <c r="AU257" s="246" t="s">
        <v>86</v>
      </c>
      <c r="AV257" s="12" t="s">
        <v>86</v>
      </c>
      <c r="AW257" s="12" t="s">
        <v>33</v>
      </c>
      <c r="AX257" s="12" t="s">
        <v>76</v>
      </c>
      <c r="AY257" s="246" t="s">
        <v>122</v>
      </c>
    </row>
    <row r="258" spans="2:51" s="13" customFormat="1" ht="12">
      <c r="B258" s="247"/>
      <c r="C258" s="248"/>
      <c r="D258" s="237" t="s">
        <v>131</v>
      </c>
      <c r="E258" s="249" t="s">
        <v>1</v>
      </c>
      <c r="F258" s="250" t="s">
        <v>133</v>
      </c>
      <c r="G258" s="248"/>
      <c r="H258" s="251">
        <v>834.75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131</v>
      </c>
      <c r="AU258" s="257" t="s">
        <v>86</v>
      </c>
      <c r="AV258" s="13" t="s">
        <v>129</v>
      </c>
      <c r="AW258" s="13" t="s">
        <v>33</v>
      </c>
      <c r="AX258" s="13" t="s">
        <v>84</v>
      </c>
      <c r="AY258" s="257" t="s">
        <v>122</v>
      </c>
    </row>
    <row r="259" spans="2:63" s="11" customFormat="1" ht="22.8" customHeight="1">
      <c r="B259" s="206"/>
      <c r="C259" s="207"/>
      <c r="D259" s="208" t="s">
        <v>75</v>
      </c>
      <c r="E259" s="220" t="s">
        <v>230</v>
      </c>
      <c r="F259" s="220" t="s">
        <v>348</v>
      </c>
      <c r="G259" s="207"/>
      <c r="H259" s="207"/>
      <c r="I259" s="210"/>
      <c r="J259" s="221">
        <f>BK259</f>
        <v>0</v>
      </c>
      <c r="K259" s="207"/>
      <c r="L259" s="212"/>
      <c r="M259" s="213"/>
      <c r="N259" s="214"/>
      <c r="O259" s="214"/>
      <c r="P259" s="215">
        <f>SUM(P260:P321)</f>
        <v>0</v>
      </c>
      <c r="Q259" s="214"/>
      <c r="R259" s="215">
        <f>SUM(R260:R321)</f>
        <v>10.52579</v>
      </c>
      <c r="S259" s="214"/>
      <c r="T259" s="216">
        <f>SUM(T260:T321)</f>
        <v>0</v>
      </c>
      <c r="AR259" s="217" t="s">
        <v>84</v>
      </c>
      <c r="AT259" s="218" t="s">
        <v>75</v>
      </c>
      <c r="AU259" s="218" t="s">
        <v>84</v>
      </c>
      <c r="AY259" s="217" t="s">
        <v>122</v>
      </c>
      <c r="BK259" s="219">
        <f>SUM(BK260:BK321)</f>
        <v>0</v>
      </c>
    </row>
    <row r="260" spans="2:65" s="1" customFormat="1" ht="24" customHeight="1">
      <c r="B260" s="36"/>
      <c r="C260" s="222" t="s">
        <v>349</v>
      </c>
      <c r="D260" s="222" t="s">
        <v>125</v>
      </c>
      <c r="E260" s="223" t="s">
        <v>350</v>
      </c>
      <c r="F260" s="224" t="s">
        <v>351</v>
      </c>
      <c r="G260" s="225" t="s">
        <v>160</v>
      </c>
      <c r="H260" s="226">
        <v>5</v>
      </c>
      <c r="I260" s="227"/>
      <c r="J260" s="228">
        <f>ROUND(I260*H260,2)</f>
        <v>0</v>
      </c>
      <c r="K260" s="224" t="s">
        <v>1</v>
      </c>
      <c r="L260" s="41"/>
      <c r="M260" s="229" t="s">
        <v>1</v>
      </c>
      <c r="N260" s="230" t="s">
        <v>41</v>
      </c>
      <c r="O260" s="84"/>
      <c r="P260" s="231">
        <f>O260*H260</f>
        <v>0</v>
      </c>
      <c r="Q260" s="231">
        <v>0.0033</v>
      </c>
      <c r="R260" s="231">
        <f>Q260*H260</f>
        <v>0.0165</v>
      </c>
      <c r="S260" s="231">
        <v>0</v>
      </c>
      <c r="T260" s="232">
        <f>S260*H260</f>
        <v>0</v>
      </c>
      <c r="AR260" s="233" t="s">
        <v>129</v>
      </c>
      <c r="AT260" s="233" t="s">
        <v>125</v>
      </c>
      <c r="AU260" s="233" t="s">
        <v>86</v>
      </c>
      <c r="AY260" s="15" t="s">
        <v>122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5" t="s">
        <v>84</v>
      </c>
      <c r="BK260" s="234">
        <f>ROUND(I260*H260,2)</f>
        <v>0</v>
      </c>
      <c r="BL260" s="15" t="s">
        <v>129</v>
      </c>
      <c r="BM260" s="233" t="s">
        <v>352</v>
      </c>
    </row>
    <row r="261" spans="2:51" s="12" customFormat="1" ht="12">
      <c r="B261" s="235"/>
      <c r="C261" s="236"/>
      <c r="D261" s="237" t="s">
        <v>131</v>
      </c>
      <c r="E261" s="238" t="s">
        <v>1</v>
      </c>
      <c r="F261" s="239" t="s">
        <v>353</v>
      </c>
      <c r="G261" s="236"/>
      <c r="H261" s="240">
        <v>5</v>
      </c>
      <c r="I261" s="241"/>
      <c r="J261" s="236"/>
      <c r="K261" s="236"/>
      <c r="L261" s="242"/>
      <c r="M261" s="243"/>
      <c r="N261" s="244"/>
      <c r="O261" s="244"/>
      <c r="P261" s="244"/>
      <c r="Q261" s="244"/>
      <c r="R261" s="244"/>
      <c r="S261" s="244"/>
      <c r="T261" s="245"/>
      <c r="AT261" s="246" t="s">
        <v>131</v>
      </c>
      <c r="AU261" s="246" t="s">
        <v>86</v>
      </c>
      <c r="AV261" s="12" t="s">
        <v>86</v>
      </c>
      <c r="AW261" s="12" t="s">
        <v>33</v>
      </c>
      <c r="AX261" s="12" t="s">
        <v>76</v>
      </c>
      <c r="AY261" s="246" t="s">
        <v>122</v>
      </c>
    </row>
    <row r="262" spans="2:51" s="13" customFormat="1" ht="12">
      <c r="B262" s="247"/>
      <c r="C262" s="248"/>
      <c r="D262" s="237" t="s">
        <v>131</v>
      </c>
      <c r="E262" s="249" t="s">
        <v>1</v>
      </c>
      <c r="F262" s="250" t="s">
        <v>133</v>
      </c>
      <c r="G262" s="248"/>
      <c r="H262" s="251">
        <v>5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131</v>
      </c>
      <c r="AU262" s="257" t="s">
        <v>86</v>
      </c>
      <c r="AV262" s="13" t="s">
        <v>129</v>
      </c>
      <c r="AW262" s="13" t="s">
        <v>4</v>
      </c>
      <c r="AX262" s="13" t="s">
        <v>84</v>
      </c>
      <c r="AY262" s="257" t="s">
        <v>122</v>
      </c>
    </row>
    <row r="263" spans="2:65" s="1" customFormat="1" ht="24" customHeight="1">
      <c r="B263" s="36"/>
      <c r="C263" s="222" t="s">
        <v>354</v>
      </c>
      <c r="D263" s="222" t="s">
        <v>125</v>
      </c>
      <c r="E263" s="223" t="s">
        <v>355</v>
      </c>
      <c r="F263" s="224" t="s">
        <v>356</v>
      </c>
      <c r="G263" s="225" t="s">
        <v>357</v>
      </c>
      <c r="H263" s="226">
        <v>10</v>
      </c>
      <c r="I263" s="227"/>
      <c r="J263" s="228">
        <f>ROUND(I263*H263,2)</f>
        <v>0</v>
      </c>
      <c r="K263" s="224" t="s">
        <v>1</v>
      </c>
      <c r="L263" s="41"/>
      <c r="M263" s="229" t="s">
        <v>1</v>
      </c>
      <c r="N263" s="230" t="s">
        <v>41</v>
      </c>
      <c r="O263" s="84"/>
      <c r="P263" s="231">
        <f>O263*H263</f>
        <v>0</v>
      </c>
      <c r="Q263" s="231">
        <v>0</v>
      </c>
      <c r="R263" s="231">
        <f>Q263*H263</f>
        <v>0</v>
      </c>
      <c r="S263" s="231">
        <v>0</v>
      </c>
      <c r="T263" s="232">
        <f>S263*H263</f>
        <v>0</v>
      </c>
      <c r="AR263" s="233" t="s">
        <v>129</v>
      </c>
      <c r="AT263" s="233" t="s">
        <v>125</v>
      </c>
      <c r="AU263" s="233" t="s">
        <v>86</v>
      </c>
      <c r="AY263" s="15" t="s">
        <v>122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5" t="s">
        <v>84</v>
      </c>
      <c r="BK263" s="234">
        <f>ROUND(I263*H263,2)</f>
        <v>0</v>
      </c>
      <c r="BL263" s="15" t="s">
        <v>129</v>
      </c>
      <c r="BM263" s="233" t="s">
        <v>358</v>
      </c>
    </row>
    <row r="264" spans="2:51" s="12" customFormat="1" ht="12">
      <c r="B264" s="235"/>
      <c r="C264" s="236"/>
      <c r="D264" s="237" t="s">
        <v>131</v>
      </c>
      <c r="E264" s="238" t="s">
        <v>1</v>
      </c>
      <c r="F264" s="239" t="s">
        <v>359</v>
      </c>
      <c r="G264" s="236"/>
      <c r="H264" s="240">
        <v>10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AT264" s="246" t="s">
        <v>131</v>
      </c>
      <c r="AU264" s="246" t="s">
        <v>86</v>
      </c>
      <c r="AV264" s="12" t="s">
        <v>86</v>
      </c>
      <c r="AW264" s="12" t="s">
        <v>33</v>
      </c>
      <c r="AX264" s="12" t="s">
        <v>76</v>
      </c>
      <c r="AY264" s="246" t="s">
        <v>122</v>
      </c>
    </row>
    <row r="265" spans="2:51" s="13" customFormat="1" ht="12">
      <c r="B265" s="247"/>
      <c r="C265" s="248"/>
      <c r="D265" s="237" t="s">
        <v>131</v>
      </c>
      <c r="E265" s="249" t="s">
        <v>1</v>
      </c>
      <c r="F265" s="250" t="s">
        <v>133</v>
      </c>
      <c r="G265" s="248"/>
      <c r="H265" s="251">
        <v>10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AT265" s="257" t="s">
        <v>131</v>
      </c>
      <c r="AU265" s="257" t="s">
        <v>86</v>
      </c>
      <c r="AV265" s="13" t="s">
        <v>129</v>
      </c>
      <c r="AW265" s="13" t="s">
        <v>33</v>
      </c>
      <c r="AX265" s="13" t="s">
        <v>84</v>
      </c>
      <c r="AY265" s="257" t="s">
        <v>122</v>
      </c>
    </row>
    <row r="266" spans="2:65" s="1" customFormat="1" ht="16.5" customHeight="1">
      <c r="B266" s="36"/>
      <c r="C266" s="260" t="s">
        <v>360</v>
      </c>
      <c r="D266" s="260" t="s">
        <v>227</v>
      </c>
      <c r="E266" s="261" t="s">
        <v>361</v>
      </c>
      <c r="F266" s="262" t="s">
        <v>362</v>
      </c>
      <c r="G266" s="263" t="s">
        <v>357</v>
      </c>
      <c r="H266" s="264">
        <v>10</v>
      </c>
      <c r="I266" s="265"/>
      <c r="J266" s="266">
        <f>ROUND(I266*H266,2)</f>
        <v>0</v>
      </c>
      <c r="K266" s="262" t="s">
        <v>1</v>
      </c>
      <c r="L266" s="267"/>
      <c r="M266" s="268" t="s">
        <v>1</v>
      </c>
      <c r="N266" s="269" t="s">
        <v>41</v>
      </c>
      <c r="O266" s="84"/>
      <c r="P266" s="231">
        <f>O266*H266</f>
        <v>0</v>
      </c>
      <c r="Q266" s="231">
        <v>0.00065</v>
      </c>
      <c r="R266" s="231">
        <f>Q266*H266</f>
        <v>0.0065</v>
      </c>
      <c r="S266" s="231">
        <v>0</v>
      </c>
      <c r="T266" s="232">
        <f>S266*H266</f>
        <v>0</v>
      </c>
      <c r="AR266" s="233" t="s">
        <v>230</v>
      </c>
      <c r="AT266" s="233" t="s">
        <v>227</v>
      </c>
      <c r="AU266" s="233" t="s">
        <v>86</v>
      </c>
      <c r="AY266" s="15" t="s">
        <v>122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5" t="s">
        <v>84</v>
      </c>
      <c r="BK266" s="234">
        <f>ROUND(I266*H266,2)</f>
        <v>0</v>
      </c>
      <c r="BL266" s="15" t="s">
        <v>129</v>
      </c>
      <c r="BM266" s="233" t="s">
        <v>363</v>
      </c>
    </row>
    <row r="267" spans="2:51" s="12" customFormat="1" ht="12">
      <c r="B267" s="235"/>
      <c r="C267" s="236"/>
      <c r="D267" s="237" t="s">
        <v>131</v>
      </c>
      <c r="E267" s="238" t="s">
        <v>1</v>
      </c>
      <c r="F267" s="239" t="s">
        <v>364</v>
      </c>
      <c r="G267" s="236"/>
      <c r="H267" s="240">
        <v>10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AT267" s="246" t="s">
        <v>131</v>
      </c>
      <c r="AU267" s="246" t="s">
        <v>86</v>
      </c>
      <c r="AV267" s="12" t="s">
        <v>86</v>
      </c>
      <c r="AW267" s="12" t="s">
        <v>33</v>
      </c>
      <c r="AX267" s="12" t="s">
        <v>76</v>
      </c>
      <c r="AY267" s="246" t="s">
        <v>122</v>
      </c>
    </row>
    <row r="268" spans="2:51" s="13" customFormat="1" ht="12">
      <c r="B268" s="247"/>
      <c r="C268" s="248"/>
      <c r="D268" s="237" t="s">
        <v>131</v>
      </c>
      <c r="E268" s="249" t="s">
        <v>1</v>
      </c>
      <c r="F268" s="250" t="s">
        <v>133</v>
      </c>
      <c r="G268" s="248"/>
      <c r="H268" s="251">
        <v>10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AT268" s="257" t="s">
        <v>131</v>
      </c>
      <c r="AU268" s="257" t="s">
        <v>86</v>
      </c>
      <c r="AV268" s="13" t="s">
        <v>129</v>
      </c>
      <c r="AW268" s="13" t="s">
        <v>33</v>
      </c>
      <c r="AX268" s="13" t="s">
        <v>84</v>
      </c>
      <c r="AY268" s="257" t="s">
        <v>122</v>
      </c>
    </row>
    <row r="269" spans="2:65" s="1" customFormat="1" ht="24" customHeight="1">
      <c r="B269" s="36"/>
      <c r="C269" s="222" t="s">
        <v>365</v>
      </c>
      <c r="D269" s="222" t="s">
        <v>125</v>
      </c>
      <c r="E269" s="223" t="s">
        <v>366</v>
      </c>
      <c r="F269" s="224" t="s">
        <v>367</v>
      </c>
      <c r="G269" s="225" t="s">
        <v>357</v>
      </c>
      <c r="H269" s="226">
        <v>2</v>
      </c>
      <c r="I269" s="227"/>
      <c r="J269" s="228">
        <f>ROUND(I269*H269,2)</f>
        <v>0</v>
      </c>
      <c r="K269" s="224" t="s">
        <v>1</v>
      </c>
      <c r="L269" s="41"/>
      <c r="M269" s="229" t="s">
        <v>1</v>
      </c>
      <c r="N269" s="230" t="s">
        <v>41</v>
      </c>
      <c r="O269" s="84"/>
      <c r="P269" s="231">
        <f>O269*H269</f>
        <v>0</v>
      </c>
      <c r="Q269" s="231">
        <v>0.0006</v>
      </c>
      <c r="R269" s="231">
        <f>Q269*H269</f>
        <v>0.0012</v>
      </c>
      <c r="S269" s="231">
        <v>0</v>
      </c>
      <c r="T269" s="232">
        <f>S269*H269</f>
        <v>0</v>
      </c>
      <c r="AR269" s="233" t="s">
        <v>129</v>
      </c>
      <c r="AT269" s="233" t="s">
        <v>125</v>
      </c>
      <c r="AU269" s="233" t="s">
        <v>86</v>
      </c>
      <c r="AY269" s="15" t="s">
        <v>122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5" t="s">
        <v>84</v>
      </c>
      <c r="BK269" s="234">
        <f>ROUND(I269*H269,2)</f>
        <v>0</v>
      </c>
      <c r="BL269" s="15" t="s">
        <v>129</v>
      </c>
      <c r="BM269" s="233" t="s">
        <v>368</v>
      </c>
    </row>
    <row r="270" spans="2:51" s="12" customFormat="1" ht="12">
      <c r="B270" s="235"/>
      <c r="C270" s="236"/>
      <c r="D270" s="237" t="s">
        <v>131</v>
      </c>
      <c r="E270" s="238" t="s">
        <v>1</v>
      </c>
      <c r="F270" s="239" t="s">
        <v>369</v>
      </c>
      <c r="G270" s="236"/>
      <c r="H270" s="240">
        <v>2</v>
      </c>
      <c r="I270" s="241"/>
      <c r="J270" s="236"/>
      <c r="K270" s="236"/>
      <c r="L270" s="242"/>
      <c r="M270" s="243"/>
      <c r="N270" s="244"/>
      <c r="O270" s="244"/>
      <c r="P270" s="244"/>
      <c r="Q270" s="244"/>
      <c r="R270" s="244"/>
      <c r="S270" s="244"/>
      <c r="T270" s="245"/>
      <c r="AT270" s="246" t="s">
        <v>131</v>
      </c>
      <c r="AU270" s="246" t="s">
        <v>86</v>
      </c>
      <c r="AV270" s="12" t="s">
        <v>86</v>
      </c>
      <c r="AW270" s="12" t="s">
        <v>33</v>
      </c>
      <c r="AX270" s="12" t="s">
        <v>76</v>
      </c>
      <c r="AY270" s="246" t="s">
        <v>122</v>
      </c>
    </row>
    <row r="271" spans="2:51" s="13" customFormat="1" ht="12">
      <c r="B271" s="247"/>
      <c r="C271" s="248"/>
      <c r="D271" s="237" t="s">
        <v>131</v>
      </c>
      <c r="E271" s="249" t="s">
        <v>1</v>
      </c>
      <c r="F271" s="250" t="s">
        <v>133</v>
      </c>
      <c r="G271" s="248"/>
      <c r="H271" s="251">
        <v>2</v>
      </c>
      <c r="I271" s="252"/>
      <c r="J271" s="248"/>
      <c r="K271" s="248"/>
      <c r="L271" s="253"/>
      <c r="M271" s="254"/>
      <c r="N271" s="255"/>
      <c r="O271" s="255"/>
      <c r="P271" s="255"/>
      <c r="Q271" s="255"/>
      <c r="R271" s="255"/>
      <c r="S271" s="255"/>
      <c r="T271" s="256"/>
      <c r="AT271" s="257" t="s">
        <v>131</v>
      </c>
      <c r="AU271" s="257" t="s">
        <v>86</v>
      </c>
      <c r="AV271" s="13" t="s">
        <v>129</v>
      </c>
      <c r="AW271" s="13" t="s">
        <v>33</v>
      </c>
      <c r="AX271" s="13" t="s">
        <v>84</v>
      </c>
      <c r="AY271" s="257" t="s">
        <v>122</v>
      </c>
    </row>
    <row r="272" spans="2:65" s="1" customFormat="1" ht="24" customHeight="1">
      <c r="B272" s="36"/>
      <c r="C272" s="260" t="s">
        <v>370</v>
      </c>
      <c r="D272" s="260" t="s">
        <v>227</v>
      </c>
      <c r="E272" s="261" t="s">
        <v>371</v>
      </c>
      <c r="F272" s="262" t="s">
        <v>372</v>
      </c>
      <c r="G272" s="263" t="s">
        <v>357</v>
      </c>
      <c r="H272" s="264">
        <v>2</v>
      </c>
      <c r="I272" s="265"/>
      <c r="J272" s="266">
        <f>ROUND(I272*H272,2)</f>
        <v>0</v>
      </c>
      <c r="K272" s="262" t="s">
        <v>1</v>
      </c>
      <c r="L272" s="267"/>
      <c r="M272" s="268" t="s">
        <v>1</v>
      </c>
      <c r="N272" s="269" t="s">
        <v>41</v>
      </c>
      <c r="O272" s="84"/>
      <c r="P272" s="231">
        <f>O272*H272</f>
        <v>0</v>
      </c>
      <c r="Q272" s="231">
        <v>0.00049</v>
      </c>
      <c r="R272" s="231">
        <f>Q272*H272</f>
        <v>0.00098</v>
      </c>
      <c r="S272" s="231">
        <v>0</v>
      </c>
      <c r="T272" s="232">
        <f>S272*H272</f>
        <v>0</v>
      </c>
      <c r="AR272" s="233" t="s">
        <v>373</v>
      </c>
      <c r="AT272" s="233" t="s">
        <v>227</v>
      </c>
      <c r="AU272" s="233" t="s">
        <v>86</v>
      </c>
      <c r="AY272" s="15" t="s">
        <v>122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5" t="s">
        <v>84</v>
      </c>
      <c r="BK272" s="234">
        <f>ROUND(I272*H272,2)</f>
        <v>0</v>
      </c>
      <c r="BL272" s="15" t="s">
        <v>373</v>
      </c>
      <c r="BM272" s="233" t="s">
        <v>374</v>
      </c>
    </row>
    <row r="273" spans="2:51" s="12" customFormat="1" ht="12">
      <c r="B273" s="235"/>
      <c r="C273" s="236"/>
      <c r="D273" s="237" t="s">
        <v>131</v>
      </c>
      <c r="E273" s="238" t="s">
        <v>1</v>
      </c>
      <c r="F273" s="239" t="s">
        <v>86</v>
      </c>
      <c r="G273" s="236"/>
      <c r="H273" s="240">
        <v>2</v>
      </c>
      <c r="I273" s="241"/>
      <c r="J273" s="236"/>
      <c r="K273" s="236"/>
      <c r="L273" s="242"/>
      <c r="M273" s="243"/>
      <c r="N273" s="244"/>
      <c r="O273" s="244"/>
      <c r="P273" s="244"/>
      <c r="Q273" s="244"/>
      <c r="R273" s="244"/>
      <c r="S273" s="244"/>
      <c r="T273" s="245"/>
      <c r="AT273" s="246" t="s">
        <v>131</v>
      </c>
      <c r="AU273" s="246" t="s">
        <v>86</v>
      </c>
      <c r="AV273" s="12" t="s">
        <v>86</v>
      </c>
      <c r="AW273" s="12" t="s">
        <v>33</v>
      </c>
      <c r="AX273" s="12" t="s">
        <v>76</v>
      </c>
      <c r="AY273" s="246" t="s">
        <v>122</v>
      </c>
    </row>
    <row r="274" spans="2:51" s="13" customFormat="1" ht="12">
      <c r="B274" s="247"/>
      <c r="C274" s="248"/>
      <c r="D274" s="237" t="s">
        <v>131</v>
      </c>
      <c r="E274" s="249" t="s">
        <v>1</v>
      </c>
      <c r="F274" s="250" t="s">
        <v>133</v>
      </c>
      <c r="G274" s="248"/>
      <c r="H274" s="251">
        <v>2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AT274" s="257" t="s">
        <v>131</v>
      </c>
      <c r="AU274" s="257" t="s">
        <v>86</v>
      </c>
      <c r="AV274" s="13" t="s">
        <v>129</v>
      </c>
      <c r="AW274" s="13" t="s">
        <v>33</v>
      </c>
      <c r="AX274" s="13" t="s">
        <v>84</v>
      </c>
      <c r="AY274" s="257" t="s">
        <v>122</v>
      </c>
    </row>
    <row r="275" spans="2:65" s="1" customFormat="1" ht="16.5" customHeight="1">
      <c r="B275" s="36"/>
      <c r="C275" s="222" t="s">
        <v>375</v>
      </c>
      <c r="D275" s="222" t="s">
        <v>125</v>
      </c>
      <c r="E275" s="223" t="s">
        <v>376</v>
      </c>
      <c r="F275" s="224" t="s">
        <v>377</v>
      </c>
      <c r="G275" s="225" t="s">
        <v>357</v>
      </c>
      <c r="H275" s="226">
        <v>3</v>
      </c>
      <c r="I275" s="227"/>
      <c r="J275" s="228">
        <f>ROUND(I275*H275,2)</f>
        <v>0</v>
      </c>
      <c r="K275" s="224" t="s">
        <v>1</v>
      </c>
      <c r="L275" s="41"/>
      <c r="M275" s="229" t="s">
        <v>1</v>
      </c>
      <c r="N275" s="230" t="s">
        <v>41</v>
      </c>
      <c r="O275" s="84"/>
      <c r="P275" s="231">
        <f>O275*H275</f>
        <v>0</v>
      </c>
      <c r="Q275" s="231">
        <v>0.00207</v>
      </c>
      <c r="R275" s="231">
        <f>Q275*H275</f>
        <v>0.006209999999999999</v>
      </c>
      <c r="S275" s="231">
        <v>0</v>
      </c>
      <c r="T275" s="232">
        <f>S275*H275</f>
        <v>0</v>
      </c>
      <c r="AR275" s="233" t="s">
        <v>129</v>
      </c>
      <c r="AT275" s="233" t="s">
        <v>125</v>
      </c>
      <c r="AU275" s="233" t="s">
        <v>86</v>
      </c>
      <c r="AY275" s="15" t="s">
        <v>122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5" t="s">
        <v>84</v>
      </c>
      <c r="BK275" s="234">
        <f>ROUND(I275*H275,2)</f>
        <v>0</v>
      </c>
      <c r="BL275" s="15" t="s">
        <v>129</v>
      </c>
      <c r="BM275" s="233" t="s">
        <v>378</v>
      </c>
    </row>
    <row r="276" spans="2:51" s="12" customFormat="1" ht="12">
      <c r="B276" s="235"/>
      <c r="C276" s="236"/>
      <c r="D276" s="237" t="s">
        <v>131</v>
      </c>
      <c r="E276" s="238" t="s">
        <v>1</v>
      </c>
      <c r="F276" s="239" t="s">
        <v>379</v>
      </c>
      <c r="G276" s="236"/>
      <c r="H276" s="240">
        <v>3</v>
      </c>
      <c r="I276" s="241"/>
      <c r="J276" s="236"/>
      <c r="K276" s="236"/>
      <c r="L276" s="242"/>
      <c r="M276" s="243"/>
      <c r="N276" s="244"/>
      <c r="O276" s="244"/>
      <c r="P276" s="244"/>
      <c r="Q276" s="244"/>
      <c r="R276" s="244"/>
      <c r="S276" s="244"/>
      <c r="T276" s="245"/>
      <c r="AT276" s="246" t="s">
        <v>131</v>
      </c>
      <c r="AU276" s="246" t="s">
        <v>86</v>
      </c>
      <c r="AV276" s="12" t="s">
        <v>86</v>
      </c>
      <c r="AW276" s="12" t="s">
        <v>33</v>
      </c>
      <c r="AX276" s="12" t="s">
        <v>76</v>
      </c>
      <c r="AY276" s="246" t="s">
        <v>122</v>
      </c>
    </row>
    <row r="277" spans="2:51" s="13" customFormat="1" ht="12">
      <c r="B277" s="247"/>
      <c r="C277" s="248"/>
      <c r="D277" s="237" t="s">
        <v>131</v>
      </c>
      <c r="E277" s="249" t="s">
        <v>1</v>
      </c>
      <c r="F277" s="250" t="s">
        <v>133</v>
      </c>
      <c r="G277" s="248"/>
      <c r="H277" s="251">
        <v>3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AT277" s="257" t="s">
        <v>131</v>
      </c>
      <c r="AU277" s="257" t="s">
        <v>86</v>
      </c>
      <c r="AV277" s="13" t="s">
        <v>129</v>
      </c>
      <c r="AW277" s="13" t="s">
        <v>33</v>
      </c>
      <c r="AX277" s="13" t="s">
        <v>84</v>
      </c>
      <c r="AY277" s="257" t="s">
        <v>122</v>
      </c>
    </row>
    <row r="278" spans="2:65" s="1" customFormat="1" ht="24" customHeight="1">
      <c r="B278" s="36"/>
      <c r="C278" s="222" t="s">
        <v>380</v>
      </c>
      <c r="D278" s="222" t="s">
        <v>125</v>
      </c>
      <c r="E278" s="223" t="s">
        <v>381</v>
      </c>
      <c r="F278" s="224" t="s">
        <v>382</v>
      </c>
      <c r="G278" s="225" t="s">
        <v>357</v>
      </c>
      <c r="H278" s="226">
        <v>2</v>
      </c>
      <c r="I278" s="227"/>
      <c r="J278" s="228">
        <f>ROUND(I278*H278,2)</f>
        <v>0</v>
      </c>
      <c r="K278" s="224" t="s">
        <v>1</v>
      </c>
      <c r="L278" s="41"/>
      <c r="M278" s="229" t="s">
        <v>1</v>
      </c>
      <c r="N278" s="230" t="s">
        <v>41</v>
      </c>
      <c r="O278" s="84"/>
      <c r="P278" s="231">
        <f>O278*H278</f>
        <v>0</v>
      </c>
      <c r="Q278" s="231">
        <v>0.3409</v>
      </c>
      <c r="R278" s="231">
        <f>Q278*H278</f>
        <v>0.6818</v>
      </c>
      <c r="S278" s="231">
        <v>0</v>
      </c>
      <c r="T278" s="232">
        <f>S278*H278</f>
        <v>0</v>
      </c>
      <c r="AR278" s="233" t="s">
        <v>129</v>
      </c>
      <c r="AT278" s="233" t="s">
        <v>125</v>
      </c>
      <c r="AU278" s="233" t="s">
        <v>86</v>
      </c>
      <c r="AY278" s="15" t="s">
        <v>122</v>
      </c>
      <c r="BE278" s="234">
        <f>IF(N278="základní",J278,0)</f>
        <v>0</v>
      </c>
      <c r="BF278" s="234">
        <f>IF(N278="snížená",J278,0)</f>
        <v>0</v>
      </c>
      <c r="BG278" s="234">
        <f>IF(N278="zákl. přenesená",J278,0)</f>
        <v>0</v>
      </c>
      <c r="BH278" s="234">
        <f>IF(N278="sníž. přenesená",J278,0)</f>
        <v>0</v>
      </c>
      <c r="BI278" s="234">
        <f>IF(N278="nulová",J278,0)</f>
        <v>0</v>
      </c>
      <c r="BJ278" s="15" t="s">
        <v>84</v>
      </c>
      <c r="BK278" s="234">
        <f>ROUND(I278*H278,2)</f>
        <v>0</v>
      </c>
      <c r="BL278" s="15" t="s">
        <v>129</v>
      </c>
      <c r="BM278" s="233" t="s">
        <v>383</v>
      </c>
    </row>
    <row r="279" spans="2:51" s="12" customFormat="1" ht="12">
      <c r="B279" s="235"/>
      <c r="C279" s="236"/>
      <c r="D279" s="237" t="s">
        <v>131</v>
      </c>
      <c r="E279" s="238" t="s">
        <v>1</v>
      </c>
      <c r="F279" s="239" t="s">
        <v>384</v>
      </c>
      <c r="G279" s="236"/>
      <c r="H279" s="240">
        <v>2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AT279" s="246" t="s">
        <v>131</v>
      </c>
      <c r="AU279" s="246" t="s">
        <v>86</v>
      </c>
      <c r="AV279" s="12" t="s">
        <v>86</v>
      </c>
      <c r="AW279" s="12" t="s">
        <v>33</v>
      </c>
      <c r="AX279" s="12" t="s">
        <v>76</v>
      </c>
      <c r="AY279" s="246" t="s">
        <v>122</v>
      </c>
    </row>
    <row r="280" spans="2:51" s="13" customFormat="1" ht="12">
      <c r="B280" s="247"/>
      <c r="C280" s="248"/>
      <c r="D280" s="237" t="s">
        <v>131</v>
      </c>
      <c r="E280" s="249" t="s">
        <v>1</v>
      </c>
      <c r="F280" s="250" t="s">
        <v>133</v>
      </c>
      <c r="G280" s="248"/>
      <c r="H280" s="251">
        <v>2</v>
      </c>
      <c r="I280" s="252"/>
      <c r="J280" s="248"/>
      <c r="K280" s="248"/>
      <c r="L280" s="253"/>
      <c r="M280" s="254"/>
      <c r="N280" s="255"/>
      <c r="O280" s="255"/>
      <c r="P280" s="255"/>
      <c r="Q280" s="255"/>
      <c r="R280" s="255"/>
      <c r="S280" s="255"/>
      <c r="T280" s="256"/>
      <c r="AT280" s="257" t="s">
        <v>131</v>
      </c>
      <c r="AU280" s="257" t="s">
        <v>86</v>
      </c>
      <c r="AV280" s="13" t="s">
        <v>129</v>
      </c>
      <c r="AW280" s="13" t="s">
        <v>33</v>
      </c>
      <c r="AX280" s="13" t="s">
        <v>84</v>
      </c>
      <c r="AY280" s="257" t="s">
        <v>122</v>
      </c>
    </row>
    <row r="281" spans="2:65" s="1" customFormat="1" ht="24" customHeight="1">
      <c r="B281" s="36"/>
      <c r="C281" s="260" t="s">
        <v>385</v>
      </c>
      <c r="D281" s="260" t="s">
        <v>227</v>
      </c>
      <c r="E281" s="261" t="s">
        <v>386</v>
      </c>
      <c r="F281" s="262" t="s">
        <v>387</v>
      </c>
      <c r="G281" s="263" t="s">
        <v>357</v>
      </c>
      <c r="H281" s="264">
        <v>3</v>
      </c>
      <c r="I281" s="265"/>
      <c r="J281" s="266">
        <f>ROUND(I281*H281,2)</f>
        <v>0</v>
      </c>
      <c r="K281" s="262" t="s">
        <v>1</v>
      </c>
      <c r="L281" s="267"/>
      <c r="M281" s="268" t="s">
        <v>1</v>
      </c>
      <c r="N281" s="269" t="s">
        <v>41</v>
      </c>
      <c r="O281" s="84"/>
      <c r="P281" s="231">
        <f>O281*H281</f>
        <v>0</v>
      </c>
      <c r="Q281" s="231">
        <v>0.072</v>
      </c>
      <c r="R281" s="231">
        <f>Q281*H281</f>
        <v>0.21599999999999997</v>
      </c>
      <c r="S281" s="231">
        <v>0</v>
      </c>
      <c r="T281" s="232">
        <f>S281*H281</f>
        <v>0</v>
      </c>
      <c r="AR281" s="233" t="s">
        <v>230</v>
      </c>
      <c r="AT281" s="233" t="s">
        <v>227</v>
      </c>
      <c r="AU281" s="233" t="s">
        <v>86</v>
      </c>
      <c r="AY281" s="15" t="s">
        <v>122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5" t="s">
        <v>84</v>
      </c>
      <c r="BK281" s="234">
        <f>ROUND(I281*H281,2)</f>
        <v>0</v>
      </c>
      <c r="BL281" s="15" t="s">
        <v>129</v>
      </c>
      <c r="BM281" s="233" t="s">
        <v>388</v>
      </c>
    </row>
    <row r="282" spans="2:51" s="12" customFormat="1" ht="12">
      <c r="B282" s="235"/>
      <c r="C282" s="236"/>
      <c r="D282" s="237" t="s">
        <v>131</v>
      </c>
      <c r="E282" s="238" t="s">
        <v>1</v>
      </c>
      <c r="F282" s="239" t="s">
        <v>389</v>
      </c>
      <c r="G282" s="236"/>
      <c r="H282" s="240">
        <v>3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AT282" s="246" t="s">
        <v>131</v>
      </c>
      <c r="AU282" s="246" t="s">
        <v>86</v>
      </c>
      <c r="AV282" s="12" t="s">
        <v>86</v>
      </c>
      <c r="AW282" s="12" t="s">
        <v>33</v>
      </c>
      <c r="AX282" s="12" t="s">
        <v>76</v>
      </c>
      <c r="AY282" s="246" t="s">
        <v>122</v>
      </c>
    </row>
    <row r="283" spans="2:51" s="13" customFormat="1" ht="12">
      <c r="B283" s="247"/>
      <c r="C283" s="248"/>
      <c r="D283" s="237" t="s">
        <v>131</v>
      </c>
      <c r="E283" s="249" t="s">
        <v>1</v>
      </c>
      <c r="F283" s="250" t="s">
        <v>133</v>
      </c>
      <c r="G283" s="248"/>
      <c r="H283" s="251">
        <v>3</v>
      </c>
      <c r="I283" s="252"/>
      <c r="J283" s="248"/>
      <c r="K283" s="248"/>
      <c r="L283" s="253"/>
      <c r="M283" s="254"/>
      <c r="N283" s="255"/>
      <c r="O283" s="255"/>
      <c r="P283" s="255"/>
      <c r="Q283" s="255"/>
      <c r="R283" s="255"/>
      <c r="S283" s="255"/>
      <c r="T283" s="256"/>
      <c r="AT283" s="257" t="s">
        <v>131</v>
      </c>
      <c r="AU283" s="257" t="s">
        <v>86</v>
      </c>
      <c r="AV283" s="13" t="s">
        <v>129</v>
      </c>
      <c r="AW283" s="13" t="s">
        <v>33</v>
      </c>
      <c r="AX283" s="13" t="s">
        <v>84</v>
      </c>
      <c r="AY283" s="257" t="s">
        <v>122</v>
      </c>
    </row>
    <row r="284" spans="2:65" s="1" customFormat="1" ht="24" customHeight="1">
      <c r="B284" s="36"/>
      <c r="C284" s="260" t="s">
        <v>390</v>
      </c>
      <c r="D284" s="260" t="s">
        <v>227</v>
      </c>
      <c r="E284" s="261" t="s">
        <v>391</v>
      </c>
      <c r="F284" s="262" t="s">
        <v>392</v>
      </c>
      <c r="G284" s="263" t="s">
        <v>357</v>
      </c>
      <c r="H284" s="264">
        <v>3</v>
      </c>
      <c r="I284" s="265"/>
      <c r="J284" s="266">
        <f>ROUND(I284*H284,2)</f>
        <v>0</v>
      </c>
      <c r="K284" s="262" t="s">
        <v>1</v>
      </c>
      <c r="L284" s="267"/>
      <c r="M284" s="268" t="s">
        <v>1</v>
      </c>
      <c r="N284" s="269" t="s">
        <v>41</v>
      </c>
      <c r="O284" s="84"/>
      <c r="P284" s="231">
        <f>O284*H284</f>
        <v>0</v>
      </c>
      <c r="Q284" s="231">
        <v>0.111</v>
      </c>
      <c r="R284" s="231">
        <f>Q284*H284</f>
        <v>0.333</v>
      </c>
      <c r="S284" s="231">
        <v>0</v>
      </c>
      <c r="T284" s="232">
        <f>S284*H284</f>
        <v>0</v>
      </c>
      <c r="AR284" s="233" t="s">
        <v>230</v>
      </c>
      <c r="AT284" s="233" t="s">
        <v>227</v>
      </c>
      <c r="AU284" s="233" t="s">
        <v>86</v>
      </c>
      <c r="AY284" s="15" t="s">
        <v>122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5" t="s">
        <v>84</v>
      </c>
      <c r="BK284" s="234">
        <f>ROUND(I284*H284,2)</f>
        <v>0</v>
      </c>
      <c r="BL284" s="15" t="s">
        <v>129</v>
      </c>
      <c r="BM284" s="233" t="s">
        <v>393</v>
      </c>
    </row>
    <row r="285" spans="2:51" s="12" customFormat="1" ht="12">
      <c r="B285" s="235"/>
      <c r="C285" s="236"/>
      <c r="D285" s="237" t="s">
        <v>131</v>
      </c>
      <c r="E285" s="238" t="s">
        <v>1</v>
      </c>
      <c r="F285" s="239" t="s">
        <v>389</v>
      </c>
      <c r="G285" s="236"/>
      <c r="H285" s="240">
        <v>3</v>
      </c>
      <c r="I285" s="241"/>
      <c r="J285" s="236"/>
      <c r="K285" s="236"/>
      <c r="L285" s="242"/>
      <c r="M285" s="243"/>
      <c r="N285" s="244"/>
      <c r="O285" s="244"/>
      <c r="P285" s="244"/>
      <c r="Q285" s="244"/>
      <c r="R285" s="244"/>
      <c r="S285" s="244"/>
      <c r="T285" s="245"/>
      <c r="AT285" s="246" t="s">
        <v>131</v>
      </c>
      <c r="AU285" s="246" t="s">
        <v>86</v>
      </c>
      <c r="AV285" s="12" t="s">
        <v>86</v>
      </c>
      <c r="AW285" s="12" t="s">
        <v>33</v>
      </c>
      <c r="AX285" s="12" t="s">
        <v>76</v>
      </c>
      <c r="AY285" s="246" t="s">
        <v>122</v>
      </c>
    </row>
    <row r="286" spans="2:51" s="13" customFormat="1" ht="12">
      <c r="B286" s="247"/>
      <c r="C286" s="248"/>
      <c r="D286" s="237" t="s">
        <v>131</v>
      </c>
      <c r="E286" s="249" t="s">
        <v>1</v>
      </c>
      <c r="F286" s="250" t="s">
        <v>133</v>
      </c>
      <c r="G286" s="248"/>
      <c r="H286" s="251">
        <v>3</v>
      </c>
      <c r="I286" s="252"/>
      <c r="J286" s="248"/>
      <c r="K286" s="248"/>
      <c r="L286" s="253"/>
      <c r="M286" s="254"/>
      <c r="N286" s="255"/>
      <c r="O286" s="255"/>
      <c r="P286" s="255"/>
      <c r="Q286" s="255"/>
      <c r="R286" s="255"/>
      <c r="S286" s="255"/>
      <c r="T286" s="256"/>
      <c r="AT286" s="257" t="s">
        <v>131</v>
      </c>
      <c r="AU286" s="257" t="s">
        <v>86</v>
      </c>
      <c r="AV286" s="13" t="s">
        <v>129</v>
      </c>
      <c r="AW286" s="13" t="s">
        <v>33</v>
      </c>
      <c r="AX286" s="13" t="s">
        <v>84</v>
      </c>
      <c r="AY286" s="257" t="s">
        <v>122</v>
      </c>
    </row>
    <row r="287" spans="2:65" s="1" customFormat="1" ht="24" customHeight="1">
      <c r="B287" s="36"/>
      <c r="C287" s="260" t="s">
        <v>394</v>
      </c>
      <c r="D287" s="260" t="s">
        <v>227</v>
      </c>
      <c r="E287" s="261" t="s">
        <v>395</v>
      </c>
      <c r="F287" s="262" t="s">
        <v>396</v>
      </c>
      <c r="G287" s="263" t="s">
        <v>357</v>
      </c>
      <c r="H287" s="264">
        <v>3</v>
      </c>
      <c r="I287" s="265"/>
      <c r="J287" s="266">
        <f>ROUND(I287*H287,2)</f>
        <v>0</v>
      </c>
      <c r="K287" s="262" t="s">
        <v>1</v>
      </c>
      <c r="L287" s="267"/>
      <c r="M287" s="268" t="s">
        <v>1</v>
      </c>
      <c r="N287" s="269" t="s">
        <v>41</v>
      </c>
      <c r="O287" s="84"/>
      <c r="P287" s="231">
        <f>O287*H287</f>
        <v>0</v>
      </c>
      <c r="Q287" s="231">
        <v>0.08</v>
      </c>
      <c r="R287" s="231">
        <f>Q287*H287</f>
        <v>0.24</v>
      </c>
      <c r="S287" s="231">
        <v>0</v>
      </c>
      <c r="T287" s="232">
        <f>S287*H287</f>
        <v>0</v>
      </c>
      <c r="AR287" s="233" t="s">
        <v>230</v>
      </c>
      <c r="AT287" s="233" t="s">
        <v>227</v>
      </c>
      <c r="AU287" s="233" t="s">
        <v>86</v>
      </c>
      <c r="AY287" s="15" t="s">
        <v>122</v>
      </c>
      <c r="BE287" s="234">
        <f>IF(N287="základní",J287,0)</f>
        <v>0</v>
      </c>
      <c r="BF287" s="234">
        <f>IF(N287="snížená",J287,0)</f>
        <v>0</v>
      </c>
      <c r="BG287" s="234">
        <f>IF(N287="zákl. přenesená",J287,0)</f>
        <v>0</v>
      </c>
      <c r="BH287" s="234">
        <f>IF(N287="sníž. přenesená",J287,0)</f>
        <v>0</v>
      </c>
      <c r="BI287" s="234">
        <f>IF(N287="nulová",J287,0)</f>
        <v>0</v>
      </c>
      <c r="BJ287" s="15" t="s">
        <v>84</v>
      </c>
      <c r="BK287" s="234">
        <f>ROUND(I287*H287,2)</f>
        <v>0</v>
      </c>
      <c r="BL287" s="15" t="s">
        <v>129</v>
      </c>
      <c r="BM287" s="233" t="s">
        <v>397</v>
      </c>
    </row>
    <row r="288" spans="2:51" s="12" customFormat="1" ht="12">
      <c r="B288" s="235"/>
      <c r="C288" s="236"/>
      <c r="D288" s="237" t="s">
        <v>131</v>
      </c>
      <c r="E288" s="238" t="s">
        <v>1</v>
      </c>
      <c r="F288" s="239" t="s">
        <v>389</v>
      </c>
      <c r="G288" s="236"/>
      <c r="H288" s="240">
        <v>3</v>
      </c>
      <c r="I288" s="241"/>
      <c r="J288" s="236"/>
      <c r="K288" s="236"/>
      <c r="L288" s="242"/>
      <c r="M288" s="243"/>
      <c r="N288" s="244"/>
      <c r="O288" s="244"/>
      <c r="P288" s="244"/>
      <c r="Q288" s="244"/>
      <c r="R288" s="244"/>
      <c r="S288" s="244"/>
      <c r="T288" s="245"/>
      <c r="AT288" s="246" t="s">
        <v>131</v>
      </c>
      <c r="AU288" s="246" t="s">
        <v>86</v>
      </c>
      <c r="AV288" s="12" t="s">
        <v>86</v>
      </c>
      <c r="AW288" s="12" t="s">
        <v>33</v>
      </c>
      <c r="AX288" s="12" t="s">
        <v>76</v>
      </c>
      <c r="AY288" s="246" t="s">
        <v>122</v>
      </c>
    </row>
    <row r="289" spans="2:51" s="13" customFormat="1" ht="12">
      <c r="B289" s="247"/>
      <c r="C289" s="248"/>
      <c r="D289" s="237" t="s">
        <v>131</v>
      </c>
      <c r="E289" s="249" t="s">
        <v>1</v>
      </c>
      <c r="F289" s="250" t="s">
        <v>133</v>
      </c>
      <c r="G289" s="248"/>
      <c r="H289" s="251">
        <v>3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AT289" s="257" t="s">
        <v>131</v>
      </c>
      <c r="AU289" s="257" t="s">
        <v>86</v>
      </c>
      <c r="AV289" s="13" t="s">
        <v>129</v>
      </c>
      <c r="AW289" s="13" t="s">
        <v>33</v>
      </c>
      <c r="AX289" s="13" t="s">
        <v>84</v>
      </c>
      <c r="AY289" s="257" t="s">
        <v>122</v>
      </c>
    </row>
    <row r="290" spans="2:65" s="1" customFormat="1" ht="24" customHeight="1">
      <c r="B290" s="36"/>
      <c r="C290" s="260" t="s">
        <v>398</v>
      </c>
      <c r="D290" s="260" t="s">
        <v>227</v>
      </c>
      <c r="E290" s="261" t="s">
        <v>399</v>
      </c>
      <c r="F290" s="262" t="s">
        <v>400</v>
      </c>
      <c r="G290" s="263" t="s">
        <v>357</v>
      </c>
      <c r="H290" s="264">
        <v>3</v>
      </c>
      <c r="I290" s="265"/>
      <c r="J290" s="266">
        <f>ROUND(I290*H290,2)</f>
        <v>0</v>
      </c>
      <c r="K290" s="262" t="s">
        <v>1</v>
      </c>
      <c r="L290" s="267"/>
      <c r="M290" s="268" t="s">
        <v>1</v>
      </c>
      <c r="N290" s="269" t="s">
        <v>41</v>
      </c>
      <c r="O290" s="84"/>
      <c r="P290" s="231">
        <f>O290*H290</f>
        <v>0</v>
      </c>
      <c r="Q290" s="231">
        <v>0.057</v>
      </c>
      <c r="R290" s="231">
        <f>Q290*H290</f>
        <v>0.171</v>
      </c>
      <c r="S290" s="231">
        <v>0</v>
      </c>
      <c r="T290" s="232">
        <f>S290*H290</f>
        <v>0</v>
      </c>
      <c r="AR290" s="233" t="s">
        <v>373</v>
      </c>
      <c r="AT290" s="233" t="s">
        <v>227</v>
      </c>
      <c r="AU290" s="233" t="s">
        <v>86</v>
      </c>
      <c r="AY290" s="15" t="s">
        <v>122</v>
      </c>
      <c r="BE290" s="234">
        <f>IF(N290="základní",J290,0)</f>
        <v>0</v>
      </c>
      <c r="BF290" s="234">
        <f>IF(N290="snížená",J290,0)</f>
        <v>0</v>
      </c>
      <c r="BG290" s="234">
        <f>IF(N290="zákl. přenesená",J290,0)</f>
        <v>0</v>
      </c>
      <c r="BH290" s="234">
        <f>IF(N290="sníž. přenesená",J290,0)</f>
        <v>0</v>
      </c>
      <c r="BI290" s="234">
        <f>IF(N290="nulová",J290,0)</f>
        <v>0</v>
      </c>
      <c r="BJ290" s="15" t="s">
        <v>84</v>
      </c>
      <c r="BK290" s="234">
        <f>ROUND(I290*H290,2)</f>
        <v>0</v>
      </c>
      <c r="BL290" s="15" t="s">
        <v>373</v>
      </c>
      <c r="BM290" s="233" t="s">
        <v>401</v>
      </c>
    </row>
    <row r="291" spans="2:51" s="12" customFormat="1" ht="12">
      <c r="B291" s="235"/>
      <c r="C291" s="236"/>
      <c r="D291" s="237" t="s">
        <v>131</v>
      </c>
      <c r="E291" s="238" t="s">
        <v>1</v>
      </c>
      <c r="F291" s="239" t="s">
        <v>389</v>
      </c>
      <c r="G291" s="236"/>
      <c r="H291" s="240">
        <v>3</v>
      </c>
      <c r="I291" s="241"/>
      <c r="J291" s="236"/>
      <c r="K291" s="236"/>
      <c r="L291" s="242"/>
      <c r="M291" s="243"/>
      <c r="N291" s="244"/>
      <c r="O291" s="244"/>
      <c r="P291" s="244"/>
      <c r="Q291" s="244"/>
      <c r="R291" s="244"/>
      <c r="S291" s="244"/>
      <c r="T291" s="245"/>
      <c r="AT291" s="246" t="s">
        <v>131</v>
      </c>
      <c r="AU291" s="246" t="s">
        <v>86</v>
      </c>
      <c r="AV291" s="12" t="s">
        <v>86</v>
      </c>
      <c r="AW291" s="12" t="s">
        <v>33</v>
      </c>
      <c r="AX291" s="12" t="s">
        <v>76</v>
      </c>
      <c r="AY291" s="246" t="s">
        <v>122</v>
      </c>
    </row>
    <row r="292" spans="2:51" s="13" customFormat="1" ht="12">
      <c r="B292" s="247"/>
      <c r="C292" s="248"/>
      <c r="D292" s="237" t="s">
        <v>131</v>
      </c>
      <c r="E292" s="249" t="s">
        <v>1</v>
      </c>
      <c r="F292" s="250" t="s">
        <v>133</v>
      </c>
      <c r="G292" s="248"/>
      <c r="H292" s="251">
        <v>3</v>
      </c>
      <c r="I292" s="252"/>
      <c r="J292" s="248"/>
      <c r="K292" s="248"/>
      <c r="L292" s="253"/>
      <c r="M292" s="254"/>
      <c r="N292" s="255"/>
      <c r="O292" s="255"/>
      <c r="P292" s="255"/>
      <c r="Q292" s="255"/>
      <c r="R292" s="255"/>
      <c r="S292" s="255"/>
      <c r="T292" s="256"/>
      <c r="AT292" s="257" t="s">
        <v>131</v>
      </c>
      <c r="AU292" s="257" t="s">
        <v>86</v>
      </c>
      <c r="AV292" s="13" t="s">
        <v>129</v>
      </c>
      <c r="AW292" s="13" t="s">
        <v>33</v>
      </c>
      <c r="AX292" s="13" t="s">
        <v>84</v>
      </c>
      <c r="AY292" s="257" t="s">
        <v>122</v>
      </c>
    </row>
    <row r="293" spans="2:65" s="1" customFormat="1" ht="24" customHeight="1">
      <c r="B293" s="36"/>
      <c r="C293" s="222" t="s">
        <v>402</v>
      </c>
      <c r="D293" s="222" t="s">
        <v>125</v>
      </c>
      <c r="E293" s="223" t="s">
        <v>403</v>
      </c>
      <c r="F293" s="224" t="s">
        <v>404</v>
      </c>
      <c r="G293" s="225" t="s">
        <v>357</v>
      </c>
      <c r="H293" s="226">
        <v>3</v>
      </c>
      <c r="I293" s="227"/>
      <c r="J293" s="228">
        <f>ROUND(I293*H293,2)</f>
        <v>0</v>
      </c>
      <c r="K293" s="224" t="s">
        <v>1</v>
      </c>
      <c r="L293" s="41"/>
      <c r="M293" s="229" t="s">
        <v>1</v>
      </c>
      <c r="N293" s="230" t="s">
        <v>41</v>
      </c>
      <c r="O293" s="84"/>
      <c r="P293" s="231">
        <f>O293*H293</f>
        <v>0</v>
      </c>
      <c r="Q293" s="231">
        <v>0.00936</v>
      </c>
      <c r="R293" s="231">
        <f>Q293*H293</f>
        <v>0.02808</v>
      </c>
      <c r="S293" s="231">
        <v>0</v>
      </c>
      <c r="T293" s="232">
        <f>S293*H293</f>
        <v>0</v>
      </c>
      <c r="AR293" s="233" t="s">
        <v>129</v>
      </c>
      <c r="AT293" s="233" t="s">
        <v>125</v>
      </c>
      <c r="AU293" s="233" t="s">
        <v>86</v>
      </c>
      <c r="AY293" s="15" t="s">
        <v>122</v>
      </c>
      <c r="BE293" s="234">
        <f>IF(N293="základní",J293,0)</f>
        <v>0</v>
      </c>
      <c r="BF293" s="234">
        <f>IF(N293="snížená",J293,0)</f>
        <v>0</v>
      </c>
      <c r="BG293" s="234">
        <f>IF(N293="zákl. přenesená",J293,0)</f>
        <v>0</v>
      </c>
      <c r="BH293" s="234">
        <f>IF(N293="sníž. přenesená",J293,0)</f>
        <v>0</v>
      </c>
      <c r="BI293" s="234">
        <f>IF(N293="nulová",J293,0)</f>
        <v>0</v>
      </c>
      <c r="BJ293" s="15" t="s">
        <v>84</v>
      </c>
      <c r="BK293" s="234">
        <f>ROUND(I293*H293,2)</f>
        <v>0</v>
      </c>
      <c r="BL293" s="15" t="s">
        <v>129</v>
      </c>
      <c r="BM293" s="233" t="s">
        <v>405</v>
      </c>
    </row>
    <row r="294" spans="2:51" s="12" customFormat="1" ht="12">
      <c r="B294" s="235"/>
      <c r="C294" s="236"/>
      <c r="D294" s="237" t="s">
        <v>131</v>
      </c>
      <c r="E294" s="238" t="s">
        <v>1</v>
      </c>
      <c r="F294" s="239" t="s">
        <v>389</v>
      </c>
      <c r="G294" s="236"/>
      <c r="H294" s="240">
        <v>3</v>
      </c>
      <c r="I294" s="241"/>
      <c r="J294" s="236"/>
      <c r="K294" s="236"/>
      <c r="L294" s="242"/>
      <c r="M294" s="243"/>
      <c r="N294" s="244"/>
      <c r="O294" s="244"/>
      <c r="P294" s="244"/>
      <c r="Q294" s="244"/>
      <c r="R294" s="244"/>
      <c r="S294" s="244"/>
      <c r="T294" s="245"/>
      <c r="AT294" s="246" t="s">
        <v>131</v>
      </c>
      <c r="AU294" s="246" t="s">
        <v>86</v>
      </c>
      <c r="AV294" s="12" t="s">
        <v>86</v>
      </c>
      <c r="AW294" s="12" t="s">
        <v>33</v>
      </c>
      <c r="AX294" s="12" t="s">
        <v>76</v>
      </c>
      <c r="AY294" s="246" t="s">
        <v>122</v>
      </c>
    </row>
    <row r="295" spans="2:51" s="13" customFormat="1" ht="12">
      <c r="B295" s="247"/>
      <c r="C295" s="248"/>
      <c r="D295" s="237" t="s">
        <v>131</v>
      </c>
      <c r="E295" s="249" t="s">
        <v>1</v>
      </c>
      <c r="F295" s="250" t="s">
        <v>133</v>
      </c>
      <c r="G295" s="248"/>
      <c r="H295" s="251">
        <v>3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AT295" s="257" t="s">
        <v>131</v>
      </c>
      <c r="AU295" s="257" t="s">
        <v>86</v>
      </c>
      <c r="AV295" s="13" t="s">
        <v>129</v>
      </c>
      <c r="AW295" s="13" t="s">
        <v>33</v>
      </c>
      <c r="AX295" s="13" t="s">
        <v>84</v>
      </c>
      <c r="AY295" s="257" t="s">
        <v>122</v>
      </c>
    </row>
    <row r="296" spans="2:65" s="1" customFormat="1" ht="16.5" customHeight="1">
      <c r="B296" s="36"/>
      <c r="C296" s="260" t="s">
        <v>406</v>
      </c>
      <c r="D296" s="260" t="s">
        <v>227</v>
      </c>
      <c r="E296" s="261" t="s">
        <v>407</v>
      </c>
      <c r="F296" s="262" t="s">
        <v>408</v>
      </c>
      <c r="G296" s="263" t="s">
        <v>357</v>
      </c>
      <c r="H296" s="264">
        <v>2</v>
      </c>
      <c r="I296" s="265"/>
      <c r="J296" s="266">
        <f>ROUND(I296*H296,2)</f>
        <v>0</v>
      </c>
      <c r="K296" s="262" t="s">
        <v>1</v>
      </c>
      <c r="L296" s="267"/>
      <c r="M296" s="268" t="s">
        <v>1</v>
      </c>
      <c r="N296" s="269" t="s">
        <v>41</v>
      </c>
      <c r="O296" s="84"/>
      <c r="P296" s="231">
        <f>O296*H296</f>
        <v>0</v>
      </c>
      <c r="Q296" s="231">
        <v>0.058</v>
      </c>
      <c r="R296" s="231">
        <f>Q296*H296</f>
        <v>0.116</v>
      </c>
      <c r="S296" s="231">
        <v>0</v>
      </c>
      <c r="T296" s="232">
        <f>S296*H296</f>
        <v>0</v>
      </c>
      <c r="AR296" s="233" t="s">
        <v>230</v>
      </c>
      <c r="AT296" s="233" t="s">
        <v>227</v>
      </c>
      <c r="AU296" s="233" t="s">
        <v>86</v>
      </c>
      <c r="AY296" s="15" t="s">
        <v>122</v>
      </c>
      <c r="BE296" s="234">
        <f>IF(N296="základní",J296,0)</f>
        <v>0</v>
      </c>
      <c r="BF296" s="234">
        <f>IF(N296="snížená",J296,0)</f>
        <v>0</v>
      </c>
      <c r="BG296" s="234">
        <f>IF(N296="zákl. přenesená",J296,0)</f>
        <v>0</v>
      </c>
      <c r="BH296" s="234">
        <f>IF(N296="sníž. přenesená",J296,0)</f>
        <v>0</v>
      </c>
      <c r="BI296" s="234">
        <f>IF(N296="nulová",J296,0)</f>
        <v>0</v>
      </c>
      <c r="BJ296" s="15" t="s">
        <v>84</v>
      </c>
      <c r="BK296" s="234">
        <f>ROUND(I296*H296,2)</f>
        <v>0</v>
      </c>
      <c r="BL296" s="15" t="s">
        <v>129</v>
      </c>
      <c r="BM296" s="233" t="s">
        <v>409</v>
      </c>
    </row>
    <row r="297" spans="2:51" s="12" customFormat="1" ht="12">
      <c r="B297" s="235"/>
      <c r="C297" s="236"/>
      <c r="D297" s="237" t="s">
        <v>131</v>
      </c>
      <c r="E297" s="238" t="s">
        <v>1</v>
      </c>
      <c r="F297" s="239" t="s">
        <v>86</v>
      </c>
      <c r="G297" s="236"/>
      <c r="H297" s="240">
        <v>2</v>
      </c>
      <c r="I297" s="241"/>
      <c r="J297" s="236"/>
      <c r="K297" s="236"/>
      <c r="L297" s="242"/>
      <c r="M297" s="243"/>
      <c r="N297" s="244"/>
      <c r="O297" s="244"/>
      <c r="P297" s="244"/>
      <c r="Q297" s="244"/>
      <c r="R297" s="244"/>
      <c r="S297" s="244"/>
      <c r="T297" s="245"/>
      <c r="AT297" s="246" t="s">
        <v>131</v>
      </c>
      <c r="AU297" s="246" t="s">
        <v>86</v>
      </c>
      <c r="AV297" s="12" t="s">
        <v>86</v>
      </c>
      <c r="AW297" s="12" t="s">
        <v>33</v>
      </c>
      <c r="AX297" s="12" t="s">
        <v>76</v>
      </c>
      <c r="AY297" s="246" t="s">
        <v>122</v>
      </c>
    </row>
    <row r="298" spans="2:51" s="13" customFormat="1" ht="12">
      <c r="B298" s="247"/>
      <c r="C298" s="248"/>
      <c r="D298" s="237" t="s">
        <v>131</v>
      </c>
      <c r="E298" s="249" t="s">
        <v>1</v>
      </c>
      <c r="F298" s="250" t="s">
        <v>133</v>
      </c>
      <c r="G298" s="248"/>
      <c r="H298" s="251">
        <v>2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AT298" s="257" t="s">
        <v>131</v>
      </c>
      <c r="AU298" s="257" t="s">
        <v>86</v>
      </c>
      <c r="AV298" s="13" t="s">
        <v>129</v>
      </c>
      <c r="AW298" s="13" t="s">
        <v>33</v>
      </c>
      <c r="AX298" s="13" t="s">
        <v>84</v>
      </c>
      <c r="AY298" s="257" t="s">
        <v>122</v>
      </c>
    </row>
    <row r="299" spans="2:65" s="1" customFormat="1" ht="16.5" customHeight="1">
      <c r="B299" s="36"/>
      <c r="C299" s="260" t="s">
        <v>410</v>
      </c>
      <c r="D299" s="260" t="s">
        <v>227</v>
      </c>
      <c r="E299" s="261" t="s">
        <v>411</v>
      </c>
      <c r="F299" s="262" t="s">
        <v>412</v>
      </c>
      <c r="G299" s="263" t="s">
        <v>357</v>
      </c>
      <c r="H299" s="264">
        <v>1</v>
      </c>
      <c r="I299" s="265"/>
      <c r="J299" s="266">
        <f>ROUND(I299*H299,2)</f>
        <v>0</v>
      </c>
      <c r="K299" s="262" t="s">
        <v>1</v>
      </c>
      <c r="L299" s="267"/>
      <c r="M299" s="268" t="s">
        <v>1</v>
      </c>
      <c r="N299" s="269" t="s">
        <v>41</v>
      </c>
      <c r="O299" s="84"/>
      <c r="P299" s="231">
        <f>O299*H299</f>
        <v>0</v>
      </c>
      <c r="Q299" s="231">
        <v>0.06</v>
      </c>
      <c r="R299" s="231">
        <f>Q299*H299</f>
        <v>0.06</v>
      </c>
      <c r="S299" s="231">
        <v>0</v>
      </c>
      <c r="T299" s="232">
        <f>S299*H299</f>
        <v>0</v>
      </c>
      <c r="AR299" s="233" t="s">
        <v>230</v>
      </c>
      <c r="AT299" s="233" t="s">
        <v>227</v>
      </c>
      <c r="AU299" s="233" t="s">
        <v>86</v>
      </c>
      <c r="AY299" s="15" t="s">
        <v>122</v>
      </c>
      <c r="BE299" s="234">
        <f>IF(N299="základní",J299,0)</f>
        <v>0</v>
      </c>
      <c r="BF299" s="234">
        <f>IF(N299="snížená",J299,0)</f>
        <v>0</v>
      </c>
      <c r="BG299" s="234">
        <f>IF(N299="zákl. přenesená",J299,0)</f>
        <v>0</v>
      </c>
      <c r="BH299" s="234">
        <f>IF(N299="sníž. přenesená",J299,0)</f>
        <v>0</v>
      </c>
      <c r="BI299" s="234">
        <f>IF(N299="nulová",J299,0)</f>
        <v>0</v>
      </c>
      <c r="BJ299" s="15" t="s">
        <v>84</v>
      </c>
      <c r="BK299" s="234">
        <f>ROUND(I299*H299,2)</f>
        <v>0</v>
      </c>
      <c r="BL299" s="15" t="s">
        <v>129</v>
      </c>
      <c r="BM299" s="233" t="s">
        <v>413</v>
      </c>
    </row>
    <row r="300" spans="2:51" s="12" customFormat="1" ht="12">
      <c r="B300" s="235"/>
      <c r="C300" s="236"/>
      <c r="D300" s="237" t="s">
        <v>131</v>
      </c>
      <c r="E300" s="238" t="s">
        <v>1</v>
      </c>
      <c r="F300" s="239" t="s">
        <v>84</v>
      </c>
      <c r="G300" s="236"/>
      <c r="H300" s="240">
        <v>1</v>
      </c>
      <c r="I300" s="241"/>
      <c r="J300" s="236"/>
      <c r="K300" s="236"/>
      <c r="L300" s="242"/>
      <c r="M300" s="243"/>
      <c r="N300" s="244"/>
      <c r="O300" s="244"/>
      <c r="P300" s="244"/>
      <c r="Q300" s="244"/>
      <c r="R300" s="244"/>
      <c r="S300" s="244"/>
      <c r="T300" s="245"/>
      <c r="AT300" s="246" t="s">
        <v>131</v>
      </c>
      <c r="AU300" s="246" t="s">
        <v>86</v>
      </c>
      <c r="AV300" s="12" t="s">
        <v>86</v>
      </c>
      <c r="AW300" s="12" t="s">
        <v>33</v>
      </c>
      <c r="AX300" s="12" t="s">
        <v>76</v>
      </c>
      <c r="AY300" s="246" t="s">
        <v>122</v>
      </c>
    </row>
    <row r="301" spans="2:51" s="13" customFormat="1" ht="12">
      <c r="B301" s="247"/>
      <c r="C301" s="248"/>
      <c r="D301" s="237" t="s">
        <v>131</v>
      </c>
      <c r="E301" s="249" t="s">
        <v>1</v>
      </c>
      <c r="F301" s="250" t="s">
        <v>133</v>
      </c>
      <c r="G301" s="248"/>
      <c r="H301" s="251">
        <v>1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AT301" s="257" t="s">
        <v>131</v>
      </c>
      <c r="AU301" s="257" t="s">
        <v>86</v>
      </c>
      <c r="AV301" s="13" t="s">
        <v>129</v>
      </c>
      <c r="AW301" s="13" t="s">
        <v>33</v>
      </c>
      <c r="AX301" s="13" t="s">
        <v>84</v>
      </c>
      <c r="AY301" s="257" t="s">
        <v>122</v>
      </c>
    </row>
    <row r="302" spans="2:65" s="1" customFormat="1" ht="16.5" customHeight="1">
      <c r="B302" s="36"/>
      <c r="C302" s="260" t="s">
        <v>414</v>
      </c>
      <c r="D302" s="260" t="s">
        <v>227</v>
      </c>
      <c r="E302" s="261" t="s">
        <v>415</v>
      </c>
      <c r="F302" s="262" t="s">
        <v>416</v>
      </c>
      <c r="G302" s="263" t="s">
        <v>357</v>
      </c>
      <c r="H302" s="264">
        <v>3</v>
      </c>
      <c r="I302" s="265"/>
      <c r="J302" s="266">
        <f>ROUND(I302*H302,2)</f>
        <v>0</v>
      </c>
      <c r="K302" s="262" t="s">
        <v>1</v>
      </c>
      <c r="L302" s="267"/>
      <c r="M302" s="268" t="s">
        <v>1</v>
      </c>
      <c r="N302" s="269" t="s">
        <v>41</v>
      </c>
      <c r="O302" s="84"/>
      <c r="P302" s="231">
        <f>O302*H302</f>
        <v>0</v>
      </c>
      <c r="Q302" s="231">
        <v>0.006</v>
      </c>
      <c r="R302" s="231">
        <f>Q302*H302</f>
        <v>0.018000000000000002</v>
      </c>
      <c r="S302" s="231">
        <v>0</v>
      </c>
      <c r="T302" s="232">
        <f>S302*H302</f>
        <v>0</v>
      </c>
      <c r="AR302" s="233" t="s">
        <v>230</v>
      </c>
      <c r="AT302" s="233" t="s">
        <v>227</v>
      </c>
      <c r="AU302" s="233" t="s">
        <v>86</v>
      </c>
      <c r="AY302" s="15" t="s">
        <v>122</v>
      </c>
      <c r="BE302" s="234">
        <f>IF(N302="základní",J302,0)</f>
        <v>0</v>
      </c>
      <c r="BF302" s="234">
        <f>IF(N302="snížená",J302,0)</f>
        <v>0</v>
      </c>
      <c r="BG302" s="234">
        <f>IF(N302="zákl. přenesená",J302,0)</f>
        <v>0</v>
      </c>
      <c r="BH302" s="234">
        <f>IF(N302="sníž. přenesená",J302,0)</f>
        <v>0</v>
      </c>
      <c r="BI302" s="234">
        <f>IF(N302="nulová",J302,0)</f>
        <v>0</v>
      </c>
      <c r="BJ302" s="15" t="s">
        <v>84</v>
      </c>
      <c r="BK302" s="234">
        <f>ROUND(I302*H302,2)</f>
        <v>0</v>
      </c>
      <c r="BL302" s="15" t="s">
        <v>129</v>
      </c>
      <c r="BM302" s="233" t="s">
        <v>417</v>
      </c>
    </row>
    <row r="303" spans="2:51" s="12" customFormat="1" ht="12">
      <c r="B303" s="235"/>
      <c r="C303" s="236"/>
      <c r="D303" s="237" t="s">
        <v>131</v>
      </c>
      <c r="E303" s="238" t="s">
        <v>1</v>
      </c>
      <c r="F303" s="239" t="s">
        <v>389</v>
      </c>
      <c r="G303" s="236"/>
      <c r="H303" s="240">
        <v>3</v>
      </c>
      <c r="I303" s="241"/>
      <c r="J303" s="236"/>
      <c r="K303" s="236"/>
      <c r="L303" s="242"/>
      <c r="M303" s="243"/>
      <c r="N303" s="244"/>
      <c r="O303" s="244"/>
      <c r="P303" s="244"/>
      <c r="Q303" s="244"/>
      <c r="R303" s="244"/>
      <c r="S303" s="244"/>
      <c r="T303" s="245"/>
      <c r="AT303" s="246" t="s">
        <v>131</v>
      </c>
      <c r="AU303" s="246" t="s">
        <v>86</v>
      </c>
      <c r="AV303" s="12" t="s">
        <v>86</v>
      </c>
      <c r="AW303" s="12" t="s">
        <v>33</v>
      </c>
      <c r="AX303" s="12" t="s">
        <v>76</v>
      </c>
      <c r="AY303" s="246" t="s">
        <v>122</v>
      </c>
    </row>
    <row r="304" spans="2:51" s="13" customFormat="1" ht="12">
      <c r="B304" s="247"/>
      <c r="C304" s="248"/>
      <c r="D304" s="237" t="s">
        <v>131</v>
      </c>
      <c r="E304" s="249" t="s">
        <v>1</v>
      </c>
      <c r="F304" s="250" t="s">
        <v>133</v>
      </c>
      <c r="G304" s="248"/>
      <c r="H304" s="251">
        <v>3</v>
      </c>
      <c r="I304" s="252"/>
      <c r="J304" s="248"/>
      <c r="K304" s="248"/>
      <c r="L304" s="253"/>
      <c r="M304" s="254"/>
      <c r="N304" s="255"/>
      <c r="O304" s="255"/>
      <c r="P304" s="255"/>
      <c r="Q304" s="255"/>
      <c r="R304" s="255"/>
      <c r="S304" s="255"/>
      <c r="T304" s="256"/>
      <c r="AT304" s="257" t="s">
        <v>131</v>
      </c>
      <c r="AU304" s="257" t="s">
        <v>86</v>
      </c>
      <c r="AV304" s="13" t="s">
        <v>129</v>
      </c>
      <c r="AW304" s="13" t="s">
        <v>33</v>
      </c>
      <c r="AX304" s="13" t="s">
        <v>84</v>
      </c>
      <c r="AY304" s="257" t="s">
        <v>122</v>
      </c>
    </row>
    <row r="305" spans="2:65" s="1" customFormat="1" ht="24" customHeight="1">
      <c r="B305" s="36"/>
      <c r="C305" s="260" t="s">
        <v>418</v>
      </c>
      <c r="D305" s="260" t="s">
        <v>227</v>
      </c>
      <c r="E305" s="261" t="s">
        <v>419</v>
      </c>
      <c r="F305" s="262" t="s">
        <v>420</v>
      </c>
      <c r="G305" s="263" t="s">
        <v>357</v>
      </c>
      <c r="H305" s="264">
        <v>1</v>
      </c>
      <c r="I305" s="265"/>
      <c r="J305" s="266">
        <f>ROUND(I305*H305,2)</f>
        <v>0</v>
      </c>
      <c r="K305" s="262" t="s">
        <v>1</v>
      </c>
      <c r="L305" s="267"/>
      <c r="M305" s="268" t="s">
        <v>1</v>
      </c>
      <c r="N305" s="269" t="s">
        <v>41</v>
      </c>
      <c r="O305" s="84"/>
      <c r="P305" s="231">
        <f>O305*H305</f>
        <v>0</v>
      </c>
      <c r="Q305" s="231">
        <v>0.084</v>
      </c>
      <c r="R305" s="231">
        <f>Q305*H305</f>
        <v>0.084</v>
      </c>
      <c r="S305" s="231">
        <v>0</v>
      </c>
      <c r="T305" s="232">
        <f>S305*H305</f>
        <v>0</v>
      </c>
      <c r="AR305" s="233" t="s">
        <v>230</v>
      </c>
      <c r="AT305" s="233" t="s">
        <v>227</v>
      </c>
      <c r="AU305" s="233" t="s">
        <v>86</v>
      </c>
      <c r="AY305" s="15" t="s">
        <v>122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5" t="s">
        <v>84</v>
      </c>
      <c r="BK305" s="234">
        <f>ROUND(I305*H305,2)</f>
        <v>0</v>
      </c>
      <c r="BL305" s="15" t="s">
        <v>129</v>
      </c>
      <c r="BM305" s="233" t="s">
        <v>421</v>
      </c>
    </row>
    <row r="306" spans="2:51" s="12" customFormat="1" ht="12">
      <c r="B306" s="235"/>
      <c r="C306" s="236"/>
      <c r="D306" s="237" t="s">
        <v>131</v>
      </c>
      <c r="E306" s="238" t="s">
        <v>1</v>
      </c>
      <c r="F306" s="239" t="s">
        <v>84</v>
      </c>
      <c r="G306" s="236"/>
      <c r="H306" s="240">
        <v>1</v>
      </c>
      <c r="I306" s="241"/>
      <c r="J306" s="236"/>
      <c r="K306" s="236"/>
      <c r="L306" s="242"/>
      <c r="M306" s="243"/>
      <c r="N306" s="244"/>
      <c r="O306" s="244"/>
      <c r="P306" s="244"/>
      <c r="Q306" s="244"/>
      <c r="R306" s="244"/>
      <c r="S306" s="244"/>
      <c r="T306" s="245"/>
      <c r="AT306" s="246" t="s">
        <v>131</v>
      </c>
      <c r="AU306" s="246" t="s">
        <v>86</v>
      </c>
      <c r="AV306" s="12" t="s">
        <v>86</v>
      </c>
      <c r="AW306" s="12" t="s">
        <v>33</v>
      </c>
      <c r="AX306" s="12" t="s">
        <v>84</v>
      </c>
      <c r="AY306" s="246" t="s">
        <v>122</v>
      </c>
    </row>
    <row r="307" spans="2:65" s="1" customFormat="1" ht="24" customHeight="1">
      <c r="B307" s="36"/>
      <c r="C307" s="260" t="s">
        <v>422</v>
      </c>
      <c r="D307" s="260" t="s">
        <v>227</v>
      </c>
      <c r="E307" s="261" t="s">
        <v>423</v>
      </c>
      <c r="F307" s="262" t="s">
        <v>424</v>
      </c>
      <c r="G307" s="263" t="s">
        <v>160</v>
      </c>
      <c r="H307" s="264">
        <v>11</v>
      </c>
      <c r="I307" s="265"/>
      <c r="J307" s="266">
        <f>ROUND(I307*H307,2)</f>
        <v>0</v>
      </c>
      <c r="K307" s="262" t="s">
        <v>1</v>
      </c>
      <c r="L307" s="267"/>
      <c r="M307" s="268" t="s">
        <v>1</v>
      </c>
      <c r="N307" s="269" t="s">
        <v>41</v>
      </c>
      <c r="O307" s="84"/>
      <c r="P307" s="231">
        <f>O307*H307</f>
        <v>0</v>
      </c>
      <c r="Q307" s="231">
        <v>0.032</v>
      </c>
      <c r="R307" s="231">
        <f>Q307*H307</f>
        <v>0.352</v>
      </c>
      <c r="S307" s="231">
        <v>0</v>
      </c>
      <c r="T307" s="232">
        <f>S307*H307</f>
        <v>0</v>
      </c>
      <c r="AR307" s="233" t="s">
        <v>230</v>
      </c>
      <c r="AT307" s="233" t="s">
        <v>227</v>
      </c>
      <c r="AU307" s="233" t="s">
        <v>86</v>
      </c>
      <c r="AY307" s="15" t="s">
        <v>122</v>
      </c>
      <c r="BE307" s="234">
        <f>IF(N307="základní",J307,0)</f>
        <v>0</v>
      </c>
      <c r="BF307" s="234">
        <f>IF(N307="snížená",J307,0)</f>
        <v>0</v>
      </c>
      <c r="BG307" s="234">
        <f>IF(N307="zákl. přenesená",J307,0)</f>
        <v>0</v>
      </c>
      <c r="BH307" s="234">
        <f>IF(N307="sníž. přenesená",J307,0)</f>
        <v>0</v>
      </c>
      <c r="BI307" s="234">
        <f>IF(N307="nulová",J307,0)</f>
        <v>0</v>
      </c>
      <c r="BJ307" s="15" t="s">
        <v>84</v>
      </c>
      <c r="BK307" s="234">
        <f>ROUND(I307*H307,2)</f>
        <v>0</v>
      </c>
      <c r="BL307" s="15" t="s">
        <v>129</v>
      </c>
      <c r="BM307" s="233" t="s">
        <v>425</v>
      </c>
    </row>
    <row r="308" spans="2:51" s="12" customFormat="1" ht="12">
      <c r="B308" s="235"/>
      <c r="C308" s="236"/>
      <c r="D308" s="237" t="s">
        <v>131</v>
      </c>
      <c r="E308" s="238" t="s">
        <v>1</v>
      </c>
      <c r="F308" s="239" t="s">
        <v>426</v>
      </c>
      <c r="G308" s="236"/>
      <c r="H308" s="240">
        <v>11</v>
      </c>
      <c r="I308" s="241"/>
      <c r="J308" s="236"/>
      <c r="K308" s="236"/>
      <c r="L308" s="242"/>
      <c r="M308" s="243"/>
      <c r="N308" s="244"/>
      <c r="O308" s="244"/>
      <c r="P308" s="244"/>
      <c r="Q308" s="244"/>
      <c r="R308" s="244"/>
      <c r="S308" s="244"/>
      <c r="T308" s="245"/>
      <c r="AT308" s="246" t="s">
        <v>131</v>
      </c>
      <c r="AU308" s="246" t="s">
        <v>86</v>
      </c>
      <c r="AV308" s="12" t="s">
        <v>86</v>
      </c>
      <c r="AW308" s="12" t="s">
        <v>33</v>
      </c>
      <c r="AX308" s="12" t="s">
        <v>76</v>
      </c>
      <c r="AY308" s="246" t="s">
        <v>122</v>
      </c>
    </row>
    <row r="309" spans="2:51" s="13" customFormat="1" ht="12">
      <c r="B309" s="247"/>
      <c r="C309" s="248"/>
      <c r="D309" s="237" t="s">
        <v>131</v>
      </c>
      <c r="E309" s="249" t="s">
        <v>1</v>
      </c>
      <c r="F309" s="250" t="s">
        <v>133</v>
      </c>
      <c r="G309" s="248"/>
      <c r="H309" s="251">
        <v>11</v>
      </c>
      <c r="I309" s="252"/>
      <c r="J309" s="248"/>
      <c r="K309" s="248"/>
      <c r="L309" s="253"/>
      <c r="M309" s="254"/>
      <c r="N309" s="255"/>
      <c r="O309" s="255"/>
      <c r="P309" s="255"/>
      <c r="Q309" s="255"/>
      <c r="R309" s="255"/>
      <c r="S309" s="255"/>
      <c r="T309" s="256"/>
      <c r="AT309" s="257" t="s">
        <v>131</v>
      </c>
      <c r="AU309" s="257" t="s">
        <v>86</v>
      </c>
      <c r="AV309" s="13" t="s">
        <v>129</v>
      </c>
      <c r="AW309" s="13" t="s">
        <v>33</v>
      </c>
      <c r="AX309" s="13" t="s">
        <v>84</v>
      </c>
      <c r="AY309" s="257" t="s">
        <v>122</v>
      </c>
    </row>
    <row r="310" spans="2:65" s="1" customFormat="1" ht="24" customHeight="1">
      <c r="B310" s="36"/>
      <c r="C310" s="260" t="s">
        <v>427</v>
      </c>
      <c r="D310" s="260" t="s">
        <v>227</v>
      </c>
      <c r="E310" s="261" t="s">
        <v>428</v>
      </c>
      <c r="F310" s="262" t="s">
        <v>429</v>
      </c>
      <c r="G310" s="263" t="s">
        <v>357</v>
      </c>
      <c r="H310" s="264">
        <v>11</v>
      </c>
      <c r="I310" s="265"/>
      <c r="J310" s="266">
        <f>ROUND(I310*H310,2)</f>
        <v>0</v>
      </c>
      <c r="K310" s="262" t="s">
        <v>1</v>
      </c>
      <c r="L310" s="267"/>
      <c r="M310" s="268" t="s">
        <v>1</v>
      </c>
      <c r="N310" s="269" t="s">
        <v>41</v>
      </c>
      <c r="O310" s="84"/>
      <c r="P310" s="231">
        <f>O310*H310</f>
        <v>0</v>
      </c>
      <c r="Q310" s="231">
        <v>0.0096</v>
      </c>
      <c r="R310" s="231">
        <f>Q310*H310</f>
        <v>0.10559999999999999</v>
      </c>
      <c r="S310" s="231">
        <v>0</v>
      </c>
      <c r="T310" s="232">
        <f>S310*H310</f>
        <v>0</v>
      </c>
      <c r="AR310" s="233" t="s">
        <v>230</v>
      </c>
      <c r="AT310" s="233" t="s">
        <v>227</v>
      </c>
      <c r="AU310" s="233" t="s">
        <v>86</v>
      </c>
      <c r="AY310" s="15" t="s">
        <v>122</v>
      </c>
      <c r="BE310" s="234">
        <f>IF(N310="základní",J310,0)</f>
        <v>0</v>
      </c>
      <c r="BF310" s="234">
        <f>IF(N310="snížená",J310,0)</f>
        <v>0</v>
      </c>
      <c r="BG310" s="234">
        <f>IF(N310="zákl. přenesená",J310,0)</f>
        <v>0</v>
      </c>
      <c r="BH310" s="234">
        <f>IF(N310="sníž. přenesená",J310,0)</f>
        <v>0</v>
      </c>
      <c r="BI310" s="234">
        <f>IF(N310="nulová",J310,0)</f>
        <v>0</v>
      </c>
      <c r="BJ310" s="15" t="s">
        <v>84</v>
      </c>
      <c r="BK310" s="234">
        <f>ROUND(I310*H310,2)</f>
        <v>0</v>
      </c>
      <c r="BL310" s="15" t="s">
        <v>129</v>
      </c>
      <c r="BM310" s="233" t="s">
        <v>430</v>
      </c>
    </row>
    <row r="311" spans="2:51" s="12" customFormat="1" ht="12">
      <c r="B311" s="235"/>
      <c r="C311" s="236"/>
      <c r="D311" s="237" t="s">
        <v>131</v>
      </c>
      <c r="E311" s="238" t="s">
        <v>1</v>
      </c>
      <c r="F311" s="239" t="s">
        <v>426</v>
      </c>
      <c r="G311" s="236"/>
      <c r="H311" s="240">
        <v>11</v>
      </c>
      <c r="I311" s="241"/>
      <c r="J311" s="236"/>
      <c r="K311" s="236"/>
      <c r="L311" s="242"/>
      <c r="M311" s="243"/>
      <c r="N311" s="244"/>
      <c r="O311" s="244"/>
      <c r="P311" s="244"/>
      <c r="Q311" s="244"/>
      <c r="R311" s="244"/>
      <c r="S311" s="244"/>
      <c r="T311" s="245"/>
      <c r="AT311" s="246" t="s">
        <v>131</v>
      </c>
      <c r="AU311" s="246" t="s">
        <v>86</v>
      </c>
      <c r="AV311" s="12" t="s">
        <v>86</v>
      </c>
      <c r="AW311" s="12" t="s">
        <v>33</v>
      </c>
      <c r="AX311" s="12" t="s">
        <v>76</v>
      </c>
      <c r="AY311" s="246" t="s">
        <v>122</v>
      </c>
    </row>
    <row r="312" spans="2:51" s="13" customFormat="1" ht="12">
      <c r="B312" s="247"/>
      <c r="C312" s="248"/>
      <c r="D312" s="237" t="s">
        <v>131</v>
      </c>
      <c r="E312" s="249" t="s">
        <v>1</v>
      </c>
      <c r="F312" s="250" t="s">
        <v>133</v>
      </c>
      <c r="G312" s="248"/>
      <c r="H312" s="251">
        <v>11</v>
      </c>
      <c r="I312" s="252"/>
      <c r="J312" s="248"/>
      <c r="K312" s="248"/>
      <c r="L312" s="253"/>
      <c r="M312" s="254"/>
      <c r="N312" s="255"/>
      <c r="O312" s="255"/>
      <c r="P312" s="255"/>
      <c r="Q312" s="255"/>
      <c r="R312" s="255"/>
      <c r="S312" s="255"/>
      <c r="T312" s="256"/>
      <c r="AT312" s="257" t="s">
        <v>131</v>
      </c>
      <c r="AU312" s="257" t="s">
        <v>86</v>
      </c>
      <c r="AV312" s="13" t="s">
        <v>129</v>
      </c>
      <c r="AW312" s="13" t="s">
        <v>33</v>
      </c>
      <c r="AX312" s="13" t="s">
        <v>84</v>
      </c>
      <c r="AY312" s="257" t="s">
        <v>122</v>
      </c>
    </row>
    <row r="313" spans="2:65" s="1" customFormat="1" ht="24" customHeight="1">
      <c r="B313" s="36"/>
      <c r="C313" s="222" t="s">
        <v>431</v>
      </c>
      <c r="D313" s="222" t="s">
        <v>125</v>
      </c>
      <c r="E313" s="223" t="s">
        <v>432</v>
      </c>
      <c r="F313" s="224" t="s">
        <v>433</v>
      </c>
      <c r="G313" s="225" t="s">
        <v>357</v>
      </c>
      <c r="H313" s="226">
        <v>7</v>
      </c>
      <c r="I313" s="227"/>
      <c r="J313" s="228">
        <f>ROUND(I313*H313,2)</f>
        <v>0</v>
      </c>
      <c r="K313" s="224" t="s">
        <v>1</v>
      </c>
      <c r="L313" s="41"/>
      <c r="M313" s="229" t="s">
        <v>1</v>
      </c>
      <c r="N313" s="230" t="s">
        <v>41</v>
      </c>
      <c r="O313" s="84"/>
      <c r="P313" s="231">
        <f>O313*H313</f>
        <v>0</v>
      </c>
      <c r="Q313" s="231">
        <v>0.42368</v>
      </c>
      <c r="R313" s="231">
        <f>Q313*H313</f>
        <v>2.96576</v>
      </c>
      <c r="S313" s="231">
        <v>0</v>
      </c>
      <c r="T313" s="232">
        <f>S313*H313</f>
        <v>0</v>
      </c>
      <c r="AR313" s="233" t="s">
        <v>129</v>
      </c>
      <c r="AT313" s="233" t="s">
        <v>125</v>
      </c>
      <c r="AU313" s="233" t="s">
        <v>86</v>
      </c>
      <c r="AY313" s="15" t="s">
        <v>122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5" t="s">
        <v>84</v>
      </c>
      <c r="BK313" s="234">
        <f>ROUND(I313*H313,2)</f>
        <v>0</v>
      </c>
      <c r="BL313" s="15" t="s">
        <v>129</v>
      </c>
      <c r="BM313" s="233" t="s">
        <v>434</v>
      </c>
    </row>
    <row r="314" spans="2:51" s="12" customFormat="1" ht="12">
      <c r="B314" s="235"/>
      <c r="C314" s="236"/>
      <c r="D314" s="237" t="s">
        <v>131</v>
      </c>
      <c r="E314" s="238" t="s">
        <v>1</v>
      </c>
      <c r="F314" s="239" t="s">
        <v>435</v>
      </c>
      <c r="G314" s="236"/>
      <c r="H314" s="240">
        <v>7</v>
      </c>
      <c r="I314" s="241"/>
      <c r="J314" s="236"/>
      <c r="K314" s="236"/>
      <c r="L314" s="242"/>
      <c r="M314" s="243"/>
      <c r="N314" s="244"/>
      <c r="O314" s="244"/>
      <c r="P314" s="244"/>
      <c r="Q314" s="244"/>
      <c r="R314" s="244"/>
      <c r="S314" s="244"/>
      <c r="T314" s="245"/>
      <c r="AT314" s="246" t="s">
        <v>131</v>
      </c>
      <c r="AU314" s="246" t="s">
        <v>86</v>
      </c>
      <c r="AV314" s="12" t="s">
        <v>86</v>
      </c>
      <c r="AW314" s="12" t="s">
        <v>33</v>
      </c>
      <c r="AX314" s="12" t="s">
        <v>76</v>
      </c>
      <c r="AY314" s="246" t="s">
        <v>122</v>
      </c>
    </row>
    <row r="315" spans="2:51" s="13" customFormat="1" ht="12">
      <c r="B315" s="247"/>
      <c r="C315" s="248"/>
      <c r="D315" s="237" t="s">
        <v>131</v>
      </c>
      <c r="E315" s="249" t="s">
        <v>1</v>
      </c>
      <c r="F315" s="250" t="s">
        <v>133</v>
      </c>
      <c r="G315" s="248"/>
      <c r="H315" s="251">
        <v>7</v>
      </c>
      <c r="I315" s="252"/>
      <c r="J315" s="248"/>
      <c r="K315" s="248"/>
      <c r="L315" s="253"/>
      <c r="M315" s="254"/>
      <c r="N315" s="255"/>
      <c r="O315" s="255"/>
      <c r="P315" s="255"/>
      <c r="Q315" s="255"/>
      <c r="R315" s="255"/>
      <c r="S315" s="255"/>
      <c r="T315" s="256"/>
      <c r="AT315" s="257" t="s">
        <v>131</v>
      </c>
      <c r="AU315" s="257" t="s">
        <v>86</v>
      </c>
      <c r="AV315" s="13" t="s">
        <v>129</v>
      </c>
      <c r="AW315" s="13" t="s">
        <v>33</v>
      </c>
      <c r="AX315" s="13" t="s">
        <v>84</v>
      </c>
      <c r="AY315" s="257" t="s">
        <v>122</v>
      </c>
    </row>
    <row r="316" spans="2:65" s="1" customFormat="1" ht="24" customHeight="1">
      <c r="B316" s="36"/>
      <c r="C316" s="222" t="s">
        <v>436</v>
      </c>
      <c r="D316" s="222" t="s">
        <v>125</v>
      </c>
      <c r="E316" s="223" t="s">
        <v>437</v>
      </c>
      <c r="F316" s="224" t="s">
        <v>438</v>
      </c>
      <c r="G316" s="225" t="s">
        <v>357</v>
      </c>
      <c r="H316" s="226">
        <v>7</v>
      </c>
      <c r="I316" s="227"/>
      <c r="J316" s="228">
        <f>ROUND(I316*H316,2)</f>
        <v>0</v>
      </c>
      <c r="K316" s="224" t="s">
        <v>1</v>
      </c>
      <c r="L316" s="41"/>
      <c r="M316" s="229" t="s">
        <v>1</v>
      </c>
      <c r="N316" s="230" t="s">
        <v>41</v>
      </c>
      <c r="O316" s="84"/>
      <c r="P316" s="231">
        <f>O316*H316</f>
        <v>0</v>
      </c>
      <c r="Q316" s="231">
        <v>0.4208</v>
      </c>
      <c r="R316" s="231">
        <f>Q316*H316</f>
        <v>2.9456</v>
      </c>
      <c r="S316" s="231">
        <v>0</v>
      </c>
      <c r="T316" s="232">
        <f>S316*H316</f>
        <v>0</v>
      </c>
      <c r="AR316" s="233" t="s">
        <v>129</v>
      </c>
      <c r="AT316" s="233" t="s">
        <v>125</v>
      </c>
      <c r="AU316" s="233" t="s">
        <v>86</v>
      </c>
      <c r="AY316" s="15" t="s">
        <v>122</v>
      </c>
      <c r="BE316" s="234">
        <f>IF(N316="základní",J316,0)</f>
        <v>0</v>
      </c>
      <c r="BF316" s="234">
        <f>IF(N316="snížená",J316,0)</f>
        <v>0</v>
      </c>
      <c r="BG316" s="234">
        <f>IF(N316="zákl. přenesená",J316,0)</f>
        <v>0</v>
      </c>
      <c r="BH316" s="234">
        <f>IF(N316="sníž. přenesená",J316,0)</f>
        <v>0</v>
      </c>
      <c r="BI316" s="234">
        <f>IF(N316="nulová",J316,0)</f>
        <v>0</v>
      </c>
      <c r="BJ316" s="15" t="s">
        <v>84</v>
      </c>
      <c r="BK316" s="234">
        <f>ROUND(I316*H316,2)</f>
        <v>0</v>
      </c>
      <c r="BL316" s="15" t="s">
        <v>129</v>
      </c>
      <c r="BM316" s="233" t="s">
        <v>439</v>
      </c>
    </row>
    <row r="317" spans="2:51" s="12" customFormat="1" ht="12">
      <c r="B317" s="235"/>
      <c r="C317" s="236"/>
      <c r="D317" s="237" t="s">
        <v>131</v>
      </c>
      <c r="E317" s="238" t="s">
        <v>1</v>
      </c>
      <c r="F317" s="239" t="s">
        <v>435</v>
      </c>
      <c r="G317" s="236"/>
      <c r="H317" s="240">
        <v>7</v>
      </c>
      <c r="I317" s="241"/>
      <c r="J317" s="236"/>
      <c r="K317" s="236"/>
      <c r="L317" s="242"/>
      <c r="M317" s="243"/>
      <c r="N317" s="244"/>
      <c r="O317" s="244"/>
      <c r="P317" s="244"/>
      <c r="Q317" s="244"/>
      <c r="R317" s="244"/>
      <c r="S317" s="244"/>
      <c r="T317" s="245"/>
      <c r="AT317" s="246" t="s">
        <v>131</v>
      </c>
      <c r="AU317" s="246" t="s">
        <v>86</v>
      </c>
      <c r="AV317" s="12" t="s">
        <v>86</v>
      </c>
      <c r="AW317" s="12" t="s">
        <v>33</v>
      </c>
      <c r="AX317" s="12" t="s">
        <v>76</v>
      </c>
      <c r="AY317" s="246" t="s">
        <v>122</v>
      </c>
    </row>
    <row r="318" spans="2:51" s="13" customFormat="1" ht="12">
      <c r="B318" s="247"/>
      <c r="C318" s="248"/>
      <c r="D318" s="237" t="s">
        <v>131</v>
      </c>
      <c r="E318" s="249" t="s">
        <v>1</v>
      </c>
      <c r="F318" s="250" t="s">
        <v>133</v>
      </c>
      <c r="G318" s="248"/>
      <c r="H318" s="251">
        <v>7</v>
      </c>
      <c r="I318" s="252"/>
      <c r="J318" s="248"/>
      <c r="K318" s="248"/>
      <c r="L318" s="253"/>
      <c r="M318" s="254"/>
      <c r="N318" s="255"/>
      <c r="O318" s="255"/>
      <c r="P318" s="255"/>
      <c r="Q318" s="255"/>
      <c r="R318" s="255"/>
      <c r="S318" s="255"/>
      <c r="T318" s="256"/>
      <c r="AT318" s="257" t="s">
        <v>131</v>
      </c>
      <c r="AU318" s="257" t="s">
        <v>86</v>
      </c>
      <c r="AV318" s="13" t="s">
        <v>129</v>
      </c>
      <c r="AW318" s="13" t="s">
        <v>33</v>
      </c>
      <c r="AX318" s="13" t="s">
        <v>84</v>
      </c>
      <c r="AY318" s="257" t="s">
        <v>122</v>
      </c>
    </row>
    <row r="319" spans="2:65" s="1" customFormat="1" ht="24" customHeight="1">
      <c r="B319" s="36"/>
      <c r="C319" s="222" t="s">
        <v>440</v>
      </c>
      <c r="D319" s="222" t="s">
        <v>125</v>
      </c>
      <c r="E319" s="223" t="s">
        <v>441</v>
      </c>
      <c r="F319" s="224" t="s">
        <v>442</v>
      </c>
      <c r="G319" s="225" t="s">
        <v>357</v>
      </c>
      <c r="H319" s="226">
        <v>7</v>
      </c>
      <c r="I319" s="227"/>
      <c r="J319" s="228">
        <f>ROUND(I319*H319,2)</f>
        <v>0</v>
      </c>
      <c r="K319" s="224" t="s">
        <v>1</v>
      </c>
      <c r="L319" s="41"/>
      <c r="M319" s="229" t="s">
        <v>1</v>
      </c>
      <c r="N319" s="230" t="s">
        <v>41</v>
      </c>
      <c r="O319" s="84"/>
      <c r="P319" s="231">
        <f>O319*H319</f>
        <v>0</v>
      </c>
      <c r="Q319" s="231">
        <v>0.31108</v>
      </c>
      <c r="R319" s="231">
        <f>Q319*H319</f>
        <v>2.17756</v>
      </c>
      <c r="S319" s="231">
        <v>0</v>
      </c>
      <c r="T319" s="232">
        <f>S319*H319</f>
        <v>0</v>
      </c>
      <c r="AR319" s="233" t="s">
        <v>129</v>
      </c>
      <c r="AT319" s="233" t="s">
        <v>125</v>
      </c>
      <c r="AU319" s="233" t="s">
        <v>86</v>
      </c>
      <c r="AY319" s="15" t="s">
        <v>122</v>
      </c>
      <c r="BE319" s="234">
        <f>IF(N319="základní",J319,0)</f>
        <v>0</v>
      </c>
      <c r="BF319" s="234">
        <f>IF(N319="snížená",J319,0)</f>
        <v>0</v>
      </c>
      <c r="BG319" s="234">
        <f>IF(N319="zákl. přenesená",J319,0)</f>
        <v>0</v>
      </c>
      <c r="BH319" s="234">
        <f>IF(N319="sníž. přenesená",J319,0)</f>
        <v>0</v>
      </c>
      <c r="BI319" s="234">
        <f>IF(N319="nulová",J319,0)</f>
        <v>0</v>
      </c>
      <c r="BJ319" s="15" t="s">
        <v>84</v>
      </c>
      <c r="BK319" s="234">
        <f>ROUND(I319*H319,2)</f>
        <v>0</v>
      </c>
      <c r="BL319" s="15" t="s">
        <v>129</v>
      </c>
      <c r="BM319" s="233" t="s">
        <v>443</v>
      </c>
    </row>
    <row r="320" spans="2:51" s="12" customFormat="1" ht="12">
      <c r="B320" s="235"/>
      <c r="C320" s="236"/>
      <c r="D320" s="237" t="s">
        <v>131</v>
      </c>
      <c r="E320" s="238" t="s">
        <v>1</v>
      </c>
      <c r="F320" s="239" t="s">
        <v>163</v>
      </c>
      <c r="G320" s="236"/>
      <c r="H320" s="240">
        <v>7</v>
      </c>
      <c r="I320" s="241"/>
      <c r="J320" s="236"/>
      <c r="K320" s="236"/>
      <c r="L320" s="242"/>
      <c r="M320" s="243"/>
      <c r="N320" s="244"/>
      <c r="O320" s="244"/>
      <c r="P320" s="244"/>
      <c r="Q320" s="244"/>
      <c r="R320" s="244"/>
      <c r="S320" s="244"/>
      <c r="T320" s="245"/>
      <c r="AT320" s="246" t="s">
        <v>131</v>
      </c>
      <c r="AU320" s="246" t="s">
        <v>86</v>
      </c>
      <c r="AV320" s="12" t="s">
        <v>86</v>
      </c>
      <c r="AW320" s="12" t="s">
        <v>33</v>
      </c>
      <c r="AX320" s="12" t="s">
        <v>76</v>
      </c>
      <c r="AY320" s="246" t="s">
        <v>122</v>
      </c>
    </row>
    <row r="321" spans="2:51" s="13" customFormat="1" ht="12">
      <c r="B321" s="247"/>
      <c r="C321" s="248"/>
      <c r="D321" s="237" t="s">
        <v>131</v>
      </c>
      <c r="E321" s="249" t="s">
        <v>1</v>
      </c>
      <c r="F321" s="250" t="s">
        <v>133</v>
      </c>
      <c r="G321" s="248"/>
      <c r="H321" s="251">
        <v>7</v>
      </c>
      <c r="I321" s="252"/>
      <c r="J321" s="248"/>
      <c r="K321" s="248"/>
      <c r="L321" s="253"/>
      <c r="M321" s="254"/>
      <c r="N321" s="255"/>
      <c r="O321" s="255"/>
      <c r="P321" s="255"/>
      <c r="Q321" s="255"/>
      <c r="R321" s="255"/>
      <c r="S321" s="255"/>
      <c r="T321" s="256"/>
      <c r="AT321" s="257" t="s">
        <v>131</v>
      </c>
      <c r="AU321" s="257" t="s">
        <v>86</v>
      </c>
      <c r="AV321" s="13" t="s">
        <v>129</v>
      </c>
      <c r="AW321" s="13" t="s">
        <v>33</v>
      </c>
      <c r="AX321" s="13" t="s">
        <v>84</v>
      </c>
      <c r="AY321" s="257" t="s">
        <v>122</v>
      </c>
    </row>
    <row r="322" spans="2:63" s="11" customFormat="1" ht="22.8" customHeight="1">
      <c r="B322" s="206"/>
      <c r="C322" s="207"/>
      <c r="D322" s="208" t="s">
        <v>75</v>
      </c>
      <c r="E322" s="220" t="s">
        <v>444</v>
      </c>
      <c r="F322" s="220" t="s">
        <v>445</v>
      </c>
      <c r="G322" s="207"/>
      <c r="H322" s="207"/>
      <c r="I322" s="210"/>
      <c r="J322" s="221">
        <f>BK322</f>
        <v>0</v>
      </c>
      <c r="K322" s="207"/>
      <c r="L322" s="212"/>
      <c r="M322" s="213"/>
      <c r="N322" s="214"/>
      <c r="O322" s="214"/>
      <c r="P322" s="215">
        <f>SUM(P323:P386)</f>
        <v>0</v>
      </c>
      <c r="Q322" s="214"/>
      <c r="R322" s="215">
        <f>SUM(R323:R386)</f>
        <v>223.04704000000004</v>
      </c>
      <c r="S322" s="214"/>
      <c r="T322" s="216">
        <f>SUM(T323:T386)</f>
        <v>30.874</v>
      </c>
      <c r="AR322" s="217" t="s">
        <v>84</v>
      </c>
      <c r="AT322" s="218" t="s">
        <v>75</v>
      </c>
      <c r="AU322" s="218" t="s">
        <v>84</v>
      </c>
      <c r="AY322" s="217" t="s">
        <v>122</v>
      </c>
      <c r="BK322" s="219">
        <f>SUM(BK323:BK386)</f>
        <v>0</v>
      </c>
    </row>
    <row r="323" spans="2:65" s="1" customFormat="1" ht="24" customHeight="1">
      <c r="B323" s="36"/>
      <c r="C323" s="222" t="s">
        <v>446</v>
      </c>
      <c r="D323" s="222" t="s">
        <v>125</v>
      </c>
      <c r="E323" s="223" t="s">
        <v>447</v>
      </c>
      <c r="F323" s="224" t="s">
        <v>448</v>
      </c>
      <c r="G323" s="225" t="s">
        <v>357</v>
      </c>
      <c r="H323" s="226">
        <v>4</v>
      </c>
      <c r="I323" s="227"/>
      <c r="J323" s="228">
        <f>ROUND(I323*H323,2)</f>
        <v>0</v>
      </c>
      <c r="K323" s="224" t="s">
        <v>1</v>
      </c>
      <c r="L323" s="41"/>
      <c r="M323" s="229" t="s">
        <v>1</v>
      </c>
      <c r="N323" s="230" t="s">
        <v>41</v>
      </c>
      <c r="O323" s="84"/>
      <c r="P323" s="231">
        <f>O323*H323</f>
        <v>0</v>
      </c>
      <c r="Q323" s="231">
        <v>0.0007</v>
      </c>
      <c r="R323" s="231">
        <f>Q323*H323</f>
        <v>0.0028</v>
      </c>
      <c r="S323" s="231">
        <v>0</v>
      </c>
      <c r="T323" s="232">
        <f>S323*H323</f>
        <v>0</v>
      </c>
      <c r="AR323" s="233" t="s">
        <v>129</v>
      </c>
      <c r="AT323" s="233" t="s">
        <v>125</v>
      </c>
      <c r="AU323" s="233" t="s">
        <v>86</v>
      </c>
      <c r="AY323" s="15" t="s">
        <v>122</v>
      </c>
      <c r="BE323" s="234">
        <f>IF(N323="základní",J323,0)</f>
        <v>0</v>
      </c>
      <c r="BF323" s="234">
        <f>IF(N323="snížená",J323,0)</f>
        <v>0</v>
      </c>
      <c r="BG323" s="234">
        <f>IF(N323="zákl. přenesená",J323,0)</f>
        <v>0</v>
      </c>
      <c r="BH323" s="234">
        <f>IF(N323="sníž. přenesená",J323,0)</f>
        <v>0</v>
      </c>
      <c r="BI323" s="234">
        <f>IF(N323="nulová",J323,0)</f>
        <v>0</v>
      </c>
      <c r="BJ323" s="15" t="s">
        <v>84</v>
      </c>
      <c r="BK323" s="234">
        <f>ROUND(I323*H323,2)</f>
        <v>0</v>
      </c>
      <c r="BL323" s="15" t="s">
        <v>129</v>
      </c>
      <c r="BM323" s="233" t="s">
        <v>449</v>
      </c>
    </row>
    <row r="324" spans="2:51" s="12" customFormat="1" ht="12">
      <c r="B324" s="235"/>
      <c r="C324" s="236"/>
      <c r="D324" s="237" t="s">
        <v>131</v>
      </c>
      <c r="E324" s="238" t="s">
        <v>1</v>
      </c>
      <c r="F324" s="239" t="s">
        <v>129</v>
      </c>
      <c r="G324" s="236"/>
      <c r="H324" s="240">
        <v>4</v>
      </c>
      <c r="I324" s="241"/>
      <c r="J324" s="236"/>
      <c r="K324" s="236"/>
      <c r="L324" s="242"/>
      <c r="M324" s="243"/>
      <c r="N324" s="244"/>
      <c r="O324" s="244"/>
      <c r="P324" s="244"/>
      <c r="Q324" s="244"/>
      <c r="R324" s="244"/>
      <c r="S324" s="244"/>
      <c r="T324" s="245"/>
      <c r="AT324" s="246" t="s">
        <v>131</v>
      </c>
      <c r="AU324" s="246" t="s">
        <v>86</v>
      </c>
      <c r="AV324" s="12" t="s">
        <v>86</v>
      </c>
      <c r="AW324" s="12" t="s">
        <v>33</v>
      </c>
      <c r="AX324" s="12" t="s">
        <v>76</v>
      </c>
      <c r="AY324" s="246" t="s">
        <v>122</v>
      </c>
    </row>
    <row r="325" spans="2:51" s="13" customFormat="1" ht="12">
      <c r="B325" s="247"/>
      <c r="C325" s="248"/>
      <c r="D325" s="237" t="s">
        <v>131</v>
      </c>
      <c r="E325" s="249" t="s">
        <v>1</v>
      </c>
      <c r="F325" s="250" t="s">
        <v>133</v>
      </c>
      <c r="G325" s="248"/>
      <c r="H325" s="251">
        <v>4</v>
      </c>
      <c r="I325" s="252"/>
      <c r="J325" s="248"/>
      <c r="K325" s="248"/>
      <c r="L325" s="253"/>
      <c r="M325" s="254"/>
      <c r="N325" s="255"/>
      <c r="O325" s="255"/>
      <c r="P325" s="255"/>
      <c r="Q325" s="255"/>
      <c r="R325" s="255"/>
      <c r="S325" s="255"/>
      <c r="T325" s="256"/>
      <c r="AT325" s="257" t="s">
        <v>131</v>
      </c>
      <c r="AU325" s="257" t="s">
        <v>86</v>
      </c>
      <c r="AV325" s="13" t="s">
        <v>129</v>
      </c>
      <c r="AW325" s="13" t="s">
        <v>33</v>
      </c>
      <c r="AX325" s="13" t="s">
        <v>84</v>
      </c>
      <c r="AY325" s="257" t="s">
        <v>122</v>
      </c>
    </row>
    <row r="326" spans="2:65" s="1" customFormat="1" ht="16.5" customHeight="1">
      <c r="B326" s="36"/>
      <c r="C326" s="260" t="s">
        <v>450</v>
      </c>
      <c r="D326" s="260" t="s">
        <v>227</v>
      </c>
      <c r="E326" s="261" t="s">
        <v>451</v>
      </c>
      <c r="F326" s="262" t="s">
        <v>452</v>
      </c>
      <c r="G326" s="263" t="s">
        <v>357</v>
      </c>
      <c r="H326" s="264">
        <v>2</v>
      </c>
      <c r="I326" s="265"/>
      <c r="J326" s="266">
        <f>ROUND(I326*H326,2)</f>
        <v>0</v>
      </c>
      <c r="K326" s="262" t="s">
        <v>1</v>
      </c>
      <c r="L326" s="267"/>
      <c r="M326" s="268" t="s">
        <v>1</v>
      </c>
      <c r="N326" s="269" t="s">
        <v>41</v>
      </c>
      <c r="O326" s="84"/>
      <c r="P326" s="231">
        <f>O326*H326</f>
        <v>0</v>
      </c>
      <c r="Q326" s="231">
        <v>0.004</v>
      </c>
      <c r="R326" s="231">
        <f>Q326*H326</f>
        <v>0.008</v>
      </c>
      <c r="S326" s="231">
        <v>0</v>
      </c>
      <c r="T326" s="232">
        <f>S326*H326</f>
        <v>0</v>
      </c>
      <c r="AR326" s="233" t="s">
        <v>230</v>
      </c>
      <c r="AT326" s="233" t="s">
        <v>227</v>
      </c>
      <c r="AU326" s="233" t="s">
        <v>86</v>
      </c>
      <c r="AY326" s="15" t="s">
        <v>122</v>
      </c>
      <c r="BE326" s="234">
        <f>IF(N326="základní",J326,0)</f>
        <v>0</v>
      </c>
      <c r="BF326" s="234">
        <f>IF(N326="snížená",J326,0)</f>
        <v>0</v>
      </c>
      <c r="BG326" s="234">
        <f>IF(N326="zákl. přenesená",J326,0)</f>
        <v>0</v>
      </c>
      <c r="BH326" s="234">
        <f>IF(N326="sníž. přenesená",J326,0)</f>
        <v>0</v>
      </c>
      <c r="BI326" s="234">
        <f>IF(N326="nulová",J326,0)</f>
        <v>0</v>
      </c>
      <c r="BJ326" s="15" t="s">
        <v>84</v>
      </c>
      <c r="BK326" s="234">
        <f>ROUND(I326*H326,2)</f>
        <v>0</v>
      </c>
      <c r="BL326" s="15" t="s">
        <v>129</v>
      </c>
      <c r="BM326" s="233" t="s">
        <v>453</v>
      </c>
    </row>
    <row r="327" spans="2:65" s="1" customFormat="1" ht="16.5" customHeight="1">
      <c r="B327" s="36"/>
      <c r="C327" s="260" t="s">
        <v>454</v>
      </c>
      <c r="D327" s="260" t="s">
        <v>227</v>
      </c>
      <c r="E327" s="261" t="s">
        <v>455</v>
      </c>
      <c r="F327" s="262" t="s">
        <v>456</v>
      </c>
      <c r="G327" s="263" t="s">
        <v>357</v>
      </c>
      <c r="H327" s="264">
        <v>1</v>
      </c>
      <c r="I327" s="265"/>
      <c r="J327" s="266">
        <f>ROUND(I327*H327,2)</f>
        <v>0</v>
      </c>
      <c r="K327" s="262" t="s">
        <v>1</v>
      </c>
      <c r="L327" s="267"/>
      <c r="M327" s="268" t="s">
        <v>1</v>
      </c>
      <c r="N327" s="269" t="s">
        <v>41</v>
      </c>
      <c r="O327" s="84"/>
      <c r="P327" s="231">
        <f>O327*H327</f>
        <v>0</v>
      </c>
      <c r="Q327" s="231">
        <v>0.004</v>
      </c>
      <c r="R327" s="231">
        <f>Q327*H327</f>
        <v>0.004</v>
      </c>
      <c r="S327" s="231">
        <v>0</v>
      </c>
      <c r="T327" s="232">
        <f>S327*H327</f>
        <v>0</v>
      </c>
      <c r="AR327" s="233" t="s">
        <v>230</v>
      </c>
      <c r="AT327" s="233" t="s">
        <v>227</v>
      </c>
      <c r="AU327" s="233" t="s">
        <v>86</v>
      </c>
      <c r="AY327" s="15" t="s">
        <v>122</v>
      </c>
      <c r="BE327" s="234">
        <f>IF(N327="základní",J327,0)</f>
        <v>0</v>
      </c>
      <c r="BF327" s="234">
        <f>IF(N327="snížená",J327,0)</f>
        <v>0</v>
      </c>
      <c r="BG327" s="234">
        <f>IF(N327="zákl. přenesená",J327,0)</f>
        <v>0</v>
      </c>
      <c r="BH327" s="234">
        <f>IF(N327="sníž. přenesená",J327,0)</f>
        <v>0</v>
      </c>
      <c r="BI327" s="234">
        <f>IF(N327="nulová",J327,0)</f>
        <v>0</v>
      </c>
      <c r="BJ327" s="15" t="s">
        <v>84</v>
      </c>
      <c r="BK327" s="234">
        <f>ROUND(I327*H327,2)</f>
        <v>0</v>
      </c>
      <c r="BL327" s="15" t="s">
        <v>129</v>
      </c>
      <c r="BM327" s="233" t="s">
        <v>457</v>
      </c>
    </row>
    <row r="328" spans="2:65" s="1" customFormat="1" ht="16.5" customHeight="1">
      <c r="B328" s="36"/>
      <c r="C328" s="260" t="s">
        <v>458</v>
      </c>
      <c r="D328" s="260" t="s">
        <v>227</v>
      </c>
      <c r="E328" s="261" t="s">
        <v>459</v>
      </c>
      <c r="F328" s="262" t="s">
        <v>460</v>
      </c>
      <c r="G328" s="263" t="s">
        <v>357</v>
      </c>
      <c r="H328" s="264">
        <v>1</v>
      </c>
      <c r="I328" s="265"/>
      <c r="J328" s="266">
        <f>ROUND(I328*H328,2)</f>
        <v>0</v>
      </c>
      <c r="K328" s="262" t="s">
        <v>1</v>
      </c>
      <c r="L328" s="267"/>
      <c r="M328" s="268" t="s">
        <v>1</v>
      </c>
      <c r="N328" s="269" t="s">
        <v>41</v>
      </c>
      <c r="O328" s="84"/>
      <c r="P328" s="231">
        <f>O328*H328</f>
        <v>0</v>
      </c>
      <c r="Q328" s="231">
        <v>0.006</v>
      </c>
      <c r="R328" s="231">
        <f>Q328*H328</f>
        <v>0.006</v>
      </c>
      <c r="S328" s="231">
        <v>0</v>
      </c>
      <c r="T328" s="232">
        <f>S328*H328</f>
        <v>0</v>
      </c>
      <c r="AR328" s="233" t="s">
        <v>230</v>
      </c>
      <c r="AT328" s="233" t="s">
        <v>227</v>
      </c>
      <c r="AU328" s="233" t="s">
        <v>86</v>
      </c>
      <c r="AY328" s="15" t="s">
        <v>122</v>
      </c>
      <c r="BE328" s="234">
        <f>IF(N328="základní",J328,0)</f>
        <v>0</v>
      </c>
      <c r="BF328" s="234">
        <f>IF(N328="snížená",J328,0)</f>
        <v>0</v>
      </c>
      <c r="BG328" s="234">
        <f>IF(N328="zákl. přenesená",J328,0)</f>
        <v>0</v>
      </c>
      <c r="BH328" s="234">
        <f>IF(N328="sníž. přenesená",J328,0)</f>
        <v>0</v>
      </c>
      <c r="BI328" s="234">
        <f>IF(N328="nulová",J328,0)</f>
        <v>0</v>
      </c>
      <c r="BJ328" s="15" t="s">
        <v>84</v>
      </c>
      <c r="BK328" s="234">
        <f>ROUND(I328*H328,2)</f>
        <v>0</v>
      </c>
      <c r="BL328" s="15" t="s">
        <v>129</v>
      </c>
      <c r="BM328" s="233" t="s">
        <v>461</v>
      </c>
    </row>
    <row r="329" spans="2:65" s="1" customFormat="1" ht="24" customHeight="1">
      <c r="B329" s="36"/>
      <c r="C329" s="222" t="s">
        <v>462</v>
      </c>
      <c r="D329" s="222" t="s">
        <v>125</v>
      </c>
      <c r="E329" s="223" t="s">
        <v>463</v>
      </c>
      <c r="F329" s="224" t="s">
        <v>464</v>
      </c>
      <c r="G329" s="225" t="s">
        <v>357</v>
      </c>
      <c r="H329" s="226">
        <v>3</v>
      </c>
      <c r="I329" s="227"/>
      <c r="J329" s="228">
        <f>ROUND(I329*H329,2)</f>
        <v>0</v>
      </c>
      <c r="K329" s="224" t="s">
        <v>1</v>
      </c>
      <c r="L329" s="41"/>
      <c r="M329" s="229" t="s">
        <v>1</v>
      </c>
      <c r="N329" s="230" t="s">
        <v>41</v>
      </c>
      <c r="O329" s="84"/>
      <c r="P329" s="231">
        <f>O329*H329</f>
        <v>0</v>
      </c>
      <c r="Q329" s="231">
        <v>0.11241</v>
      </c>
      <c r="R329" s="231">
        <f>Q329*H329</f>
        <v>0.33723</v>
      </c>
      <c r="S329" s="231">
        <v>0</v>
      </c>
      <c r="T329" s="232">
        <f>S329*H329</f>
        <v>0</v>
      </c>
      <c r="AR329" s="233" t="s">
        <v>129</v>
      </c>
      <c r="AT329" s="233" t="s">
        <v>125</v>
      </c>
      <c r="AU329" s="233" t="s">
        <v>86</v>
      </c>
      <c r="AY329" s="15" t="s">
        <v>122</v>
      </c>
      <c r="BE329" s="234">
        <f>IF(N329="základní",J329,0)</f>
        <v>0</v>
      </c>
      <c r="BF329" s="234">
        <f>IF(N329="snížená",J329,0)</f>
        <v>0</v>
      </c>
      <c r="BG329" s="234">
        <f>IF(N329="zákl. přenesená",J329,0)</f>
        <v>0</v>
      </c>
      <c r="BH329" s="234">
        <f>IF(N329="sníž. přenesená",J329,0)</f>
        <v>0</v>
      </c>
      <c r="BI329" s="234">
        <f>IF(N329="nulová",J329,0)</f>
        <v>0</v>
      </c>
      <c r="BJ329" s="15" t="s">
        <v>84</v>
      </c>
      <c r="BK329" s="234">
        <f>ROUND(I329*H329,2)</f>
        <v>0</v>
      </c>
      <c r="BL329" s="15" t="s">
        <v>129</v>
      </c>
      <c r="BM329" s="233" t="s">
        <v>465</v>
      </c>
    </row>
    <row r="330" spans="2:51" s="12" customFormat="1" ht="12">
      <c r="B330" s="235"/>
      <c r="C330" s="236"/>
      <c r="D330" s="237" t="s">
        <v>131</v>
      </c>
      <c r="E330" s="238" t="s">
        <v>1</v>
      </c>
      <c r="F330" s="239" t="s">
        <v>389</v>
      </c>
      <c r="G330" s="236"/>
      <c r="H330" s="240">
        <v>3</v>
      </c>
      <c r="I330" s="241"/>
      <c r="J330" s="236"/>
      <c r="K330" s="236"/>
      <c r="L330" s="242"/>
      <c r="M330" s="243"/>
      <c r="N330" s="244"/>
      <c r="O330" s="244"/>
      <c r="P330" s="244"/>
      <c r="Q330" s="244"/>
      <c r="R330" s="244"/>
      <c r="S330" s="244"/>
      <c r="T330" s="245"/>
      <c r="AT330" s="246" t="s">
        <v>131</v>
      </c>
      <c r="AU330" s="246" t="s">
        <v>86</v>
      </c>
      <c r="AV330" s="12" t="s">
        <v>86</v>
      </c>
      <c r="AW330" s="12" t="s">
        <v>33</v>
      </c>
      <c r="AX330" s="12" t="s">
        <v>76</v>
      </c>
      <c r="AY330" s="246" t="s">
        <v>122</v>
      </c>
    </row>
    <row r="331" spans="2:51" s="13" customFormat="1" ht="12">
      <c r="B331" s="247"/>
      <c r="C331" s="248"/>
      <c r="D331" s="237" t="s">
        <v>131</v>
      </c>
      <c r="E331" s="249" t="s">
        <v>1</v>
      </c>
      <c r="F331" s="250" t="s">
        <v>133</v>
      </c>
      <c r="G331" s="248"/>
      <c r="H331" s="251">
        <v>3</v>
      </c>
      <c r="I331" s="252"/>
      <c r="J331" s="248"/>
      <c r="K331" s="248"/>
      <c r="L331" s="253"/>
      <c r="M331" s="254"/>
      <c r="N331" s="255"/>
      <c r="O331" s="255"/>
      <c r="P331" s="255"/>
      <c r="Q331" s="255"/>
      <c r="R331" s="255"/>
      <c r="S331" s="255"/>
      <c r="T331" s="256"/>
      <c r="AT331" s="257" t="s">
        <v>131</v>
      </c>
      <c r="AU331" s="257" t="s">
        <v>86</v>
      </c>
      <c r="AV331" s="13" t="s">
        <v>129</v>
      </c>
      <c r="AW331" s="13" t="s">
        <v>33</v>
      </c>
      <c r="AX331" s="13" t="s">
        <v>84</v>
      </c>
      <c r="AY331" s="257" t="s">
        <v>122</v>
      </c>
    </row>
    <row r="332" spans="2:65" s="1" customFormat="1" ht="16.5" customHeight="1">
      <c r="B332" s="36"/>
      <c r="C332" s="260" t="s">
        <v>466</v>
      </c>
      <c r="D332" s="260" t="s">
        <v>227</v>
      </c>
      <c r="E332" s="261" t="s">
        <v>467</v>
      </c>
      <c r="F332" s="262" t="s">
        <v>468</v>
      </c>
      <c r="G332" s="263" t="s">
        <v>357</v>
      </c>
      <c r="H332" s="264">
        <v>3</v>
      </c>
      <c r="I332" s="265"/>
      <c r="J332" s="266">
        <f>ROUND(I332*H332,2)</f>
        <v>0</v>
      </c>
      <c r="K332" s="262" t="s">
        <v>1</v>
      </c>
      <c r="L332" s="267"/>
      <c r="M332" s="268" t="s">
        <v>1</v>
      </c>
      <c r="N332" s="269" t="s">
        <v>41</v>
      </c>
      <c r="O332" s="84"/>
      <c r="P332" s="231">
        <f>O332*H332</f>
        <v>0</v>
      </c>
      <c r="Q332" s="231">
        <v>0.0061</v>
      </c>
      <c r="R332" s="231">
        <f>Q332*H332</f>
        <v>0.0183</v>
      </c>
      <c r="S332" s="231">
        <v>0</v>
      </c>
      <c r="T332" s="232">
        <f>S332*H332</f>
        <v>0</v>
      </c>
      <c r="AR332" s="233" t="s">
        <v>230</v>
      </c>
      <c r="AT332" s="233" t="s">
        <v>227</v>
      </c>
      <c r="AU332" s="233" t="s">
        <v>86</v>
      </c>
      <c r="AY332" s="15" t="s">
        <v>122</v>
      </c>
      <c r="BE332" s="234">
        <f>IF(N332="základní",J332,0)</f>
        <v>0</v>
      </c>
      <c r="BF332" s="234">
        <f>IF(N332="snížená",J332,0)</f>
        <v>0</v>
      </c>
      <c r="BG332" s="234">
        <f>IF(N332="zákl. přenesená",J332,0)</f>
        <v>0</v>
      </c>
      <c r="BH332" s="234">
        <f>IF(N332="sníž. přenesená",J332,0)</f>
        <v>0</v>
      </c>
      <c r="BI332" s="234">
        <f>IF(N332="nulová",J332,0)</f>
        <v>0</v>
      </c>
      <c r="BJ332" s="15" t="s">
        <v>84</v>
      </c>
      <c r="BK332" s="234">
        <f>ROUND(I332*H332,2)</f>
        <v>0</v>
      </c>
      <c r="BL332" s="15" t="s">
        <v>129</v>
      </c>
      <c r="BM332" s="233" t="s">
        <v>469</v>
      </c>
    </row>
    <row r="333" spans="2:65" s="1" customFormat="1" ht="16.5" customHeight="1">
      <c r="B333" s="36"/>
      <c r="C333" s="260" t="s">
        <v>470</v>
      </c>
      <c r="D333" s="260" t="s">
        <v>227</v>
      </c>
      <c r="E333" s="261" t="s">
        <v>471</v>
      </c>
      <c r="F333" s="262" t="s">
        <v>472</v>
      </c>
      <c r="G333" s="263" t="s">
        <v>357</v>
      </c>
      <c r="H333" s="264">
        <v>3</v>
      </c>
      <c r="I333" s="265"/>
      <c r="J333" s="266">
        <f>ROUND(I333*H333,2)</f>
        <v>0</v>
      </c>
      <c r="K333" s="262" t="s">
        <v>1</v>
      </c>
      <c r="L333" s="267"/>
      <c r="M333" s="268" t="s">
        <v>1</v>
      </c>
      <c r="N333" s="269" t="s">
        <v>41</v>
      </c>
      <c r="O333" s="84"/>
      <c r="P333" s="231">
        <f>O333*H333</f>
        <v>0</v>
      </c>
      <c r="Q333" s="231">
        <v>0.003</v>
      </c>
      <c r="R333" s="231">
        <f>Q333*H333</f>
        <v>0.009000000000000001</v>
      </c>
      <c r="S333" s="231">
        <v>0</v>
      </c>
      <c r="T333" s="232">
        <f>S333*H333</f>
        <v>0</v>
      </c>
      <c r="AR333" s="233" t="s">
        <v>230</v>
      </c>
      <c r="AT333" s="233" t="s">
        <v>227</v>
      </c>
      <c r="AU333" s="233" t="s">
        <v>86</v>
      </c>
      <c r="AY333" s="15" t="s">
        <v>122</v>
      </c>
      <c r="BE333" s="234">
        <f>IF(N333="základní",J333,0)</f>
        <v>0</v>
      </c>
      <c r="BF333" s="234">
        <f>IF(N333="snížená",J333,0)</f>
        <v>0</v>
      </c>
      <c r="BG333" s="234">
        <f>IF(N333="zákl. přenesená",J333,0)</f>
        <v>0</v>
      </c>
      <c r="BH333" s="234">
        <f>IF(N333="sníž. přenesená",J333,0)</f>
        <v>0</v>
      </c>
      <c r="BI333" s="234">
        <f>IF(N333="nulová",J333,0)</f>
        <v>0</v>
      </c>
      <c r="BJ333" s="15" t="s">
        <v>84</v>
      </c>
      <c r="BK333" s="234">
        <f>ROUND(I333*H333,2)</f>
        <v>0</v>
      </c>
      <c r="BL333" s="15" t="s">
        <v>129</v>
      </c>
      <c r="BM333" s="233" t="s">
        <v>473</v>
      </c>
    </row>
    <row r="334" spans="2:65" s="1" customFormat="1" ht="16.5" customHeight="1">
      <c r="B334" s="36"/>
      <c r="C334" s="260" t="s">
        <v>474</v>
      </c>
      <c r="D334" s="260" t="s">
        <v>227</v>
      </c>
      <c r="E334" s="261" t="s">
        <v>475</v>
      </c>
      <c r="F334" s="262" t="s">
        <v>476</v>
      </c>
      <c r="G334" s="263" t="s">
        <v>357</v>
      </c>
      <c r="H334" s="264">
        <v>4</v>
      </c>
      <c r="I334" s="265"/>
      <c r="J334" s="266">
        <f>ROUND(I334*H334,2)</f>
        <v>0</v>
      </c>
      <c r="K334" s="262" t="s">
        <v>1</v>
      </c>
      <c r="L334" s="267"/>
      <c r="M334" s="268" t="s">
        <v>1</v>
      </c>
      <c r="N334" s="269" t="s">
        <v>41</v>
      </c>
      <c r="O334" s="84"/>
      <c r="P334" s="231">
        <f>O334*H334</f>
        <v>0</v>
      </c>
      <c r="Q334" s="231">
        <v>0.00035</v>
      </c>
      <c r="R334" s="231">
        <f>Q334*H334</f>
        <v>0.0014</v>
      </c>
      <c r="S334" s="231">
        <v>0</v>
      </c>
      <c r="T334" s="232">
        <f>S334*H334</f>
        <v>0</v>
      </c>
      <c r="AR334" s="233" t="s">
        <v>230</v>
      </c>
      <c r="AT334" s="233" t="s">
        <v>227</v>
      </c>
      <c r="AU334" s="233" t="s">
        <v>86</v>
      </c>
      <c r="AY334" s="15" t="s">
        <v>122</v>
      </c>
      <c r="BE334" s="234">
        <f>IF(N334="základní",J334,0)</f>
        <v>0</v>
      </c>
      <c r="BF334" s="234">
        <f>IF(N334="snížená",J334,0)</f>
        <v>0</v>
      </c>
      <c r="BG334" s="234">
        <f>IF(N334="zákl. přenesená",J334,0)</f>
        <v>0</v>
      </c>
      <c r="BH334" s="234">
        <f>IF(N334="sníž. přenesená",J334,0)</f>
        <v>0</v>
      </c>
      <c r="BI334" s="234">
        <f>IF(N334="nulová",J334,0)</f>
        <v>0</v>
      </c>
      <c r="BJ334" s="15" t="s">
        <v>84</v>
      </c>
      <c r="BK334" s="234">
        <f>ROUND(I334*H334,2)</f>
        <v>0</v>
      </c>
      <c r="BL334" s="15" t="s">
        <v>129</v>
      </c>
      <c r="BM334" s="233" t="s">
        <v>477</v>
      </c>
    </row>
    <row r="335" spans="2:65" s="1" customFormat="1" ht="16.5" customHeight="1">
      <c r="B335" s="36"/>
      <c r="C335" s="260" t="s">
        <v>478</v>
      </c>
      <c r="D335" s="260" t="s">
        <v>227</v>
      </c>
      <c r="E335" s="261" t="s">
        <v>479</v>
      </c>
      <c r="F335" s="262" t="s">
        <v>480</v>
      </c>
      <c r="G335" s="263" t="s">
        <v>357</v>
      </c>
      <c r="H335" s="264">
        <v>3</v>
      </c>
      <c r="I335" s="265"/>
      <c r="J335" s="266">
        <f>ROUND(I335*H335,2)</f>
        <v>0</v>
      </c>
      <c r="K335" s="262" t="s">
        <v>1</v>
      </c>
      <c r="L335" s="267"/>
      <c r="M335" s="268" t="s">
        <v>1</v>
      </c>
      <c r="N335" s="269" t="s">
        <v>41</v>
      </c>
      <c r="O335" s="84"/>
      <c r="P335" s="231">
        <f>O335*H335</f>
        <v>0</v>
      </c>
      <c r="Q335" s="231">
        <v>0.0001</v>
      </c>
      <c r="R335" s="231">
        <f>Q335*H335</f>
        <v>0.00030000000000000003</v>
      </c>
      <c r="S335" s="231">
        <v>0</v>
      </c>
      <c r="T335" s="232">
        <f>S335*H335</f>
        <v>0</v>
      </c>
      <c r="AR335" s="233" t="s">
        <v>230</v>
      </c>
      <c r="AT335" s="233" t="s">
        <v>227</v>
      </c>
      <c r="AU335" s="233" t="s">
        <v>86</v>
      </c>
      <c r="AY335" s="15" t="s">
        <v>122</v>
      </c>
      <c r="BE335" s="234">
        <f>IF(N335="základní",J335,0)</f>
        <v>0</v>
      </c>
      <c r="BF335" s="234">
        <f>IF(N335="snížená",J335,0)</f>
        <v>0</v>
      </c>
      <c r="BG335" s="234">
        <f>IF(N335="zákl. přenesená",J335,0)</f>
        <v>0</v>
      </c>
      <c r="BH335" s="234">
        <f>IF(N335="sníž. přenesená",J335,0)</f>
        <v>0</v>
      </c>
      <c r="BI335" s="234">
        <f>IF(N335="nulová",J335,0)</f>
        <v>0</v>
      </c>
      <c r="BJ335" s="15" t="s">
        <v>84</v>
      </c>
      <c r="BK335" s="234">
        <f>ROUND(I335*H335,2)</f>
        <v>0</v>
      </c>
      <c r="BL335" s="15" t="s">
        <v>129</v>
      </c>
      <c r="BM335" s="233" t="s">
        <v>481</v>
      </c>
    </row>
    <row r="336" spans="2:65" s="1" customFormat="1" ht="24" customHeight="1">
      <c r="B336" s="36"/>
      <c r="C336" s="222" t="s">
        <v>482</v>
      </c>
      <c r="D336" s="222" t="s">
        <v>125</v>
      </c>
      <c r="E336" s="223" t="s">
        <v>483</v>
      </c>
      <c r="F336" s="224" t="s">
        <v>484</v>
      </c>
      <c r="G336" s="225" t="s">
        <v>160</v>
      </c>
      <c r="H336" s="226">
        <v>230</v>
      </c>
      <c r="I336" s="227"/>
      <c r="J336" s="228">
        <f>ROUND(I336*H336,2)</f>
        <v>0</v>
      </c>
      <c r="K336" s="224" t="s">
        <v>1</v>
      </c>
      <c r="L336" s="41"/>
      <c r="M336" s="229" t="s">
        <v>1</v>
      </c>
      <c r="N336" s="230" t="s">
        <v>41</v>
      </c>
      <c r="O336" s="84"/>
      <c r="P336" s="231">
        <f>O336*H336</f>
        <v>0</v>
      </c>
      <c r="Q336" s="231">
        <v>0.00033</v>
      </c>
      <c r="R336" s="231">
        <f>Q336*H336</f>
        <v>0.0759</v>
      </c>
      <c r="S336" s="231">
        <v>0</v>
      </c>
      <c r="T336" s="232">
        <f>S336*H336</f>
        <v>0</v>
      </c>
      <c r="AR336" s="233" t="s">
        <v>129</v>
      </c>
      <c r="AT336" s="233" t="s">
        <v>125</v>
      </c>
      <c r="AU336" s="233" t="s">
        <v>86</v>
      </c>
      <c r="AY336" s="15" t="s">
        <v>122</v>
      </c>
      <c r="BE336" s="234">
        <f>IF(N336="základní",J336,0)</f>
        <v>0</v>
      </c>
      <c r="BF336" s="234">
        <f>IF(N336="snížená",J336,0)</f>
        <v>0</v>
      </c>
      <c r="BG336" s="234">
        <f>IF(N336="zákl. přenesená",J336,0)</f>
        <v>0</v>
      </c>
      <c r="BH336" s="234">
        <f>IF(N336="sníž. přenesená",J336,0)</f>
        <v>0</v>
      </c>
      <c r="BI336" s="234">
        <f>IF(N336="nulová",J336,0)</f>
        <v>0</v>
      </c>
      <c r="BJ336" s="15" t="s">
        <v>84</v>
      </c>
      <c r="BK336" s="234">
        <f>ROUND(I336*H336,2)</f>
        <v>0</v>
      </c>
      <c r="BL336" s="15" t="s">
        <v>129</v>
      </c>
      <c r="BM336" s="233" t="s">
        <v>485</v>
      </c>
    </row>
    <row r="337" spans="2:51" s="12" customFormat="1" ht="12">
      <c r="B337" s="235"/>
      <c r="C337" s="236"/>
      <c r="D337" s="237" t="s">
        <v>131</v>
      </c>
      <c r="E337" s="238" t="s">
        <v>1</v>
      </c>
      <c r="F337" s="239" t="s">
        <v>486</v>
      </c>
      <c r="G337" s="236"/>
      <c r="H337" s="240">
        <v>230</v>
      </c>
      <c r="I337" s="241"/>
      <c r="J337" s="236"/>
      <c r="K337" s="236"/>
      <c r="L337" s="242"/>
      <c r="M337" s="243"/>
      <c r="N337" s="244"/>
      <c r="O337" s="244"/>
      <c r="P337" s="244"/>
      <c r="Q337" s="244"/>
      <c r="R337" s="244"/>
      <c r="S337" s="244"/>
      <c r="T337" s="245"/>
      <c r="AT337" s="246" t="s">
        <v>131</v>
      </c>
      <c r="AU337" s="246" t="s">
        <v>86</v>
      </c>
      <c r="AV337" s="12" t="s">
        <v>86</v>
      </c>
      <c r="AW337" s="12" t="s">
        <v>33</v>
      </c>
      <c r="AX337" s="12" t="s">
        <v>76</v>
      </c>
      <c r="AY337" s="246" t="s">
        <v>122</v>
      </c>
    </row>
    <row r="338" spans="2:51" s="13" customFormat="1" ht="12">
      <c r="B338" s="247"/>
      <c r="C338" s="248"/>
      <c r="D338" s="237" t="s">
        <v>131</v>
      </c>
      <c r="E338" s="249" t="s">
        <v>1</v>
      </c>
      <c r="F338" s="250" t="s">
        <v>133</v>
      </c>
      <c r="G338" s="248"/>
      <c r="H338" s="251">
        <v>230</v>
      </c>
      <c r="I338" s="252"/>
      <c r="J338" s="248"/>
      <c r="K338" s="248"/>
      <c r="L338" s="253"/>
      <c r="M338" s="254"/>
      <c r="N338" s="255"/>
      <c r="O338" s="255"/>
      <c r="P338" s="255"/>
      <c r="Q338" s="255"/>
      <c r="R338" s="255"/>
      <c r="S338" s="255"/>
      <c r="T338" s="256"/>
      <c r="AT338" s="257" t="s">
        <v>131</v>
      </c>
      <c r="AU338" s="257" t="s">
        <v>86</v>
      </c>
      <c r="AV338" s="13" t="s">
        <v>129</v>
      </c>
      <c r="AW338" s="13" t="s">
        <v>33</v>
      </c>
      <c r="AX338" s="13" t="s">
        <v>84</v>
      </c>
      <c r="AY338" s="257" t="s">
        <v>122</v>
      </c>
    </row>
    <row r="339" spans="2:65" s="1" customFormat="1" ht="24" customHeight="1">
      <c r="B339" s="36"/>
      <c r="C339" s="222" t="s">
        <v>487</v>
      </c>
      <c r="D339" s="222" t="s">
        <v>125</v>
      </c>
      <c r="E339" s="223" t="s">
        <v>488</v>
      </c>
      <c r="F339" s="224" t="s">
        <v>489</v>
      </c>
      <c r="G339" s="225" t="s">
        <v>128</v>
      </c>
      <c r="H339" s="226">
        <v>2</v>
      </c>
      <c r="I339" s="227"/>
      <c r="J339" s="228">
        <f>ROUND(I339*H339,2)</f>
        <v>0</v>
      </c>
      <c r="K339" s="224" t="s">
        <v>1</v>
      </c>
      <c r="L339" s="41"/>
      <c r="M339" s="229" t="s">
        <v>1</v>
      </c>
      <c r="N339" s="230" t="s">
        <v>41</v>
      </c>
      <c r="O339" s="84"/>
      <c r="P339" s="231">
        <f>O339*H339</f>
        <v>0</v>
      </c>
      <c r="Q339" s="231">
        <v>0.0026</v>
      </c>
      <c r="R339" s="231">
        <f>Q339*H339</f>
        <v>0.0052</v>
      </c>
      <c r="S339" s="231">
        <v>0</v>
      </c>
      <c r="T339" s="232">
        <f>S339*H339</f>
        <v>0</v>
      </c>
      <c r="AR339" s="233" t="s">
        <v>129</v>
      </c>
      <c r="AT339" s="233" t="s">
        <v>125</v>
      </c>
      <c r="AU339" s="233" t="s">
        <v>86</v>
      </c>
      <c r="AY339" s="15" t="s">
        <v>122</v>
      </c>
      <c r="BE339" s="234">
        <f>IF(N339="základní",J339,0)</f>
        <v>0</v>
      </c>
      <c r="BF339" s="234">
        <f>IF(N339="snížená",J339,0)</f>
        <v>0</v>
      </c>
      <c r="BG339" s="234">
        <f>IF(N339="zákl. přenesená",J339,0)</f>
        <v>0</v>
      </c>
      <c r="BH339" s="234">
        <f>IF(N339="sníž. přenesená",J339,0)</f>
        <v>0</v>
      </c>
      <c r="BI339" s="234">
        <f>IF(N339="nulová",J339,0)</f>
        <v>0</v>
      </c>
      <c r="BJ339" s="15" t="s">
        <v>84</v>
      </c>
      <c r="BK339" s="234">
        <f>ROUND(I339*H339,2)</f>
        <v>0</v>
      </c>
      <c r="BL339" s="15" t="s">
        <v>129</v>
      </c>
      <c r="BM339" s="233" t="s">
        <v>490</v>
      </c>
    </row>
    <row r="340" spans="2:65" s="1" customFormat="1" ht="24" customHeight="1">
      <c r="B340" s="36"/>
      <c r="C340" s="222" t="s">
        <v>491</v>
      </c>
      <c r="D340" s="222" t="s">
        <v>125</v>
      </c>
      <c r="E340" s="223" t="s">
        <v>492</v>
      </c>
      <c r="F340" s="224" t="s">
        <v>493</v>
      </c>
      <c r="G340" s="225" t="s">
        <v>160</v>
      </c>
      <c r="H340" s="226">
        <v>466</v>
      </c>
      <c r="I340" s="227"/>
      <c r="J340" s="228">
        <f>ROUND(I340*H340,2)</f>
        <v>0</v>
      </c>
      <c r="K340" s="224" t="s">
        <v>1</v>
      </c>
      <c r="L340" s="41"/>
      <c r="M340" s="229" t="s">
        <v>1</v>
      </c>
      <c r="N340" s="230" t="s">
        <v>41</v>
      </c>
      <c r="O340" s="84"/>
      <c r="P340" s="231">
        <f>O340*H340</f>
        <v>0</v>
      </c>
      <c r="Q340" s="231">
        <v>0.20219</v>
      </c>
      <c r="R340" s="231">
        <f>Q340*H340</f>
        <v>94.22054</v>
      </c>
      <c r="S340" s="231">
        <v>0</v>
      </c>
      <c r="T340" s="232">
        <f>S340*H340</f>
        <v>0</v>
      </c>
      <c r="AR340" s="233" t="s">
        <v>129</v>
      </c>
      <c r="AT340" s="233" t="s">
        <v>125</v>
      </c>
      <c r="AU340" s="233" t="s">
        <v>86</v>
      </c>
      <c r="AY340" s="15" t="s">
        <v>122</v>
      </c>
      <c r="BE340" s="234">
        <f>IF(N340="základní",J340,0)</f>
        <v>0</v>
      </c>
      <c r="BF340" s="234">
        <f>IF(N340="snížená",J340,0)</f>
        <v>0</v>
      </c>
      <c r="BG340" s="234">
        <f>IF(N340="zákl. přenesená",J340,0)</f>
        <v>0</v>
      </c>
      <c r="BH340" s="234">
        <f>IF(N340="sníž. přenesená",J340,0)</f>
        <v>0</v>
      </c>
      <c r="BI340" s="234">
        <f>IF(N340="nulová",J340,0)</f>
        <v>0</v>
      </c>
      <c r="BJ340" s="15" t="s">
        <v>84</v>
      </c>
      <c r="BK340" s="234">
        <f>ROUND(I340*H340,2)</f>
        <v>0</v>
      </c>
      <c r="BL340" s="15" t="s">
        <v>129</v>
      </c>
      <c r="BM340" s="233" t="s">
        <v>494</v>
      </c>
    </row>
    <row r="341" spans="2:51" s="12" customFormat="1" ht="12">
      <c r="B341" s="235"/>
      <c r="C341" s="236"/>
      <c r="D341" s="237" t="s">
        <v>131</v>
      </c>
      <c r="E341" s="238" t="s">
        <v>1</v>
      </c>
      <c r="F341" s="239" t="s">
        <v>495</v>
      </c>
      <c r="G341" s="236"/>
      <c r="H341" s="240">
        <v>313</v>
      </c>
      <c r="I341" s="241"/>
      <c r="J341" s="236"/>
      <c r="K341" s="236"/>
      <c r="L341" s="242"/>
      <c r="M341" s="243"/>
      <c r="N341" s="244"/>
      <c r="O341" s="244"/>
      <c r="P341" s="244"/>
      <c r="Q341" s="244"/>
      <c r="R341" s="244"/>
      <c r="S341" s="244"/>
      <c r="T341" s="245"/>
      <c r="AT341" s="246" t="s">
        <v>131</v>
      </c>
      <c r="AU341" s="246" t="s">
        <v>86</v>
      </c>
      <c r="AV341" s="12" t="s">
        <v>86</v>
      </c>
      <c r="AW341" s="12" t="s">
        <v>33</v>
      </c>
      <c r="AX341" s="12" t="s">
        <v>76</v>
      </c>
      <c r="AY341" s="246" t="s">
        <v>122</v>
      </c>
    </row>
    <row r="342" spans="2:51" s="12" customFormat="1" ht="12">
      <c r="B342" s="235"/>
      <c r="C342" s="236"/>
      <c r="D342" s="237" t="s">
        <v>131</v>
      </c>
      <c r="E342" s="238" t="s">
        <v>1</v>
      </c>
      <c r="F342" s="239" t="s">
        <v>496</v>
      </c>
      <c r="G342" s="236"/>
      <c r="H342" s="240">
        <v>153</v>
      </c>
      <c r="I342" s="241"/>
      <c r="J342" s="236"/>
      <c r="K342" s="236"/>
      <c r="L342" s="242"/>
      <c r="M342" s="243"/>
      <c r="N342" s="244"/>
      <c r="O342" s="244"/>
      <c r="P342" s="244"/>
      <c r="Q342" s="244"/>
      <c r="R342" s="244"/>
      <c r="S342" s="244"/>
      <c r="T342" s="245"/>
      <c r="AT342" s="246" t="s">
        <v>131</v>
      </c>
      <c r="AU342" s="246" t="s">
        <v>86</v>
      </c>
      <c r="AV342" s="12" t="s">
        <v>86</v>
      </c>
      <c r="AW342" s="12" t="s">
        <v>33</v>
      </c>
      <c r="AX342" s="12" t="s">
        <v>76</v>
      </c>
      <c r="AY342" s="246" t="s">
        <v>122</v>
      </c>
    </row>
    <row r="343" spans="2:51" s="13" customFormat="1" ht="12">
      <c r="B343" s="247"/>
      <c r="C343" s="248"/>
      <c r="D343" s="237" t="s">
        <v>131</v>
      </c>
      <c r="E343" s="249" t="s">
        <v>1</v>
      </c>
      <c r="F343" s="250" t="s">
        <v>133</v>
      </c>
      <c r="G343" s="248"/>
      <c r="H343" s="251">
        <v>466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AT343" s="257" t="s">
        <v>131</v>
      </c>
      <c r="AU343" s="257" t="s">
        <v>86</v>
      </c>
      <c r="AV343" s="13" t="s">
        <v>129</v>
      </c>
      <c r="AW343" s="13" t="s">
        <v>33</v>
      </c>
      <c r="AX343" s="13" t="s">
        <v>84</v>
      </c>
      <c r="AY343" s="257" t="s">
        <v>122</v>
      </c>
    </row>
    <row r="344" spans="2:65" s="1" customFormat="1" ht="16.5" customHeight="1">
      <c r="B344" s="36"/>
      <c r="C344" s="260" t="s">
        <v>497</v>
      </c>
      <c r="D344" s="260" t="s">
        <v>227</v>
      </c>
      <c r="E344" s="261" t="s">
        <v>498</v>
      </c>
      <c r="F344" s="262" t="s">
        <v>499</v>
      </c>
      <c r="G344" s="263" t="s">
        <v>160</v>
      </c>
      <c r="H344" s="264">
        <v>313</v>
      </c>
      <c r="I344" s="265"/>
      <c r="J344" s="266">
        <f>ROUND(I344*H344,2)</f>
        <v>0</v>
      </c>
      <c r="K344" s="262" t="s">
        <v>147</v>
      </c>
      <c r="L344" s="267"/>
      <c r="M344" s="268" t="s">
        <v>1</v>
      </c>
      <c r="N344" s="269" t="s">
        <v>41</v>
      </c>
      <c r="O344" s="84"/>
      <c r="P344" s="231">
        <f>O344*H344</f>
        <v>0</v>
      </c>
      <c r="Q344" s="231">
        <v>0.081</v>
      </c>
      <c r="R344" s="231">
        <f>Q344*H344</f>
        <v>25.353</v>
      </c>
      <c r="S344" s="231">
        <v>0</v>
      </c>
      <c r="T344" s="232">
        <f>S344*H344</f>
        <v>0</v>
      </c>
      <c r="AR344" s="233" t="s">
        <v>230</v>
      </c>
      <c r="AT344" s="233" t="s">
        <v>227</v>
      </c>
      <c r="AU344" s="233" t="s">
        <v>86</v>
      </c>
      <c r="AY344" s="15" t="s">
        <v>122</v>
      </c>
      <c r="BE344" s="234">
        <f>IF(N344="základní",J344,0)</f>
        <v>0</v>
      </c>
      <c r="BF344" s="234">
        <f>IF(N344="snížená",J344,0)</f>
        <v>0</v>
      </c>
      <c r="BG344" s="234">
        <f>IF(N344="zákl. přenesená",J344,0)</f>
        <v>0</v>
      </c>
      <c r="BH344" s="234">
        <f>IF(N344="sníž. přenesená",J344,0)</f>
        <v>0</v>
      </c>
      <c r="BI344" s="234">
        <f>IF(N344="nulová",J344,0)</f>
        <v>0</v>
      </c>
      <c r="BJ344" s="15" t="s">
        <v>84</v>
      </c>
      <c r="BK344" s="234">
        <f>ROUND(I344*H344,2)</f>
        <v>0</v>
      </c>
      <c r="BL344" s="15" t="s">
        <v>129</v>
      </c>
      <c r="BM344" s="233" t="s">
        <v>500</v>
      </c>
    </row>
    <row r="345" spans="2:47" s="1" customFormat="1" ht="12">
      <c r="B345" s="36"/>
      <c r="C345" s="37"/>
      <c r="D345" s="237" t="s">
        <v>149</v>
      </c>
      <c r="E345" s="37"/>
      <c r="F345" s="258" t="s">
        <v>499</v>
      </c>
      <c r="G345" s="37"/>
      <c r="H345" s="37"/>
      <c r="I345" s="137"/>
      <c r="J345" s="37"/>
      <c r="K345" s="37"/>
      <c r="L345" s="41"/>
      <c r="M345" s="259"/>
      <c r="N345" s="84"/>
      <c r="O345" s="84"/>
      <c r="P345" s="84"/>
      <c r="Q345" s="84"/>
      <c r="R345" s="84"/>
      <c r="S345" s="84"/>
      <c r="T345" s="85"/>
      <c r="AT345" s="15" t="s">
        <v>149</v>
      </c>
      <c r="AU345" s="15" t="s">
        <v>86</v>
      </c>
    </row>
    <row r="346" spans="2:51" s="12" customFormat="1" ht="12">
      <c r="B346" s="235"/>
      <c r="C346" s="236"/>
      <c r="D346" s="237" t="s">
        <v>131</v>
      </c>
      <c r="E346" s="238" t="s">
        <v>1</v>
      </c>
      <c r="F346" s="239" t="s">
        <v>501</v>
      </c>
      <c r="G346" s="236"/>
      <c r="H346" s="240">
        <v>313</v>
      </c>
      <c r="I346" s="241"/>
      <c r="J346" s="236"/>
      <c r="K346" s="236"/>
      <c r="L346" s="242"/>
      <c r="M346" s="243"/>
      <c r="N346" s="244"/>
      <c r="O346" s="244"/>
      <c r="P346" s="244"/>
      <c r="Q346" s="244"/>
      <c r="R346" s="244"/>
      <c r="S346" s="244"/>
      <c r="T346" s="245"/>
      <c r="AT346" s="246" t="s">
        <v>131</v>
      </c>
      <c r="AU346" s="246" t="s">
        <v>86</v>
      </c>
      <c r="AV346" s="12" t="s">
        <v>86</v>
      </c>
      <c r="AW346" s="12" t="s">
        <v>33</v>
      </c>
      <c r="AX346" s="12" t="s">
        <v>76</v>
      </c>
      <c r="AY346" s="246" t="s">
        <v>122</v>
      </c>
    </row>
    <row r="347" spans="2:51" s="13" customFormat="1" ht="12">
      <c r="B347" s="247"/>
      <c r="C347" s="248"/>
      <c r="D347" s="237" t="s">
        <v>131</v>
      </c>
      <c r="E347" s="249" t="s">
        <v>1</v>
      </c>
      <c r="F347" s="250" t="s">
        <v>133</v>
      </c>
      <c r="G347" s="248"/>
      <c r="H347" s="251">
        <v>313</v>
      </c>
      <c r="I347" s="252"/>
      <c r="J347" s="248"/>
      <c r="K347" s="248"/>
      <c r="L347" s="253"/>
      <c r="M347" s="254"/>
      <c r="N347" s="255"/>
      <c r="O347" s="255"/>
      <c r="P347" s="255"/>
      <c r="Q347" s="255"/>
      <c r="R347" s="255"/>
      <c r="S347" s="255"/>
      <c r="T347" s="256"/>
      <c r="AT347" s="257" t="s">
        <v>131</v>
      </c>
      <c r="AU347" s="257" t="s">
        <v>86</v>
      </c>
      <c r="AV347" s="13" t="s">
        <v>129</v>
      </c>
      <c r="AW347" s="13" t="s">
        <v>33</v>
      </c>
      <c r="AX347" s="13" t="s">
        <v>84</v>
      </c>
      <c r="AY347" s="257" t="s">
        <v>122</v>
      </c>
    </row>
    <row r="348" spans="2:65" s="1" customFormat="1" ht="24" customHeight="1">
      <c r="B348" s="36"/>
      <c r="C348" s="260" t="s">
        <v>502</v>
      </c>
      <c r="D348" s="260" t="s">
        <v>227</v>
      </c>
      <c r="E348" s="261" t="s">
        <v>503</v>
      </c>
      <c r="F348" s="262" t="s">
        <v>504</v>
      </c>
      <c r="G348" s="263" t="s">
        <v>160</v>
      </c>
      <c r="H348" s="264">
        <v>8</v>
      </c>
      <c r="I348" s="265"/>
      <c r="J348" s="266">
        <f>ROUND(I348*H348,2)</f>
        <v>0</v>
      </c>
      <c r="K348" s="262" t="s">
        <v>1</v>
      </c>
      <c r="L348" s="267"/>
      <c r="M348" s="268" t="s">
        <v>1</v>
      </c>
      <c r="N348" s="269" t="s">
        <v>41</v>
      </c>
      <c r="O348" s="84"/>
      <c r="P348" s="231">
        <f>O348*H348</f>
        <v>0</v>
      </c>
      <c r="Q348" s="231">
        <v>0.064</v>
      </c>
      <c r="R348" s="231">
        <f>Q348*H348</f>
        <v>0.512</v>
      </c>
      <c r="S348" s="231">
        <v>0</v>
      </c>
      <c r="T348" s="232">
        <f>S348*H348</f>
        <v>0</v>
      </c>
      <c r="AR348" s="233" t="s">
        <v>230</v>
      </c>
      <c r="AT348" s="233" t="s">
        <v>227</v>
      </c>
      <c r="AU348" s="233" t="s">
        <v>86</v>
      </c>
      <c r="AY348" s="15" t="s">
        <v>122</v>
      </c>
      <c r="BE348" s="234">
        <f>IF(N348="základní",J348,0)</f>
        <v>0</v>
      </c>
      <c r="BF348" s="234">
        <f>IF(N348="snížená",J348,0)</f>
        <v>0</v>
      </c>
      <c r="BG348" s="234">
        <f>IF(N348="zákl. přenesená",J348,0)</f>
        <v>0</v>
      </c>
      <c r="BH348" s="234">
        <f>IF(N348="sníž. přenesená",J348,0)</f>
        <v>0</v>
      </c>
      <c r="BI348" s="234">
        <f>IF(N348="nulová",J348,0)</f>
        <v>0</v>
      </c>
      <c r="BJ348" s="15" t="s">
        <v>84</v>
      </c>
      <c r="BK348" s="234">
        <f>ROUND(I348*H348,2)</f>
        <v>0</v>
      </c>
      <c r="BL348" s="15" t="s">
        <v>129</v>
      </c>
      <c r="BM348" s="233" t="s">
        <v>505</v>
      </c>
    </row>
    <row r="349" spans="2:51" s="12" customFormat="1" ht="12">
      <c r="B349" s="235"/>
      <c r="C349" s="236"/>
      <c r="D349" s="237" t="s">
        <v>131</v>
      </c>
      <c r="E349" s="238" t="s">
        <v>1</v>
      </c>
      <c r="F349" s="239" t="s">
        <v>506</v>
      </c>
      <c r="G349" s="236"/>
      <c r="H349" s="240">
        <v>8</v>
      </c>
      <c r="I349" s="241"/>
      <c r="J349" s="236"/>
      <c r="K349" s="236"/>
      <c r="L349" s="242"/>
      <c r="M349" s="243"/>
      <c r="N349" s="244"/>
      <c r="O349" s="244"/>
      <c r="P349" s="244"/>
      <c r="Q349" s="244"/>
      <c r="R349" s="244"/>
      <c r="S349" s="244"/>
      <c r="T349" s="245"/>
      <c r="AT349" s="246" t="s">
        <v>131</v>
      </c>
      <c r="AU349" s="246" t="s">
        <v>86</v>
      </c>
      <c r="AV349" s="12" t="s">
        <v>86</v>
      </c>
      <c r="AW349" s="12" t="s">
        <v>33</v>
      </c>
      <c r="AX349" s="12" t="s">
        <v>76</v>
      </c>
      <c r="AY349" s="246" t="s">
        <v>122</v>
      </c>
    </row>
    <row r="350" spans="2:51" s="13" customFormat="1" ht="12">
      <c r="B350" s="247"/>
      <c r="C350" s="248"/>
      <c r="D350" s="237" t="s">
        <v>131</v>
      </c>
      <c r="E350" s="249" t="s">
        <v>1</v>
      </c>
      <c r="F350" s="250" t="s">
        <v>133</v>
      </c>
      <c r="G350" s="248"/>
      <c r="H350" s="251">
        <v>8</v>
      </c>
      <c r="I350" s="252"/>
      <c r="J350" s="248"/>
      <c r="K350" s="248"/>
      <c r="L350" s="253"/>
      <c r="M350" s="254"/>
      <c r="N350" s="255"/>
      <c r="O350" s="255"/>
      <c r="P350" s="255"/>
      <c r="Q350" s="255"/>
      <c r="R350" s="255"/>
      <c r="S350" s="255"/>
      <c r="T350" s="256"/>
      <c r="AT350" s="257" t="s">
        <v>131</v>
      </c>
      <c r="AU350" s="257" t="s">
        <v>86</v>
      </c>
      <c r="AV350" s="13" t="s">
        <v>129</v>
      </c>
      <c r="AW350" s="13" t="s">
        <v>33</v>
      </c>
      <c r="AX350" s="13" t="s">
        <v>84</v>
      </c>
      <c r="AY350" s="257" t="s">
        <v>122</v>
      </c>
    </row>
    <row r="351" spans="2:65" s="1" customFormat="1" ht="24" customHeight="1">
      <c r="B351" s="36"/>
      <c r="C351" s="260" t="s">
        <v>507</v>
      </c>
      <c r="D351" s="260" t="s">
        <v>227</v>
      </c>
      <c r="E351" s="261" t="s">
        <v>508</v>
      </c>
      <c r="F351" s="262" t="s">
        <v>509</v>
      </c>
      <c r="G351" s="263" t="s">
        <v>160</v>
      </c>
      <c r="H351" s="264">
        <v>145</v>
      </c>
      <c r="I351" s="265"/>
      <c r="J351" s="266">
        <f>ROUND(I351*H351,2)</f>
        <v>0</v>
      </c>
      <c r="K351" s="262" t="s">
        <v>147</v>
      </c>
      <c r="L351" s="267"/>
      <c r="M351" s="268" t="s">
        <v>1</v>
      </c>
      <c r="N351" s="269" t="s">
        <v>41</v>
      </c>
      <c r="O351" s="84"/>
      <c r="P351" s="231">
        <f>O351*H351</f>
        <v>0</v>
      </c>
      <c r="Q351" s="231">
        <v>0.0483</v>
      </c>
      <c r="R351" s="231">
        <f>Q351*H351</f>
        <v>7.003500000000001</v>
      </c>
      <c r="S351" s="231">
        <v>0</v>
      </c>
      <c r="T351" s="232">
        <f>S351*H351</f>
        <v>0</v>
      </c>
      <c r="AR351" s="233" t="s">
        <v>230</v>
      </c>
      <c r="AT351" s="233" t="s">
        <v>227</v>
      </c>
      <c r="AU351" s="233" t="s">
        <v>86</v>
      </c>
      <c r="AY351" s="15" t="s">
        <v>122</v>
      </c>
      <c r="BE351" s="234">
        <f>IF(N351="základní",J351,0)</f>
        <v>0</v>
      </c>
      <c r="BF351" s="234">
        <f>IF(N351="snížená",J351,0)</f>
        <v>0</v>
      </c>
      <c r="BG351" s="234">
        <f>IF(N351="zákl. přenesená",J351,0)</f>
        <v>0</v>
      </c>
      <c r="BH351" s="234">
        <f>IF(N351="sníž. přenesená",J351,0)</f>
        <v>0</v>
      </c>
      <c r="BI351" s="234">
        <f>IF(N351="nulová",J351,0)</f>
        <v>0</v>
      </c>
      <c r="BJ351" s="15" t="s">
        <v>84</v>
      </c>
      <c r="BK351" s="234">
        <f>ROUND(I351*H351,2)</f>
        <v>0</v>
      </c>
      <c r="BL351" s="15" t="s">
        <v>129</v>
      </c>
      <c r="BM351" s="233" t="s">
        <v>510</v>
      </c>
    </row>
    <row r="352" spans="2:47" s="1" customFormat="1" ht="12">
      <c r="B352" s="36"/>
      <c r="C352" s="37"/>
      <c r="D352" s="237" t="s">
        <v>149</v>
      </c>
      <c r="E352" s="37"/>
      <c r="F352" s="258" t="s">
        <v>509</v>
      </c>
      <c r="G352" s="37"/>
      <c r="H352" s="37"/>
      <c r="I352" s="137"/>
      <c r="J352" s="37"/>
      <c r="K352" s="37"/>
      <c r="L352" s="41"/>
      <c r="M352" s="259"/>
      <c r="N352" s="84"/>
      <c r="O352" s="84"/>
      <c r="P352" s="84"/>
      <c r="Q352" s="84"/>
      <c r="R352" s="84"/>
      <c r="S352" s="84"/>
      <c r="T352" s="85"/>
      <c r="AT352" s="15" t="s">
        <v>149</v>
      </c>
      <c r="AU352" s="15" t="s">
        <v>86</v>
      </c>
    </row>
    <row r="353" spans="2:51" s="12" customFormat="1" ht="12">
      <c r="B353" s="235"/>
      <c r="C353" s="236"/>
      <c r="D353" s="237" t="s">
        <v>131</v>
      </c>
      <c r="E353" s="238" t="s">
        <v>1</v>
      </c>
      <c r="F353" s="239" t="s">
        <v>511</v>
      </c>
      <c r="G353" s="236"/>
      <c r="H353" s="240">
        <v>145</v>
      </c>
      <c r="I353" s="241"/>
      <c r="J353" s="236"/>
      <c r="K353" s="236"/>
      <c r="L353" s="242"/>
      <c r="M353" s="243"/>
      <c r="N353" s="244"/>
      <c r="O353" s="244"/>
      <c r="P353" s="244"/>
      <c r="Q353" s="244"/>
      <c r="R353" s="244"/>
      <c r="S353" s="244"/>
      <c r="T353" s="245"/>
      <c r="AT353" s="246" t="s">
        <v>131</v>
      </c>
      <c r="AU353" s="246" t="s">
        <v>86</v>
      </c>
      <c r="AV353" s="12" t="s">
        <v>86</v>
      </c>
      <c r="AW353" s="12" t="s">
        <v>33</v>
      </c>
      <c r="AX353" s="12" t="s">
        <v>76</v>
      </c>
      <c r="AY353" s="246" t="s">
        <v>122</v>
      </c>
    </row>
    <row r="354" spans="2:51" s="13" customFormat="1" ht="12">
      <c r="B354" s="247"/>
      <c r="C354" s="248"/>
      <c r="D354" s="237" t="s">
        <v>131</v>
      </c>
      <c r="E354" s="249" t="s">
        <v>1</v>
      </c>
      <c r="F354" s="250" t="s">
        <v>133</v>
      </c>
      <c r="G354" s="248"/>
      <c r="H354" s="251">
        <v>145</v>
      </c>
      <c r="I354" s="252"/>
      <c r="J354" s="248"/>
      <c r="K354" s="248"/>
      <c r="L354" s="253"/>
      <c r="M354" s="254"/>
      <c r="N354" s="255"/>
      <c r="O354" s="255"/>
      <c r="P354" s="255"/>
      <c r="Q354" s="255"/>
      <c r="R354" s="255"/>
      <c r="S354" s="255"/>
      <c r="T354" s="256"/>
      <c r="AT354" s="257" t="s">
        <v>131</v>
      </c>
      <c r="AU354" s="257" t="s">
        <v>86</v>
      </c>
      <c r="AV354" s="13" t="s">
        <v>129</v>
      </c>
      <c r="AW354" s="13" t="s">
        <v>33</v>
      </c>
      <c r="AX354" s="13" t="s">
        <v>84</v>
      </c>
      <c r="AY354" s="257" t="s">
        <v>122</v>
      </c>
    </row>
    <row r="355" spans="2:65" s="1" customFormat="1" ht="24" customHeight="1">
      <c r="B355" s="36"/>
      <c r="C355" s="222" t="s">
        <v>512</v>
      </c>
      <c r="D355" s="222" t="s">
        <v>125</v>
      </c>
      <c r="E355" s="223" t="s">
        <v>513</v>
      </c>
      <c r="F355" s="224" t="s">
        <v>514</v>
      </c>
      <c r="G355" s="225" t="s">
        <v>160</v>
      </c>
      <c r="H355" s="226">
        <v>360</v>
      </c>
      <c r="I355" s="227"/>
      <c r="J355" s="228">
        <f>ROUND(I355*H355,2)</f>
        <v>0</v>
      </c>
      <c r="K355" s="224" t="s">
        <v>1</v>
      </c>
      <c r="L355" s="41"/>
      <c r="M355" s="229" t="s">
        <v>1</v>
      </c>
      <c r="N355" s="230" t="s">
        <v>41</v>
      </c>
      <c r="O355" s="84"/>
      <c r="P355" s="231">
        <f>O355*H355</f>
        <v>0</v>
      </c>
      <c r="Q355" s="231">
        <v>0.16849</v>
      </c>
      <c r="R355" s="231">
        <f>Q355*H355</f>
        <v>60.6564</v>
      </c>
      <c r="S355" s="231">
        <v>0</v>
      </c>
      <c r="T355" s="232">
        <f>S355*H355</f>
        <v>0</v>
      </c>
      <c r="AR355" s="233" t="s">
        <v>129</v>
      </c>
      <c r="AT355" s="233" t="s">
        <v>125</v>
      </c>
      <c r="AU355" s="233" t="s">
        <v>86</v>
      </c>
      <c r="AY355" s="15" t="s">
        <v>122</v>
      </c>
      <c r="BE355" s="234">
        <f>IF(N355="základní",J355,0)</f>
        <v>0</v>
      </c>
      <c r="BF355" s="234">
        <f>IF(N355="snížená",J355,0)</f>
        <v>0</v>
      </c>
      <c r="BG355" s="234">
        <f>IF(N355="zákl. přenesená",J355,0)</f>
        <v>0</v>
      </c>
      <c r="BH355" s="234">
        <f>IF(N355="sníž. přenesená",J355,0)</f>
        <v>0</v>
      </c>
      <c r="BI355" s="234">
        <f>IF(N355="nulová",J355,0)</f>
        <v>0</v>
      </c>
      <c r="BJ355" s="15" t="s">
        <v>84</v>
      </c>
      <c r="BK355" s="234">
        <f>ROUND(I355*H355,2)</f>
        <v>0</v>
      </c>
      <c r="BL355" s="15" t="s">
        <v>129</v>
      </c>
      <c r="BM355" s="233" t="s">
        <v>515</v>
      </c>
    </row>
    <row r="356" spans="2:51" s="12" customFormat="1" ht="12">
      <c r="B356" s="235"/>
      <c r="C356" s="236"/>
      <c r="D356" s="237" t="s">
        <v>131</v>
      </c>
      <c r="E356" s="238" t="s">
        <v>1</v>
      </c>
      <c r="F356" s="239" t="s">
        <v>516</v>
      </c>
      <c r="G356" s="236"/>
      <c r="H356" s="240">
        <v>360</v>
      </c>
      <c r="I356" s="241"/>
      <c r="J356" s="236"/>
      <c r="K356" s="236"/>
      <c r="L356" s="242"/>
      <c r="M356" s="243"/>
      <c r="N356" s="244"/>
      <c r="O356" s="244"/>
      <c r="P356" s="244"/>
      <c r="Q356" s="244"/>
      <c r="R356" s="244"/>
      <c r="S356" s="244"/>
      <c r="T356" s="245"/>
      <c r="AT356" s="246" t="s">
        <v>131</v>
      </c>
      <c r="AU356" s="246" t="s">
        <v>86</v>
      </c>
      <c r="AV356" s="12" t="s">
        <v>86</v>
      </c>
      <c r="AW356" s="12" t="s">
        <v>33</v>
      </c>
      <c r="AX356" s="12" t="s">
        <v>76</v>
      </c>
      <c r="AY356" s="246" t="s">
        <v>122</v>
      </c>
    </row>
    <row r="357" spans="2:51" s="13" customFormat="1" ht="12">
      <c r="B357" s="247"/>
      <c r="C357" s="248"/>
      <c r="D357" s="237" t="s">
        <v>131</v>
      </c>
      <c r="E357" s="249" t="s">
        <v>1</v>
      </c>
      <c r="F357" s="250" t="s">
        <v>133</v>
      </c>
      <c r="G357" s="248"/>
      <c r="H357" s="251">
        <v>360</v>
      </c>
      <c r="I357" s="252"/>
      <c r="J357" s="248"/>
      <c r="K357" s="248"/>
      <c r="L357" s="253"/>
      <c r="M357" s="254"/>
      <c r="N357" s="255"/>
      <c r="O357" s="255"/>
      <c r="P357" s="255"/>
      <c r="Q357" s="255"/>
      <c r="R357" s="255"/>
      <c r="S357" s="255"/>
      <c r="T357" s="256"/>
      <c r="AT357" s="257" t="s">
        <v>131</v>
      </c>
      <c r="AU357" s="257" t="s">
        <v>86</v>
      </c>
      <c r="AV357" s="13" t="s">
        <v>129</v>
      </c>
      <c r="AW357" s="13" t="s">
        <v>33</v>
      </c>
      <c r="AX357" s="13" t="s">
        <v>84</v>
      </c>
      <c r="AY357" s="257" t="s">
        <v>122</v>
      </c>
    </row>
    <row r="358" spans="2:65" s="1" customFormat="1" ht="16.5" customHeight="1">
      <c r="B358" s="36"/>
      <c r="C358" s="260" t="s">
        <v>517</v>
      </c>
      <c r="D358" s="260" t="s">
        <v>227</v>
      </c>
      <c r="E358" s="261" t="s">
        <v>518</v>
      </c>
      <c r="F358" s="262" t="s">
        <v>519</v>
      </c>
      <c r="G358" s="263" t="s">
        <v>160</v>
      </c>
      <c r="H358" s="264">
        <v>360</v>
      </c>
      <c r="I358" s="265"/>
      <c r="J358" s="266">
        <f>ROUND(I358*H358,2)</f>
        <v>0</v>
      </c>
      <c r="K358" s="262" t="s">
        <v>1</v>
      </c>
      <c r="L358" s="267"/>
      <c r="M358" s="268" t="s">
        <v>1</v>
      </c>
      <c r="N358" s="269" t="s">
        <v>41</v>
      </c>
      <c r="O358" s="84"/>
      <c r="P358" s="231">
        <f>O358*H358</f>
        <v>0</v>
      </c>
      <c r="Q358" s="231">
        <v>0.048</v>
      </c>
      <c r="R358" s="231">
        <f>Q358*H358</f>
        <v>17.28</v>
      </c>
      <c r="S358" s="231">
        <v>0</v>
      </c>
      <c r="T358" s="232">
        <f>S358*H358</f>
        <v>0</v>
      </c>
      <c r="AR358" s="233" t="s">
        <v>230</v>
      </c>
      <c r="AT358" s="233" t="s">
        <v>227</v>
      </c>
      <c r="AU358" s="233" t="s">
        <v>86</v>
      </c>
      <c r="AY358" s="15" t="s">
        <v>122</v>
      </c>
      <c r="BE358" s="234">
        <f>IF(N358="základní",J358,0)</f>
        <v>0</v>
      </c>
      <c r="BF358" s="234">
        <f>IF(N358="snížená",J358,0)</f>
        <v>0</v>
      </c>
      <c r="BG358" s="234">
        <f>IF(N358="zákl. přenesená",J358,0)</f>
        <v>0</v>
      </c>
      <c r="BH358" s="234">
        <f>IF(N358="sníž. přenesená",J358,0)</f>
        <v>0</v>
      </c>
      <c r="BI358" s="234">
        <f>IF(N358="nulová",J358,0)</f>
        <v>0</v>
      </c>
      <c r="BJ358" s="15" t="s">
        <v>84</v>
      </c>
      <c r="BK358" s="234">
        <f>ROUND(I358*H358,2)</f>
        <v>0</v>
      </c>
      <c r="BL358" s="15" t="s">
        <v>129</v>
      </c>
      <c r="BM358" s="233" t="s">
        <v>520</v>
      </c>
    </row>
    <row r="359" spans="2:51" s="12" customFormat="1" ht="12">
      <c r="B359" s="235"/>
      <c r="C359" s="236"/>
      <c r="D359" s="237" t="s">
        <v>131</v>
      </c>
      <c r="E359" s="238" t="s">
        <v>1</v>
      </c>
      <c r="F359" s="239" t="s">
        <v>521</v>
      </c>
      <c r="G359" s="236"/>
      <c r="H359" s="240">
        <v>360</v>
      </c>
      <c r="I359" s="241"/>
      <c r="J359" s="236"/>
      <c r="K359" s="236"/>
      <c r="L359" s="242"/>
      <c r="M359" s="243"/>
      <c r="N359" s="244"/>
      <c r="O359" s="244"/>
      <c r="P359" s="244"/>
      <c r="Q359" s="244"/>
      <c r="R359" s="244"/>
      <c r="S359" s="244"/>
      <c r="T359" s="245"/>
      <c r="AT359" s="246" t="s">
        <v>131</v>
      </c>
      <c r="AU359" s="246" t="s">
        <v>86</v>
      </c>
      <c r="AV359" s="12" t="s">
        <v>86</v>
      </c>
      <c r="AW359" s="12" t="s">
        <v>33</v>
      </c>
      <c r="AX359" s="12" t="s">
        <v>76</v>
      </c>
      <c r="AY359" s="246" t="s">
        <v>122</v>
      </c>
    </row>
    <row r="360" spans="2:51" s="13" customFormat="1" ht="12">
      <c r="B360" s="247"/>
      <c r="C360" s="248"/>
      <c r="D360" s="237" t="s">
        <v>131</v>
      </c>
      <c r="E360" s="249" t="s">
        <v>1</v>
      </c>
      <c r="F360" s="250" t="s">
        <v>133</v>
      </c>
      <c r="G360" s="248"/>
      <c r="H360" s="251">
        <v>360</v>
      </c>
      <c r="I360" s="252"/>
      <c r="J360" s="248"/>
      <c r="K360" s="248"/>
      <c r="L360" s="253"/>
      <c r="M360" s="254"/>
      <c r="N360" s="255"/>
      <c r="O360" s="255"/>
      <c r="P360" s="255"/>
      <c r="Q360" s="255"/>
      <c r="R360" s="255"/>
      <c r="S360" s="255"/>
      <c r="T360" s="256"/>
      <c r="AT360" s="257" t="s">
        <v>131</v>
      </c>
      <c r="AU360" s="257" t="s">
        <v>86</v>
      </c>
      <c r="AV360" s="13" t="s">
        <v>129</v>
      </c>
      <c r="AW360" s="13" t="s">
        <v>33</v>
      </c>
      <c r="AX360" s="13" t="s">
        <v>84</v>
      </c>
      <c r="AY360" s="257" t="s">
        <v>122</v>
      </c>
    </row>
    <row r="361" spans="2:65" s="1" customFormat="1" ht="24" customHeight="1">
      <c r="B361" s="36"/>
      <c r="C361" s="222" t="s">
        <v>522</v>
      </c>
      <c r="D361" s="222" t="s">
        <v>125</v>
      </c>
      <c r="E361" s="223" t="s">
        <v>523</v>
      </c>
      <c r="F361" s="224" t="s">
        <v>524</v>
      </c>
      <c r="G361" s="225" t="s">
        <v>160</v>
      </c>
      <c r="H361" s="226">
        <v>22</v>
      </c>
      <c r="I361" s="227"/>
      <c r="J361" s="228">
        <f>ROUND(I361*H361,2)</f>
        <v>0</v>
      </c>
      <c r="K361" s="224" t="s">
        <v>1</v>
      </c>
      <c r="L361" s="41"/>
      <c r="M361" s="229" t="s">
        <v>1</v>
      </c>
      <c r="N361" s="230" t="s">
        <v>41</v>
      </c>
      <c r="O361" s="84"/>
      <c r="P361" s="231">
        <f>O361*H361</f>
        <v>0</v>
      </c>
      <c r="Q361" s="231">
        <v>0.16849</v>
      </c>
      <c r="R361" s="231">
        <f>Q361*H361</f>
        <v>3.70678</v>
      </c>
      <c r="S361" s="231">
        <v>0</v>
      </c>
      <c r="T361" s="232">
        <f>S361*H361</f>
        <v>0</v>
      </c>
      <c r="AR361" s="233" t="s">
        <v>129</v>
      </c>
      <c r="AT361" s="233" t="s">
        <v>125</v>
      </c>
      <c r="AU361" s="233" t="s">
        <v>86</v>
      </c>
      <c r="AY361" s="15" t="s">
        <v>122</v>
      </c>
      <c r="BE361" s="234">
        <f>IF(N361="základní",J361,0)</f>
        <v>0</v>
      </c>
      <c r="BF361" s="234">
        <f>IF(N361="snížená",J361,0)</f>
        <v>0</v>
      </c>
      <c r="BG361" s="234">
        <f>IF(N361="zákl. přenesená",J361,0)</f>
        <v>0</v>
      </c>
      <c r="BH361" s="234">
        <f>IF(N361="sníž. přenesená",J361,0)</f>
        <v>0</v>
      </c>
      <c r="BI361" s="234">
        <f>IF(N361="nulová",J361,0)</f>
        <v>0</v>
      </c>
      <c r="BJ361" s="15" t="s">
        <v>84</v>
      </c>
      <c r="BK361" s="234">
        <f>ROUND(I361*H361,2)</f>
        <v>0</v>
      </c>
      <c r="BL361" s="15" t="s">
        <v>129</v>
      </c>
      <c r="BM361" s="233" t="s">
        <v>525</v>
      </c>
    </row>
    <row r="362" spans="2:51" s="12" customFormat="1" ht="12">
      <c r="B362" s="235"/>
      <c r="C362" s="236"/>
      <c r="D362" s="237" t="s">
        <v>131</v>
      </c>
      <c r="E362" s="238" t="s">
        <v>1</v>
      </c>
      <c r="F362" s="239" t="s">
        <v>526</v>
      </c>
      <c r="G362" s="236"/>
      <c r="H362" s="240">
        <v>22</v>
      </c>
      <c r="I362" s="241"/>
      <c r="J362" s="236"/>
      <c r="K362" s="236"/>
      <c r="L362" s="242"/>
      <c r="M362" s="243"/>
      <c r="N362" s="244"/>
      <c r="O362" s="244"/>
      <c r="P362" s="244"/>
      <c r="Q362" s="244"/>
      <c r="R362" s="244"/>
      <c r="S362" s="244"/>
      <c r="T362" s="245"/>
      <c r="AT362" s="246" t="s">
        <v>131</v>
      </c>
      <c r="AU362" s="246" t="s">
        <v>86</v>
      </c>
      <c r="AV362" s="12" t="s">
        <v>86</v>
      </c>
      <c r="AW362" s="12" t="s">
        <v>33</v>
      </c>
      <c r="AX362" s="12" t="s">
        <v>76</v>
      </c>
      <c r="AY362" s="246" t="s">
        <v>122</v>
      </c>
    </row>
    <row r="363" spans="2:51" s="13" customFormat="1" ht="12">
      <c r="B363" s="247"/>
      <c r="C363" s="248"/>
      <c r="D363" s="237" t="s">
        <v>131</v>
      </c>
      <c r="E363" s="249" t="s">
        <v>1</v>
      </c>
      <c r="F363" s="250" t="s">
        <v>133</v>
      </c>
      <c r="G363" s="248"/>
      <c r="H363" s="251">
        <v>22</v>
      </c>
      <c r="I363" s="252"/>
      <c r="J363" s="248"/>
      <c r="K363" s="248"/>
      <c r="L363" s="253"/>
      <c r="M363" s="254"/>
      <c r="N363" s="255"/>
      <c r="O363" s="255"/>
      <c r="P363" s="255"/>
      <c r="Q363" s="255"/>
      <c r="R363" s="255"/>
      <c r="S363" s="255"/>
      <c r="T363" s="256"/>
      <c r="AT363" s="257" t="s">
        <v>131</v>
      </c>
      <c r="AU363" s="257" t="s">
        <v>86</v>
      </c>
      <c r="AV363" s="13" t="s">
        <v>129</v>
      </c>
      <c r="AW363" s="13" t="s">
        <v>33</v>
      </c>
      <c r="AX363" s="13" t="s">
        <v>84</v>
      </c>
      <c r="AY363" s="257" t="s">
        <v>122</v>
      </c>
    </row>
    <row r="364" spans="2:65" s="1" customFormat="1" ht="16.5" customHeight="1">
      <c r="B364" s="36"/>
      <c r="C364" s="260" t="s">
        <v>527</v>
      </c>
      <c r="D364" s="260" t="s">
        <v>227</v>
      </c>
      <c r="E364" s="261" t="s">
        <v>528</v>
      </c>
      <c r="F364" s="262" t="s">
        <v>529</v>
      </c>
      <c r="G364" s="263" t="s">
        <v>160</v>
      </c>
      <c r="H364" s="264">
        <v>22</v>
      </c>
      <c r="I364" s="265"/>
      <c r="J364" s="266">
        <f>ROUND(I364*H364,2)</f>
        <v>0</v>
      </c>
      <c r="K364" s="262" t="s">
        <v>1</v>
      </c>
      <c r="L364" s="267"/>
      <c r="M364" s="268" t="s">
        <v>1</v>
      </c>
      <c r="N364" s="269" t="s">
        <v>41</v>
      </c>
      <c r="O364" s="84"/>
      <c r="P364" s="231">
        <f>O364*H364</f>
        <v>0</v>
      </c>
      <c r="Q364" s="231">
        <v>0.104</v>
      </c>
      <c r="R364" s="231">
        <f>Q364*H364</f>
        <v>2.288</v>
      </c>
      <c r="S364" s="231">
        <v>0</v>
      </c>
      <c r="T364" s="232">
        <f>S364*H364</f>
        <v>0</v>
      </c>
      <c r="AR364" s="233" t="s">
        <v>230</v>
      </c>
      <c r="AT364" s="233" t="s">
        <v>227</v>
      </c>
      <c r="AU364" s="233" t="s">
        <v>86</v>
      </c>
      <c r="AY364" s="15" t="s">
        <v>122</v>
      </c>
      <c r="BE364" s="234">
        <f>IF(N364="základní",J364,0)</f>
        <v>0</v>
      </c>
      <c r="BF364" s="234">
        <f>IF(N364="snížená",J364,0)</f>
        <v>0</v>
      </c>
      <c r="BG364" s="234">
        <f>IF(N364="zákl. přenesená",J364,0)</f>
        <v>0</v>
      </c>
      <c r="BH364" s="234">
        <f>IF(N364="sníž. přenesená",J364,0)</f>
        <v>0</v>
      </c>
      <c r="BI364" s="234">
        <f>IF(N364="nulová",J364,0)</f>
        <v>0</v>
      </c>
      <c r="BJ364" s="15" t="s">
        <v>84</v>
      </c>
      <c r="BK364" s="234">
        <f>ROUND(I364*H364,2)</f>
        <v>0</v>
      </c>
      <c r="BL364" s="15" t="s">
        <v>129</v>
      </c>
      <c r="BM364" s="233" t="s">
        <v>530</v>
      </c>
    </row>
    <row r="365" spans="2:51" s="12" customFormat="1" ht="12">
      <c r="B365" s="235"/>
      <c r="C365" s="236"/>
      <c r="D365" s="237" t="s">
        <v>131</v>
      </c>
      <c r="E365" s="238" t="s">
        <v>1</v>
      </c>
      <c r="F365" s="239" t="s">
        <v>526</v>
      </c>
      <c r="G365" s="236"/>
      <c r="H365" s="240">
        <v>22</v>
      </c>
      <c r="I365" s="241"/>
      <c r="J365" s="236"/>
      <c r="K365" s="236"/>
      <c r="L365" s="242"/>
      <c r="M365" s="243"/>
      <c r="N365" s="244"/>
      <c r="O365" s="244"/>
      <c r="P365" s="244"/>
      <c r="Q365" s="244"/>
      <c r="R365" s="244"/>
      <c r="S365" s="244"/>
      <c r="T365" s="245"/>
      <c r="AT365" s="246" t="s">
        <v>131</v>
      </c>
      <c r="AU365" s="246" t="s">
        <v>86</v>
      </c>
      <c r="AV365" s="12" t="s">
        <v>86</v>
      </c>
      <c r="AW365" s="12" t="s">
        <v>33</v>
      </c>
      <c r="AX365" s="12" t="s">
        <v>76</v>
      </c>
      <c r="AY365" s="246" t="s">
        <v>122</v>
      </c>
    </row>
    <row r="366" spans="2:51" s="13" customFormat="1" ht="12">
      <c r="B366" s="247"/>
      <c r="C366" s="248"/>
      <c r="D366" s="237" t="s">
        <v>131</v>
      </c>
      <c r="E366" s="249" t="s">
        <v>1</v>
      </c>
      <c r="F366" s="250" t="s">
        <v>133</v>
      </c>
      <c r="G366" s="248"/>
      <c r="H366" s="251">
        <v>22</v>
      </c>
      <c r="I366" s="252"/>
      <c r="J366" s="248"/>
      <c r="K366" s="248"/>
      <c r="L366" s="253"/>
      <c r="M366" s="254"/>
      <c r="N366" s="255"/>
      <c r="O366" s="255"/>
      <c r="P366" s="255"/>
      <c r="Q366" s="255"/>
      <c r="R366" s="255"/>
      <c r="S366" s="255"/>
      <c r="T366" s="256"/>
      <c r="AT366" s="257" t="s">
        <v>131</v>
      </c>
      <c r="AU366" s="257" t="s">
        <v>86</v>
      </c>
      <c r="AV366" s="13" t="s">
        <v>129</v>
      </c>
      <c r="AW366" s="13" t="s">
        <v>33</v>
      </c>
      <c r="AX366" s="13" t="s">
        <v>84</v>
      </c>
      <c r="AY366" s="257" t="s">
        <v>122</v>
      </c>
    </row>
    <row r="367" spans="2:65" s="1" customFormat="1" ht="24" customHeight="1">
      <c r="B367" s="36"/>
      <c r="C367" s="222" t="s">
        <v>531</v>
      </c>
      <c r="D367" s="222" t="s">
        <v>125</v>
      </c>
      <c r="E367" s="223" t="s">
        <v>532</v>
      </c>
      <c r="F367" s="224" t="s">
        <v>533</v>
      </c>
      <c r="G367" s="225" t="s">
        <v>160</v>
      </c>
      <c r="H367" s="226">
        <v>20</v>
      </c>
      <c r="I367" s="227"/>
      <c r="J367" s="228">
        <f>ROUND(I367*H367,2)</f>
        <v>0</v>
      </c>
      <c r="K367" s="224" t="s">
        <v>1</v>
      </c>
      <c r="L367" s="41"/>
      <c r="M367" s="229" t="s">
        <v>1</v>
      </c>
      <c r="N367" s="230" t="s">
        <v>41</v>
      </c>
      <c r="O367" s="84"/>
      <c r="P367" s="231">
        <f>O367*H367</f>
        <v>0</v>
      </c>
      <c r="Q367" s="231">
        <v>0.00034</v>
      </c>
      <c r="R367" s="231">
        <f>Q367*H367</f>
        <v>0.0068000000000000005</v>
      </c>
      <c r="S367" s="231">
        <v>0</v>
      </c>
      <c r="T367" s="232">
        <f>S367*H367</f>
        <v>0</v>
      </c>
      <c r="AR367" s="233" t="s">
        <v>129</v>
      </c>
      <c r="AT367" s="233" t="s">
        <v>125</v>
      </c>
      <c r="AU367" s="233" t="s">
        <v>86</v>
      </c>
      <c r="AY367" s="15" t="s">
        <v>122</v>
      </c>
      <c r="BE367" s="234">
        <f>IF(N367="základní",J367,0)</f>
        <v>0</v>
      </c>
      <c r="BF367" s="234">
        <f>IF(N367="snížená",J367,0)</f>
        <v>0</v>
      </c>
      <c r="BG367" s="234">
        <f>IF(N367="zákl. přenesená",J367,0)</f>
        <v>0</v>
      </c>
      <c r="BH367" s="234">
        <f>IF(N367="sníž. přenesená",J367,0)</f>
        <v>0</v>
      </c>
      <c r="BI367" s="234">
        <f>IF(N367="nulová",J367,0)</f>
        <v>0</v>
      </c>
      <c r="BJ367" s="15" t="s">
        <v>84</v>
      </c>
      <c r="BK367" s="234">
        <f>ROUND(I367*H367,2)</f>
        <v>0</v>
      </c>
      <c r="BL367" s="15" t="s">
        <v>129</v>
      </c>
      <c r="BM367" s="233" t="s">
        <v>534</v>
      </c>
    </row>
    <row r="368" spans="2:51" s="12" customFormat="1" ht="12">
      <c r="B368" s="235"/>
      <c r="C368" s="236"/>
      <c r="D368" s="237" t="s">
        <v>131</v>
      </c>
      <c r="E368" s="238" t="s">
        <v>1</v>
      </c>
      <c r="F368" s="239" t="s">
        <v>535</v>
      </c>
      <c r="G368" s="236"/>
      <c r="H368" s="240">
        <v>20</v>
      </c>
      <c r="I368" s="241"/>
      <c r="J368" s="236"/>
      <c r="K368" s="236"/>
      <c r="L368" s="242"/>
      <c r="M368" s="243"/>
      <c r="N368" s="244"/>
      <c r="O368" s="244"/>
      <c r="P368" s="244"/>
      <c r="Q368" s="244"/>
      <c r="R368" s="244"/>
      <c r="S368" s="244"/>
      <c r="T368" s="245"/>
      <c r="AT368" s="246" t="s">
        <v>131</v>
      </c>
      <c r="AU368" s="246" t="s">
        <v>86</v>
      </c>
      <c r="AV368" s="12" t="s">
        <v>86</v>
      </c>
      <c r="AW368" s="12" t="s">
        <v>33</v>
      </c>
      <c r="AX368" s="12" t="s">
        <v>76</v>
      </c>
      <c r="AY368" s="246" t="s">
        <v>122</v>
      </c>
    </row>
    <row r="369" spans="2:51" s="13" customFormat="1" ht="12">
      <c r="B369" s="247"/>
      <c r="C369" s="248"/>
      <c r="D369" s="237" t="s">
        <v>131</v>
      </c>
      <c r="E369" s="249" t="s">
        <v>1</v>
      </c>
      <c r="F369" s="250" t="s">
        <v>133</v>
      </c>
      <c r="G369" s="248"/>
      <c r="H369" s="251">
        <v>20</v>
      </c>
      <c r="I369" s="252"/>
      <c r="J369" s="248"/>
      <c r="K369" s="248"/>
      <c r="L369" s="253"/>
      <c r="M369" s="254"/>
      <c r="N369" s="255"/>
      <c r="O369" s="255"/>
      <c r="P369" s="255"/>
      <c r="Q369" s="255"/>
      <c r="R369" s="255"/>
      <c r="S369" s="255"/>
      <c r="T369" s="256"/>
      <c r="AT369" s="257" t="s">
        <v>131</v>
      </c>
      <c r="AU369" s="257" t="s">
        <v>86</v>
      </c>
      <c r="AV369" s="13" t="s">
        <v>129</v>
      </c>
      <c r="AW369" s="13" t="s">
        <v>33</v>
      </c>
      <c r="AX369" s="13" t="s">
        <v>84</v>
      </c>
      <c r="AY369" s="257" t="s">
        <v>122</v>
      </c>
    </row>
    <row r="370" spans="2:65" s="1" customFormat="1" ht="24" customHeight="1">
      <c r="B370" s="36"/>
      <c r="C370" s="222" t="s">
        <v>536</v>
      </c>
      <c r="D370" s="222" t="s">
        <v>125</v>
      </c>
      <c r="E370" s="223" t="s">
        <v>537</v>
      </c>
      <c r="F370" s="224" t="s">
        <v>538</v>
      </c>
      <c r="G370" s="225" t="s">
        <v>128</v>
      </c>
      <c r="H370" s="226">
        <v>651</v>
      </c>
      <c r="I370" s="227"/>
      <c r="J370" s="228">
        <f>ROUND(I370*H370,2)</f>
        <v>0</v>
      </c>
      <c r="K370" s="224" t="s">
        <v>1</v>
      </c>
      <c r="L370" s="41"/>
      <c r="M370" s="229" t="s">
        <v>1</v>
      </c>
      <c r="N370" s="230" t="s">
        <v>41</v>
      </c>
      <c r="O370" s="84"/>
      <c r="P370" s="231">
        <f>O370*H370</f>
        <v>0</v>
      </c>
      <c r="Q370" s="231">
        <v>0.00036</v>
      </c>
      <c r="R370" s="231">
        <f>Q370*H370</f>
        <v>0.23436</v>
      </c>
      <c r="S370" s="231">
        <v>0</v>
      </c>
      <c r="T370" s="232">
        <f>S370*H370</f>
        <v>0</v>
      </c>
      <c r="AR370" s="233" t="s">
        <v>129</v>
      </c>
      <c r="AT370" s="233" t="s">
        <v>125</v>
      </c>
      <c r="AU370" s="233" t="s">
        <v>86</v>
      </c>
      <c r="AY370" s="15" t="s">
        <v>122</v>
      </c>
      <c r="BE370" s="234">
        <f>IF(N370="základní",J370,0)</f>
        <v>0</v>
      </c>
      <c r="BF370" s="234">
        <f>IF(N370="snížená",J370,0)</f>
        <v>0</v>
      </c>
      <c r="BG370" s="234">
        <f>IF(N370="zákl. přenesená",J370,0)</f>
        <v>0</v>
      </c>
      <c r="BH370" s="234">
        <f>IF(N370="sníž. přenesená",J370,0)</f>
        <v>0</v>
      </c>
      <c r="BI370" s="234">
        <f>IF(N370="nulová",J370,0)</f>
        <v>0</v>
      </c>
      <c r="BJ370" s="15" t="s">
        <v>84</v>
      </c>
      <c r="BK370" s="234">
        <f>ROUND(I370*H370,2)</f>
        <v>0</v>
      </c>
      <c r="BL370" s="15" t="s">
        <v>129</v>
      </c>
      <c r="BM370" s="233" t="s">
        <v>539</v>
      </c>
    </row>
    <row r="371" spans="2:51" s="12" customFormat="1" ht="12">
      <c r="B371" s="235"/>
      <c r="C371" s="236"/>
      <c r="D371" s="237" t="s">
        <v>131</v>
      </c>
      <c r="E371" s="238" t="s">
        <v>1</v>
      </c>
      <c r="F371" s="239" t="s">
        <v>540</v>
      </c>
      <c r="G371" s="236"/>
      <c r="H371" s="240">
        <v>132</v>
      </c>
      <c r="I371" s="241"/>
      <c r="J371" s="236"/>
      <c r="K371" s="236"/>
      <c r="L371" s="242"/>
      <c r="M371" s="243"/>
      <c r="N371" s="244"/>
      <c r="O371" s="244"/>
      <c r="P371" s="244"/>
      <c r="Q371" s="244"/>
      <c r="R371" s="244"/>
      <c r="S371" s="244"/>
      <c r="T371" s="245"/>
      <c r="AT371" s="246" t="s">
        <v>131</v>
      </c>
      <c r="AU371" s="246" t="s">
        <v>86</v>
      </c>
      <c r="AV371" s="12" t="s">
        <v>86</v>
      </c>
      <c r="AW371" s="12" t="s">
        <v>33</v>
      </c>
      <c r="AX371" s="12" t="s">
        <v>76</v>
      </c>
      <c r="AY371" s="246" t="s">
        <v>122</v>
      </c>
    </row>
    <row r="372" spans="2:51" s="12" customFormat="1" ht="12">
      <c r="B372" s="235"/>
      <c r="C372" s="236"/>
      <c r="D372" s="237" t="s">
        <v>131</v>
      </c>
      <c r="E372" s="238" t="s">
        <v>1</v>
      </c>
      <c r="F372" s="239" t="s">
        <v>266</v>
      </c>
      <c r="G372" s="236"/>
      <c r="H372" s="240">
        <v>489</v>
      </c>
      <c r="I372" s="241"/>
      <c r="J372" s="236"/>
      <c r="K372" s="236"/>
      <c r="L372" s="242"/>
      <c r="M372" s="243"/>
      <c r="N372" s="244"/>
      <c r="O372" s="244"/>
      <c r="P372" s="244"/>
      <c r="Q372" s="244"/>
      <c r="R372" s="244"/>
      <c r="S372" s="244"/>
      <c r="T372" s="245"/>
      <c r="AT372" s="246" t="s">
        <v>131</v>
      </c>
      <c r="AU372" s="246" t="s">
        <v>86</v>
      </c>
      <c r="AV372" s="12" t="s">
        <v>86</v>
      </c>
      <c r="AW372" s="12" t="s">
        <v>33</v>
      </c>
      <c r="AX372" s="12" t="s">
        <v>76</v>
      </c>
      <c r="AY372" s="246" t="s">
        <v>122</v>
      </c>
    </row>
    <row r="373" spans="2:51" s="12" customFormat="1" ht="12">
      <c r="B373" s="235"/>
      <c r="C373" s="236"/>
      <c r="D373" s="237" t="s">
        <v>131</v>
      </c>
      <c r="E373" s="238" t="s">
        <v>1</v>
      </c>
      <c r="F373" s="239" t="s">
        <v>541</v>
      </c>
      <c r="G373" s="236"/>
      <c r="H373" s="240">
        <v>30</v>
      </c>
      <c r="I373" s="241"/>
      <c r="J373" s="236"/>
      <c r="K373" s="236"/>
      <c r="L373" s="242"/>
      <c r="M373" s="243"/>
      <c r="N373" s="244"/>
      <c r="O373" s="244"/>
      <c r="P373" s="244"/>
      <c r="Q373" s="244"/>
      <c r="R373" s="244"/>
      <c r="S373" s="244"/>
      <c r="T373" s="245"/>
      <c r="AT373" s="246" t="s">
        <v>131</v>
      </c>
      <c r="AU373" s="246" t="s">
        <v>86</v>
      </c>
      <c r="AV373" s="12" t="s">
        <v>86</v>
      </c>
      <c r="AW373" s="12" t="s">
        <v>33</v>
      </c>
      <c r="AX373" s="12" t="s">
        <v>76</v>
      </c>
      <c r="AY373" s="246" t="s">
        <v>122</v>
      </c>
    </row>
    <row r="374" spans="2:51" s="13" customFormat="1" ht="12">
      <c r="B374" s="247"/>
      <c r="C374" s="248"/>
      <c r="D374" s="237" t="s">
        <v>131</v>
      </c>
      <c r="E374" s="249" t="s">
        <v>1</v>
      </c>
      <c r="F374" s="250" t="s">
        <v>133</v>
      </c>
      <c r="G374" s="248"/>
      <c r="H374" s="251">
        <v>651</v>
      </c>
      <c r="I374" s="252"/>
      <c r="J374" s="248"/>
      <c r="K374" s="248"/>
      <c r="L374" s="253"/>
      <c r="M374" s="254"/>
      <c r="N374" s="255"/>
      <c r="O374" s="255"/>
      <c r="P374" s="255"/>
      <c r="Q374" s="255"/>
      <c r="R374" s="255"/>
      <c r="S374" s="255"/>
      <c r="T374" s="256"/>
      <c r="AT374" s="257" t="s">
        <v>131</v>
      </c>
      <c r="AU374" s="257" t="s">
        <v>86</v>
      </c>
      <c r="AV374" s="13" t="s">
        <v>129</v>
      </c>
      <c r="AW374" s="13" t="s">
        <v>33</v>
      </c>
      <c r="AX374" s="13" t="s">
        <v>84</v>
      </c>
      <c r="AY374" s="257" t="s">
        <v>122</v>
      </c>
    </row>
    <row r="375" spans="2:65" s="1" customFormat="1" ht="16.5" customHeight="1">
      <c r="B375" s="36"/>
      <c r="C375" s="222" t="s">
        <v>230</v>
      </c>
      <c r="D375" s="222" t="s">
        <v>125</v>
      </c>
      <c r="E375" s="223" t="s">
        <v>542</v>
      </c>
      <c r="F375" s="224" t="s">
        <v>543</v>
      </c>
      <c r="G375" s="225" t="s">
        <v>160</v>
      </c>
      <c r="H375" s="226">
        <v>20</v>
      </c>
      <c r="I375" s="227"/>
      <c r="J375" s="228">
        <f>ROUND(I375*H375,2)</f>
        <v>0</v>
      </c>
      <c r="K375" s="224" t="s">
        <v>1</v>
      </c>
      <c r="L375" s="41"/>
      <c r="M375" s="229" t="s">
        <v>1</v>
      </c>
      <c r="N375" s="230" t="s">
        <v>41</v>
      </c>
      <c r="O375" s="84"/>
      <c r="P375" s="231">
        <f>O375*H375</f>
        <v>0</v>
      </c>
      <c r="Q375" s="231">
        <v>0</v>
      </c>
      <c r="R375" s="231">
        <f>Q375*H375</f>
        <v>0</v>
      </c>
      <c r="S375" s="231">
        <v>0</v>
      </c>
      <c r="T375" s="232">
        <f>S375*H375</f>
        <v>0</v>
      </c>
      <c r="AR375" s="233" t="s">
        <v>129</v>
      </c>
      <c r="AT375" s="233" t="s">
        <v>125</v>
      </c>
      <c r="AU375" s="233" t="s">
        <v>86</v>
      </c>
      <c r="AY375" s="15" t="s">
        <v>122</v>
      </c>
      <c r="BE375" s="234">
        <f>IF(N375="základní",J375,0)</f>
        <v>0</v>
      </c>
      <c r="BF375" s="234">
        <f>IF(N375="snížená",J375,0)</f>
        <v>0</v>
      </c>
      <c r="BG375" s="234">
        <f>IF(N375="zákl. přenesená",J375,0)</f>
        <v>0</v>
      </c>
      <c r="BH375" s="234">
        <f>IF(N375="sníž. přenesená",J375,0)</f>
        <v>0</v>
      </c>
      <c r="BI375" s="234">
        <f>IF(N375="nulová",J375,0)</f>
        <v>0</v>
      </c>
      <c r="BJ375" s="15" t="s">
        <v>84</v>
      </c>
      <c r="BK375" s="234">
        <f>ROUND(I375*H375,2)</f>
        <v>0</v>
      </c>
      <c r="BL375" s="15" t="s">
        <v>129</v>
      </c>
      <c r="BM375" s="233" t="s">
        <v>544</v>
      </c>
    </row>
    <row r="376" spans="2:51" s="12" customFormat="1" ht="12">
      <c r="B376" s="235"/>
      <c r="C376" s="236"/>
      <c r="D376" s="237" t="s">
        <v>131</v>
      </c>
      <c r="E376" s="238" t="s">
        <v>1</v>
      </c>
      <c r="F376" s="239" t="s">
        <v>535</v>
      </c>
      <c r="G376" s="236"/>
      <c r="H376" s="240">
        <v>20</v>
      </c>
      <c r="I376" s="241"/>
      <c r="J376" s="236"/>
      <c r="K376" s="236"/>
      <c r="L376" s="242"/>
      <c r="M376" s="243"/>
      <c r="N376" s="244"/>
      <c r="O376" s="244"/>
      <c r="P376" s="244"/>
      <c r="Q376" s="244"/>
      <c r="R376" s="244"/>
      <c r="S376" s="244"/>
      <c r="T376" s="245"/>
      <c r="AT376" s="246" t="s">
        <v>131</v>
      </c>
      <c r="AU376" s="246" t="s">
        <v>86</v>
      </c>
      <c r="AV376" s="12" t="s">
        <v>86</v>
      </c>
      <c r="AW376" s="12" t="s">
        <v>33</v>
      </c>
      <c r="AX376" s="12" t="s">
        <v>76</v>
      </c>
      <c r="AY376" s="246" t="s">
        <v>122</v>
      </c>
    </row>
    <row r="377" spans="2:51" s="13" customFormat="1" ht="12">
      <c r="B377" s="247"/>
      <c r="C377" s="248"/>
      <c r="D377" s="237" t="s">
        <v>131</v>
      </c>
      <c r="E377" s="249" t="s">
        <v>1</v>
      </c>
      <c r="F377" s="250" t="s">
        <v>133</v>
      </c>
      <c r="G377" s="248"/>
      <c r="H377" s="251">
        <v>20</v>
      </c>
      <c r="I377" s="252"/>
      <c r="J377" s="248"/>
      <c r="K377" s="248"/>
      <c r="L377" s="253"/>
      <c r="M377" s="254"/>
      <c r="N377" s="255"/>
      <c r="O377" s="255"/>
      <c r="P377" s="255"/>
      <c r="Q377" s="255"/>
      <c r="R377" s="255"/>
      <c r="S377" s="255"/>
      <c r="T377" s="256"/>
      <c r="AT377" s="257" t="s">
        <v>131</v>
      </c>
      <c r="AU377" s="257" t="s">
        <v>86</v>
      </c>
      <c r="AV377" s="13" t="s">
        <v>129</v>
      </c>
      <c r="AW377" s="13" t="s">
        <v>33</v>
      </c>
      <c r="AX377" s="13" t="s">
        <v>84</v>
      </c>
      <c r="AY377" s="257" t="s">
        <v>122</v>
      </c>
    </row>
    <row r="378" spans="2:65" s="1" customFormat="1" ht="24" customHeight="1">
      <c r="B378" s="36"/>
      <c r="C378" s="222" t="s">
        <v>545</v>
      </c>
      <c r="D378" s="222" t="s">
        <v>125</v>
      </c>
      <c r="E378" s="223" t="s">
        <v>546</v>
      </c>
      <c r="F378" s="224" t="s">
        <v>547</v>
      </c>
      <c r="G378" s="225" t="s">
        <v>357</v>
      </c>
      <c r="H378" s="226">
        <v>7</v>
      </c>
      <c r="I378" s="227"/>
      <c r="J378" s="228">
        <f>ROUND(I378*H378,2)</f>
        <v>0</v>
      </c>
      <c r="K378" s="224" t="s">
        <v>1</v>
      </c>
      <c r="L378" s="41"/>
      <c r="M378" s="229" t="s">
        <v>1</v>
      </c>
      <c r="N378" s="230" t="s">
        <v>41</v>
      </c>
      <c r="O378" s="84"/>
      <c r="P378" s="231">
        <f>O378*H378</f>
        <v>0</v>
      </c>
      <c r="Q378" s="231">
        <v>1.61679</v>
      </c>
      <c r="R378" s="231">
        <f>Q378*H378</f>
        <v>11.31753</v>
      </c>
      <c r="S378" s="231">
        <v>0</v>
      </c>
      <c r="T378" s="232">
        <f>S378*H378</f>
        <v>0</v>
      </c>
      <c r="AR378" s="233" t="s">
        <v>129</v>
      </c>
      <c r="AT378" s="233" t="s">
        <v>125</v>
      </c>
      <c r="AU378" s="233" t="s">
        <v>86</v>
      </c>
      <c r="AY378" s="15" t="s">
        <v>122</v>
      </c>
      <c r="BE378" s="234">
        <f>IF(N378="základní",J378,0)</f>
        <v>0</v>
      </c>
      <c r="BF378" s="234">
        <f>IF(N378="snížená",J378,0)</f>
        <v>0</v>
      </c>
      <c r="BG378" s="234">
        <f>IF(N378="zákl. přenesená",J378,0)</f>
        <v>0</v>
      </c>
      <c r="BH378" s="234">
        <f>IF(N378="sníž. přenesená",J378,0)</f>
        <v>0</v>
      </c>
      <c r="BI378" s="234">
        <f>IF(N378="nulová",J378,0)</f>
        <v>0</v>
      </c>
      <c r="BJ378" s="15" t="s">
        <v>84</v>
      </c>
      <c r="BK378" s="234">
        <f>ROUND(I378*H378,2)</f>
        <v>0</v>
      </c>
      <c r="BL378" s="15" t="s">
        <v>129</v>
      </c>
      <c r="BM378" s="233" t="s">
        <v>548</v>
      </c>
    </row>
    <row r="379" spans="2:51" s="12" customFormat="1" ht="12">
      <c r="B379" s="235"/>
      <c r="C379" s="236"/>
      <c r="D379" s="237" t="s">
        <v>131</v>
      </c>
      <c r="E379" s="238" t="s">
        <v>1</v>
      </c>
      <c r="F379" s="239" t="s">
        <v>163</v>
      </c>
      <c r="G379" s="236"/>
      <c r="H379" s="240">
        <v>7</v>
      </c>
      <c r="I379" s="241"/>
      <c r="J379" s="236"/>
      <c r="K379" s="236"/>
      <c r="L379" s="242"/>
      <c r="M379" s="243"/>
      <c r="N379" s="244"/>
      <c r="O379" s="244"/>
      <c r="P379" s="244"/>
      <c r="Q379" s="244"/>
      <c r="R379" s="244"/>
      <c r="S379" s="244"/>
      <c r="T379" s="245"/>
      <c r="AT379" s="246" t="s">
        <v>131</v>
      </c>
      <c r="AU379" s="246" t="s">
        <v>86</v>
      </c>
      <c r="AV379" s="12" t="s">
        <v>86</v>
      </c>
      <c r="AW379" s="12" t="s">
        <v>33</v>
      </c>
      <c r="AX379" s="12" t="s">
        <v>76</v>
      </c>
      <c r="AY379" s="246" t="s">
        <v>122</v>
      </c>
    </row>
    <row r="380" spans="2:51" s="13" customFormat="1" ht="12">
      <c r="B380" s="247"/>
      <c r="C380" s="248"/>
      <c r="D380" s="237" t="s">
        <v>131</v>
      </c>
      <c r="E380" s="249" t="s">
        <v>1</v>
      </c>
      <c r="F380" s="250" t="s">
        <v>133</v>
      </c>
      <c r="G380" s="248"/>
      <c r="H380" s="251">
        <v>7</v>
      </c>
      <c r="I380" s="252"/>
      <c r="J380" s="248"/>
      <c r="K380" s="248"/>
      <c r="L380" s="253"/>
      <c r="M380" s="254"/>
      <c r="N380" s="255"/>
      <c r="O380" s="255"/>
      <c r="P380" s="255"/>
      <c r="Q380" s="255"/>
      <c r="R380" s="255"/>
      <c r="S380" s="255"/>
      <c r="T380" s="256"/>
      <c r="AT380" s="257" t="s">
        <v>131</v>
      </c>
      <c r="AU380" s="257" t="s">
        <v>86</v>
      </c>
      <c r="AV380" s="13" t="s">
        <v>129</v>
      </c>
      <c r="AW380" s="13" t="s">
        <v>33</v>
      </c>
      <c r="AX380" s="13" t="s">
        <v>84</v>
      </c>
      <c r="AY380" s="257" t="s">
        <v>122</v>
      </c>
    </row>
    <row r="381" spans="2:65" s="1" customFormat="1" ht="24" customHeight="1">
      <c r="B381" s="36"/>
      <c r="C381" s="222" t="s">
        <v>549</v>
      </c>
      <c r="D381" s="222" t="s">
        <v>125</v>
      </c>
      <c r="E381" s="223" t="s">
        <v>550</v>
      </c>
      <c r="F381" s="224" t="s">
        <v>551</v>
      </c>
      <c r="G381" s="225" t="s">
        <v>128</v>
      </c>
      <c r="H381" s="226">
        <v>1515</v>
      </c>
      <c r="I381" s="227"/>
      <c r="J381" s="228">
        <f>ROUND(I381*H381,2)</f>
        <v>0</v>
      </c>
      <c r="K381" s="224" t="s">
        <v>1</v>
      </c>
      <c r="L381" s="41"/>
      <c r="M381" s="229" t="s">
        <v>1</v>
      </c>
      <c r="N381" s="230" t="s">
        <v>41</v>
      </c>
      <c r="O381" s="84"/>
      <c r="P381" s="231">
        <f>O381*H381</f>
        <v>0</v>
      </c>
      <c r="Q381" s="231">
        <v>0</v>
      </c>
      <c r="R381" s="231">
        <f>Q381*H381</f>
        <v>0</v>
      </c>
      <c r="S381" s="231">
        <v>0.02</v>
      </c>
      <c r="T381" s="232">
        <f>S381*H381</f>
        <v>30.3</v>
      </c>
      <c r="AR381" s="233" t="s">
        <v>129</v>
      </c>
      <c r="AT381" s="233" t="s">
        <v>125</v>
      </c>
      <c r="AU381" s="233" t="s">
        <v>86</v>
      </c>
      <c r="AY381" s="15" t="s">
        <v>122</v>
      </c>
      <c r="BE381" s="234">
        <f>IF(N381="základní",J381,0)</f>
        <v>0</v>
      </c>
      <c r="BF381" s="234">
        <f>IF(N381="snížená",J381,0)</f>
        <v>0</v>
      </c>
      <c r="BG381" s="234">
        <f>IF(N381="zákl. přenesená",J381,0)</f>
        <v>0</v>
      </c>
      <c r="BH381" s="234">
        <f>IF(N381="sníž. přenesená",J381,0)</f>
        <v>0</v>
      </c>
      <c r="BI381" s="234">
        <f>IF(N381="nulová",J381,0)</f>
        <v>0</v>
      </c>
      <c r="BJ381" s="15" t="s">
        <v>84</v>
      </c>
      <c r="BK381" s="234">
        <f>ROUND(I381*H381,2)</f>
        <v>0</v>
      </c>
      <c r="BL381" s="15" t="s">
        <v>129</v>
      </c>
      <c r="BM381" s="233" t="s">
        <v>552</v>
      </c>
    </row>
    <row r="382" spans="2:51" s="12" customFormat="1" ht="12">
      <c r="B382" s="235"/>
      <c r="C382" s="236"/>
      <c r="D382" s="237" t="s">
        <v>131</v>
      </c>
      <c r="E382" s="238" t="s">
        <v>1</v>
      </c>
      <c r="F382" s="239" t="s">
        <v>553</v>
      </c>
      <c r="G382" s="236"/>
      <c r="H382" s="240">
        <v>1515</v>
      </c>
      <c r="I382" s="241"/>
      <c r="J382" s="236"/>
      <c r="K382" s="236"/>
      <c r="L382" s="242"/>
      <c r="M382" s="243"/>
      <c r="N382" s="244"/>
      <c r="O382" s="244"/>
      <c r="P382" s="244"/>
      <c r="Q382" s="244"/>
      <c r="R382" s="244"/>
      <c r="S382" s="244"/>
      <c r="T382" s="245"/>
      <c r="AT382" s="246" t="s">
        <v>131</v>
      </c>
      <c r="AU382" s="246" t="s">
        <v>86</v>
      </c>
      <c r="AV382" s="12" t="s">
        <v>86</v>
      </c>
      <c r="AW382" s="12" t="s">
        <v>33</v>
      </c>
      <c r="AX382" s="12" t="s">
        <v>76</v>
      </c>
      <c r="AY382" s="246" t="s">
        <v>122</v>
      </c>
    </row>
    <row r="383" spans="2:51" s="13" customFormat="1" ht="12">
      <c r="B383" s="247"/>
      <c r="C383" s="248"/>
      <c r="D383" s="237" t="s">
        <v>131</v>
      </c>
      <c r="E383" s="249" t="s">
        <v>1</v>
      </c>
      <c r="F383" s="250" t="s">
        <v>133</v>
      </c>
      <c r="G383" s="248"/>
      <c r="H383" s="251">
        <v>1515</v>
      </c>
      <c r="I383" s="252"/>
      <c r="J383" s="248"/>
      <c r="K383" s="248"/>
      <c r="L383" s="253"/>
      <c r="M383" s="254"/>
      <c r="N383" s="255"/>
      <c r="O383" s="255"/>
      <c r="P383" s="255"/>
      <c r="Q383" s="255"/>
      <c r="R383" s="255"/>
      <c r="S383" s="255"/>
      <c r="T383" s="256"/>
      <c r="AT383" s="257" t="s">
        <v>131</v>
      </c>
      <c r="AU383" s="257" t="s">
        <v>86</v>
      </c>
      <c r="AV383" s="13" t="s">
        <v>129</v>
      </c>
      <c r="AW383" s="13" t="s">
        <v>33</v>
      </c>
      <c r="AX383" s="13" t="s">
        <v>84</v>
      </c>
      <c r="AY383" s="257" t="s">
        <v>122</v>
      </c>
    </row>
    <row r="384" spans="2:65" s="1" customFormat="1" ht="16.5" customHeight="1">
      <c r="B384" s="36"/>
      <c r="C384" s="222" t="s">
        <v>554</v>
      </c>
      <c r="D384" s="222" t="s">
        <v>125</v>
      </c>
      <c r="E384" s="223" t="s">
        <v>555</v>
      </c>
      <c r="F384" s="224" t="s">
        <v>556</v>
      </c>
      <c r="G384" s="225" t="s">
        <v>357</v>
      </c>
      <c r="H384" s="226">
        <v>1</v>
      </c>
      <c r="I384" s="227"/>
      <c r="J384" s="228">
        <f>ROUND(I384*H384,2)</f>
        <v>0</v>
      </c>
      <c r="K384" s="224" t="s">
        <v>1</v>
      </c>
      <c r="L384" s="41"/>
      <c r="M384" s="229" t="s">
        <v>1</v>
      </c>
      <c r="N384" s="230" t="s">
        <v>41</v>
      </c>
      <c r="O384" s="84"/>
      <c r="P384" s="231">
        <f>O384*H384</f>
        <v>0</v>
      </c>
      <c r="Q384" s="231">
        <v>0</v>
      </c>
      <c r="R384" s="231">
        <f>Q384*H384</f>
        <v>0</v>
      </c>
      <c r="S384" s="231">
        <v>0.482</v>
      </c>
      <c r="T384" s="232">
        <f>S384*H384</f>
        <v>0.482</v>
      </c>
      <c r="AR384" s="233" t="s">
        <v>129</v>
      </c>
      <c r="AT384" s="233" t="s">
        <v>125</v>
      </c>
      <c r="AU384" s="233" t="s">
        <v>86</v>
      </c>
      <c r="AY384" s="15" t="s">
        <v>122</v>
      </c>
      <c r="BE384" s="234">
        <f>IF(N384="základní",J384,0)</f>
        <v>0</v>
      </c>
      <c r="BF384" s="234">
        <f>IF(N384="snížená",J384,0)</f>
        <v>0</v>
      </c>
      <c r="BG384" s="234">
        <f>IF(N384="zákl. přenesená",J384,0)</f>
        <v>0</v>
      </c>
      <c r="BH384" s="234">
        <f>IF(N384="sníž. přenesená",J384,0)</f>
        <v>0</v>
      </c>
      <c r="BI384" s="234">
        <f>IF(N384="nulová",J384,0)</f>
        <v>0</v>
      </c>
      <c r="BJ384" s="15" t="s">
        <v>84</v>
      </c>
      <c r="BK384" s="234">
        <f>ROUND(I384*H384,2)</f>
        <v>0</v>
      </c>
      <c r="BL384" s="15" t="s">
        <v>129</v>
      </c>
      <c r="BM384" s="233" t="s">
        <v>557</v>
      </c>
    </row>
    <row r="385" spans="2:65" s="1" customFormat="1" ht="16.5" customHeight="1">
      <c r="B385" s="36"/>
      <c r="C385" s="222" t="s">
        <v>558</v>
      </c>
      <c r="D385" s="222" t="s">
        <v>125</v>
      </c>
      <c r="E385" s="223" t="s">
        <v>559</v>
      </c>
      <c r="F385" s="224" t="s">
        <v>560</v>
      </c>
      <c r="G385" s="225" t="s">
        <v>357</v>
      </c>
      <c r="H385" s="226">
        <v>1</v>
      </c>
      <c r="I385" s="227"/>
      <c r="J385" s="228">
        <f>ROUND(I385*H385,2)</f>
        <v>0</v>
      </c>
      <c r="K385" s="224" t="s">
        <v>1</v>
      </c>
      <c r="L385" s="41"/>
      <c r="M385" s="229" t="s">
        <v>1</v>
      </c>
      <c r="N385" s="230" t="s">
        <v>41</v>
      </c>
      <c r="O385" s="84"/>
      <c r="P385" s="231">
        <f>O385*H385</f>
        <v>0</v>
      </c>
      <c r="Q385" s="231">
        <v>0</v>
      </c>
      <c r="R385" s="231">
        <f>Q385*H385</f>
        <v>0</v>
      </c>
      <c r="S385" s="231">
        <v>0.087</v>
      </c>
      <c r="T385" s="232">
        <f>S385*H385</f>
        <v>0.087</v>
      </c>
      <c r="AR385" s="233" t="s">
        <v>129</v>
      </c>
      <c r="AT385" s="233" t="s">
        <v>125</v>
      </c>
      <c r="AU385" s="233" t="s">
        <v>86</v>
      </c>
      <c r="AY385" s="15" t="s">
        <v>122</v>
      </c>
      <c r="BE385" s="234">
        <f>IF(N385="základní",J385,0)</f>
        <v>0</v>
      </c>
      <c r="BF385" s="234">
        <f>IF(N385="snížená",J385,0)</f>
        <v>0</v>
      </c>
      <c r="BG385" s="234">
        <f>IF(N385="zákl. přenesená",J385,0)</f>
        <v>0</v>
      </c>
      <c r="BH385" s="234">
        <f>IF(N385="sníž. přenesená",J385,0)</f>
        <v>0</v>
      </c>
      <c r="BI385" s="234">
        <f>IF(N385="nulová",J385,0)</f>
        <v>0</v>
      </c>
      <c r="BJ385" s="15" t="s">
        <v>84</v>
      </c>
      <c r="BK385" s="234">
        <f>ROUND(I385*H385,2)</f>
        <v>0</v>
      </c>
      <c r="BL385" s="15" t="s">
        <v>129</v>
      </c>
      <c r="BM385" s="233" t="s">
        <v>561</v>
      </c>
    </row>
    <row r="386" spans="2:65" s="1" customFormat="1" ht="24" customHeight="1">
      <c r="B386" s="36"/>
      <c r="C386" s="222" t="s">
        <v>562</v>
      </c>
      <c r="D386" s="222" t="s">
        <v>125</v>
      </c>
      <c r="E386" s="223" t="s">
        <v>563</v>
      </c>
      <c r="F386" s="224" t="s">
        <v>564</v>
      </c>
      <c r="G386" s="225" t="s">
        <v>357</v>
      </c>
      <c r="H386" s="226">
        <v>1</v>
      </c>
      <c r="I386" s="227"/>
      <c r="J386" s="228">
        <f>ROUND(I386*H386,2)</f>
        <v>0</v>
      </c>
      <c r="K386" s="224" t="s">
        <v>1</v>
      </c>
      <c r="L386" s="41"/>
      <c r="M386" s="229" t="s">
        <v>1</v>
      </c>
      <c r="N386" s="230" t="s">
        <v>41</v>
      </c>
      <c r="O386" s="84"/>
      <c r="P386" s="231">
        <f>O386*H386</f>
        <v>0</v>
      </c>
      <c r="Q386" s="231">
        <v>0</v>
      </c>
      <c r="R386" s="231">
        <f>Q386*H386</f>
        <v>0</v>
      </c>
      <c r="S386" s="231">
        <v>0.005</v>
      </c>
      <c r="T386" s="232">
        <f>S386*H386</f>
        <v>0.005</v>
      </c>
      <c r="AR386" s="233" t="s">
        <v>129</v>
      </c>
      <c r="AT386" s="233" t="s">
        <v>125</v>
      </c>
      <c r="AU386" s="233" t="s">
        <v>86</v>
      </c>
      <c r="AY386" s="15" t="s">
        <v>122</v>
      </c>
      <c r="BE386" s="234">
        <f>IF(N386="základní",J386,0)</f>
        <v>0</v>
      </c>
      <c r="BF386" s="234">
        <f>IF(N386="snížená",J386,0)</f>
        <v>0</v>
      </c>
      <c r="BG386" s="234">
        <f>IF(N386="zákl. přenesená",J386,0)</f>
        <v>0</v>
      </c>
      <c r="BH386" s="234">
        <f>IF(N386="sníž. přenesená",J386,0)</f>
        <v>0</v>
      </c>
      <c r="BI386" s="234">
        <f>IF(N386="nulová",J386,0)</f>
        <v>0</v>
      </c>
      <c r="BJ386" s="15" t="s">
        <v>84</v>
      </c>
      <c r="BK386" s="234">
        <f>ROUND(I386*H386,2)</f>
        <v>0</v>
      </c>
      <c r="BL386" s="15" t="s">
        <v>129</v>
      </c>
      <c r="BM386" s="233" t="s">
        <v>565</v>
      </c>
    </row>
    <row r="387" spans="2:63" s="11" customFormat="1" ht="22.8" customHeight="1">
      <c r="B387" s="206"/>
      <c r="C387" s="207"/>
      <c r="D387" s="208" t="s">
        <v>75</v>
      </c>
      <c r="E387" s="220" t="s">
        <v>566</v>
      </c>
      <c r="F387" s="220" t="s">
        <v>567</v>
      </c>
      <c r="G387" s="207"/>
      <c r="H387" s="207"/>
      <c r="I387" s="210"/>
      <c r="J387" s="221">
        <f>BK387</f>
        <v>0</v>
      </c>
      <c r="K387" s="207"/>
      <c r="L387" s="212"/>
      <c r="M387" s="213"/>
      <c r="N387" s="214"/>
      <c r="O387" s="214"/>
      <c r="P387" s="215">
        <f>SUM(P388:P411)</f>
        <v>0</v>
      </c>
      <c r="Q387" s="214"/>
      <c r="R387" s="215">
        <f>SUM(R388:R411)</f>
        <v>0</v>
      </c>
      <c r="S387" s="214"/>
      <c r="T387" s="216">
        <f>SUM(T388:T411)</f>
        <v>0</v>
      </c>
      <c r="AR387" s="217" t="s">
        <v>84</v>
      </c>
      <c r="AT387" s="218" t="s">
        <v>75</v>
      </c>
      <c r="AU387" s="218" t="s">
        <v>84</v>
      </c>
      <c r="AY387" s="217" t="s">
        <v>122</v>
      </c>
      <c r="BK387" s="219">
        <f>SUM(BK388:BK411)</f>
        <v>0</v>
      </c>
    </row>
    <row r="388" spans="2:65" s="1" customFormat="1" ht="16.5" customHeight="1">
      <c r="B388" s="36"/>
      <c r="C388" s="222" t="s">
        <v>568</v>
      </c>
      <c r="D388" s="222" t="s">
        <v>125</v>
      </c>
      <c r="E388" s="223" t="s">
        <v>569</v>
      </c>
      <c r="F388" s="224" t="s">
        <v>570</v>
      </c>
      <c r="G388" s="225" t="s">
        <v>218</v>
      </c>
      <c r="H388" s="226">
        <v>791.9</v>
      </c>
      <c r="I388" s="227"/>
      <c r="J388" s="228">
        <f>ROUND(I388*H388,2)</f>
        <v>0</v>
      </c>
      <c r="K388" s="224" t="s">
        <v>1</v>
      </c>
      <c r="L388" s="41"/>
      <c r="M388" s="229" t="s">
        <v>1</v>
      </c>
      <c r="N388" s="230" t="s">
        <v>41</v>
      </c>
      <c r="O388" s="84"/>
      <c r="P388" s="231">
        <f>O388*H388</f>
        <v>0</v>
      </c>
      <c r="Q388" s="231">
        <v>0</v>
      </c>
      <c r="R388" s="231">
        <f>Q388*H388</f>
        <v>0</v>
      </c>
      <c r="S388" s="231">
        <v>0</v>
      </c>
      <c r="T388" s="232">
        <f>S388*H388</f>
        <v>0</v>
      </c>
      <c r="AR388" s="233" t="s">
        <v>129</v>
      </c>
      <c r="AT388" s="233" t="s">
        <v>125</v>
      </c>
      <c r="AU388" s="233" t="s">
        <v>86</v>
      </c>
      <c r="AY388" s="15" t="s">
        <v>122</v>
      </c>
      <c r="BE388" s="234">
        <f>IF(N388="základní",J388,0)</f>
        <v>0</v>
      </c>
      <c r="BF388" s="234">
        <f>IF(N388="snížená",J388,0)</f>
        <v>0</v>
      </c>
      <c r="BG388" s="234">
        <f>IF(N388="zákl. přenesená",J388,0)</f>
        <v>0</v>
      </c>
      <c r="BH388" s="234">
        <f>IF(N388="sníž. přenesená",J388,0)</f>
        <v>0</v>
      </c>
      <c r="BI388" s="234">
        <f>IF(N388="nulová",J388,0)</f>
        <v>0</v>
      </c>
      <c r="BJ388" s="15" t="s">
        <v>84</v>
      </c>
      <c r="BK388" s="234">
        <f>ROUND(I388*H388,2)</f>
        <v>0</v>
      </c>
      <c r="BL388" s="15" t="s">
        <v>129</v>
      </c>
      <c r="BM388" s="233" t="s">
        <v>571</v>
      </c>
    </row>
    <row r="389" spans="2:51" s="12" customFormat="1" ht="12">
      <c r="B389" s="235"/>
      <c r="C389" s="236"/>
      <c r="D389" s="237" t="s">
        <v>131</v>
      </c>
      <c r="E389" s="238" t="s">
        <v>1</v>
      </c>
      <c r="F389" s="239" t="s">
        <v>572</v>
      </c>
      <c r="G389" s="236"/>
      <c r="H389" s="240">
        <v>791.9</v>
      </c>
      <c r="I389" s="241"/>
      <c r="J389" s="236"/>
      <c r="K389" s="236"/>
      <c r="L389" s="242"/>
      <c r="M389" s="243"/>
      <c r="N389" s="244"/>
      <c r="O389" s="244"/>
      <c r="P389" s="244"/>
      <c r="Q389" s="244"/>
      <c r="R389" s="244"/>
      <c r="S389" s="244"/>
      <c r="T389" s="245"/>
      <c r="AT389" s="246" t="s">
        <v>131</v>
      </c>
      <c r="AU389" s="246" t="s">
        <v>86</v>
      </c>
      <c r="AV389" s="12" t="s">
        <v>86</v>
      </c>
      <c r="AW389" s="12" t="s">
        <v>33</v>
      </c>
      <c r="AX389" s="12" t="s">
        <v>76</v>
      </c>
      <c r="AY389" s="246" t="s">
        <v>122</v>
      </c>
    </row>
    <row r="390" spans="2:51" s="13" customFormat="1" ht="12">
      <c r="B390" s="247"/>
      <c r="C390" s="248"/>
      <c r="D390" s="237" t="s">
        <v>131</v>
      </c>
      <c r="E390" s="249" t="s">
        <v>1</v>
      </c>
      <c r="F390" s="250" t="s">
        <v>133</v>
      </c>
      <c r="G390" s="248"/>
      <c r="H390" s="251">
        <v>791.9</v>
      </c>
      <c r="I390" s="252"/>
      <c r="J390" s="248"/>
      <c r="K390" s="248"/>
      <c r="L390" s="253"/>
      <c r="M390" s="254"/>
      <c r="N390" s="255"/>
      <c r="O390" s="255"/>
      <c r="P390" s="255"/>
      <c r="Q390" s="255"/>
      <c r="R390" s="255"/>
      <c r="S390" s="255"/>
      <c r="T390" s="256"/>
      <c r="AT390" s="257" t="s">
        <v>131</v>
      </c>
      <c r="AU390" s="257" t="s">
        <v>86</v>
      </c>
      <c r="AV390" s="13" t="s">
        <v>129</v>
      </c>
      <c r="AW390" s="13" t="s">
        <v>33</v>
      </c>
      <c r="AX390" s="13" t="s">
        <v>84</v>
      </c>
      <c r="AY390" s="257" t="s">
        <v>122</v>
      </c>
    </row>
    <row r="391" spans="2:65" s="1" customFormat="1" ht="24" customHeight="1">
      <c r="B391" s="36"/>
      <c r="C391" s="222" t="s">
        <v>573</v>
      </c>
      <c r="D391" s="222" t="s">
        <v>125</v>
      </c>
      <c r="E391" s="223" t="s">
        <v>574</v>
      </c>
      <c r="F391" s="224" t="s">
        <v>575</v>
      </c>
      <c r="G391" s="225" t="s">
        <v>218</v>
      </c>
      <c r="H391" s="226">
        <v>7919</v>
      </c>
      <c r="I391" s="227"/>
      <c r="J391" s="228">
        <f>ROUND(I391*H391,2)</f>
        <v>0</v>
      </c>
      <c r="K391" s="224" t="s">
        <v>1</v>
      </c>
      <c r="L391" s="41"/>
      <c r="M391" s="229" t="s">
        <v>1</v>
      </c>
      <c r="N391" s="230" t="s">
        <v>41</v>
      </c>
      <c r="O391" s="84"/>
      <c r="P391" s="231">
        <f>O391*H391</f>
        <v>0</v>
      </c>
      <c r="Q391" s="231">
        <v>0</v>
      </c>
      <c r="R391" s="231">
        <f>Q391*H391</f>
        <v>0</v>
      </c>
      <c r="S391" s="231">
        <v>0</v>
      </c>
      <c r="T391" s="232">
        <f>S391*H391</f>
        <v>0</v>
      </c>
      <c r="AR391" s="233" t="s">
        <v>129</v>
      </c>
      <c r="AT391" s="233" t="s">
        <v>125</v>
      </c>
      <c r="AU391" s="233" t="s">
        <v>86</v>
      </c>
      <c r="AY391" s="15" t="s">
        <v>122</v>
      </c>
      <c r="BE391" s="234">
        <f>IF(N391="základní",J391,0)</f>
        <v>0</v>
      </c>
      <c r="BF391" s="234">
        <f>IF(N391="snížená",J391,0)</f>
        <v>0</v>
      </c>
      <c r="BG391" s="234">
        <f>IF(N391="zákl. přenesená",J391,0)</f>
        <v>0</v>
      </c>
      <c r="BH391" s="234">
        <f>IF(N391="sníž. přenesená",J391,0)</f>
        <v>0</v>
      </c>
      <c r="BI391" s="234">
        <f>IF(N391="nulová",J391,0)</f>
        <v>0</v>
      </c>
      <c r="BJ391" s="15" t="s">
        <v>84</v>
      </c>
      <c r="BK391" s="234">
        <f>ROUND(I391*H391,2)</f>
        <v>0</v>
      </c>
      <c r="BL391" s="15" t="s">
        <v>129</v>
      </c>
      <c r="BM391" s="233" t="s">
        <v>576</v>
      </c>
    </row>
    <row r="392" spans="2:51" s="12" customFormat="1" ht="12">
      <c r="B392" s="235"/>
      <c r="C392" s="236"/>
      <c r="D392" s="237" t="s">
        <v>131</v>
      </c>
      <c r="E392" s="238" t="s">
        <v>1</v>
      </c>
      <c r="F392" s="239" t="s">
        <v>577</v>
      </c>
      <c r="G392" s="236"/>
      <c r="H392" s="240">
        <v>7919</v>
      </c>
      <c r="I392" s="241"/>
      <c r="J392" s="236"/>
      <c r="K392" s="236"/>
      <c r="L392" s="242"/>
      <c r="M392" s="243"/>
      <c r="N392" s="244"/>
      <c r="O392" s="244"/>
      <c r="P392" s="244"/>
      <c r="Q392" s="244"/>
      <c r="R392" s="244"/>
      <c r="S392" s="244"/>
      <c r="T392" s="245"/>
      <c r="AT392" s="246" t="s">
        <v>131</v>
      </c>
      <c r="AU392" s="246" t="s">
        <v>86</v>
      </c>
      <c r="AV392" s="12" t="s">
        <v>86</v>
      </c>
      <c r="AW392" s="12" t="s">
        <v>33</v>
      </c>
      <c r="AX392" s="12" t="s">
        <v>76</v>
      </c>
      <c r="AY392" s="246" t="s">
        <v>122</v>
      </c>
    </row>
    <row r="393" spans="2:51" s="13" customFormat="1" ht="12">
      <c r="B393" s="247"/>
      <c r="C393" s="248"/>
      <c r="D393" s="237" t="s">
        <v>131</v>
      </c>
      <c r="E393" s="249" t="s">
        <v>1</v>
      </c>
      <c r="F393" s="250" t="s">
        <v>133</v>
      </c>
      <c r="G393" s="248"/>
      <c r="H393" s="251">
        <v>7919</v>
      </c>
      <c r="I393" s="252"/>
      <c r="J393" s="248"/>
      <c r="K393" s="248"/>
      <c r="L393" s="253"/>
      <c r="M393" s="254"/>
      <c r="N393" s="255"/>
      <c r="O393" s="255"/>
      <c r="P393" s="255"/>
      <c r="Q393" s="255"/>
      <c r="R393" s="255"/>
      <c r="S393" s="255"/>
      <c r="T393" s="256"/>
      <c r="AT393" s="257" t="s">
        <v>131</v>
      </c>
      <c r="AU393" s="257" t="s">
        <v>86</v>
      </c>
      <c r="AV393" s="13" t="s">
        <v>129</v>
      </c>
      <c r="AW393" s="13" t="s">
        <v>33</v>
      </c>
      <c r="AX393" s="13" t="s">
        <v>84</v>
      </c>
      <c r="AY393" s="257" t="s">
        <v>122</v>
      </c>
    </row>
    <row r="394" spans="2:65" s="1" customFormat="1" ht="16.5" customHeight="1">
      <c r="B394" s="36"/>
      <c r="C394" s="222" t="s">
        <v>578</v>
      </c>
      <c r="D394" s="222" t="s">
        <v>125</v>
      </c>
      <c r="E394" s="223" t="s">
        <v>579</v>
      </c>
      <c r="F394" s="224" t="s">
        <v>580</v>
      </c>
      <c r="G394" s="225" t="s">
        <v>218</v>
      </c>
      <c r="H394" s="226">
        <v>118.8</v>
      </c>
      <c r="I394" s="227"/>
      <c r="J394" s="228">
        <f>ROUND(I394*H394,2)</f>
        <v>0</v>
      </c>
      <c r="K394" s="224" t="s">
        <v>1</v>
      </c>
      <c r="L394" s="41"/>
      <c r="M394" s="229" t="s">
        <v>1</v>
      </c>
      <c r="N394" s="230" t="s">
        <v>41</v>
      </c>
      <c r="O394" s="84"/>
      <c r="P394" s="231">
        <f>O394*H394</f>
        <v>0</v>
      </c>
      <c r="Q394" s="231">
        <v>0</v>
      </c>
      <c r="R394" s="231">
        <f>Q394*H394</f>
        <v>0</v>
      </c>
      <c r="S394" s="231">
        <v>0</v>
      </c>
      <c r="T394" s="232">
        <f>S394*H394</f>
        <v>0</v>
      </c>
      <c r="AR394" s="233" t="s">
        <v>129</v>
      </c>
      <c r="AT394" s="233" t="s">
        <v>125</v>
      </c>
      <c r="AU394" s="233" t="s">
        <v>86</v>
      </c>
      <c r="AY394" s="15" t="s">
        <v>122</v>
      </c>
      <c r="BE394" s="234">
        <f>IF(N394="základní",J394,0)</f>
        <v>0</v>
      </c>
      <c r="BF394" s="234">
        <f>IF(N394="snížená",J394,0)</f>
        <v>0</v>
      </c>
      <c r="BG394" s="234">
        <f>IF(N394="zákl. přenesená",J394,0)</f>
        <v>0</v>
      </c>
      <c r="BH394" s="234">
        <f>IF(N394="sníž. přenesená",J394,0)</f>
        <v>0</v>
      </c>
      <c r="BI394" s="234">
        <f>IF(N394="nulová",J394,0)</f>
        <v>0</v>
      </c>
      <c r="BJ394" s="15" t="s">
        <v>84</v>
      </c>
      <c r="BK394" s="234">
        <f>ROUND(I394*H394,2)</f>
        <v>0</v>
      </c>
      <c r="BL394" s="15" t="s">
        <v>129</v>
      </c>
      <c r="BM394" s="233" t="s">
        <v>581</v>
      </c>
    </row>
    <row r="395" spans="2:51" s="12" customFormat="1" ht="12">
      <c r="B395" s="235"/>
      <c r="C395" s="236"/>
      <c r="D395" s="237" t="s">
        <v>131</v>
      </c>
      <c r="E395" s="238" t="s">
        <v>1</v>
      </c>
      <c r="F395" s="239" t="s">
        <v>582</v>
      </c>
      <c r="G395" s="236"/>
      <c r="H395" s="240">
        <v>118.8</v>
      </c>
      <c r="I395" s="241"/>
      <c r="J395" s="236"/>
      <c r="K395" s="236"/>
      <c r="L395" s="242"/>
      <c r="M395" s="243"/>
      <c r="N395" s="244"/>
      <c r="O395" s="244"/>
      <c r="P395" s="244"/>
      <c r="Q395" s="244"/>
      <c r="R395" s="244"/>
      <c r="S395" s="244"/>
      <c r="T395" s="245"/>
      <c r="AT395" s="246" t="s">
        <v>131</v>
      </c>
      <c r="AU395" s="246" t="s">
        <v>86</v>
      </c>
      <c r="AV395" s="12" t="s">
        <v>86</v>
      </c>
      <c r="AW395" s="12" t="s">
        <v>33</v>
      </c>
      <c r="AX395" s="12" t="s">
        <v>76</v>
      </c>
      <c r="AY395" s="246" t="s">
        <v>122</v>
      </c>
    </row>
    <row r="396" spans="2:51" s="13" customFormat="1" ht="12">
      <c r="B396" s="247"/>
      <c r="C396" s="248"/>
      <c r="D396" s="237" t="s">
        <v>131</v>
      </c>
      <c r="E396" s="249" t="s">
        <v>1</v>
      </c>
      <c r="F396" s="250" t="s">
        <v>133</v>
      </c>
      <c r="G396" s="248"/>
      <c r="H396" s="251">
        <v>118.8</v>
      </c>
      <c r="I396" s="252"/>
      <c r="J396" s="248"/>
      <c r="K396" s="248"/>
      <c r="L396" s="253"/>
      <c r="M396" s="254"/>
      <c r="N396" s="255"/>
      <c r="O396" s="255"/>
      <c r="P396" s="255"/>
      <c r="Q396" s="255"/>
      <c r="R396" s="255"/>
      <c r="S396" s="255"/>
      <c r="T396" s="256"/>
      <c r="AT396" s="257" t="s">
        <v>131</v>
      </c>
      <c r="AU396" s="257" t="s">
        <v>86</v>
      </c>
      <c r="AV396" s="13" t="s">
        <v>129</v>
      </c>
      <c r="AW396" s="13" t="s">
        <v>33</v>
      </c>
      <c r="AX396" s="13" t="s">
        <v>84</v>
      </c>
      <c r="AY396" s="257" t="s">
        <v>122</v>
      </c>
    </row>
    <row r="397" spans="2:65" s="1" customFormat="1" ht="24" customHeight="1">
      <c r="B397" s="36"/>
      <c r="C397" s="222" t="s">
        <v>583</v>
      </c>
      <c r="D397" s="222" t="s">
        <v>125</v>
      </c>
      <c r="E397" s="223" t="s">
        <v>584</v>
      </c>
      <c r="F397" s="224" t="s">
        <v>585</v>
      </c>
      <c r="G397" s="225" t="s">
        <v>218</v>
      </c>
      <c r="H397" s="226">
        <v>1782</v>
      </c>
      <c r="I397" s="227"/>
      <c r="J397" s="228">
        <f>ROUND(I397*H397,2)</f>
        <v>0</v>
      </c>
      <c r="K397" s="224" t="s">
        <v>1</v>
      </c>
      <c r="L397" s="41"/>
      <c r="M397" s="229" t="s">
        <v>1</v>
      </c>
      <c r="N397" s="230" t="s">
        <v>41</v>
      </c>
      <c r="O397" s="84"/>
      <c r="P397" s="231">
        <f>O397*H397</f>
        <v>0</v>
      </c>
      <c r="Q397" s="231">
        <v>0</v>
      </c>
      <c r="R397" s="231">
        <f>Q397*H397</f>
        <v>0</v>
      </c>
      <c r="S397" s="231">
        <v>0</v>
      </c>
      <c r="T397" s="232">
        <f>S397*H397</f>
        <v>0</v>
      </c>
      <c r="AR397" s="233" t="s">
        <v>129</v>
      </c>
      <c r="AT397" s="233" t="s">
        <v>125</v>
      </c>
      <c r="AU397" s="233" t="s">
        <v>86</v>
      </c>
      <c r="AY397" s="15" t="s">
        <v>122</v>
      </c>
      <c r="BE397" s="234">
        <f>IF(N397="základní",J397,0)</f>
        <v>0</v>
      </c>
      <c r="BF397" s="234">
        <f>IF(N397="snížená",J397,0)</f>
        <v>0</v>
      </c>
      <c r="BG397" s="234">
        <f>IF(N397="zákl. přenesená",J397,0)</f>
        <v>0</v>
      </c>
      <c r="BH397" s="234">
        <f>IF(N397="sníž. přenesená",J397,0)</f>
        <v>0</v>
      </c>
      <c r="BI397" s="234">
        <f>IF(N397="nulová",J397,0)</f>
        <v>0</v>
      </c>
      <c r="BJ397" s="15" t="s">
        <v>84</v>
      </c>
      <c r="BK397" s="234">
        <f>ROUND(I397*H397,2)</f>
        <v>0</v>
      </c>
      <c r="BL397" s="15" t="s">
        <v>129</v>
      </c>
      <c r="BM397" s="233" t="s">
        <v>586</v>
      </c>
    </row>
    <row r="398" spans="2:51" s="12" customFormat="1" ht="12">
      <c r="B398" s="235"/>
      <c r="C398" s="236"/>
      <c r="D398" s="237" t="s">
        <v>131</v>
      </c>
      <c r="E398" s="238" t="s">
        <v>1</v>
      </c>
      <c r="F398" s="239" t="s">
        <v>587</v>
      </c>
      <c r="G398" s="236"/>
      <c r="H398" s="240">
        <v>1782</v>
      </c>
      <c r="I398" s="241"/>
      <c r="J398" s="236"/>
      <c r="K398" s="236"/>
      <c r="L398" s="242"/>
      <c r="M398" s="243"/>
      <c r="N398" s="244"/>
      <c r="O398" s="244"/>
      <c r="P398" s="244"/>
      <c r="Q398" s="244"/>
      <c r="R398" s="244"/>
      <c r="S398" s="244"/>
      <c r="T398" s="245"/>
      <c r="AT398" s="246" t="s">
        <v>131</v>
      </c>
      <c r="AU398" s="246" t="s">
        <v>86</v>
      </c>
      <c r="AV398" s="12" t="s">
        <v>86</v>
      </c>
      <c r="AW398" s="12" t="s">
        <v>33</v>
      </c>
      <c r="AX398" s="12" t="s">
        <v>76</v>
      </c>
      <c r="AY398" s="246" t="s">
        <v>122</v>
      </c>
    </row>
    <row r="399" spans="2:51" s="13" customFormat="1" ht="12">
      <c r="B399" s="247"/>
      <c r="C399" s="248"/>
      <c r="D399" s="237" t="s">
        <v>131</v>
      </c>
      <c r="E399" s="249" t="s">
        <v>1</v>
      </c>
      <c r="F399" s="250" t="s">
        <v>133</v>
      </c>
      <c r="G399" s="248"/>
      <c r="H399" s="251">
        <v>1782</v>
      </c>
      <c r="I399" s="252"/>
      <c r="J399" s="248"/>
      <c r="K399" s="248"/>
      <c r="L399" s="253"/>
      <c r="M399" s="254"/>
      <c r="N399" s="255"/>
      <c r="O399" s="255"/>
      <c r="P399" s="255"/>
      <c r="Q399" s="255"/>
      <c r="R399" s="255"/>
      <c r="S399" s="255"/>
      <c r="T399" s="256"/>
      <c r="AT399" s="257" t="s">
        <v>131</v>
      </c>
      <c r="AU399" s="257" t="s">
        <v>86</v>
      </c>
      <c r="AV399" s="13" t="s">
        <v>129</v>
      </c>
      <c r="AW399" s="13" t="s">
        <v>33</v>
      </c>
      <c r="AX399" s="13" t="s">
        <v>84</v>
      </c>
      <c r="AY399" s="257" t="s">
        <v>122</v>
      </c>
    </row>
    <row r="400" spans="2:65" s="1" customFormat="1" ht="24" customHeight="1">
      <c r="B400" s="36"/>
      <c r="C400" s="222" t="s">
        <v>588</v>
      </c>
      <c r="D400" s="222" t="s">
        <v>125</v>
      </c>
      <c r="E400" s="223" t="s">
        <v>589</v>
      </c>
      <c r="F400" s="224" t="s">
        <v>590</v>
      </c>
      <c r="G400" s="225" t="s">
        <v>218</v>
      </c>
      <c r="H400" s="226">
        <v>1466.224</v>
      </c>
      <c r="I400" s="227"/>
      <c r="J400" s="228">
        <f>ROUND(I400*H400,2)</f>
        <v>0</v>
      </c>
      <c r="K400" s="224" t="s">
        <v>1</v>
      </c>
      <c r="L400" s="41"/>
      <c r="M400" s="229" t="s">
        <v>1</v>
      </c>
      <c r="N400" s="230" t="s">
        <v>41</v>
      </c>
      <c r="O400" s="84"/>
      <c r="P400" s="231">
        <f>O400*H400</f>
        <v>0</v>
      </c>
      <c r="Q400" s="231">
        <v>0</v>
      </c>
      <c r="R400" s="231">
        <f>Q400*H400</f>
        <v>0</v>
      </c>
      <c r="S400" s="231">
        <v>0</v>
      </c>
      <c r="T400" s="232">
        <f>S400*H400</f>
        <v>0</v>
      </c>
      <c r="AR400" s="233" t="s">
        <v>129</v>
      </c>
      <c r="AT400" s="233" t="s">
        <v>125</v>
      </c>
      <c r="AU400" s="233" t="s">
        <v>86</v>
      </c>
      <c r="AY400" s="15" t="s">
        <v>122</v>
      </c>
      <c r="BE400" s="234">
        <f>IF(N400="základní",J400,0)</f>
        <v>0</v>
      </c>
      <c r="BF400" s="234">
        <f>IF(N400="snížená",J400,0)</f>
        <v>0</v>
      </c>
      <c r="BG400" s="234">
        <f>IF(N400="zákl. přenesená",J400,0)</f>
        <v>0</v>
      </c>
      <c r="BH400" s="234">
        <f>IF(N400="sníž. přenesená",J400,0)</f>
        <v>0</v>
      </c>
      <c r="BI400" s="234">
        <f>IF(N400="nulová",J400,0)</f>
        <v>0</v>
      </c>
      <c r="BJ400" s="15" t="s">
        <v>84</v>
      </c>
      <c r="BK400" s="234">
        <f>ROUND(I400*H400,2)</f>
        <v>0</v>
      </c>
      <c r="BL400" s="15" t="s">
        <v>129</v>
      </c>
      <c r="BM400" s="233" t="s">
        <v>591</v>
      </c>
    </row>
    <row r="401" spans="2:65" s="1" customFormat="1" ht="24" customHeight="1">
      <c r="B401" s="36"/>
      <c r="C401" s="222" t="s">
        <v>592</v>
      </c>
      <c r="D401" s="222" t="s">
        <v>125</v>
      </c>
      <c r="E401" s="223" t="s">
        <v>593</v>
      </c>
      <c r="F401" s="224" t="s">
        <v>594</v>
      </c>
      <c r="G401" s="225" t="s">
        <v>218</v>
      </c>
      <c r="H401" s="226">
        <v>118.8</v>
      </c>
      <c r="I401" s="227"/>
      <c r="J401" s="228">
        <f>ROUND(I401*H401,2)</f>
        <v>0</v>
      </c>
      <c r="K401" s="224" t="s">
        <v>1</v>
      </c>
      <c r="L401" s="41"/>
      <c r="M401" s="229" t="s">
        <v>1</v>
      </c>
      <c r="N401" s="230" t="s">
        <v>41</v>
      </c>
      <c r="O401" s="84"/>
      <c r="P401" s="231">
        <f>O401*H401</f>
        <v>0</v>
      </c>
      <c r="Q401" s="231">
        <v>0</v>
      </c>
      <c r="R401" s="231">
        <f>Q401*H401</f>
        <v>0</v>
      </c>
      <c r="S401" s="231">
        <v>0</v>
      </c>
      <c r="T401" s="232">
        <f>S401*H401</f>
        <v>0</v>
      </c>
      <c r="AR401" s="233" t="s">
        <v>129</v>
      </c>
      <c r="AT401" s="233" t="s">
        <v>125</v>
      </c>
      <c r="AU401" s="233" t="s">
        <v>86</v>
      </c>
      <c r="AY401" s="15" t="s">
        <v>122</v>
      </c>
      <c r="BE401" s="234">
        <f>IF(N401="základní",J401,0)</f>
        <v>0</v>
      </c>
      <c r="BF401" s="234">
        <f>IF(N401="snížená",J401,0)</f>
        <v>0</v>
      </c>
      <c r="BG401" s="234">
        <f>IF(N401="zákl. přenesená",J401,0)</f>
        <v>0</v>
      </c>
      <c r="BH401" s="234">
        <f>IF(N401="sníž. přenesená",J401,0)</f>
        <v>0</v>
      </c>
      <c r="BI401" s="234">
        <f>IF(N401="nulová",J401,0)</f>
        <v>0</v>
      </c>
      <c r="BJ401" s="15" t="s">
        <v>84</v>
      </c>
      <c r="BK401" s="234">
        <f>ROUND(I401*H401,2)</f>
        <v>0</v>
      </c>
      <c r="BL401" s="15" t="s">
        <v>129</v>
      </c>
      <c r="BM401" s="233" t="s">
        <v>595</v>
      </c>
    </row>
    <row r="402" spans="2:51" s="12" customFormat="1" ht="12">
      <c r="B402" s="235"/>
      <c r="C402" s="236"/>
      <c r="D402" s="237" t="s">
        <v>131</v>
      </c>
      <c r="E402" s="238" t="s">
        <v>1</v>
      </c>
      <c r="F402" s="239" t="s">
        <v>596</v>
      </c>
      <c r="G402" s="236"/>
      <c r="H402" s="240">
        <v>118.8</v>
      </c>
      <c r="I402" s="241"/>
      <c r="J402" s="236"/>
      <c r="K402" s="236"/>
      <c r="L402" s="242"/>
      <c r="M402" s="243"/>
      <c r="N402" s="244"/>
      <c r="O402" s="244"/>
      <c r="P402" s="244"/>
      <c r="Q402" s="244"/>
      <c r="R402" s="244"/>
      <c r="S402" s="244"/>
      <c r="T402" s="245"/>
      <c r="AT402" s="246" t="s">
        <v>131</v>
      </c>
      <c r="AU402" s="246" t="s">
        <v>86</v>
      </c>
      <c r="AV402" s="12" t="s">
        <v>86</v>
      </c>
      <c r="AW402" s="12" t="s">
        <v>33</v>
      </c>
      <c r="AX402" s="12" t="s">
        <v>76</v>
      </c>
      <c r="AY402" s="246" t="s">
        <v>122</v>
      </c>
    </row>
    <row r="403" spans="2:51" s="13" customFormat="1" ht="12">
      <c r="B403" s="247"/>
      <c r="C403" s="248"/>
      <c r="D403" s="237" t="s">
        <v>131</v>
      </c>
      <c r="E403" s="249" t="s">
        <v>1</v>
      </c>
      <c r="F403" s="250" t="s">
        <v>133</v>
      </c>
      <c r="G403" s="248"/>
      <c r="H403" s="251">
        <v>118.8</v>
      </c>
      <c r="I403" s="252"/>
      <c r="J403" s="248"/>
      <c r="K403" s="248"/>
      <c r="L403" s="253"/>
      <c r="M403" s="254"/>
      <c r="N403" s="255"/>
      <c r="O403" s="255"/>
      <c r="P403" s="255"/>
      <c r="Q403" s="255"/>
      <c r="R403" s="255"/>
      <c r="S403" s="255"/>
      <c r="T403" s="256"/>
      <c r="AT403" s="257" t="s">
        <v>131</v>
      </c>
      <c r="AU403" s="257" t="s">
        <v>86</v>
      </c>
      <c r="AV403" s="13" t="s">
        <v>129</v>
      </c>
      <c r="AW403" s="13" t="s">
        <v>33</v>
      </c>
      <c r="AX403" s="13" t="s">
        <v>84</v>
      </c>
      <c r="AY403" s="257" t="s">
        <v>122</v>
      </c>
    </row>
    <row r="404" spans="2:65" s="1" customFormat="1" ht="24" customHeight="1">
      <c r="B404" s="36"/>
      <c r="C404" s="222" t="s">
        <v>535</v>
      </c>
      <c r="D404" s="222" t="s">
        <v>125</v>
      </c>
      <c r="E404" s="223" t="s">
        <v>597</v>
      </c>
      <c r="F404" s="224" t="s">
        <v>598</v>
      </c>
      <c r="G404" s="225" t="s">
        <v>218</v>
      </c>
      <c r="H404" s="226">
        <v>48.51</v>
      </c>
      <c r="I404" s="227"/>
      <c r="J404" s="228">
        <f>ROUND(I404*H404,2)</f>
        <v>0</v>
      </c>
      <c r="K404" s="224" t="s">
        <v>1</v>
      </c>
      <c r="L404" s="41"/>
      <c r="M404" s="229" t="s">
        <v>1</v>
      </c>
      <c r="N404" s="230" t="s">
        <v>41</v>
      </c>
      <c r="O404" s="84"/>
      <c r="P404" s="231">
        <f>O404*H404</f>
        <v>0</v>
      </c>
      <c r="Q404" s="231">
        <v>0</v>
      </c>
      <c r="R404" s="231">
        <f>Q404*H404</f>
        <v>0</v>
      </c>
      <c r="S404" s="231">
        <v>0</v>
      </c>
      <c r="T404" s="232">
        <f>S404*H404</f>
        <v>0</v>
      </c>
      <c r="AR404" s="233" t="s">
        <v>129</v>
      </c>
      <c r="AT404" s="233" t="s">
        <v>125</v>
      </c>
      <c r="AU404" s="233" t="s">
        <v>86</v>
      </c>
      <c r="AY404" s="15" t="s">
        <v>122</v>
      </c>
      <c r="BE404" s="234">
        <f>IF(N404="základní",J404,0)</f>
        <v>0</v>
      </c>
      <c r="BF404" s="234">
        <f>IF(N404="snížená",J404,0)</f>
        <v>0</v>
      </c>
      <c r="BG404" s="234">
        <f>IF(N404="zákl. přenesená",J404,0)</f>
        <v>0</v>
      </c>
      <c r="BH404" s="234">
        <f>IF(N404="sníž. přenesená",J404,0)</f>
        <v>0</v>
      </c>
      <c r="BI404" s="234">
        <f>IF(N404="nulová",J404,0)</f>
        <v>0</v>
      </c>
      <c r="BJ404" s="15" t="s">
        <v>84</v>
      </c>
      <c r="BK404" s="234">
        <f>ROUND(I404*H404,2)</f>
        <v>0</v>
      </c>
      <c r="BL404" s="15" t="s">
        <v>129</v>
      </c>
      <c r="BM404" s="233" t="s">
        <v>599</v>
      </c>
    </row>
    <row r="405" spans="2:51" s="12" customFormat="1" ht="12">
      <c r="B405" s="235"/>
      <c r="C405" s="236"/>
      <c r="D405" s="237" t="s">
        <v>131</v>
      </c>
      <c r="E405" s="238" t="s">
        <v>1</v>
      </c>
      <c r="F405" s="239" t="s">
        <v>600</v>
      </c>
      <c r="G405" s="236"/>
      <c r="H405" s="240">
        <v>48.51</v>
      </c>
      <c r="I405" s="241"/>
      <c r="J405" s="236"/>
      <c r="K405" s="236"/>
      <c r="L405" s="242"/>
      <c r="M405" s="243"/>
      <c r="N405" s="244"/>
      <c r="O405" s="244"/>
      <c r="P405" s="244"/>
      <c r="Q405" s="244"/>
      <c r="R405" s="244"/>
      <c r="S405" s="244"/>
      <c r="T405" s="245"/>
      <c r="AT405" s="246" t="s">
        <v>131</v>
      </c>
      <c r="AU405" s="246" t="s">
        <v>86</v>
      </c>
      <c r="AV405" s="12" t="s">
        <v>86</v>
      </c>
      <c r="AW405" s="12" t="s">
        <v>33</v>
      </c>
      <c r="AX405" s="12" t="s">
        <v>76</v>
      </c>
      <c r="AY405" s="246" t="s">
        <v>122</v>
      </c>
    </row>
    <row r="406" spans="2:51" s="13" customFormat="1" ht="12">
      <c r="B406" s="247"/>
      <c r="C406" s="248"/>
      <c r="D406" s="237" t="s">
        <v>131</v>
      </c>
      <c r="E406" s="249" t="s">
        <v>1</v>
      </c>
      <c r="F406" s="250" t="s">
        <v>133</v>
      </c>
      <c r="G406" s="248"/>
      <c r="H406" s="251">
        <v>48.51</v>
      </c>
      <c r="I406" s="252"/>
      <c r="J406" s="248"/>
      <c r="K406" s="248"/>
      <c r="L406" s="253"/>
      <c r="M406" s="254"/>
      <c r="N406" s="255"/>
      <c r="O406" s="255"/>
      <c r="P406" s="255"/>
      <c r="Q406" s="255"/>
      <c r="R406" s="255"/>
      <c r="S406" s="255"/>
      <c r="T406" s="256"/>
      <c r="AT406" s="257" t="s">
        <v>131</v>
      </c>
      <c r="AU406" s="257" t="s">
        <v>86</v>
      </c>
      <c r="AV406" s="13" t="s">
        <v>129</v>
      </c>
      <c r="AW406" s="13" t="s">
        <v>33</v>
      </c>
      <c r="AX406" s="13" t="s">
        <v>84</v>
      </c>
      <c r="AY406" s="257" t="s">
        <v>122</v>
      </c>
    </row>
    <row r="407" spans="2:65" s="1" customFormat="1" ht="24" customHeight="1">
      <c r="B407" s="36"/>
      <c r="C407" s="222" t="s">
        <v>7</v>
      </c>
      <c r="D407" s="222" t="s">
        <v>125</v>
      </c>
      <c r="E407" s="223" t="s">
        <v>601</v>
      </c>
      <c r="F407" s="224" t="s">
        <v>602</v>
      </c>
      <c r="G407" s="225" t="s">
        <v>218</v>
      </c>
      <c r="H407" s="226">
        <v>791.9</v>
      </c>
      <c r="I407" s="227"/>
      <c r="J407" s="228">
        <f>ROUND(I407*H407,2)</f>
        <v>0</v>
      </c>
      <c r="K407" s="224" t="s">
        <v>1</v>
      </c>
      <c r="L407" s="41"/>
      <c r="M407" s="229" t="s">
        <v>1</v>
      </c>
      <c r="N407" s="230" t="s">
        <v>41</v>
      </c>
      <c r="O407" s="84"/>
      <c r="P407" s="231">
        <f>O407*H407</f>
        <v>0</v>
      </c>
      <c r="Q407" s="231">
        <v>0</v>
      </c>
      <c r="R407" s="231">
        <f>Q407*H407</f>
        <v>0</v>
      </c>
      <c r="S407" s="231">
        <v>0</v>
      </c>
      <c r="T407" s="232">
        <f>S407*H407</f>
        <v>0</v>
      </c>
      <c r="AR407" s="233" t="s">
        <v>129</v>
      </c>
      <c r="AT407" s="233" t="s">
        <v>125</v>
      </c>
      <c r="AU407" s="233" t="s">
        <v>86</v>
      </c>
      <c r="AY407" s="15" t="s">
        <v>122</v>
      </c>
      <c r="BE407" s="234">
        <f>IF(N407="základní",J407,0)</f>
        <v>0</v>
      </c>
      <c r="BF407" s="234">
        <f>IF(N407="snížená",J407,0)</f>
        <v>0</v>
      </c>
      <c r="BG407" s="234">
        <f>IF(N407="zákl. přenesená",J407,0)</f>
        <v>0</v>
      </c>
      <c r="BH407" s="234">
        <f>IF(N407="sníž. přenesená",J407,0)</f>
        <v>0</v>
      </c>
      <c r="BI407" s="234">
        <f>IF(N407="nulová",J407,0)</f>
        <v>0</v>
      </c>
      <c r="BJ407" s="15" t="s">
        <v>84</v>
      </c>
      <c r="BK407" s="234">
        <f>ROUND(I407*H407,2)</f>
        <v>0</v>
      </c>
      <c r="BL407" s="15" t="s">
        <v>129</v>
      </c>
      <c r="BM407" s="233" t="s">
        <v>603</v>
      </c>
    </row>
    <row r="408" spans="2:51" s="12" customFormat="1" ht="12">
      <c r="B408" s="235"/>
      <c r="C408" s="236"/>
      <c r="D408" s="237" t="s">
        <v>131</v>
      </c>
      <c r="E408" s="238" t="s">
        <v>1</v>
      </c>
      <c r="F408" s="239" t="s">
        <v>604</v>
      </c>
      <c r="G408" s="236"/>
      <c r="H408" s="240">
        <v>791.9</v>
      </c>
      <c r="I408" s="241"/>
      <c r="J408" s="236"/>
      <c r="K408" s="236"/>
      <c r="L408" s="242"/>
      <c r="M408" s="243"/>
      <c r="N408" s="244"/>
      <c r="O408" s="244"/>
      <c r="P408" s="244"/>
      <c r="Q408" s="244"/>
      <c r="R408" s="244"/>
      <c r="S408" s="244"/>
      <c r="T408" s="245"/>
      <c r="AT408" s="246" t="s">
        <v>131</v>
      </c>
      <c r="AU408" s="246" t="s">
        <v>86</v>
      </c>
      <c r="AV408" s="12" t="s">
        <v>86</v>
      </c>
      <c r="AW408" s="12" t="s">
        <v>33</v>
      </c>
      <c r="AX408" s="12" t="s">
        <v>76</v>
      </c>
      <c r="AY408" s="246" t="s">
        <v>122</v>
      </c>
    </row>
    <row r="409" spans="2:51" s="13" customFormat="1" ht="12">
      <c r="B409" s="247"/>
      <c r="C409" s="248"/>
      <c r="D409" s="237" t="s">
        <v>131</v>
      </c>
      <c r="E409" s="249" t="s">
        <v>1</v>
      </c>
      <c r="F409" s="250" t="s">
        <v>133</v>
      </c>
      <c r="G409" s="248"/>
      <c r="H409" s="251">
        <v>791.9</v>
      </c>
      <c r="I409" s="252"/>
      <c r="J409" s="248"/>
      <c r="K409" s="248"/>
      <c r="L409" s="253"/>
      <c r="M409" s="254"/>
      <c r="N409" s="255"/>
      <c r="O409" s="255"/>
      <c r="P409" s="255"/>
      <c r="Q409" s="255"/>
      <c r="R409" s="255"/>
      <c r="S409" s="255"/>
      <c r="T409" s="256"/>
      <c r="AT409" s="257" t="s">
        <v>131</v>
      </c>
      <c r="AU409" s="257" t="s">
        <v>86</v>
      </c>
      <c r="AV409" s="13" t="s">
        <v>129</v>
      </c>
      <c r="AW409" s="13" t="s">
        <v>33</v>
      </c>
      <c r="AX409" s="13" t="s">
        <v>84</v>
      </c>
      <c r="AY409" s="257" t="s">
        <v>122</v>
      </c>
    </row>
    <row r="410" spans="2:65" s="1" customFormat="1" ht="24" customHeight="1">
      <c r="B410" s="36"/>
      <c r="C410" s="222" t="s">
        <v>605</v>
      </c>
      <c r="D410" s="222" t="s">
        <v>125</v>
      </c>
      <c r="E410" s="223" t="s">
        <v>606</v>
      </c>
      <c r="F410" s="224" t="s">
        <v>607</v>
      </c>
      <c r="G410" s="225" t="s">
        <v>608</v>
      </c>
      <c r="H410" s="226">
        <v>2</v>
      </c>
      <c r="I410" s="227"/>
      <c r="J410" s="228">
        <f>ROUND(I410*H410,2)</f>
        <v>0</v>
      </c>
      <c r="K410" s="224" t="s">
        <v>1</v>
      </c>
      <c r="L410" s="41"/>
      <c r="M410" s="229" t="s">
        <v>1</v>
      </c>
      <c r="N410" s="230" t="s">
        <v>41</v>
      </c>
      <c r="O410" s="84"/>
      <c r="P410" s="231">
        <f>O410*H410</f>
        <v>0</v>
      </c>
      <c r="Q410" s="231">
        <v>0</v>
      </c>
      <c r="R410" s="231">
        <f>Q410*H410</f>
        <v>0</v>
      </c>
      <c r="S410" s="231">
        <v>0</v>
      </c>
      <c r="T410" s="232">
        <f>S410*H410</f>
        <v>0</v>
      </c>
      <c r="AR410" s="233" t="s">
        <v>129</v>
      </c>
      <c r="AT410" s="233" t="s">
        <v>125</v>
      </c>
      <c r="AU410" s="233" t="s">
        <v>86</v>
      </c>
      <c r="AY410" s="15" t="s">
        <v>122</v>
      </c>
      <c r="BE410" s="234">
        <f>IF(N410="základní",J410,0)</f>
        <v>0</v>
      </c>
      <c r="BF410" s="234">
        <f>IF(N410="snížená",J410,0)</f>
        <v>0</v>
      </c>
      <c r="BG410" s="234">
        <f>IF(N410="zákl. přenesená",J410,0)</f>
        <v>0</v>
      </c>
      <c r="BH410" s="234">
        <f>IF(N410="sníž. přenesená",J410,0)</f>
        <v>0</v>
      </c>
      <c r="BI410" s="234">
        <f>IF(N410="nulová",J410,0)</f>
        <v>0</v>
      </c>
      <c r="BJ410" s="15" t="s">
        <v>84</v>
      </c>
      <c r="BK410" s="234">
        <f>ROUND(I410*H410,2)</f>
        <v>0</v>
      </c>
      <c r="BL410" s="15" t="s">
        <v>129</v>
      </c>
      <c r="BM410" s="233" t="s">
        <v>609</v>
      </c>
    </row>
    <row r="411" spans="2:65" s="1" customFormat="1" ht="24" customHeight="1">
      <c r="B411" s="36"/>
      <c r="C411" s="222" t="s">
        <v>610</v>
      </c>
      <c r="D411" s="222" t="s">
        <v>125</v>
      </c>
      <c r="E411" s="223" t="s">
        <v>611</v>
      </c>
      <c r="F411" s="224" t="s">
        <v>612</v>
      </c>
      <c r="G411" s="225" t="s">
        <v>160</v>
      </c>
      <c r="H411" s="226">
        <v>11</v>
      </c>
      <c r="I411" s="227"/>
      <c r="J411" s="228">
        <f>ROUND(I411*H411,2)</f>
        <v>0</v>
      </c>
      <c r="K411" s="224" t="s">
        <v>1</v>
      </c>
      <c r="L411" s="41"/>
      <c r="M411" s="229" t="s">
        <v>1</v>
      </c>
      <c r="N411" s="230" t="s">
        <v>41</v>
      </c>
      <c r="O411" s="84"/>
      <c r="P411" s="231">
        <f>O411*H411</f>
        <v>0</v>
      </c>
      <c r="Q411" s="231">
        <v>0</v>
      </c>
      <c r="R411" s="231">
        <f>Q411*H411</f>
        <v>0</v>
      </c>
      <c r="S411" s="231">
        <v>0</v>
      </c>
      <c r="T411" s="232">
        <f>S411*H411</f>
        <v>0</v>
      </c>
      <c r="AR411" s="233" t="s">
        <v>129</v>
      </c>
      <c r="AT411" s="233" t="s">
        <v>125</v>
      </c>
      <c r="AU411" s="233" t="s">
        <v>86</v>
      </c>
      <c r="AY411" s="15" t="s">
        <v>122</v>
      </c>
      <c r="BE411" s="234">
        <f>IF(N411="základní",J411,0)</f>
        <v>0</v>
      </c>
      <c r="BF411" s="234">
        <f>IF(N411="snížená",J411,0)</f>
        <v>0</v>
      </c>
      <c r="BG411" s="234">
        <f>IF(N411="zákl. přenesená",J411,0)</f>
        <v>0</v>
      </c>
      <c r="BH411" s="234">
        <f>IF(N411="sníž. přenesená",J411,0)</f>
        <v>0</v>
      </c>
      <c r="BI411" s="234">
        <f>IF(N411="nulová",J411,0)</f>
        <v>0</v>
      </c>
      <c r="BJ411" s="15" t="s">
        <v>84</v>
      </c>
      <c r="BK411" s="234">
        <f>ROUND(I411*H411,2)</f>
        <v>0</v>
      </c>
      <c r="BL411" s="15" t="s">
        <v>129</v>
      </c>
      <c r="BM411" s="233" t="s">
        <v>613</v>
      </c>
    </row>
    <row r="412" spans="2:63" s="11" customFormat="1" ht="22.8" customHeight="1">
      <c r="B412" s="206"/>
      <c r="C412" s="207"/>
      <c r="D412" s="208" t="s">
        <v>75</v>
      </c>
      <c r="E412" s="220" t="s">
        <v>614</v>
      </c>
      <c r="F412" s="220" t="s">
        <v>615</v>
      </c>
      <c r="G412" s="207"/>
      <c r="H412" s="207"/>
      <c r="I412" s="210"/>
      <c r="J412" s="221">
        <f>BK412</f>
        <v>0</v>
      </c>
      <c r="K412" s="207"/>
      <c r="L412" s="212"/>
      <c r="M412" s="213"/>
      <c r="N412" s="214"/>
      <c r="O412" s="214"/>
      <c r="P412" s="215">
        <f>SUM(P413:P414)</f>
        <v>0</v>
      </c>
      <c r="Q412" s="214"/>
      <c r="R412" s="215">
        <f>SUM(R413:R414)</f>
        <v>0</v>
      </c>
      <c r="S412" s="214"/>
      <c r="T412" s="216">
        <f>SUM(T413:T414)</f>
        <v>0</v>
      </c>
      <c r="AR412" s="217" t="s">
        <v>84</v>
      </c>
      <c r="AT412" s="218" t="s">
        <v>75</v>
      </c>
      <c r="AU412" s="218" t="s">
        <v>84</v>
      </c>
      <c r="AY412" s="217" t="s">
        <v>122</v>
      </c>
      <c r="BK412" s="219">
        <f>SUM(BK413:BK414)</f>
        <v>0</v>
      </c>
    </row>
    <row r="413" spans="2:65" s="1" customFormat="1" ht="24" customHeight="1">
      <c r="B413" s="36"/>
      <c r="C413" s="222" t="s">
        <v>616</v>
      </c>
      <c r="D413" s="222" t="s">
        <v>125</v>
      </c>
      <c r="E413" s="223" t="s">
        <v>617</v>
      </c>
      <c r="F413" s="224" t="s">
        <v>618</v>
      </c>
      <c r="G413" s="225" t="s">
        <v>218</v>
      </c>
      <c r="H413" s="226">
        <v>627.247</v>
      </c>
      <c r="I413" s="227"/>
      <c r="J413" s="228">
        <f>ROUND(I413*H413,2)</f>
        <v>0</v>
      </c>
      <c r="K413" s="224" t="s">
        <v>1</v>
      </c>
      <c r="L413" s="41"/>
      <c r="M413" s="229" t="s">
        <v>1</v>
      </c>
      <c r="N413" s="230" t="s">
        <v>41</v>
      </c>
      <c r="O413" s="84"/>
      <c r="P413" s="231">
        <f>O413*H413</f>
        <v>0</v>
      </c>
      <c r="Q413" s="231">
        <v>0</v>
      </c>
      <c r="R413" s="231">
        <f>Q413*H413</f>
        <v>0</v>
      </c>
      <c r="S413" s="231">
        <v>0</v>
      </c>
      <c r="T413" s="232">
        <f>S413*H413</f>
        <v>0</v>
      </c>
      <c r="AR413" s="233" t="s">
        <v>129</v>
      </c>
      <c r="AT413" s="233" t="s">
        <v>125</v>
      </c>
      <c r="AU413" s="233" t="s">
        <v>86</v>
      </c>
      <c r="AY413" s="15" t="s">
        <v>122</v>
      </c>
      <c r="BE413" s="234">
        <f>IF(N413="základní",J413,0)</f>
        <v>0</v>
      </c>
      <c r="BF413" s="234">
        <f>IF(N413="snížená",J413,0)</f>
        <v>0</v>
      </c>
      <c r="BG413" s="234">
        <f>IF(N413="zákl. přenesená",J413,0)</f>
        <v>0</v>
      </c>
      <c r="BH413" s="234">
        <f>IF(N413="sníž. přenesená",J413,0)</f>
        <v>0</v>
      </c>
      <c r="BI413" s="234">
        <f>IF(N413="nulová",J413,0)</f>
        <v>0</v>
      </c>
      <c r="BJ413" s="15" t="s">
        <v>84</v>
      </c>
      <c r="BK413" s="234">
        <f>ROUND(I413*H413,2)</f>
        <v>0</v>
      </c>
      <c r="BL413" s="15" t="s">
        <v>129</v>
      </c>
      <c r="BM413" s="233" t="s">
        <v>619</v>
      </c>
    </row>
    <row r="414" spans="2:65" s="1" customFormat="1" ht="24" customHeight="1">
      <c r="B414" s="36"/>
      <c r="C414" s="222" t="s">
        <v>620</v>
      </c>
      <c r="D414" s="222" t="s">
        <v>125</v>
      </c>
      <c r="E414" s="223" t="s">
        <v>621</v>
      </c>
      <c r="F414" s="224" t="s">
        <v>622</v>
      </c>
      <c r="G414" s="225" t="s">
        <v>218</v>
      </c>
      <c r="H414" s="226">
        <v>627.247</v>
      </c>
      <c r="I414" s="227"/>
      <c r="J414" s="228">
        <f>ROUND(I414*H414,2)</f>
        <v>0</v>
      </c>
      <c r="K414" s="224" t="s">
        <v>1</v>
      </c>
      <c r="L414" s="41"/>
      <c r="M414" s="270" t="s">
        <v>1</v>
      </c>
      <c r="N414" s="271" t="s">
        <v>41</v>
      </c>
      <c r="O414" s="272"/>
      <c r="P414" s="273">
        <f>O414*H414</f>
        <v>0</v>
      </c>
      <c r="Q414" s="273">
        <v>0</v>
      </c>
      <c r="R414" s="273">
        <f>Q414*H414</f>
        <v>0</v>
      </c>
      <c r="S414" s="273">
        <v>0</v>
      </c>
      <c r="T414" s="274">
        <f>S414*H414</f>
        <v>0</v>
      </c>
      <c r="AR414" s="233" t="s">
        <v>129</v>
      </c>
      <c r="AT414" s="233" t="s">
        <v>125</v>
      </c>
      <c r="AU414" s="233" t="s">
        <v>86</v>
      </c>
      <c r="AY414" s="15" t="s">
        <v>122</v>
      </c>
      <c r="BE414" s="234">
        <f>IF(N414="základní",J414,0)</f>
        <v>0</v>
      </c>
      <c r="BF414" s="234">
        <f>IF(N414="snížená",J414,0)</f>
        <v>0</v>
      </c>
      <c r="BG414" s="234">
        <f>IF(N414="zákl. přenesená",J414,0)</f>
        <v>0</v>
      </c>
      <c r="BH414" s="234">
        <f>IF(N414="sníž. přenesená",J414,0)</f>
        <v>0</v>
      </c>
      <c r="BI414" s="234">
        <f>IF(N414="nulová",J414,0)</f>
        <v>0</v>
      </c>
      <c r="BJ414" s="15" t="s">
        <v>84</v>
      </c>
      <c r="BK414" s="234">
        <f>ROUND(I414*H414,2)</f>
        <v>0</v>
      </c>
      <c r="BL414" s="15" t="s">
        <v>129</v>
      </c>
      <c r="BM414" s="233" t="s">
        <v>623</v>
      </c>
    </row>
    <row r="415" spans="2:12" s="1" customFormat="1" ht="6.95" customHeight="1">
      <c r="B415" s="59"/>
      <c r="C415" s="60"/>
      <c r="D415" s="60"/>
      <c r="E415" s="60"/>
      <c r="F415" s="60"/>
      <c r="G415" s="60"/>
      <c r="H415" s="60"/>
      <c r="I415" s="171"/>
      <c r="J415" s="60"/>
      <c r="K415" s="60"/>
      <c r="L415" s="41"/>
    </row>
  </sheetData>
  <sheetProtection password="CC35" sheet="1" objects="1" scenarios="1" formatColumns="0" formatRows="0" autoFilter="0"/>
  <autoFilter ref="C124:K41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89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86</v>
      </c>
    </row>
    <row r="4" spans="2:46" ht="24.95" customHeight="1">
      <c r="B4" s="18"/>
      <c r="D4" s="133" t="s">
        <v>90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Rozšíření parkovacích míst v ulici Družstevní,Cheb</v>
      </c>
      <c r="F7" s="135"/>
      <c r="G7" s="135"/>
      <c r="H7" s="135"/>
      <c r="L7" s="18"/>
    </row>
    <row r="8" spans="2:12" s="1" customFormat="1" ht="12" customHeight="1">
      <c r="B8" s="41"/>
      <c r="D8" s="135" t="s">
        <v>91</v>
      </c>
      <c r="I8" s="137"/>
      <c r="L8" s="41"/>
    </row>
    <row r="9" spans="2:12" s="1" customFormat="1" ht="36.95" customHeight="1">
      <c r="B9" s="41"/>
      <c r="E9" s="138" t="s">
        <v>624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18</v>
      </c>
      <c r="F11" s="139" t="s">
        <v>1</v>
      </c>
      <c r="I11" s="140" t="s">
        <v>19</v>
      </c>
      <c r="J11" s="139" t="s">
        <v>1</v>
      </c>
      <c r="L11" s="41"/>
    </row>
    <row r="12" spans="2:12" s="1" customFormat="1" ht="12" customHeight="1">
      <c r="B12" s="41"/>
      <c r="D12" s="135" t="s">
        <v>20</v>
      </c>
      <c r="F12" s="139" t="s">
        <v>21</v>
      </c>
      <c r="I12" s="140" t="s">
        <v>22</v>
      </c>
      <c r="J12" s="141" t="str">
        <f>'Rekapitulace stavby'!AN8</f>
        <v>13. 8. 2018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24</v>
      </c>
      <c r="I14" s="140" t="s">
        <v>25</v>
      </c>
      <c r="J14" s="139" t="s">
        <v>26</v>
      </c>
      <c r="L14" s="41"/>
    </row>
    <row r="15" spans="2:12" s="1" customFormat="1" ht="18" customHeight="1">
      <c r="B15" s="41"/>
      <c r="E15" s="139" t="s">
        <v>27</v>
      </c>
      <c r="I15" s="140" t="s">
        <v>28</v>
      </c>
      <c r="J15" s="139" t="s">
        <v>1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29</v>
      </c>
      <c r="I17" s="140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28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31</v>
      </c>
      <c r="I20" s="140" t="s">
        <v>25</v>
      </c>
      <c r="J20" s="139" t="s">
        <v>1</v>
      </c>
      <c r="L20" s="41"/>
    </row>
    <row r="21" spans="2:12" s="1" customFormat="1" ht="18" customHeight="1">
      <c r="B21" s="41"/>
      <c r="E21" s="139" t="s">
        <v>32</v>
      </c>
      <c r="I21" s="140" t="s">
        <v>28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34</v>
      </c>
      <c r="I23" s="140" t="s">
        <v>25</v>
      </c>
      <c r="J23" s="139" t="s">
        <v>1</v>
      </c>
      <c r="L23" s="41"/>
    </row>
    <row r="24" spans="2:12" s="1" customFormat="1" ht="18" customHeight="1">
      <c r="B24" s="41"/>
      <c r="E24" s="139" t="s">
        <v>32</v>
      </c>
      <c r="I24" s="140" t="s">
        <v>28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35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36</v>
      </c>
      <c r="I30" s="137"/>
      <c r="J30" s="147">
        <f>ROUND(J121,2)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38</v>
      </c>
      <c r="I32" s="149" t="s">
        <v>37</v>
      </c>
      <c r="J32" s="148" t="s">
        <v>39</v>
      </c>
      <c r="L32" s="41"/>
    </row>
    <row r="33" spans="2:12" s="1" customFormat="1" ht="14.4" customHeight="1">
      <c r="B33" s="41"/>
      <c r="D33" s="150" t="s">
        <v>40</v>
      </c>
      <c r="E33" s="135" t="s">
        <v>41</v>
      </c>
      <c r="F33" s="151">
        <f>ROUND((SUM(BE121:BE137)),2)</f>
        <v>0</v>
      </c>
      <c r="I33" s="152">
        <v>0.21</v>
      </c>
      <c r="J33" s="151">
        <f>ROUND(((SUM(BE121:BE137))*I33),2)</f>
        <v>0</v>
      </c>
      <c r="L33" s="41"/>
    </row>
    <row r="34" spans="2:12" s="1" customFormat="1" ht="14.4" customHeight="1">
      <c r="B34" s="41"/>
      <c r="E34" s="135" t="s">
        <v>42</v>
      </c>
      <c r="F34" s="151">
        <f>ROUND((SUM(BF121:BF137)),2)</f>
        <v>0</v>
      </c>
      <c r="I34" s="152">
        <v>0.15</v>
      </c>
      <c r="J34" s="151">
        <f>ROUND(((SUM(BF121:BF137))*I34),2)</f>
        <v>0</v>
      </c>
      <c r="L34" s="41"/>
    </row>
    <row r="35" spans="2:12" s="1" customFormat="1" ht="14.4" customHeight="1" hidden="1">
      <c r="B35" s="41"/>
      <c r="E35" s="135" t="s">
        <v>43</v>
      </c>
      <c r="F35" s="151">
        <f>ROUND((SUM(BG121:BG137)),2)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44</v>
      </c>
      <c r="F36" s="151">
        <f>ROUND((SUM(BH121:BH137)),2)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45</v>
      </c>
      <c r="F37" s="151">
        <f>ROUND((SUM(BI121:BI137)),2)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93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Rozšíření parkovacích míst v ulici Družstevní,Cheb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91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02b-2018 - SO 800 - VRN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20</v>
      </c>
      <c r="D89" s="37"/>
      <c r="E89" s="37"/>
      <c r="F89" s="25" t="str">
        <f>F12</f>
        <v>ul. Družstevní,Cheb</v>
      </c>
      <c r="G89" s="37"/>
      <c r="H89" s="37"/>
      <c r="I89" s="140" t="s">
        <v>22</v>
      </c>
      <c r="J89" s="72" t="str">
        <f>IF(J12="","",J12)</f>
        <v>13. 8. 2018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24</v>
      </c>
      <c r="D91" s="37"/>
      <c r="E91" s="37"/>
      <c r="F91" s="25" t="str">
        <f>E15</f>
        <v>Město Cheb,nám. Krále Jiřího z Poděbrad 1/14</v>
      </c>
      <c r="G91" s="37"/>
      <c r="H91" s="37"/>
      <c r="I91" s="140" t="s">
        <v>31</v>
      </c>
      <c r="J91" s="34" t="str">
        <f>E21</f>
        <v xml:space="preserve"> </v>
      </c>
      <c r="K91" s="37"/>
      <c r="L91" s="41"/>
    </row>
    <row r="92" spans="2:12" s="1" customFormat="1" ht="15.15" customHeight="1">
      <c r="B92" s="36"/>
      <c r="C92" s="30" t="s">
        <v>29</v>
      </c>
      <c r="D92" s="37"/>
      <c r="E92" s="37"/>
      <c r="F92" s="25" t="str">
        <f>IF(E18="","",E18)</f>
        <v>Vyplň údaj</v>
      </c>
      <c r="G92" s="37"/>
      <c r="H92" s="37"/>
      <c r="I92" s="140" t="s">
        <v>34</v>
      </c>
      <c r="J92" s="34" t="str">
        <f>E24</f>
        <v xml:space="preserve"> 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94</v>
      </c>
      <c r="D94" s="177"/>
      <c r="E94" s="177"/>
      <c r="F94" s="177"/>
      <c r="G94" s="177"/>
      <c r="H94" s="177"/>
      <c r="I94" s="178"/>
      <c r="J94" s="179" t="s">
        <v>95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96</v>
      </c>
      <c r="D96" s="37"/>
      <c r="E96" s="37"/>
      <c r="F96" s="37"/>
      <c r="G96" s="37"/>
      <c r="H96" s="37"/>
      <c r="I96" s="137"/>
      <c r="J96" s="103">
        <f>J121</f>
        <v>0</v>
      </c>
      <c r="K96" s="37"/>
      <c r="L96" s="41"/>
      <c r="AU96" s="15" t="s">
        <v>97</v>
      </c>
    </row>
    <row r="97" spans="2:12" s="8" customFormat="1" ht="24.95" customHeight="1">
      <c r="B97" s="181"/>
      <c r="C97" s="182"/>
      <c r="D97" s="183" t="s">
        <v>625</v>
      </c>
      <c r="E97" s="184"/>
      <c r="F97" s="184"/>
      <c r="G97" s="184"/>
      <c r="H97" s="184"/>
      <c r="I97" s="185"/>
      <c r="J97" s="186">
        <f>J122</f>
        <v>0</v>
      </c>
      <c r="K97" s="182"/>
      <c r="L97" s="187"/>
    </row>
    <row r="98" spans="2:12" s="9" customFormat="1" ht="19.9" customHeight="1">
      <c r="B98" s="188"/>
      <c r="C98" s="189"/>
      <c r="D98" s="190" t="s">
        <v>626</v>
      </c>
      <c r="E98" s="191"/>
      <c r="F98" s="191"/>
      <c r="G98" s="191"/>
      <c r="H98" s="191"/>
      <c r="I98" s="192"/>
      <c r="J98" s="193">
        <f>J123</f>
        <v>0</v>
      </c>
      <c r="K98" s="189"/>
      <c r="L98" s="194"/>
    </row>
    <row r="99" spans="2:12" s="9" customFormat="1" ht="19.9" customHeight="1">
      <c r="B99" s="188"/>
      <c r="C99" s="189"/>
      <c r="D99" s="190" t="s">
        <v>627</v>
      </c>
      <c r="E99" s="191"/>
      <c r="F99" s="191"/>
      <c r="G99" s="191"/>
      <c r="H99" s="191"/>
      <c r="I99" s="192"/>
      <c r="J99" s="193">
        <f>J129</f>
        <v>0</v>
      </c>
      <c r="K99" s="189"/>
      <c r="L99" s="194"/>
    </row>
    <row r="100" spans="2:12" s="9" customFormat="1" ht="19.9" customHeight="1">
      <c r="B100" s="188"/>
      <c r="C100" s="189"/>
      <c r="D100" s="190" t="s">
        <v>628</v>
      </c>
      <c r="E100" s="191"/>
      <c r="F100" s="191"/>
      <c r="G100" s="191"/>
      <c r="H100" s="191"/>
      <c r="I100" s="192"/>
      <c r="J100" s="193">
        <f>J131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629</v>
      </c>
      <c r="E101" s="191"/>
      <c r="F101" s="191"/>
      <c r="G101" s="191"/>
      <c r="H101" s="191"/>
      <c r="I101" s="192"/>
      <c r="J101" s="193">
        <f>J135</f>
        <v>0</v>
      </c>
      <c r="K101" s="189"/>
      <c r="L101" s="194"/>
    </row>
    <row r="102" spans="2:12" s="1" customFormat="1" ht="21.8" customHeight="1">
      <c r="B102" s="36"/>
      <c r="C102" s="37"/>
      <c r="D102" s="37"/>
      <c r="E102" s="37"/>
      <c r="F102" s="37"/>
      <c r="G102" s="37"/>
      <c r="H102" s="37"/>
      <c r="I102" s="137"/>
      <c r="J102" s="37"/>
      <c r="K102" s="37"/>
      <c r="L102" s="41"/>
    </row>
    <row r="103" spans="2:12" s="1" customFormat="1" ht="6.95" customHeight="1">
      <c r="B103" s="59"/>
      <c r="C103" s="60"/>
      <c r="D103" s="60"/>
      <c r="E103" s="60"/>
      <c r="F103" s="60"/>
      <c r="G103" s="60"/>
      <c r="H103" s="60"/>
      <c r="I103" s="171"/>
      <c r="J103" s="60"/>
      <c r="K103" s="60"/>
      <c r="L103" s="41"/>
    </row>
    <row r="107" spans="2:12" s="1" customFormat="1" ht="6.95" customHeight="1">
      <c r="B107" s="61"/>
      <c r="C107" s="62"/>
      <c r="D107" s="62"/>
      <c r="E107" s="62"/>
      <c r="F107" s="62"/>
      <c r="G107" s="62"/>
      <c r="H107" s="62"/>
      <c r="I107" s="174"/>
      <c r="J107" s="62"/>
      <c r="K107" s="62"/>
      <c r="L107" s="41"/>
    </row>
    <row r="108" spans="2:12" s="1" customFormat="1" ht="24.95" customHeight="1">
      <c r="B108" s="36"/>
      <c r="C108" s="21" t="s">
        <v>107</v>
      </c>
      <c r="D108" s="37"/>
      <c r="E108" s="37"/>
      <c r="F108" s="37"/>
      <c r="G108" s="37"/>
      <c r="H108" s="37"/>
      <c r="I108" s="137"/>
      <c r="J108" s="37"/>
      <c r="K108" s="37"/>
      <c r="L108" s="41"/>
    </row>
    <row r="109" spans="2:12" s="1" customFormat="1" ht="6.95" customHeight="1">
      <c r="B109" s="36"/>
      <c r="C109" s="37"/>
      <c r="D109" s="37"/>
      <c r="E109" s="37"/>
      <c r="F109" s="37"/>
      <c r="G109" s="37"/>
      <c r="H109" s="37"/>
      <c r="I109" s="137"/>
      <c r="J109" s="37"/>
      <c r="K109" s="37"/>
      <c r="L109" s="41"/>
    </row>
    <row r="110" spans="2:12" s="1" customFormat="1" ht="12" customHeight="1">
      <c r="B110" s="36"/>
      <c r="C110" s="30" t="s">
        <v>16</v>
      </c>
      <c r="D110" s="37"/>
      <c r="E110" s="37"/>
      <c r="F110" s="37"/>
      <c r="G110" s="37"/>
      <c r="H110" s="37"/>
      <c r="I110" s="137"/>
      <c r="J110" s="37"/>
      <c r="K110" s="37"/>
      <c r="L110" s="41"/>
    </row>
    <row r="111" spans="2:12" s="1" customFormat="1" ht="16.5" customHeight="1">
      <c r="B111" s="36"/>
      <c r="C111" s="37"/>
      <c r="D111" s="37"/>
      <c r="E111" s="175" t="str">
        <f>E7</f>
        <v>Rozšíření parkovacích míst v ulici Družstevní,Cheb</v>
      </c>
      <c r="F111" s="30"/>
      <c r="G111" s="30"/>
      <c r="H111" s="30"/>
      <c r="I111" s="137"/>
      <c r="J111" s="37"/>
      <c r="K111" s="37"/>
      <c r="L111" s="41"/>
    </row>
    <row r="112" spans="2:12" s="1" customFormat="1" ht="12" customHeight="1">
      <c r="B112" s="36"/>
      <c r="C112" s="30" t="s">
        <v>91</v>
      </c>
      <c r="D112" s="37"/>
      <c r="E112" s="37"/>
      <c r="F112" s="37"/>
      <c r="G112" s="37"/>
      <c r="H112" s="37"/>
      <c r="I112" s="137"/>
      <c r="J112" s="37"/>
      <c r="K112" s="37"/>
      <c r="L112" s="41"/>
    </row>
    <row r="113" spans="2:12" s="1" customFormat="1" ht="16.5" customHeight="1">
      <c r="B113" s="36"/>
      <c r="C113" s="37"/>
      <c r="D113" s="37"/>
      <c r="E113" s="69" t="str">
        <f>E9</f>
        <v>02b-2018 - SO 800 - VRN</v>
      </c>
      <c r="F113" s="37"/>
      <c r="G113" s="37"/>
      <c r="H113" s="37"/>
      <c r="I113" s="137"/>
      <c r="J113" s="37"/>
      <c r="K113" s="37"/>
      <c r="L113" s="41"/>
    </row>
    <row r="114" spans="2:12" s="1" customFormat="1" ht="6.95" customHeight="1">
      <c r="B114" s="36"/>
      <c r="C114" s="37"/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12" customHeight="1">
      <c r="B115" s="36"/>
      <c r="C115" s="30" t="s">
        <v>20</v>
      </c>
      <c r="D115" s="37"/>
      <c r="E115" s="37"/>
      <c r="F115" s="25" t="str">
        <f>F12</f>
        <v>ul. Družstevní,Cheb</v>
      </c>
      <c r="G115" s="37"/>
      <c r="H115" s="37"/>
      <c r="I115" s="140" t="s">
        <v>22</v>
      </c>
      <c r="J115" s="72" t="str">
        <f>IF(J12="","",J12)</f>
        <v>13. 8. 2018</v>
      </c>
      <c r="K115" s="37"/>
      <c r="L115" s="41"/>
    </row>
    <row r="116" spans="2:12" s="1" customFormat="1" ht="6.95" customHeight="1">
      <c r="B116" s="36"/>
      <c r="C116" s="37"/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12" s="1" customFormat="1" ht="15.15" customHeight="1">
      <c r="B117" s="36"/>
      <c r="C117" s="30" t="s">
        <v>24</v>
      </c>
      <c r="D117" s="37"/>
      <c r="E117" s="37"/>
      <c r="F117" s="25" t="str">
        <f>E15</f>
        <v>Město Cheb,nám. Krále Jiřího z Poděbrad 1/14</v>
      </c>
      <c r="G117" s="37"/>
      <c r="H117" s="37"/>
      <c r="I117" s="140" t="s">
        <v>31</v>
      </c>
      <c r="J117" s="34" t="str">
        <f>E21</f>
        <v xml:space="preserve"> </v>
      </c>
      <c r="K117" s="37"/>
      <c r="L117" s="41"/>
    </row>
    <row r="118" spans="2:12" s="1" customFormat="1" ht="15.15" customHeight="1">
      <c r="B118" s="36"/>
      <c r="C118" s="30" t="s">
        <v>29</v>
      </c>
      <c r="D118" s="37"/>
      <c r="E118" s="37"/>
      <c r="F118" s="25" t="str">
        <f>IF(E18="","",E18)</f>
        <v>Vyplň údaj</v>
      </c>
      <c r="G118" s="37"/>
      <c r="H118" s="37"/>
      <c r="I118" s="140" t="s">
        <v>34</v>
      </c>
      <c r="J118" s="34" t="str">
        <f>E24</f>
        <v xml:space="preserve"> </v>
      </c>
      <c r="K118" s="37"/>
      <c r="L118" s="41"/>
    </row>
    <row r="119" spans="2:12" s="1" customFormat="1" ht="10.3" customHeight="1">
      <c r="B119" s="36"/>
      <c r="C119" s="37"/>
      <c r="D119" s="37"/>
      <c r="E119" s="37"/>
      <c r="F119" s="37"/>
      <c r="G119" s="37"/>
      <c r="H119" s="37"/>
      <c r="I119" s="137"/>
      <c r="J119" s="37"/>
      <c r="K119" s="37"/>
      <c r="L119" s="41"/>
    </row>
    <row r="120" spans="2:20" s="10" customFormat="1" ht="29.25" customHeight="1">
      <c r="B120" s="195"/>
      <c r="C120" s="196" t="s">
        <v>108</v>
      </c>
      <c r="D120" s="197" t="s">
        <v>61</v>
      </c>
      <c r="E120" s="197" t="s">
        <v>57</v>
      </c>
      <c r="F120" s="197" t="s">
        <v>58</v>
      </c>
      <c r="G120" s="197" t="s">
        <v>109</v>
      </c>
      <c r="H120" s="197" t="s">
        <v>110</v>
      </c>
      <c r="I120" s="198" t="s">
        <v>111</v>
      </c>
      <c r="J120" s="199" t="s">
        <v>95</v>
      </c>
      <c r="K120" s="200" t="s">
        <v>112</v>
      </c>
      <c r="L120" s="201"/>
      <c r="M120" s="93" t="s">
        <v>1</v>
      </c>
      <c r="N120" s="94" t="s">
        <v>40</v>
      </c>
      <c r="O120" s="94" t="s">
        <v>113</v>
      </c>
      <c r="P120" s="94" t="s">
        <v>114</v>
      </c>
      <c r="Q120" s="94" t="s">
        <v>115</v>
      </c>
      <c r="R120" s="94" t="s">
        <v>116</v>
      </c>
      <c r="S120" s="94" t="s">
        <v>117</v>
      </c>
      <c r="T120" s="95" t="s">
        <v>118</v>
      </c>
    </row>
    <row r="121" spans="2:63" s="1" customFormat="1" ht="22.8" customHeight="1">
      <c r="B121" s="36"/>
      <c r="C121" s="100" t="s">
        <v>119</v>
      </c>
      <c r="D121" s="37"/>
      <c r="E121" s="37"/>
      <c r="F121" s="37"/>
      <c r="G121" s="37"/>
      <c r="H121" s="37"/>
      <c r="I121" s="137"/>
      <c r="J121" s="202">
        <f>BK121</f>
        <v>0</v>
      </c>
      <c r="K121" s="37"/>
      <c r="L121" s="41"/>
      <c r="M121" s="96"/>
      <c r="N121" s="97"/>
      <c r="O121" s="97"/>
      <c r="P121" s="203">
        <f>P122</f>
        <v>0</v>
      </c>
      <c r="Q121" s="97"/>
      <c r="R121" s="203">
        <f>R122</f>
        <v>0</v>
      </c>
      <c r="S121" s="97"/>
      <c r="T121" s="204">
        <f>T122</f>
        <v>0</v>
      </c>
      <c r="AT121" s="15" t="s">
        <v>75</v>
      </c>
      <c r="AU121" s="15" t="s">
        <v>97</v>
      </c>
      <c r="BK121" s="205">
        <f>BK122</f>
        <v>0</v>
      </c>
    </row>
    <row r="122" spans="2:63" s="11" customFormat="1" ht="25.9" customHeight="1">
      <c r="B122" s="206"/>
      <c r="C122" s="207"/>
      <c r="D122" s="208" t="s">
        <v>75</v>
      </c>
      <c r="E122" s="209" t="s">
        <v>630</v>
      </c>
      <c r="F122" s="209" t="s">
        <v>631</v>
      </c>
      <c r="G122" s="207"/>
      <c r="H122" s="207"/>
      <c r="I122" s="210"/>
      <c r="J122" s="211">
        <f>BK122</f>
        <v>0</v>
      </c>
      <c r="K122" s="207"/>
      <c r="L122" s="212"/>
      <c r="M122" s="213"/>
      <c r="N122" s="214"/>
      <c r="O122" s="214"/>
      <c r="P122" s="215">
        <f>P123+P129+P131+P135</f>
        <v>0</v>
      </c>
      <c r="Q122" s="214"/>
      <c r="R122" s="215">
        <f>R123+R129+R131+R135</f>
        <v>0</v>
      </c>
      <c r="S122" s="214"/>
      <c r="T122" s="216">
        <f>T123+T129+T131+T135</f>
        <v>0</v>
      </c>
      <c r="AR122" s="217" t="s">
        <v>152</v>
      </c>
      <c r="AT122" s="218" t="s">
        <v>75</v>
      </c>
      <c r="AU122" s="218" t="s">
        <v>76</v>
      </c>
      <c r="AY122" s="217" t="s">
        <v>122</v>
      </c>
      <c r="BK122" s="219">
        <f>BK123+BK129+BK131+BK135</f>
        <v>0</v>
      </c>
    </row>
    <row r="123" spans="2:63" s="11" customFormat="1" ht="22.8" customHeight="1">
      <c r="B123" s="206"/>
      <c r="C123" s="207"/>
      <c r="D123" s="208" t="s">
        <v>75</v>
      </c>
      <c r="E123" s="220" t="s">
        <v>632</v>
      </c>
      <c r="F123" s="220" t="s">
        <v>633</v>
      </c>
      <c r="G123" s="207"/>
      <c r="H123" s="207"/>
      <c r="I123" s="210"/>
      <c r="J123" s="221">
        <f>BK123</f>
        <v>0</v>
      </c>
      <c r="K123" s="207"/>
      <c r="L123" s="212"/>
      <c r="M123" s="213"/>
      <c r="N123" s="214"/>
      <c r="O123" s="214"/>
      <c r="P123" s="215">
        <f>SUM(P124:P128)</f>
        <v>0</v>
      </c>
      <c r="Q123" s="214"/>
      <c r="R123" s="215">
        <f>SUM(R124:R128)</f>
        <v>0</v>
      </c>
      <c r="S123" s="214"/>
      <c r="T123" s="216">
        <f>SUM(T124:T128)</f>
        <v>0</v>
      </c>
      <c r="AR123" s="217" t="s">
        <v>152</v>
      </c>
      <c r="AT123" s="218" t="s">
        <v>75</v>
      </c>
      <c r="AU123" s="218" t="s">
        <v>84</v>
      </c>
      <c r="AY123" s="217" t="s">
        <v>122</v>
      </c>
      <c r="BK123" s="219">
        <f>SUM(BK124:BK128)</f>
        <v>0</v>
      </c>
    </row>
    <row r="124" spans="2:65" s="1" customFormat="1" ht="24" customHeight="1">
      <c r="B124" s="36"/>
      <c r="C124" s="222" t="s">
        <v>84</v>
      </c>
      <c r="D124" s="222" t="s">
        <v>125</v>
      </c>
      <c r="E124" s="223" t="s">
        <v>634</v>
      </c>
      <c r="F124" s="224" t="s">
        <v>635</v>
      </c>
      <c r="G124" s="225" t="s">
        <v>608</v>
      </c>
      <c r="H124" s="226">
        <v>1</v>
      </c>
      <c r="I124" s="227"/>
      <c r="J124" s="228">
        <f>ROUND(I124*H124,2)</f>
        <v>0</v>
      </c>
      <c r="K124" s="224" t="s">
        <v>1</v>
      </c>
      <c r="L124" s="41"/>
      <c r="M124" s="229" t="s">
        <v>1</v>
      </c>
      <c r="N124" s="230" t="s">
        <v>41</v>
      </c>
      <c r="O124" s="84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AR124" s="233" t="s">
        <v>636</v>
      </c>
      <c r="AT124" s="233" t="s">
        <v>125</v>
      </c>
      <c r="AU124" s="233" t="s">
        <v>86</v>
      </c>
      <c r="AY124" s="15" t="s">
        <v>122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5" t="s">
        <v>84</v>
      </c>
      <c r="BK124" s="234">
        <f>ROUND(I124*H124,2)</f>
        <v>0</v>
      </c>
      <c r="BL124" s="15" t="s">
        <v>636</v>
      </c>
      <c r="BM124" s="233" t="s">
        <v>637</v>
      </c>
    </row>
    <row r="125" spans="2:65" s="1" customFormat="1" ht="16.5" customHeight="1">
      <c r="B125" s="36"/>
      <c r="C125" s="222" t="s">
        <v>152</v>
      </c>
      <c r="D125" s="222" t="s">
        <v>125</v>
      </c>
      <c r="E125" s="223" t="s">
        <v>638</v>
      </c>
      <c r="F125" s="224" t="s">
        <v>639</v>
      </c>
      <c r="G125" s="225" t="s">
        <v>608</v>
      </c>
      <c r="H125" s="226">
        <v>1</v>
      </c>
      <c r="I125" s="227"/>
      <c r="J125" s="228">
        <f>ROUND(I125*H125,2)</f>
        <v>0</v>
      </c>
      <c r="K125" s="224" t="s">
        <v>1</v>
      </c>
      <c r="L125" s="41"/>
      <c r="M125" s="229" t="s">
        <v>1</v>
      </c>
      <c r="N125" s="230" t="s">
        <v>41</v>
      </c>
      <c r="O125" s="84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AR125" s="233" t="s">
        <v>636</v>
      </c>
      <c r="AT125" s="233" t="s">
        <v>125</v>
      </c>
      <c r="AU125" s="233" t="s">
        <v>86</v>
      </c>
      <c r="AY125" s="15" t="s">
        <v>122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5" t="s">
        <v>84</v>
      </c>
      <c r="BK125" s="234">
        <f>ROUND(I125*H125,2)</f>
        <v>0</v>
      </c>
      <c r="BL125" s="15" t="s">
        <v>636</v>
      </c>
      <c r="BM125" s="233" t="s">
        <v>640</v>
      </c>
    </row>
    <row r="126" spans="2:65" s="1" customFormat="1" ht="16.5" customHeight="1">
      <c r="B126" s="36"/>
      <c r="C126" s="222" t="s">
        <v>230</v>
      </c>
      <c r="D126" s="222" t="s">
        <v>125</v>
      </c>
      <c r="E126" s="223" t="s">
        <v>641</v>
      </c>
      <c r="F126" s="224" t="s">
        <v>642</v>
      </c>
      <c r="G126" s="225" t="s">
        <v>608</v>
      </c>
      <c r="H126" s="226">
        <v>1</v>
      </c>
      <c r="I126" s="227"/>
      <c r="J126" s="228">
        <f>ROUND(I126*H126,2)</f>
        <v>0</v>
      </c>
      <c r="K126" s="224" t="s">
        <v>1</v>
      </c>
      <c r="L126" s="41"/>
      <c r="M126" s="229" t="s">
        <v>1</v>
      </c>
      <c r="N126" s="230" t="s">
        <v>41</v>
      </c>
      <c r="O126" s="84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AR126" s="233" t="s">
        <v>636</v>
      </c>
      <c r="AT126" s="233" t="s">
        <v>125</v>
      </c>
      <c r="AU126" s="233" t="s">
        <v>86</v>
      </c>
      <c r="AY126" s="15" t="s">
        <v>122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5" t="s">
        <v>84</v>
      </c>
      <c r="BK126" s="234">
        <f>ROUND(I126*H126,2)</f>
        <v>0</v>
      </c>
      <c r="BL126" s="15" t="s">
        <v>636</v>
      </c>
      <c r="BM126" s="233" t="s">
        <v>643</v>
      </c>
    </row>
    <row r="127" spans="2:65" s="1" customFormat="1" ht="16.5" customHeight="1">
      <c r="B127" s="36"/>
      <c r="C127" s="222" t="s">
        <v>444</v>
      </c>
      <c r="D127" s="222" t="s">
        <v>125</v>
      </c>
      <c r="E127" s="223" t="s">
        <v>644</v>
      </c>
      <c r="F127" s="224" t="s">
        <v>645</v>
      </c>
      <c r="G127" s="225" t="s">
        <v>608</v>
      </c>
      <c r="H127" s="226">
        <v>1</v>
      </c>
      <c r="I127" s="227"/>
      <c r="J127" s="228">
        <f>ROUND(I127*H127,2)</f>
        <v>0</v>
      </c>
      <c r="K127" s="224" t="s">
        <v>1</v>
      </c>
      <c r="L127" s="41"/>
      <c r="M127" s="229" t="s">
        <v>1</v>
      </c>
      <c r="N127" s="230" t="s">
        <v>41</v>
      </c>
      <c r="O127" s="84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AR127" s="233" t="s">
        <v>636</v>
      </c>
      <c r="AT127" s="233" t="s">
        <v>125</v>
      </c>
      <c r="AU127" s="233" t="s">
        <v>86</v>
      </c>
      <c r="AY127" s="15" t="s">
        <v>122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5" t="s">
        <v>84</v>
      </c>
      <c r="BK127" s="234">
        <f>ROUND(I127*H127,2)</f>
        <v>0</v>
      </c>
      <c r="BL127" s="15" t="s">
        <v>636</v>
      </c>
      <c r="BM127" s="233" t="s">
        <v>646</v>
      </c>
    </row>
    <row r="128" spans="2:65" s="1" customFormat="1" ht="16.5" customHeight="1">
      <c r="B128" s="36"/>
      <c r="C128" s="222" t="s">
        <v>364</v>
      </c>
      <c r="D128" s="222" t="s">
        <v>125</v>
      </c>
      <c r="E128" s="223" t="s">
        <v>647</v>
      </c>
      <c r="F128" s="224" t="s">
        <v>648</v>
      </c>
      <c r="G128" s="225" t="s">
        <v>608</v>
      </c>
      <c r="H128" s="226">
        <v>1</v>
      </c>
      <c r="I128" s="227"/>
      <c r="J128" s="228">
        <f>ROUND(I128*H128,2)</f>
        <v>0</v>
      </c>
      <c r="K128" s="224" t="s">
        <v>1</v>
      </c>
      <c r="L128" s="41"/>
      <c r="M128" s="229" t="s">
        <v>1</v>
      </c>
      <c r="N128" s="230" t="s">
        <v>41</v>
      </c>
      <c r="O128" s="84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AR128" s="233" t="s">
        <v>636</v>
      </c>
      <c r="AT128" s="233" t="s">
        <v>125</v>
      </c>
      <c r="AU128" s="233" t="s">
        <v>86</v>
      </c>
      <c r="AY128" s="15" t="s">
        <v>122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5" t="s">
        <v>84</v>
      </c>
      <c r="BK128" s="234">
        <f>ROUND(I128*H128,2)</f>
        <v>0</v>
      </c>
      <c r="BL128" s="15" t="s">
        <v>636</v>
      </c>
      <c r="BM128" s="233" t="s">
        <v>649</v>
      </c>
    </row>
    <row r="129" spans="2:63" s="11" customFormat="1" ht="22.8" customHeight="1">
      <c r="B129" s="206"/>
      <c r="C129" s="207"/>
      <c r="D129" s="208" t="s">
        <v>75</v>
      </c>
      <c r="E129" s="220" t="s">
        <v>650</v>
      </c>
      <c r="F129" s="220" t="s">
        <v>651</v>
      </c>
      <c r="G129" s="207"/>
      <c r="H129" s="207"/>
      <c r="I129" s="210"/>
      <c r="J129" s="221">
        <f>BK129</f>
        <v>0</v>
      </c>
      <c r="K129" s="207"/>
      <c r="L129" s="212"/>
      <c r="M129" s="213"/>
      <c r="N129" s="214"/>
      <c r="O129" s="214"/>
      <c r="P129" s="215">
        <f>P130</f>
        <v>0</v>
      </c>
      <c r="Q129" s="214"/>
      <c r="R129" s="215">
        <f>R130</f>
        <v>0</v>
      </c>
      <c r="S129" s="214"/>
      <c r="T129" s="216">
        <f>T130</f>
        <v>0</v>
      </c>
      <c r="AR129" s="217" t="s">
        <v>152</v>
      </c>
      <c r="AT129" s="218" t="s">
        <v>75</v>
      </c>
      <c r="AU129" s="218" t="s">
        <v>84</v>
      </c>
      <c r="AY129" s="217" t="s">
        <v>122</v>
      </c>
      <c r="BK129" s="219">
        <f>BK130</f>
        <v>0</v>
      </c>
    </row>
    <row r="130" spans="2:65" s="1" customFormat="1" ht="16.5" customHeight="1">
      <c r="B130" s="36"/>
      <c r="C130" s="222" t="s">
        <v>86</v>
      </c>
      <c r="D130" s="222" t="s">
        <v>125</v>
      </c>
      <c r="E130" s="223" t="s">
        <v>652</v>
      </c>
      <c r="F130" s="224" t="s">
        <v>653</v>
      </c>
      <c r="G130" s="225" t="s">
        <v>608</v>
      </c>
      <c r="H130" s="226">
        <v>1</v>
      </c>
      <c r="I130" s="227"/>
      <c r="J130" s="228">
        <f>ROUND(I130*H130,2)</f>
        <v>0</v>
      </c>
      <c r="K130" s="224" t="s">
        <v>1</v>
      </c>
      <c r="L130" s="41"/>
      <c r="M130" s="229" t="s">
        <v>1</v>
      </c>
      <c r="N130" s="230" t="s">
        <v>41</v>
      </c>
      <c r="O130" s="84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AR130" s="233" t="s">
        <v>636</v>
      </c>
      <c r="AT130" s="233" t="s">
        <v>125</v>
      </c>
      <c r="AU130" s="233" t="s">
        <v>86</v>
      </c>
      <c r="AY130" s="15" t="s">
        <v>122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5" t="s">
        <v>84</v>
      </c>
      <c r="BK130" s="234">
        <f>ROUND(I130*H130,2)</f>
        <v>0</v>
      </c>
      <c r="BL130" s="15" t="s">
        <v>636</v>
      </c>
      <c r="BM130" s="233" t="s">
        <v>654</v>
      </c>
    </row>
    <row r="131" spans="2:63" s="11" customFormat="1" ht="22.8" customHeight="1">
      <c r="B131" s="206"/>
      <c r="C131" s="207"/>
      <c r="D131" s="208" t="s">
        <v>75</v>
      </c>
      <c r="E131" s="220" t="s">
        <v>655</v>
      </c>
      <c r="F131" s="220" t="s">
        <v>656</v>
      </c>
      <c r="G131" s="207"/>
      <c r="H131" s="207"/>
      <c r="I131" s="210"/>
      <c r="J131" s="221">
        <f>BK131</f>
        <v>0</v>
      </c>
      <c r="K131" s="207"/>
      <c r="L131" s="212"/>
      <c r="M131" s="213"/>
      <c r="N131" s="214"/>
      <c r="O131" s="214"/>
      <c r="P131" s="215">
        <f>SUM(P132:P134)</f>
        <v>0</v>
      </c>
      <c r="Q131" s="214"/>
      <c r="R131" s="215">
        <f>SUM(R132:R134)</f>
        <v>0</v>
      </c>
      <c r="S131" s="214"/>
      <c r="T131" s="216">
        <f>SUM(T132:T134)</f>
        <v>0</v>
      </c>
      <c r="AR131" s="217" t="s">
        <v>152</v>
      </c>
      <c r="AT131" s="218" t="s">
        <v>75</v>
      </c>
      <c r="AU131" s="218" t="s">
        <v>84</v>
      </c>
      <c r="AY131" s="217" t="s">
        <v>122</v>
      </c>
      <c r="BK131" s="219">
        <f>SUM(BK132:BK134)</f>
        <v>0</v>
      </c>
    </row>
    <row r="132" spans="2:65" s="1" customFormat="1" ht="16.5" customHeight="1">
      <c r="B132" s="36"/>
      <c r="C132" s="222" t="s">
        <v>389</v>
      </c>
      <c r="D132" s="222" t="s">
        <v>125</v>
      </c>
      <c r="E132" s="223" t="s">
        <v>657</v>
      </c>
      <c r="F132" s="224" t="s">
        <v>658</v>
      </c>
      <c r="G132" s="225" t="s">
        <v>608</v>
      </c>
      <c r="H132" s="226">
        <v>1</v>
      </c>
      <c r="I132" s="227"/>
      <c r="J132" s="228">
        <f>ROUND(I132*H132,2)</f>
        <v>0</v>
      </c>
      <c r="K132" s="224" t="s">
        <v>1</v>
      </c>
      <c r="L132" s="41"/>
      <c r="M132" s="229" t="s">
        <v>1</v>
      </c>
      <c r="N132" s="230" t="s">
        <v>41</v>
      </c>
      <c r="O132" s="84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AR132" s="233" t="s">
        <v>636</v>
      </c>
      <c r="AT132" s="233" t="s">
        <v>125</v>
      </c>
      <c r="AU132" s="233" t="s">
        <v>86</v>
      </c>
      <c r="AY132" s="15" t="s">
        <v>122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5" t="s">
        <v>84</v>
      </c>
      <c r="BK132" s="234">
        <f>ROUND(I132*H132,2)</f>
        <v>0</v>
      </c>
      <c r="BL132" s="15" t="s">
        <v>636</v>
      </c>
      <c r="BM132" s="233" t="s">
        <v>659</v>
      </c>
    </row>
    <row r="133" spans="2:65" s="1" customFormat="1" ht="16.5" customHeight="1">
      <c r="B133" s="36"/>
      <c r="C133" s="222" t="s">
        <v>660</v>
      </c>
      <c r="D133" s="222" t="s">
        <v>125</v>
      </c>
      <c r="E133" s="223" t="s">
        <v>661</v>
      </c>
      <c r="F133" s="224" t="s">
        <v>662</v>
      </c>
      <c r="G133" s="225" t="s">
        <v>608</v>
      </c>
      <c r="H133" s="226">
        <v>1</v>
      </c>
      <c r="I133" s="227"/>
      <c r="J133" s="228">
        <f>ROUND(I133*H133,2)</f>
        <v>0</v>
      </c>
      <c r="K133" s="224" t="s">
        <v>1</v>
      </c>
      <c r="L133" s="41"/>
      <c r="M133" s="229" t="s">
        <v>1</v>
      </c>
      <c r="N133" s="230" t="s">
        <v>41</v>
      </c>
      <c r="O133" s="84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33" t="s">
        <v>636</v>
      </c>
      <c r="AT133" s="233" t="s">
        <v>125</v>
      </c>
      <c r="AU133" s="233" t="s">
        <v>86</v>
      </c>
      <c r="AY133" s="15" t="s">
        <v>122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5" t="s">
        <v>84</v>
      </c>
      <c r="BK133" s="234">
        <f>ROUND(I133*H133,2)</f>
        <v>0</v>
      </c>
      <c r="BL133" s="15" t="s">
        <v>636</v>
      </c>
      <c r="BM133" s="233" t="s">
        <v>663</v>
      </c>
    </row>
    <row r="134" spans="2:65" s="1" customFormat="1" ht="16.5" customHeight="1">
      <c r="B134" s="36"/>
      <c r="C134" s="222" t="s">
        <v>664</v>
      </c>
      <c r="D134" s="222" t="s">
        <v>125</v>
      </c>
      <c r="E134" s="223" t="s">
        <v>665</v>
      </c>
      <c r="F134" s="224" t="s">
        <v>666</v>
      </c>
      <c r="G134" s="225" t="s">
        <v>608</v>
      </c>
      <c r="H134" s="226">
        <v>1</v>
      </c>
      <c r="I134" s="227"/>
      <c r="J134" s="228">
        <f>ROUND(I134*H134,2)</f>
        <v>0</v>
      </c>
      <c r="K134" s="224" t="s">
        <v>1</v>
      </c>
      <c r="L134" s="41"/>
      <c r="M134" s="229" t="s">
        <v>1</v>
      </c>
      <c r="N134" s="230" t="s">
        <v>41</v>
      </c>
      <c r="O134" s="84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AR134" s="233" t="s">
        <v>636</v>
      </c>
      <c r="AT134" s="233" t="s">
        <v>125</v>
      </c>
      <c r="AU134" s="233" t="s">
        <v>86</v>
      </c>
      <c r="AY134" s="15" t="s">
        <v>122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84</v>
      </c>
      <c r="BK134" s="234">
        <f>ROUND(I134*H134,2)</f>
        <v>0</v>
      </c>
      <c r="BL134" s="15" t="s">
        <v>636</v>
      </c>
      <c r="BM134" s="233" t="s">
        <v>667</v>
      </c>
    </row>
    <row r="135" spans="2:63" s="11" customFormat="1" ht="22.8" customHeight="1">
      <c r="B135" s="206"/>
      <c r="C135" s="207"/>
      <c r="D135" s="208" t="s">
        <v>75</v>
      </c>
      <c r="E135" s="220" t="s">
        <v>668</v>
      </c>
      <c r="F135" s="220" t="s">
        <v>669</v>
      </c>
      <c r="G135" s="207"/>
      <c r="H135" s="207"/>
      <c r="I135" s="210"/>
      <c r="J135" s="221">
        <f>BK135</f>
        <v>0</v>
      </c>
      <c r="K135" s="207"/>
      <c r="L135" s="212"/>
      <c r="M135" s="213"/>
      <c r="N135" s="214"/>
      <c r="O135" s="214"/>
      <c r="P135" s="215">
        <f>SUM(P136:P137)</f>
        <v>0</v>
      </c>
      <c r="Q135" s="214"/>
      <c r="R135" s="215">
        <f>SUM(R136:R137)</f>
        <v>0</v>
      </c>
      <c r="S135" s="214"/>
      <c r="T135" s="216">
        <f>SUM(T136:T137)</f>
        <v>0</v>
      </c>
      <c r="AR135" s="217" t="s">
        <v>152</v>
      </c>
      <c r="AT135" s="218" t="s">
        <v>75</v>
      </c>
      <c r="AU135" s="218" t="s">
        <v>84</v>
      </c>
      <c r="AY135" s="217" t="s">
        <v>122</v>
      </c>
      <c r="BK135" s="219">
        <f>SUM(BK136:BK137)</f>
        <v>0</v>
      </c>
    </row>
    <row r="136" spans="2:65" s="1" customFormat="1" ht="16.5" customHeight="1">
      <c r="B136" s="36"/>
      <c r="C136" s="222" t="s">
        <v>129</v>
      </c>
      <c r="D136" s="222" t="s">
        <v>125</v>
      </c>
      <c r="E136" s="223" t="s">
        <v>670</v>
      </c>
      <c r="F136" s="224" t="s">
        <v>671</v>
      </c>
      <c r="G136" s="225" t="s">
        <v>608</v>
      </c>
      <c r="H136" s="226">
        <v>1</v>
      </c>
      <c r="I136" s="227"/>
      <c r="J136" s="228">
        <f>ROUND(I136*H136,2)</f>
        <v>0</v>
      </c>
      <c r="K136" s="224" t="s">
        <v>1</v>
      </c>
      <c r="L136" s="41"/>
      <c r="M136" s="229" t="s">
        <v>1</v>
      </c>
      <c r="N136" s="230" t="s">
        <v>41</v>
      </c>
      <c r="O136" s="84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AR136" s="233" t="s">
        <v>636</v>
      </c>
      <c r="AT136" s="233" t="s">
        <v>125</v>
      </c>
      <c r="AU136" s="233" t="s">
        <v>86</v>
      </c>
      <c r="AY136" s="15" t="s">
        <v>122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84</v>
      </c>
      <c r="BK136" s="234">
        <f>ROUND(I136*H136,2)</f>
        <v>0</v>
      </c>
      <c r="BL136" s="15" t="s">
        <v>636</v>
      </c>
      <c r="BM136" s="233" t="s">
        <v>672</v>
      </c>
    </row>
    <row r="137" spans="2:65" s="1" customFormat="1" ht="16.5" customHeight="1">
      <c r="B137" s="36"/>
      <c r="C137" s="222" t="s">
        <v>157</v>
      </c>
      <c r="D137" s="222" t="s">
        <v>125</v>
      </c>
      <c r="E137" s="223" t="s">
        <v>673</v>
      </c>
      <c r="F137" s="224" t="s">
        <v>674</v>
      </c>
      <c r="G137" s="225" t="s">
        <v>608</v>
      </c>
      <c r="H137" s="226">
        <v>1</v>
      </c>
      <c r="I137" s="227"/>
      <c r="J137" s="228">
        <f>ROUND(I137*H137,2)</f>
        <v>0</v>
      </c>
      <c r="K137" s="224" t="s">
        <v>1</v>
      </c>
      <c r="L137" s="41"/>
      <c r="M137" s="270" t="s">
        <v>1</v>
      </c>
      <c r="N137" s="271" t="s">
        <v>41</v>
      </c>
      <c r="O137" s="272"/>
      <c r="P137" s="273">
        <f>O137*H137</f>
        <v>0</v>
      </c>
      <c r="Q137" s="273">
        <v>0</v>
      </c>
      <c r="R137" s="273">
        <f>Q137*H137</f>
        <v>0</v>
      </c>
      <c r="S137" s="273">
        <v>0</v>
      </c>
      <c r="T137" s="274">
        <f>S137*H137</f>
        <v>0</v>
      </c>
      <c r="AR137" s="233" t="s">
        <v>636</v>
      </c>
      <c r="AT137" s="233" t="s">
        <v>125</v>
      </c>
      <c r="AU137" s="233" t="s">
        <v>86</v>
      </c>
      <c r="AY137" s="15" t="s">
        <v>122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5" t="s">
        <v>84</v>
      </c>
      <c r="BK137" s="234">
        <f>ROUND(I137*H137,2)</f>
        <v>0</v>
      </c>
      <c r="BL137" s="15" t="s">
        <v>636</v>
      </c>
      <c r="BM137" s="233" t="s">
        <v>675</v>
      </c>
    </row>
    <row r="138" spans="2:12" s="1" customFormat="1" ht="6.95" customHeight="1">
      <c r="B138" s="59"/>
      <c r="C138" s="60"/>
      <c r="D138" s="60"/>
      <c r="E138" s="60"/>
      <c r="F138" s="60"/>
      <c r="G138" s="60"/>
      <c r="H138" s="60"/>
      <c r="I138" s="171"/>
      <c r="J138" s="60"/>
      <c r="K138" s="60"/>
      <c r="L138" s="41"/>
    </row>
  </sheetData>
  <sheetProtection password="CC35" sheet="1" objects="1" scenarios="1" formatColumns="0" formatRows="0" autoFilter="0"/>
  <autoFilter ref="C120:K13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Miroslav Adam</cp:lastModifiedBy>
  <dcterms:created xsi:type="dcterms:W3CDTF">2019-09-25T08:41:25Z</dcterms:created>
  <dcterms:modified xsi:type="dcterms:W3CDTF">2019-09-25T08:41:29Z</dcterms:modified>
  <cp:category/>
  <cp:version/>
  <cp:contentType/>
  <cp:contentStatus/>
</cp:coreProperties>
</file>