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000 - Vedlejší a ostat..." sheetId="2" r:id="rId2"/>
    <sheet name="SO 101 - Nájezdová rampa ..." sheetId="3" r:id="rId3"/>
    <sheet name="SO 102 - Nájezdová rampa ..." sheetId="4" r:id="rId4"/>
    <sheet name="SO 201 - Lávka přes kolej..." sheetId="5" r:id="rId5"/>
    <sheet name="SO 301 - Kanalizační příp..." sheetId="6" r:id="rId6"/>
    <sheet name="SO 401 - Přeložka optické..." sheetId="7" r:id="rId7"/>
    <sheet name="SO 402 - Přeložka kabelů ..." sheetId="8" r:id="rId8"/>
    <sheet name="SO 403 - Přeložka rozvadě..." sheetId="9" r:id="rId9"/>
    <sheet name="SO 404 - Přeložka optické..." sheetId="10" r:id="rId10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'SO 000 - Vedlejší a ostat...'!$C$116:$K$141</definedName>
    <definedName name="_xlnm.Print_Area" localSheetId="1">'SO 000 - Vedlejší a ostat...'!$C$4:$J$76,'SO 000 - Vedlejší a ostat...'!$C$82:$J$98,'SO 000 - Vedlejší a ostat...'!$C$104:$K$141</definedName>
    <definedName name="_xlnm.Print_Titles" localSheetId="1">'SO 000 - Vedlejší a ostat...'!$116:$116</definedName>
    <definedName name="_xlnm._FilterDatabase" localSheetId="2" hidden="1">'SO 101 - Nájezdová rampa ...'!$C$123:$K$282</definedName>
    <definedName name="_xlnm.Print_Area" localSheetId="2">'SO 101 - Nájezdová rampa ...'!$C$4:$J$76,'SO 101 - Nájezdová rampa ...'!$C$82:$J$105,'SO 101 - Nájezdová rampa ...'!$C$111:$K$282</definedName>
    <definedName name="_xlnm.Print_Titles" localSheetId="2">'SO 101 - Nájezdová rampa ...'!$123:$123</definedName>
    <definedName name="_xlnm._FilterDatabase" localSheetId="3" hidden="1">'SO 102 - Nájezdová rampa ...'!$C$123:$K$275</definedName>
    <definedName name="_xlnm.Print_Area" localSheetId="3">'SO 102 - Nájezdová rampa ...'!$C$4:$J$76,'SO 102 - Nájezdová rampa ...'!$C$82:$J$105,'SO 102 - Nájezdová rampa ...'!$C$111:$K$275</definedName>
    <definedName name="_xlnm.Print_Titles" localSheetId="3">'SO 102 - Nájezdová rampa ...'!$123:$123</definedName>
    <definedName name="_xlnm._FilterDatabase" localSheetId="4" hidden="1">'SO 201 - Lávka přes kolej...'!$C$123:$K$461</definedName>
    <definedName name="_xlnm.Print_Area" localSheetId="4">'SO 201 - Lávka přes kolej...'!$C$4:$J$76,'SO 201 - Lávka přes kolej...'!$C$82:$J$105,'SO 201 - Lávka přes kolej...'!$C$111:$K$461</definedName>
    <definedName name="_xlnm.Print_Titles" localSheetId="4">'SO 201 - Lávka přes kolej...'!$123:$123</definedName>
    <definedName name="_xlnm._FilterDatabase" localSheetId="5" hidden="1">'SO 301 - Kanalizační příp...'!$C$118:$K$140</definedName>
    <definedName name="_xlnm.Print_Area" localSheetId="5">'SO 301 - Kanalizační příp...'!$C$4:$J$76,'SO 301 - Kanalizační příp...'!$C$82:$J$100,'SO 301 - Kanalizační příp...'!$C$106:$K$140</definedName>
    <definedName name="_xlnm.Print_Titles" localSheetId="5">'SO 301 - Kanalizační příp...'!$118:$118</definedName>
    <definedName name="_xlnm._FilterDatabase" localSheetId="6" hidden="1">'SO 401 - Přeložka optické...'!$C$117:$K$158</definedName>
    <definedName name="_xlnm.Print_Area" localSheetId="6">'SO 401 - Přeložka optické...'!$C$4:$J$76,'SO 401 - Přeložka optické...'!$C$82:$J$99,'SO 401 - Přeložka optické...'!$C$105:$K$158</definedName>
    <definedName name="_xlnm.Print_Titles" localSheetId="6">'SO 401 - Přeložka optické...'!$117:$117</definedName>
    <definedName name="_xlnm._FilterDatabase" localSheetId="7" hidden="1">'SO 402 - Přeložka kabelů ...'!$C$118:$K$159</definedName>
    <definedName name="_xlnm.Print_Area" localSheetId="7">'SO 402 - Přeložka kabelů ...'!$C$4:$J$76,'SO 402 - Přeložka kabelů ...'!$C$82:$J$100,'SO 402 - Přeložka kabelů ...'!$C$106:$K$159</definedName>
    <definedName name="_xlnm.Print_Titles" localSheetId="7">'SO 402 - Přeložka kabelů ...'!$118:$118</definedName>
    <definedName name="_xlnm._FilterDatabase" localSheetId="8" hidden="1">'SO 403 - Přeložka rozvadě...'!$C$119:$K$170</definedName>
    <definedName name="_xlnm.Print_Area" localSheetId="8">'SO 403 - Přeložka rozvadě...'!$C$4:$J$76,'SO 403 - Přeložka rozvadě...'!$C$82:$J$101,'SO 403 - Přeložka rozvadě...'!$C$107:$K$170</definedName>
    <definedName name="_xlnm.Print_Titles" localSheetId="8">'SO 403 - Přeložka rozvadě...'!$119:$119</definedName>
    <definedName name="_xlnm._FilterDatabase" localSheetId="9" hidden="1">'SO 404 - Přeložka optické...'!$C$117:$K$170</definedName>
    <definedName name="_xlnm.Print_Area" localSheetId="9">'SO 404 - Přeložka optické...'!$C$4:$J$76,'SO 404 - Přeložka optické...'!$C$82:$J$99,'SO 404 - Přeložka optické...'!$C$105:$K$170</definedName>
    <definedName name="_xlnm.Print_Titles" localSheetId="9">'SO 404 - Přeložka optické...'!$117:$117</definedName>
  </definedNames>
  <calcPr/>
</workbook>
</file>

<file path=xl/calcChain.xml><?xml version="1.0" encoding="utf-8"?>
<calcChain xmlns="http://schemas.openxmlformats.org/spreadsheetml/2006/main">
  <c i="10" r="J37"/>
  <c r="J36"/>
  <c i="1" r="AY103"/>
  <c i="10" r="J35"/>
  <c i="1" r="AX103"/>
  <c i="10"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4"/>
  <c r="BH144"/>
  <c r="BG144"/>
  <c r="BF144"/>
  <c r="T144"/>
  <c r="R144"/>
  <c r="P144"/>
  <c r="BK144"/>
  <c r="J144"/>
  <c r="BE144"/>
  <c r="BI141"/>
  <c r="BH141"/>
  <c r="BG141"/>
  <c r="BF141"/>
  <c r="T141"/>
  <c r="R141"/>
  <c r="P141"/>
  <c r="BK141"/>
  <c r="J141"/>
  <c r="BE141"/>
  <c r="BI138"/>
  <c r="BH138"/>
  <c r="BG138"/>
  <c r="BF138"/>
  <c r="T138"/>
  <c r="T137"/>
  <c r="R138"/>
  <c r="R137"/>
  <c r="P138"/>
  <c r="P137"/>
  <c r="BK138"/>
  <c r="BK137"/>
  <c r="J137"/>
  <c r="J138"/>
  <c r="BE138"/>
  <c r="J98"/>
  <c r="BI130"/>
  <c r="BH130"/>
  <c r="BG130"/>
  <c r="BF130"/>
  <c r="T130"/>
  <c r="R130"/>
  <c r="P130"/>
  <c r="BK130"/>
  <c r="J130"/>
  <c r="BE130"/>
  <c r="BI124"/>
  <c r="BH124"/>
  <c r="BG124"/>
  <c r="BF124"/>
  <c r="T124"/>
  <c r="R124"/>
  <c r="P124"/>
  <c r="BK124"/>
  <c r="J124"/>
  <c r="BE124"/>
  <c r="BI120"/>
  <c r="F37"/>
  <c i="1" r="BD103"/>
  <c i="10" r="BH120"/>
  <c r="F36"/>
  <c i="1" r="BC103"/>
  <c i="10" r="BG120"/>
  <c r="F35"/>
  <c i="1" r="BB103"/>
  <c i="10" r="BF120"/>
  <c r="J34"/>
  <c i="1" r="AW103"/>
  <c i="10" r="F34"/>
  <c i="1" r="BA103"/>
  <c i="10" r="T120"/>
  <c r="T119"/>
  <c r="T118"/>
  <c r="R120"/>
  <c r="R119"/>
  <c r="R118"/>
  <c r="P120"/>
  <c r="P119"/>
  <c r="P118"/>
  <c i="1" r="AU103"/>
  <c i="10" r="BK120"/>
  <c r="BK119"/>
  <c r="J119"/>
  <c r="BK118"/>
  <c r="J118"/>
  <c r="J96"/>
  <c r="J30"/>
  <c i="1" r="AG103"/>
  <c i="10" r="J120"/>
  <c r="BE120"/>
  <c r="J33"/>
  <c i="1" r="AV103"/>
  <c i="10" r="F33"/>
  <c i="1" r="AZ103"/>
  <c i="10" r="J97"/>
  <c r="F112"/>
  <c r="E110"/>
  <c r="F89"/>
  <c r="E87"/>
  <c r="J39"/>
  <c r="J24"/>
  <c r="E24"/>
  <c r="J115"/>
  <c r="J92"/>
  <c r="J23"/>
  <c r="J21"/>
  <c r="E21"/>
  <c r="J114"/>
  <c r="J91"/>
  <c r="J20"/>
  <c r="J18"/>
  <c r="E18"/>
  <c r="F115"/>
  <c r="F92"/>
  <c r="J17"/>
  <c r="J15"/>
  <c r="E15"/>
  <c r="F114"/>
  <c r="F91"/>
  <c r="J14"/>
  <c r="J12"/>
  <c r="J112"/>
  <c r="J89"/>
  <c r="E7"/>
  <c r="E108"/>
  <c r="E85"/>
  <c i="9" r="J37"/>
  <c r="J36"/>
  <c i="1" r="AY102"/>
  <c i="9" r="J35"/>
  <c i="1" r="AX102"/>
  <c i="9" r="BI169"/>
  <c r="BH169"/>
  <c r="BG169"/>
  <c r="BF169"/>
  <c r="T169"/>
  <c r="R169"/>
  <c r="P169"/>
  <c r="BK169"/>
  <c r="J169"/>
  <c r="BE169"/>
  <c r="BI166"/>
  <c r="BH166"/>
  <c r="BG166"/>
  <c r="BF166"/>
  <c r="T166"/>
  <c r="R166"/>
  <c r="P166"/>
  <c r="BK166"/>
  <c r="J166"/>
  <c r="BE166"/>
  <c r="BI163"/>
  <c r="BH163"/>
  <c r="BG163"/>
  <c r="BF163"/>
  <c r="T163"/>
  <c r="R163"/>
  <c r="P163"/>
  <c r="BK163"/>
  <c r="J163"/>
  <c r="BE163"/>
  <c r="BI160"/>
  <c r="BH160"/>
  <c r="BG160"/>
  <c r="BF160"/>
  <c r="T160"/>
  <c r="R160"/>
  <c r="P160"/>
  <c r="BK160"/>
  <c r="J160"/>
  <c r="BE160"/>
  <c r="BI157"/>
  <c r="BH157"/>
  <c r="BG157"/>
  <c r="BF157"/>
  <c r="T157"/>
  <c r="R157"/>
  <c r="P157"/>
  <c r="BK157"/>
  <c r="J157"/>
  <c r="BE157"/>
  <c r="BI154"/>
  <c r="BH154"/>
  <c r="BG154"/>
  <c r="BF154"/>
  <c r="T154"/>
  <c r="R154"/>
  <c r="P154"/>
  <c r="BK154"/>
  <c r="J154"/>
  <c r="BE154"/>
  <c r="BI151"/>
  <c r="BH151"/>
  <c r="BG151"/>
  <c r="BF151"/>
  <c r="T151"/>
  <c r="R151"/>
  <c r="P151"/>
  <c r="BK151"/>
  <c r="J151"/>
  <c r="BE151"/>
  <c r="BI148"/>
  <c r="BH148"/>
  <c r="BG148"/>
  <c r="BF148"/>
  <c r="T148"/>
  <c r="R148"/>
  <c r="P148"/>
  <c r="BK148"/>
  <c r="J148"/>
  <c r="BE148"/>
  <c r="BI145"/>
  <c r="BH145"/>
  <c r="BG145"/>
  <c r="BF145"/>
  <c r="T145"/>
  <c r="T144"/>
  <c r="R145"/>
  <c r="R144"/>
  <c r="P145"/>
  <c r="P144"/>
  <c r="BK145"/>
  <c r="BK144"/>
  <c r="J144"/>
  <c r="J145"/>
  <c r="BE145"/>
  <c r="J100"/>
  <c r="BI141"/>
  <c r="BH141"/>
  <c r="BG141"/>
  <c r="BF141"/>
  <c r="T141"/>
  <c r="T140"/>
  <c r="R141"/>
  <c r="R140"/>
  <c r="P141"/>
  <c r="P140"/>
  <c r="BK141"/>
  <c r="BK140"/>
  <c r="J140"/>
  <c r="J141"/>
  <c r="BE141"/>
  <c r="J99"/>
  <c r="BI136"/>
  <c r="BH136"/>
  <c r="BG136"/>
  <c r="BF136"/>
  <c r="T136"/>
  <c r="R136"/>
  <c r="P136"/>
  <c r="BK136"/>
  <c r="J136"/>
  <c r="BE136"/>
  <c r="BI133"/>
  <c r="BH133"/>
  <c r="BG133"/>
  <c r="BF133"/>
  <c r="T133"/>
  <c r="R133"/>
  <c r="P133"/>
  <c r="BK133"/>
  <c r="J133"/>
  <c r="BE133"/>
  <c r="BI129"/>
  <c r="BH129"/>
  <c r="BG129"/>
  <c r="BF129"/>
  <c r="T129"/>
  <c r="T128"/>
  <c r="R129"/>
  <c r="R128"/>
  <c r="P129"/>
  <c r="P128"/>
  <c r="BK129"/>
  <c r="BK128"/>
  <c r="J128"/>
  <c r="J129"/>
  <c r="BE129"/>
  <c r="J98"/>
  <c r="BI125"/>
  <c r="BH125"/>
  <c r="BG125"/>
  <c r="BF125"/>
  <c r="T125"/>
  <c r="R125"/>
  <c r="P125"/>
  <c r="BK125"/>
  <c r="J125"/>
  <c r="BE125"/>
  <c r="BI122"/>
  <c r="F37"/>
  <c i="1" r="BD102"/>
  <c i="9" r="BH122"/>
  <c r="F36"/>
  <c i="1" r="BC102"/>
  <c i="9" r="BG122"/>
  <c r="F35"/>
  <c i="1" r="BB102"/>
  <c i="9" r="BF122"/>
  <c r="J34"/>
  <c i="1" r="AW102"/>
  <c i="9" r="F34"/>
  <c i="1" r="BA102"/>
  <c i="9" r="T122"/>
  <c r="T121"/>
  <c r="T120"/>
  <c r="R122"/>
  <c r="R121"/>
  <c r="R120"/>
  <c r="P122"/>
  <c r="P121"/>
  <c r="P120"/>
  <c i="1" r="AU102"/>
  <c i="9" r="BK122"/>
  <c r="BK121"/>
  <c r="J121"/>
  <c r="BK120"/>
  <c r="J120"/>
  <c r="J96"/>
  <c r="J30"/>
  <c i="1" r="AG102"/>
  <c i="9" r="J122"/>
  <c r="BE122"/>
  <c r="J33"/>
  <c i="1" r="AV102"/>
  <c i="9" r="F33"/>
  <c i="1" r="AZ102"/>
  <c i="9" r="J97"/>
  <c r="F114"/>
  <c r="E112"/>
  <c r="F89"/>
  <c r="E87"/>
  <c r="J39"/>
  <c r="J24"/>
  <c r="E24"/>
  <c r="J117"/>
  <c r="J92"/>
  <c r="J23"/>
  <c r="J21"/>
  <c r="E21"/>
  <c r="J116"/>
  <c r="J91"/>
  <c r="J20"/>
  <c r="J18"/>
  <c r="E18"/>
  <c r="F117"/>
  <c r="F92"/>
  <c r="J17"/>
  <c r="J15"/>
  <c r="E15"/>
  <c r="F116"/>
  <c r="F91"/>
  <c r="J14"/>
  <c r="J12"/>
  <c r="J114"/>
  <c r="J89"/>
  <c r="E7"/>
  <c r="E110"/>
  <c r="E85"/>
  <c i="8" r="J37"/>
  <c r="J36"/>
  <c i="1" r="AY101"/>
  <c i="8" r="J35"/>
  <c i="1" r="AX101"/>
  <c i="8" r="BI158"/>
  <c r="BH158"/>
  <c r="BG158"/>
  <c r="BF158"/>
  <c r="T158"/>
  <c r="R158"/>
  <c r="P158"/>
  <c r="BK158"/>
  <c r="J158"/>
  <c r="BE158"/>
  <c r="BI155"/>
  <c r="BH155"/>
  <c r="BG155"/>
  <c r="BF155"/>
  <c r="T155"/>
  <c r="R155"/>
  <c r="P155"/>
  <c r="BK155"/>
  <c r="J155"/>
  <c r="BE155"/>
  <c r="BI152"/>
  <c r="BH152"/>
  <c r="BG152"/>
  <c r="BF152"/>
  <c r="T152"/>
  <c r="R152"/>
  <c r="P152"/>
  <c r="BK152"/>
  <c r="J152"/>
  <c r="BE152"/>
  <c r="BI149"/>
  <c r="BH149"/>
  <c r="BG149"/>
  <c r="BF149"/>
  <c r="T149"/>
  <c r="R149"/>
  <c r="P149"/>
  <c r="BK149"/>
  <c r="J149"/>
  <c r="BE149"/>
  <c r="BI146"/>
  <c r="BH146"/>
  <c r="BG146"/>
  <c r="BF146"/>
  <c r="T146"/>
  <c r="R146"/>
  <c r="P146"/>
  <c r="BK146"/>
  <c r="J146"/>
  <c r="BE146"/>
  <c r="BI143"/>
  <c r="BH143"/>
  <c r="BG143"/>
  <c r="BF143"/>
  <c r="T143"/>
  <c r="R143"/>
  <c r="P143"/>
  <c r="BK143"/>
  <c r="J143"/>
  <c r="BE143"/>
  <c r="BI140"/>
  <c r="BH140"/>
  <c r="BG140"/>
  <c r="BF140"/>
  <c r="T140"/>
  <c r="T139"/>
  <c r="R140"/>
  <c r="R139"/>
  <c r="P140"/>
  <c r="P139"/>
  <c r="BK140"/>
  <c r="BK139"/>
  <c r="J139"/>
  <c r="J140"/>
  <c r="BE140"/>
  <c r="J99"/>
  <c r="BI135"/>
  <c r="BH135"/>
  <c r="BG135"/>
  <c r="BF135"/>
  <c r="T135"/>
  <c r="R135"/>
  <c r="P135"/>
  <c r="BK135"/>
  <c r="J135"/>
  <c r="BE135"/>
  <c r="BI132"/>
  <c r="BH132"/>
  <c r="BG132"/>
  <c r="BF132"/>
  <c r="T132"/>
  <c r="R132"/>
  <c r="P132"/>
  <c r="BK132"/>
  <c r="J132"/>
  <c r="BE132"/>
  <c r="BI128"/>
  <c r="BH128"/>
  <c r="BG128"/>
  <c r="BF128"/>
  <c r="T128"/>
  <c r="T127"/>
  <c r="R128"/>
  <c r="R127"/>
  <c r="P128"/>
  <c r="P127"/>
  <c r="BK128"/>
  <c r="BK127"/>
  <c r="J127"/>
  <c r="J128"/>
  <c r="BE128"/>
  <c r="J98"/>
  <c r="BI124"/>
  <c r="BH124"/>
  <c r="BG124"/>
  <c r="BF124"/>
  <c r="T124"/>
  <c r="R124"/>
  <c r="P124"/>
  <c r="BK124"/>
  <c r="J124"/>
  <c r="BE124"/>
  <c r="BI121"/>
  <c r="F37"/>
  <c i="1" r="BD101"/>
  <c i="8" r="BH121"/>
  <c r="F36"/>
  <c i="1" r="BC101"/>
  <c i="8" r="BG121"/>
  <c r="F35"/>
  <c i="1" r="BB101"/>
  <c i="8" r="BF121"/>
  <c r="J34"/>
  <c i="1" r="AW101"/>
  <c i="8" r="F34"/>
  <c i="1" r="BA101"/>
  <c i="8" r="T121"/>
  <c r="T120"/>
  <c r="T119"/>
  <c r="R121"/>
  <c r="R120"/>
  <c r="R119"/>
  <c r="P121"/>
  <c r="P120"/>
  <c r="P119"/>
  <c i="1" r="AU101"/>
  <c i="8" r="BK121"/>
  <c r="BK120"/>
  <c r="J120"/>
  <c r="BK119"/>
  <c r="J119"/>
  <c r="J96"/>
  <c r="J30"/>
  <c i="1" r="AG101"/>
  <c i="8" r="J121"/>
  <c r="BE121"/>
  <c r="J33"/>
  <c i="1" r="AV101"/>
  <c i="8" r="F33"/>
  <c i="1" r="AZ101"/>
  <c i="8" r="J97"/>
  <c r="F113"/>
  <c r="E111"/>
  <c r="F89"/>
  <c r="E87"/>
  <c r="J39"/>
  <c r="J24"/>
  <c r="E24"/>
  <c r="J116"/>
  <c r="J92"/>
  <c r="J23"/>
  <c r="J21"/>
  <c r="E21"/>
  <c r="J115"/>
  <c r="J91"/>
  <c r="J20"/>
  <c r="J18"/>
  <c r="E18"/>
  <c r="F116"/>
  <c r="F92"/>
  <c r="J17"/>
  <c r="J15"/>
  <c r="E15"/>
  <c r="F115"/>
  <c r="F91"/>
  <c r="J14"/>
  <c r="J12"/>
  <c r="J113"/>
  <c r="J89"/>
  <c r="E7"/>
  <c r="E109"/>
  <c r="E85"/>
  <c i="7" r="J37"/>
  <c r="J36"/>
  <c i="1" r="AY100"/>
  <c i="7" r="J35"/>
  <c i="1" r="AX100"/>
  <c i="7"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4"/>
  <c r="BH144"/>
  <c r="BG144"/>
  <c r="BF144"/>
  <c r="T144"/>
  <c r="R144"/>
  <c r="P144"/>
  <c r="BK144"/>
  <c r="J144"/>
  <c r="BE144"/>
  <c r="BI141"/>
  <c r="BH141"/>
  <c r="BG141"/>
  <c r="BF141"/>
  <c r="T141"/>
  <c r="R141"/>
  <c r="P141"/>
  <c r="BK141"/>
  <c r="J141"/>
  <c r="BE141"/>
  <c r="BI138"/>
  <c r="BH138"/>
  <c r="BG138"/>
  <c r="BF138"/>
  <c r="T138"/>
  <c r="T137"/>
  <c r="R138"/>
  <c r="R137"/>
  <c r="P138"/>
  <c r="P137"/>
  <c r="BK138"/>
  <c r="BK137"/>
  <c r="J137"/>
  <c r="J138"/>
  <c r="BE138"/>
  <c r="J98"/>
  <c r="BI130"/>
  <c r="BH130"/>
  <c r="BG130"/>
  <c r="BF130"/>
  <c r="T130"/>
  <c r="R130"/>
  <c r="P130"/>
  <c r="BK130"/>
  <c r="J130"/>
  <c r="BE130"/>
  <c r="BI124"/>
  <c r="BH124"/>
  <c r="BG124"/>
  <c r="BF124"/>
  <c r="T124"/>
  <c r="R124"/>
  <c r="P124"/>
  <c r="BK124"/>
  <c r="J124"/>
  <c r="BE124"/>
  <c r="BI120"/>
  <c r="F37"/>
  <c i="1" r="BD100"/>
  <c i="7" r="BH120"/>
  <c r="F36"/>
  <c i="1" r="BC100"/>
  <c i="7" r="BG120"/>
  <c r="F35"/>
  <c i="1" r="BB100"/>
  <c i="7" r="BF120"/>
  <c r="J34"/>
  <c i="1" r="AW100"/>
  <c i="7" r="F34"/>
  <c i="1" r="BA100"/>
  <c i="7" r="T120"/>
  <c r="T119"/>
  <c r="T118"/>
  <c r="R120"/>
  <c r="R119"/>
  <c r="R118"/>
  <c r="P120"/>
  <c r="P119"/>
  <c r="P118"/>
  <c i="1" r="AU100"/>
  <c i="7" r="BK120"/>
  <c r="BK119"/>
  <c r="J119"/>
  <c r="BK118"/>
  <c r="J118"/>
  <c r="J96"/>
  <c r="J30"/>
  <c i="1" r="AG100"/>
  <c i="7" r="J120"/>
  <c r="BE120"/>
  <c r="J33"/>
  <c i="1" r="AV100"/>
  <c i="7" r="F33"/>
  <c i="1" r="AZ100"/>
  <c i="7" r="J97"/>
  <c r="F112"/>
  <c r="E110"/>
  <c r="F89"/>
  <c r="E87"/>
  <c r="J39"/>
  <c r="J24"/>
  <c r="E24"/>
  <c r="J115"/>
  <c r="J92"/>
  <c r="J23"/>
  <c r="J21"/>
  <c r="E21"/>
  <c r="J114"/>
  <c r="J91"/>
  <c r="J20"/>
  <c r="J18"/>
  <c r="E18"/>
  <c r="F115"/>
  <c r="F92"/>
  <c r="J17"/>
  <c r="J15"/>
  <c r="E15"/>
  <c r="F114"/>
  <c r="F91"/>
  <c r="J14"/>
  <c r="J12"/>
  <c r="J112"/>
  <c r="J89"/>
  <c r="E7"/>
  <c r="E108"/>
  <c r="E85"/>
  <c i="6" r="J37"/>
  <c r="J36"/>
  <c i="1" r="AY99"/>
  <c i="6" r="J35"/>
  <c i="1" r="AX99"/>
  <c i="6" r="BI138"/>
  <c r="BH138"/>
  <c r="BG138"/>
  <c r="BF138"/>
  <c r="T138"/>
  <c r="R138"/>
  <c r="P138"/>
  <c r="BK138"/>
  <c r="J138"/>
  <c r="BE138"/>
  <c r="BI135"/>
  <c r="BH135"/>
  <c r="BG135"/>
  <c r="BF135"/>
  <c r="T135"/>
  <c r="T134"/>
  <c r="R135"/>
  <c r="R134"/>
  <c r="P135"/>
  <c r="P134"/>
  <c r="BK135"/>
  <c r="BK134"/>
  <c r="J134"/>
  <c r="J135"/>
  <c r="BE135"/>
  <c r="J99"/>
  <c r="BI131"/>
  <c r="BH131"/>
  <c r="BG131"/>
  <c r="BF131"/>
  <c r="T131"/>
  <c r="T130"/>
  <c r="R131"/>
  <c r="R130"/>
  <c r="P131"/>
  <c r="P130"/>
  <c r="BK131"/>
  <c r="BK130"/>
  <c r="J130"/>
  <c r="J131"/>
  <c r="BE131"/>
  <c r="J98"/>
  <c r="BI127"/>
  <c r="BH127"/>
  <c r="BG127"/>
  <c r="BF127"/>
  <c r="T127"/>
  <c r="R127"/>
  <c r="P127"/>
  <c r="BK127"/>
  <c r="J127"/>
  <c r="BE127"/>
  <c r="BI124"/>
  <c r="BH124"/>
  <c r="BG124"/>
  <c r="BF124"/>
  <c r="T124"/>
  <c r="R124"/>
  <c r="P124"/>
  <c r="BK124"/>
  <c r="J124"/>
  <c r="BE124"/>
  <c r="BI121"/>
  <c r="F37"/>
  <c i="1" r="BD99"/>
  <c i="6" r="BH121"/>
  <c r="F36"/>
  <c i="1" r="BC99"/>
  <c i="6" r="BG121"/>
  <c r="F35"/>
  <c i="1" r="BB99"/>
  <c i="6" r="BF121"/>
  <c r="J34"/>
  <c i="1" r="AW99"/>
  <c i="6" r="F34"/>
  <c i="1" r="BA99"/>
  <c i="6" r="T121"/>
  <c r="T120"/>
  <c r="T119"/>
  <c r="R121"/>
  <c r="R120"/>
  <c r="R119"/>
  <c r="P121"/>
  <c r="P120"/>
  <c r="P119"/>
  <c i="1" r="AU99"/>
  <c i="6" r="BK121"/>
  <c r="BK120"/>
  <c r="J120"/>
  <c r="BK119"/>
  <c r="J119"/>
  <c r="J96"/>
  <c r="J30"/>
  <c i="1" r="AG99"/>
  <c i="6" r="J121"/>
  <c r="BE121"/>
  <c r="J33"/>
  <c i="1" r="AV99"/>
  <c i="6" r="F33"/>
  <c i="1" r="AZ99"/>
  <c i="6" r="J97"/>
  <c r="F113"/>
  <c r="E111"/>
  <c r="F89"/>
  <c r="E87"/>
  <c r="J39"/>
  <c r="J24"/>
  <c r="E24"/>
  <c r="J116"/>
  <c r="J92"/>
  <c r="J23"/>
  <c r="J21"/>
  <c r="E21"/>
  <c r="J115"/>
  <c r="J91"/>
  <c r="J20"/>
  <c r="J18"/>
  <c r="E18"/>
  <c r="F116"/>
  <c r="F92"/>
  <c r="J17"/>
  <c r="J15"/>
  <c r="E15"/>
  <c r="F115"/>
  <c r="F91"/>
  <c r="J14"/>
  <c r="J12"/>
  <c r="J113"/>
  <c r="J89"/>
  <c r="E7"/>
  <c r="E109"/>
  <c r="E85"/>
  <c i="5" r="J37"/>
  <c r="J36"/>
  <c i="1" r="AY98"/>
  <c i="5" r="J35"/>
  <c i="1" r="AX98"/>
  <c i="5" r="BI458"/>
  <c r="BH458"/>
  <c r="BG458"/>
  <c r="BF458"/>
  <c r="T458"/>
  <c r="R458"/>
  <c r="P458"/>
  <c r="BK458"/>
  <c r="J458"/>
  <c r="BE458"/>
  <c r="BI455"/>
  <c r="BH455"/>
  <c r="BG455"/>
  <c r="BF455"/>
  <c r="T455"/>
  <c r="R455"/>
  <c r="P455"/>
  <c r="BK455"/>
  <c r="J455"/>
  <c r="BE455"/>
  <c r="BI452"/>
  <c r="BH452"/>
  <c r="BG452"/>
  <c r="BF452"/>
  <c r="T452"/>
  <c r="R452"/>
  <c r="P452"/>
  <c r="BK452"/>
  <c r="J452"/>
  <c r="BE452"/>
  <c r="BI449"/>
  <c r="BH449"/>
  <c r="BG449"/>
  <c r="BF449"/>
  <c r="T449"/>
  <c r="R449"/>
  <c r="P449"/>
  <c r="BK449"/>
  <c r="J449"/>
  <c r="BE449"/>
  <c r="BI446"/>
  <c r="BH446"/>
  <c r="BG446"/>
  <c r="BF446"/>
  <c r="T446"/>
  <c r="R446"/>
  <c r="P446"/>
  <c r="BK446"/>
  <c r="J446"/>
  <c r="BE446"/>
  <c r="BI443"/>
  <c r="BH443"/>
  <c r="BG443"/>
  <c r="BF443"/>
  <c r="T443"/>
  <c r="R443"/>
  <c r="P443"/>
  <c r="BK443"/>
  <c r="J443"/>
  <c r="BE443"/>
  <c r="BI440"/>
  <c r="BH440"/>
  <c r="BG440"/>
  <c r="BF440"/>
  <c r="T440"/>
  <c r="R440"/>
  <c r="P440"/>
  <c r="BK440"/>
  <c r="J440"/>
  <c r="BE440"/>
  <c r="BI437"/>
  <c r="BH437"/>
  <c r="BG437"/>
  <c r="BF437"/>
  <c r="T437"/>
  <c r="R437"/>
  <c r="P437"/>
  <c r="BK437"/>
  <c r="J437"/>
  <c r="BE437"/>
  <c r="BI433"/>
  <c r="BH433"/>
  <c r="BG433"/>
  <c r="BF433"/>
  <c r="T433"/>
  <c r="R433"/>
  <c r="P433"/>
  <c r="BK433"/>
  <c r="J433"/>
  <c r="BE433"/>
  <c r="BI427"/>
  <c r="BH427"/>
  <c r="BG427"/>
  <c r="BF427"/>
  <c r="T427"/>
  <c r="R427"/>
  <c r="P427"/>
  <c r="BK427"/>
  <c r="J427"/>
  <c r="BE427"/>
  <c r="BI419"/>
  <c r="BH419"/>
  <c r="BG419"/>
  <c r="BF419"/>
  <c r="T419"/>
  <c r="R419"/>
  <c r="P419"/>
  <c r="BK419"/>
  <c r="J419"/>
  <c r="BE419"/>
  <c r="BI413"/>
  <c r="BH413"/>
  <c r="BG413"/>
  <c r="BF413"/>
  <c r="T413"/>
  <c r="R413"/>
  <c r="P413"/>
  <c r="BK413"/>
  <c r="J413"/>
  <c r="BE413"/>
  <c r="BI407"/>
  <c r="BH407"/>
  <c r="BG407"/>
  <c r="BF407"/>
  <c r="T407"/>
  <c r="R407"/>
  <c r="P407"/>
  <c r="BK407"/>
  <c r="J407"/>
  <c r="BE407"/>
  <c r="BI401"/>
  <c r="BH401"/>
  <c r="BG401"/>
  <c r="BF401"/>
  <c r="T401"/>
  <c r="R401"/>
  <c r="P401"/>
  <c r="BK401"/>
  <c r="J401"/>
  <c r="BE401"/>
  <c r="BI398"/>
  <c r="BH398"/>
  <c r="BG398"/>
  <c r="BF398"/>
  <c r="T398"/>
  <c r="R398"/>
  <c r="P398"/>
  <c r="BK398"/>
  <c r="J398"/>
  <c r="BE398"/>
  <c r="BI395"/>
  <c r="BH395"/>
  <c r="BG395"/>
  <c r="BF395"/>
  <c r="T395"/>
  <c r="R395"/>
  <c r="P395"/>
  <c r="BK395"/>
  <c r="J395"/>
  <c r="BE395"/>
  <c r="BI389"/>
  <c r="BH389"/>
  <c r="BG389"/>
  <c r="BF389"/>
  <c r="T389"/>
  <c r="T388"/>
  <c r="R389"/>
  <c r="R388"/>
  <c r="P389"/>
  <c r="P388"/>
  <c r="BK389"/>
  <c r="BK388"/>
  <c r="J388"/>
  <c r="J389"/>
  <c r="BE389"/>
  <c r="J104"/>
  <c r="BI385"/>
  <c r="BH385"/>
  <c r="BG385"/>
  <c r="BF385"/>
  <c r="T385"/>
  <c r="R385"/>
  <c r="P385"/>
  <c r="BK385"/>
  <c r="J385"/>
  <c r="BE385"/>
  <c r="BI382"/>
  <c r="BH382"/>
  <c r="BG382"/>
  <c r="BF382"/>
  <c r="T382"/>
  <c r="R382"/>
  <c r="P382"/>
  <c r="BK382"/>
  <c r="J382"/>
  <c r="BE382"/>
  <c r="BI379"/>
  <c r="BH379"/>
  <c r="BG379"/>
  <c r="BF379"/>
  <c r="T379"/>
  <c r="T378"/>
  <c r="R379"/>
  <c r="R378"/>
  <c r="P379"/>
  <c r="P378"/>
  <c r="BK379"/>
  <c r="BK378"/>
  <c r="J378"/>
  <c r="J379"/>
  <c r="BE379"/>
  <c r="J103"/>
  <c r="BI372"/>
  <c r="BH372"/>
  <c r="BG372"/>
  <c r="BF372"/>
  <c r="T372"/>
  <c r="R372"/>
  <c r="P372"/>
  <c r="BK372"/>
  <c r="J372"/>
  <c r="BE372"/>
  <c r="BI368"/>
  <c r="BH368"/>
  <c r="BG368"/>
  <c r="BF368"/>
  <c r="T368"/>
  <c r="R368"/>
  <c r="P368"/>
  <c r="BK368"/>
  <c r="J368"/>
  <c r="BE368"/>
  <c r="BI365"/>
  <c r="BH365"/>
  <c r="BG365"/>
  <c r="BF365"/>
  <c r="T365"/>
  <c r="R365"/>
  <c r="P365"/>
  <c r="BK365"/>
  <c r="J365"/>
  <c r="BE365"/>
  <c r="BI362"/>
  <c r="BH362"/>
  <c r="BG362"/>
  <c r="BF362"/>
  <c r="T362"/>
  <c r="R362"/>
  <c r="P362"/>
  <c r="BK362"/>
  <c r="J362"/>
  <c r="BE362"/>
  <c r="BI355"/>
  <c r="BH355"/>
  <c r="BG355"/>
  <c r="BF355"/>
  <c r="T355"/>
  <c r="R355"/>
  <c r="P355"/>
  <c r="BK355"/>
  <c r="J355"/>
  <c r="BE355"/>
  <c r="BI352"/>
  <c r="BH352"/>
  <c r="BG352"/>
  <c r="BF352"/>
  <c r="T352"/>
  <c r="R352"/>
  <c r="P352"/>
  <c r="BK352"/>
  <c r="J352"/>
  <c r="BE352"/>
  <c r="BI349"/>
  <c r="BH349"/>
  <c r="BG349"/>
  <c r="BF349"/>
  <c r="T349"/>
  <c r="R349"/>
  <c r="P349"/>
  <c r="BK349"/>
  <c r="J349"/>
  <c r="BE349"/>
  <c r="BI343"/>
  <c r="BH343"/>
  <c r="BG343"/>
  <c r="BF343"/>
  <c r="T343"/>
  <c r="R343"/>
  <c r="P343"/>
  <c r="BK343"/>
  <c r="J343"/>
  <c r="BE343"/>
  <c r="BI339"/>
  <c r="BH339"/>
  <c r="BG339"/>
  <c r="BF339"/>
  <c r="T339"/>
  <c r="R339"/>
  <c r="P339"/>
  <c r="BK339"/>
  <c r="J339"/>
  <c r="BE339"/>
  <c r="BI331"/>
  <c r="BH331"/>
  <c r="BG331"/>
  <c r="BF331"/>
  <c r="T331"/>
  <c r="T330"/>
  <c r="R331"/>
  <c r="R330"/>
  <c r="P331"/>
  <c r="P330"/>
  <c r="BK331"/>
  <c r="BK330"/>
  <c r="J330"/>
  <c r="J331"/>
  <c r="BE331"/>
  <c r="J102"/>
  <c r="BI324"/>
  <c r="BH324"/>
  <c r="BG324"/>
  <c r="BF324"/>
  <c r="T324"/>
  <c r="R324"/>
  <c r="P324"/>
  <c r="BK324"/>
  <c r="J324"/>
  <c r="BE324"/>
  <c r="BI321"/>
  <c r="BH321"/>
  <c r="BG321"/>
  <c r="BF321"/>
  <c r="T321"/>
  <c r="R321"/>
  <c r="P321"/>
  <c r="BK321"/>
  <c r="J321"/>
  <c r="BE321"/>
  <c r="BI317"/>
  <c r="BH317"/>
  <c r="BG317"/>
  <c r="BF317"/>
  <c r="T317"/>
  <c r="R317"/>
  <c r="P317"/>
  <c r="BK317"/>
  <c r="J317"/>
  <c r="BE317"/>
  <c r="BI313"/>
  <c r="BH313"/>
  <c r="BG313"/>
  <c r="BF313"/>
  <c r="T313"/>
  <c r="R313"/>
  <c r="P313"/>
  <c r="BK313"/>
  <c r="J313"/>
  <c r="BE313"/>
  <c r="BI309"/>
  <c r="BH309"/>
  <c r="BG309"/>
  <c r="BF309"/>
  <c r="T309"/>
  <c r="R309"/>
  <c r="P309"/>
  <c r="BK309"/>
  <c r="J309"/>
  <c r="BE309"/>
  <c r="BI303"/>
  <c r="BH303"/>
  <c r="BG303"/>
  <c r="BF303"/>
  <c r="T303"/>
  <c r="R303"/>
  <c r="P303"/>
  <c r="BK303"/>
  <c r="J303"/>
  <c r="BE303"/>
  <c r="BI299"/>
  <c r="BH299"/>
  <c r="BG299"/>
  <c r="BF299"/>
  <c r="T299"/>
  <c r="R299"/>
  <c r="P299"/>
  <c r="BK299"/>
  <c r="J299"/>
  <c r="BE299"/>
  <c r="BI290"/>
  <c r="BH290"/>
  <c r="BG290"/>
  <c r="BF290"/>
  <c r="T290"/>
  <c r="R290"/>
  <c r="P290"/>
  <c r="BK290"/>
  <c r="J290"/>
  <c r="BE290"/>
  <c r="BI286"/>
  <c r="BH286"/>
  <c r="BG286"/>
  <c r="BF286"/>
  <c r="T286"/>
  <c r="T285"/>
  <c r="R286"/>
  <c r="R285"/>
  <c r="P286"/>
  <c r="P285"/>
  <c r="BK286"/>
  <c r="BK285"/>
  <c r="J285"/>
  <c r="J286"/>
  <c r="BE286"/>
  <c r="J101"/>
  <c r="BI281"/>
  <c r="BH281"/>
  <c r="BG281"/>
  <c r="BF281"/>
  <c r="T281"/>
  <c r="R281"/>
  <c r="P281"/>
  <c r="BK281"/>
  <c r="J281"/>
  <c r="BE281"/>
  <c r="BI277"/>
  <c r="BH277"/>
  <c r="BG277"/>
  <c r="BF277"/>
  <c r="T277"/>
  <c r="R277"/>
  <c r="P277"/>
  <c r="BK277"/>
  <c r="J277"/>
  <c r="BE277"/>
  <c r="BI264"/>
  <c r="BH264"/>
  <c r="BG264"/>
  <c r="BF264"/>
  <c r="T264"/>
  <c r="R264"/>
  <c r="P264"/>
  <c r="BK264"/>
  <c r="J264"/>
  <c r="BE264"/>
  <c r="BI258"/>
  <c r="BH258"/>
  <c r="BG258"/>
  <c r="BF258"/>
  <c r="T258"/>
  <c r="R258"/>
  <c r="P258"/>
  <c r="BK258"/>
  <c r="J258"/>
  <c r="BE258"/>
  <c r="BI254"/>
  <c r="BH254"/>
  <c r="BG254"/>
  <c r="BF254"/>
  <c r="T254"/>
  <c r="R254"/>
  <c r="P254"/>
  <c r="BK254"/>
  <c r="J254"/>
  <c r="BE254"/>
  <c r="BI248"/>
  <c r="BH248"/>
  <c r="BG248"/>
  <c r="BF248"/>
  <c r="T248"/>
  <c r="R248"/>
  <c r="P248"/>
  <c r="BK248"/>
  <c r="J248"/>
  <c r="BE248"/>
  <c r="BI244"/>
  <c r="BH244"/>
  <c r="BG244"/>
  <c r="BF244"/>
  <c r="T244"/>
  <c r="T243"/>
  <c r="R244"/>
  <c r="R243"/>
  <c r="P244"/>
  <c r="P243"/>
  <c r="BK244"/>
  <c r="BK243"/>
  <c r="J243"/>
  <c r="J244"/>
  <c r="BE244"/>
  <c r="J100"/>
  <c r="BI239"/>
  <c r="BH239"/>
  <c r="BG239"/>
  <c r="BF239"/>
  <c r="T239"/>
  <c r="R239"/>
  <c r="P239"/>
  <c r="BK239"/>
  <c r="J239"/>
  <c r="BE239"/>
  <c r="BI230"/>
  <c r="BH230"/>
  <c r="BG230"/>
  <c r="BF230"/>
  <c r="T230"/>
  <c r="R230"/>
  <c r="P230"/>
  <c r="BK230"/>
  <c r="J230"/>
  <c r="BE230"/>
  <c r="BI220"/>
  <c r="BH220"/>
  <c r="BG220"/>
  <c r="BF220"/>
  <c r="T220"/>
  <c r="R220"/>
  <c r="P220"/>
  <c r="BK220"/>
  <c r="J220"/>
  <c r="BE220"/>
  <c r="BI217"/>
  <c r="BH217"/>
  <c r="BG217"/>
  <c r="BF217"/>
  <c r="T217"/>
  <c r="R217"/>
  <c r="P217"/>
  <c r="BK217"/>
  <c r="J217"/>
  <c r="BE217"/>
  <c r="BI211"/>
  <c r="BH211"/>
  <c r="BG211"/>
  <c r="BF211"/>
  <c r="T211"/>
  <c r="R211"/>
  <c r="P211"/>
  <c r="BK211"/>
  <c r="J211"/>
  <c r="BE211"/>
  <c r="BI203"/>
  <c r="BH203"/>
  <c r="BG203"/>
  <c r="BF203"/>
  <c r="T203"/>
  <c r="R203"/>
  <c r="P203"/>
  <c r="BK203"/>
  <c r="J203"/>
  <c r="BE203"/>
  <c r="BI200"/>
  <c r="BH200"/>
  <c r="BG200"/>
  <c r="BF200"/>
  <c r="T200"/>
  <c r="R200"/>
  <c r="P200"/>
  <c r="BK200"/>
  <c r="J200"/>
  <c r="BE200"/>
  <c r="BI194"/>
  <c r="BH194"/>
  <c r="BG194"/>
  <c r="BF194"/>
  <c r="T194"/>
  <c r="R194"/>
  <c r="P194"/>
  <c r="BK194"/>
  <c r="J194"/>
  <c r="BE194"/>
  <c r="BI190"/>
  <c r="BH190"/>
  <c r="BG190"/>
  <c r="BF190"/>
  <c r="T190"/>
  <c r="T189"/>
  <c r="R190"/>
  <c r="R189"/>
  <c r="P190"/>
  <c r="P189"/>
  <c r="BK190"/>
  <c r="BK189"/>
  <c r="J189"/>
  <c r="J190"/>
  <c r="BE190"/>
  <c r="J99"/>
  <c r="BI185"/>
  <c r="BH185"/>
  <c r="BG185"/>
  <c r="BF185"/>
  <c r="T185"/>
  <c r="R185"/>
  <c r="P185"/>
  <c r="BK185"/>
  <c r="J185"/>
  <c r="BE185"/>
  <c r="BI178"/>
  <c r="BH178"/>
  <c r="BG178"/>
  <c r="BF178"/>
  <c r="T178"/>
  <c r="R178"/>
  <c r="P178"/>
  <c r="BK178"/>
  <c r="J178"/>
  <c r="BE178"/>
  <c r="BI174"/>
  <c r="BH174"/>
  <c r="BG174"/>
  <c r="BF174"/>
  <c r="T174"/>
  <c r="R174"/>
  <c r="P174"/>
  <c r="BK174"/>
  <c r="J174"/>
  <c r="BE174"/>
  <c r="BI171"/>
  <c r="BH171"/>
  <c r="BG171"/>
  <c r="BF171"/>
  <c r="T171"/>
  <c r="R171"/>
  <c r="P171"/>
  <c r="BK171"/>
  <c r="J171"/>
  <c r="BE171"/>
  <c r="BI167"/>
  <c r="BH167"/>
  <c r="BG167"/>
  <c r="BF167"/>
  <c r="T167"/>
  <c r="R167"/>
  <c r="P167"/>
  <c r="BK167"/>
  <c r="J167"/>
  <c r="BE167"/>
  <c r="BI161"/>
  <c r="BH161"/>
  <c r="BG161"/>
  <c r="BF161"/>
  <c r="T161"/>
  <c r="T160"/>
  <c r="R161"/>
  <c r="R160"/>
  <c r="P161"/>
  <c r="P160"/>
  <c r="BK161"/>
  <c r="BK160"/>
  <c r="J160"/>
  <c r="J161"/>
  <c r="BE161"/>
  <c r="J98"/>
  <c r="BI156"/>
  <c r="BH156"/>
  <c r="BG156"/>
  <c r="BF156"/>
  <c r="T156"/>
  <c r="R156"/>
  <c r="P156"/>
  <c r="BK156"/>
  <c r="J156"/>
  <c r="BE156"/>
  <c r="BI152"/>
  <c r="BH152"/>
  <c r="BG152"/>
  <c r="BF152"/>
  <c r="T152"/>
  <c r="R152"/>
  <c r="P152"/>
  <c r="BK152"/>
  <c r="J152"/>
  <c r="BE152"/>
  <c r="BI148"/>
  <c r="BH148"/>
  <c r="BG148"/>
  <c r="BF148"/>
  <c r="T148"/>
  <c r="R148"/>
  <c r="P148"/>
  <c r="BK148"/>
  <c r="J148"/>
  <c r="BE148"/>
  <c r="BI144"/>
  <c r="BH144"/>
  <c r="BG144"/>
  <c r="BF144"/>
  <c r="T144"/>
  <c r="R144"/>
  <c r="P144"/>
  <c r="BK144"/>
  <c r="J144"/>
  <c r="BE144"/>
  <c r="BI137"/>
  <c r="BH137"/>
  <c r="BG137"/>
  <c r="BF137"/>
  <c r="T137"/>
  <c r="R137"/>
  <c r="P137"/>
  <c r="BK137"/>
  <c r="J137"/>
  <c r="BE137"/>
  <c r="BI133"/>
  <c r="BH133"/>
  <c r="BG133"/>
  <c r="BF133"/>
  <c r="T133"/>
  <c r="R133"/>
  <c r="P133"/>
  <c r="BK133"/>
  <c r="J133"/>
  <c r="BE133"/>
  <c r="BI129"/>
  <c r="BH129"/>
  <c r="BG129"/>
  <c r="BF129"/>
  <c r="T129"/>
  <c r="R129"/>
  <c r="P129"/>
  <c r="BK129"/>
  <c r="J129"/>
  <c r="BE129"/>
  <c r="BI126"/>
  <c r="F37"/>
  <c i="1" r="BD98"/>
  <c i="5" r="BH126"/>
  <c r="F36"/>
  <c i="1" r="BC98"/>
  <c i="5" r="BG126"/>
  <c r="F35"/>
  <c i="1" r="BB98"/>
  <c i="5" r="BF126"/>
  <c r="J34"/>
  <c i="1" r="AW98"/>
  <c i="5" r="F34"/>
  <c i="1" r="BA98"/>
  <c i="5" r="T126"/>
  <c r="T125"/>
  <c r="T124"/>
  <c r="R126"/>
  <c r="R125"/>
  <c r="R124"/>
  <c r="P126"/>
  <c r="P125"/>
  <c r="P124"/>
  <c i="1" r="AU98"/>
  <c i="5" r="BK126"/>
  <c r="BK125"/>
  <c r="J125"/>
  <c r="BK124"/>
  <c r="J124"/>
  <c r="J96"/>
  <c r="J30"/>
  <c i="1" r="AG98"/>
  <c i="5" r="J126"/>
  <c r="BE126"/>
  <c r="J33"/>
  <c i="1" r="AV98"/>
  <c i="5" r="F33"/>
  <c i="1" r="AZ98"/>
  <c i="5" r="J97"/>
  <c r="F118"/>
  <c r="E116"/>
  <c r="F89"/>
  <c r="E87"/>
  <c r="J39"/>
  <c r="J24"/>
  <c r="E24"/>
  <c r="J121"/>
  <c r="J92"/>
  <c r="J23"/>
  <c r="J21"/>
  <c r="E21"/>
  <c r="J120"/>
  <c r="J91"/>
  <c r="J20"/>
  <c r="J18"/>
  <c r="E18"/>
  <c r="F121"/>
  <c r="F92"/>
  <c r="J17"/>
  <c r="J15"/>
  <c r="E15"/>
  <c r="F120"/>
  <c r="F91"/>
  <c r="J14"/>
  <c r="J12"/>
  <c r="J118"/>
  <c r="J89"/>
  <c r="E7"/>
  <c r="E114"/>
  <c r="E85"/>
  <c i="4" r="J37"/>
  <c r="J36"/>
  <c i="1" r="AY97"/>
  <c i="4" r="J35"/>
  <c i="1" r="AX97"/>
  <c i="4" r="BI273"/>
  <c r="BH273"/>
  <c r="BG273"/>
  <c r="BF273"/>
  <c r="T273"/>
  <c r="R273"/>
  <c r="P273"/>
  <c r="BK273"/>
  <c r="J273"/>
  <c r="BE273"/>
  <c r="BI267"/>
  <c r="BH267"/>
  <c r="BG267"/>
  <c r="BF267"/>
  <c r="T267"/>
  <c r="R267"/>
  <c r="P267"/>
  <c r="BK267"/>
  <c r="J267"/>
  <c r="BE267"/>
  <c r="BI261"/>
  <c r="BH261"/>
  <c r="BG261"/>
  <c r="BF261"/>
  <c r="T261"/>
  <c r="R261"/>
  <c r="P261"/>
  <c r="BK261"/>
  <c r="J261"/>
  <c r="BE261"/>
  <c r="BI258"/>
  <c r="BH258"/>
  <c r="BG258"/>
  <c r="BF258"/>
  <c r="T258"/>
  <c r="R258"/>
  <c r="P258"/>
  <c r="BK258"/>
  <c r="J258"/>
  <c r="BE258"/>
  <c r="BI255"/>
  <c r="BH255"/>
  <c r="BG255"/>
  <c r="BF255"/>
  <c r="T255"/>
  <c r="R255"/>
  <c r="P255"/>
  <c r="BK255"/>
  <c r="J255"/>
  <c r="BE255"/>
  <c r="BI252"/>
  <c r="BH252"/>
  <c r="BG252"/>
  <c r="BF252"/>
  <c r="T252"/>
  <c r="R252"/>
  <c r="P252"/>
  <c r="BK252"/>
  <c r="J252"/>
  <c r="BE252"/>
  <c r="BI249"/>
  <c r="BH249"/>
  <c r="BG249"/>
  <c r="BF249"/>
  <c r="T249"/>
  <c r="T248"/>
  <c r="R249"/>
  <c r="R248"/>
  <c r="P249"/>
  <c r="P248"/>
  <c r="BK249"/>
  <c r="BK248"/>
  <c r="J248"/>
  <c r="J249"/>
  <c r="BE249"/>
  <c r="J104"/>
  <c r="BI240"/>
  <c r="BH240"/>
  <c r="BG240"/>
  <c r="BF240"/>
  <c r="T240"/>
  <c r="T239"/>
  <c r="R240"/>
  <c r="R239"/>
  <c r="P240"/>
  <c r="P239"/>
  <c r="BK240"/>
  <c r="BK239"/>
  <c r="J239"/>
  <c r="J240"/>
  <c r="BE240"/>
  <c r="J103"/>
  <c r="BI236"/>
  <c r="BH236"/>
  <c r="BG236"/>
  <c r="BF236"/>
  <c r="T236"/>
  <c r="R236"/>
  <c r="P236"/>
  <c r="BK236"/>
  <c r="J236"/>
  <c r="BE236"/>
  <c r="BI233"/>
  <c r="BH233"/>
  <c r="BG233"/>
  <c r="BF233"/>
  <c r="T233"/>
  <c r="R233"/>
  <c r="P233"/>
  <c r="BK233"/>
  <c r="J233"/>
  <c r="BE233"/>
  <c r="BI230"/>
  <c r="BH230"/>
  <c r="BG230"/>
  <c r="BF230"/>
  <c r="T230"/>
  <c r="R230"/>
  <c r="P230"/>
  <c r="BK230"/>
  <c r="J230"/>
  <c r="BE230"/>
  <c r="BI227"/>
  <c r="BH227"/>
  <c r="BG227"/>
  <c r="BF227"/>
  <c r="T227"/>
  <c r="R227"/>
  <c r="P227"/>
  <c r="BK227"/>
  <c r="J227"/>
  <c r="BE227"/>
  <c r="BI223"/>
  <c r="BH223"/>
  <c r="BG223"/>
  <c r="BF223"/>
  <c r="T223"/>
  <c r="T222"/>
  <c r="R223"/>
  <c r="R222"/>
  <c r="P223"/>
  <c r="P222"/>
  <c r="BK223"/>
  <c r="BK222"/>
  <c r="J222"/>
  <c r="J223"/>
  <c r="BE223"/>
  <c r="J102"/>
  <c r="BI219"/>
  <c r="BH219"/>
  <c r="BG219"/>
  <c r="BF219"/>
  <c r="T219"/>
  <c r="R219"/>
  <c r="P219"/>
  <c r="BK219"/>
  <c r="J219"/>
  <c r="BE219"/>
  <c r="BI215"/>
  <c r="BH215"/>
  <c r="BG215"/>
  <c r="BF215"/>
  <c r="T215"/>
  <c r="R215"/>
  <c r="P215"/>
  <c r="BK215"/>
  <c r="J215"/>
  <c r="BE215"/>
  <c r="BI211"/>
  <c r="BH211"/>
  <c r="BG211"/>
  <c r="BF211"/>
  <c r="T211"/>
  <c r="R211"/>
  <c r="P211"/>
  <c r="BK211"/>
  <c r="J211"/>
  <c r="BE211"/>
  <c r="BI207"/>
  <c r="BH207"/>
  <c r="BG207"/>
  <c r="BF207"/>
  <c r="T207"/>
  <c r="T206"/>
  <c r="R207"/>
  <c r="R206"/>
  <c r="P207"/>
  <c r="P206"/>
  <c r="BK207"/>
  <c r="BK206"/>
  <c r="J206"/>
  <c r="J207"/>
  <c r="BE207"/>
  <c r="J101"/>
  <c r="BI202"/>
  <c r="BH202"/>
  <c r="BG202"/>
  <c r="BF202"/>
  <c r="T202"/>
  <c r="R202"/>
  <c r="P202"/>
  <c r="BK202"/>
  <c r="J202"/>
  <c r="BE202"/>
  <c r="BI198"/>
  <c r="BH198"/>
  <c r="BG198"/>
  <c r="BF198"/>
  <c r="T198"/>
  <c r="R198"/>
  <c r="P198"/>
  <c r="BK198"/>
  <c r="J198"/>
  <c r="BE198"/>
  <c r="BI195"/>
  <c r="BH195"/>
  <c r="BG195"/>
  <c r="BF195"/>
  <c r="T195"/>
  <c r="R195"/>
  <c r="P195"/>
  <c r="BK195"/>
  <c r="J195"/>
  <c r="BE195"/>
  <c r="BI191"/>
  <c r="BH191"/>
  <c r="BG191"/>
  <c r="BF191"/>
  <c r="T191"/>
  <c r="R191"/>
  <c r="P191"/>
  <c r="BK191"/>
  <c r="J191"/>
  <c r="BE191"/>
  <c r="BI187"/>
  <c r="BH187"/>
  <c r="BG187"/>
  <c r="BF187"/>
  <c r="T187"/>
  <c r="T186"/>
  <c r="R187"/>
  <c r="R186"/>
  <c r="P187"/>
  <c r="P186"/>
  <c r="BK187"/>
  <c r="BK186"/>
  <c r="J186"/>
  <c r="J187"/>
  <c r="BE187"/>
  <c r="J100"/>
  <c r="BI183"/>
  <c r="BH183"/>
  <c r="BG183"/>
  <c r="BF183"/>
  <c r="T183"/>
  <c r="R183"/>
  <c r="P183"/>
  <c r="BK183"/>
  <c r="J183"/>
  <c r="BE183"/>
  <c r="BI180"/>
  <c r="BH180"/>
  <c r="BG180"/>
  <c r="BF180"/>
  <c r="T180"/>
  <c r="R180"/>
  <c r="P180"/>
  <c r="BK180"/>
  <c r="J180"/>
  <c r="BE180"/>
  <c r="BI176"/>
  <c r="BH176"/>
  <c r="BG176"/>
  <c r="BF176"/>
  <c r="T176"/>
  <c r="R176"/>
  <c r="P176"/>
  <c r="BK176"/>
  <c r="J176"/>
  <c r="BE176"/>
  <c r="BI172"/>
  <c r="BH172"/>
  <c r="BG172"/>
  <c r="BF172"/>
  <c r="T172"/>
  <c r="R172"/>
  <c r="P172"/>
  <c r="BK172"/>
  <c r="J172"/>
  <c r="BE172"/>
  <c r="BI169"/>
  <c r="BH169"/>
  <c r="BG169"/>
  <c r="BF169"/>
  <c r="T169"/>
  <c r="R169"/>
  <c r="P169"/>
  <c r="BK169"/>
  <c r="J169"/>
  <c r="BE169"/>
  <c r="BI162"/>
  <c r="BH162"/>
  <c r="BG162"/>
  <c r="BF162"/>
  <c r="T162"/>
  <c r="T161"/>
  <c r="R162"/>
  <c r="R161"/>
  <c r="P162"/>
  <c r="P161"/>
  <c r="BK162"/>
  <c r="BK161"/>
  <c r="J161"/>
  <c r="J162"/>
  <c r="BE162"/>
  <c r="J99"/>
  <c r="BI157"/>
  <c r="BH157"/>
  <c r="BG157"/>
  <c r="BF157"/>
  <c r="T157"/>
  <c r="R157"/>
  <c r="P157"/>
  <c r="BK157"/>
  <c r="J157"/>
  <c r="BE157"/>
  <c r="BI154"/>
  <c r="BH154"/>
  <c r="BG154"/>
  <c r="BF154"/>
  <c r="T154"/>
  <c r="R154"/>
  <c r="P154"/>
  <c r="BK154"/>
  <c r="J154"/>
  <c r="BE154"/>
  <c r="BI151"/>
  <c r="BH151"/>
  <c r="BG151"/>
  <c r="BF151"/>
  <c r="T151"/>
  <c r="R151"/>
  <c r="P151"/>
  <c r="BK151"/>
  <c r="J151"/>
  <c r="BE151"/>
  <c r="BI147"/>
  <c r="BH147"/>
  <c r="BG147"/>
  <c r="BF147"/>
  <c r="T147"/>
  <c r="R147"/>
  <c r="P147"/>
  <c r="BK147"/>
  <c r="J147"/>
  <c r="BE147"/>
  <c r="BI144"/>
  <c r="BH144"/>
  <c r="BG144"/>
  <c r="BF144"/>
  <c r="T144"/>
  <c r="R144"/>
  <c r="P144"/>
  <c r="BK144"/>
  <c r="J144"/>
  <c r="BE144"/>
  <c r="BI140"/>
  <c r="BH140"/>
  <c r="BG140"/>
  <c r="BF140"/>
  <c r="T140"/>
  <c r="R140"/>
  <c r="P140"/>
  <c r="BK140"/>
  <c r="J140"/>
  <c r="BE140"/>
  <c r="BI136"/>
  <c r="BH136"/>
  <c r="BG136"/>
  <c r="BF136"/>
  <c r="T136"/>
  <c r="T135"/>
  <c r="R136"/>
  <c r="R135"/>
  <c r="P136"/>
  <c r="P135"/>
  <c r="BK136"/>
  <c r="BK135"/>
  <c r="J135"/>
  <c r="J136"/>
  <c r="BE136"/>
  <c r="J98"/>
  <c r="BI132"/>
  <c r="BH132"/>
  <c r="BG132"/>
  <c r="BF132"/>
  <c r="T132"/>
  <c r="R132"/>
  <c r="P132"/>
  <c r="BK132"/>
  <c r="J132"/>
  <c r="BE132"/>
  <c r="BI129"/>
  <c r="BH129"/>
  <c r="BG129"/>
  <c r="BF129"/>
  <c r="T129"/>
  <c r="R129"/>
  <c r="P129"/>
  <c r="BK129"/>
  <c r="J129"/>
  <c r="BE129"/>
  <c r="BI126"/>
  <c r="F37"/>
  <c i="1" r="BD97"/>
  <c i="4" r="BH126"/>
  <c r="F36"/>
  <c i="1" r="BC97"/>
  <c i="4" r="BG126"/>
  <c r="F35"/>
  <c i="1" r="BB97"/>
  <c i="4" r="BF126"/>
  <c r="J34"/>
  <c i="1" r="AW97"/>
  <c i="4" r="F34"/>
  <c i="1" r="BA97"/>
  <c i="4" r="T126"/>
  <c r="T125"/>
  <c r="T124"/>
  <c r="R126"/>
  <c r="R125"/>
  <c r="R124"/>
  <c r="P126"/>
  <c r="P125"/>
  <c r="P124"/>
  <c i="1" r="AU97"/>
  <c i="4" r="BK126"/>
  <c r="BK125"/>
  <c r="J125"/>
  <c r="BK124"/>
  <c r="J124"/>
  <c r="J96"/>
  <c r="J30"/>
  <c i="1" r="AG97"/>
  <c i="4" r="J126"/>
  <c r="BE126"/>
  <c r="J33"/>
  <c i="1" r="AV97"/>
  <c i="4" r="F33"/>
  <c i="1" r="AZ97"/>
  <c i="4" r="J97"/>
  <c r="F118"/>
  <c r="E116"/>
  <c r="F89"/>
  <c r="E87"/>
  <c r="J39"/>
  <c r="J24"/>
  <c r="E24"/>
  <c r="J121"/>
  <c r="J92"/>
  <c r="J23"/>
  <c r="J21"/>
  <c r="E21"/>
  <c r="J120"/>
  <c r="J91"/>
  <c r="J20"/>
  <c r="J18"/>
  <c r="E18"/>
  <c r="F121"/>
  <c r="F92"/>
  <c r="J17"/>
  <c r="J15"/>
  <c r="E15"/>
  <c r="F120"/>
  <c r="F91"/>
  <c r="J14"/>
  <c r="J12"/>
  <c r="J118"/>
  <c r="J89"/>
  <c r="E7"/>
  <c r="E114"/>
  <c r="E85"/>
  <c i="3" r="J37"/>
  <c r="J36"/>
  <c i="1" r="AY96"/>
  <c i="3" r="J35"/>
  <c i="1" r="AX96"/>
  <c i="3" r="BI280"/>
  <c r="BH280"/>
  <c r="BG280"/>
  <c r="BF280"/>
  <c r="T280"/>
  <c r="R280"/>
  <c r="P280"/>
  <c r="BK280"/>
  <c r="J280"/>
  <c r="BE280"/>
  <c r="BI274"/>
  <c r="BH274"/>
  <c r="BG274"/>
  <c r="BF274"/>
  <c r="T274"/>
  <c r="R274"/>
  <c r="P274"/>
  <c r="BK274"/>
  <c r="J274"/>
  <c r="BE274"/>
  <c r="BI271"/>
  <c r="BH271"/>
  <c r="BG271"/>
  <c r="BF271"/>
  <c r="T271"/>
  <c r="R271"/>
  <c r="P271"/>
  <c r="BK271"/>
  <c r="J271"/>
  <c r="BE271"/>
  <c r="BI267"/>
  <c r="BH267"/>
  <c r="BG267"/>
  <c r="BF267"/>
  <c r="T267"/>
  <c r="R267"/>
  <c r="P267"/>
  <c r="BK267"/>
  <c r="J267"/>
  <c r="BE267"/>
  <c r="BI264"/>
  <c r="BH264"/>
  <c r="BG264"/>
  <c r="BF264"/>
  <c r="T264"/>
  <c r="R264"/>
  <c r="P264"/>
  <c r="BK264"/>
  <c r="J264"/>
  <c r="BE264"/>
  <c r="BI261"/>
  <c r="BH261"/>
  <c r="BG261"/>
  <c r="BF261"/>
  <c r="T261"/>
  <c r="R261"/>
  <c r="P261"/>
  <c r="BK261"/>
  <c r="J261"/>
  <c r="BE261"/>
  <c r="BI257"/>
  <c r="BH257"/>
  <c r="BG257"/>
  <c r="BF257"/>
  <c r="T257"/>
  <c r="T256"/>
  <c r="R257"/>
  <c r="R256"/>
  <c r="P257"/>
  <c r="P256"/>
  <c r="BK257"/>
  <c r="BK256"/>
  <c r="J256"/>
  <c r="J257"/>
  <c r="BE257"/>
  <c r="J104"/>
  <c r="BI248"/>
  <c r="BH248"/>
  <c r="BG248"/>
  <c r="BF248"/>
  <c r="T248"/>
  <c r="T247"/>
  <c r="R248"/>
  <c r="R247"/>
  <c r="P248"/>
  <c r="P247"/>
  <c r="BK248"/>
  <c r="BK247"/>
  <c r="J247"/>
  <c r="J248"/>
  <c r="BE248"/>
  <c r="J103"/>
  <c r="BI244"/>
  <c r="BH244"/>
  <c r="BG244"/>
  <c r="BF244"/>
  <c r="T244"/>
  <c r="R244"/>
  <c r="P244"/>
  <c r="BK244"/>
  <c r="J244"/>
  <c r="BE244"/>
  <c r="BI241"/>
  <c r="BH241"/>
  <c r="BG241"/>
  <c r="BF241"/>
  <c r="T241"/>
  <c r="R241"/>
  <c r="P241"/>
  <c r="BK241"/>
  <c r="J241"/>
  <c r="BE241"/>
  <c r="BI238"/>
  <c r="BH238"/>
  <c r="BG238"/>
  <c r="BF238"/>
  <c r="T238"/>
  <c r="R238"/>
  <c r="P238"/>
  <c r="BK238"/>
  <c r="J238"/>
  <c r="BE238"/>
  <c r="BI235"/>
  <c r="BH235"/>
  <c r="BG235"/>
  <c r="BF235"/>
  <c r="T235"/>
  <c r="R235"/>
  <c r="P235"/>
  <c r="BK235"/>
  <c r="J235"/>
  <c r="BE235"/>
  <c r="BI232"/>
  <c r="BH232"/>
  <c r="BG232"/>
  <c r="BF232"/>
  <c r="T232"/>
  <c r="R232"/>
  <c r="P232"/>
  <c r="BK232"/>
  <c r="J232"/>
  <c r="BE232"/>
  <c r="BI229"/>
  <c r="BH229"/>
  <c r="BG229"/>
  <c r="BF229"/>
  <c r="T229"/>
  <c r="T228"/>
  <c r="R229"/>
  <c r="R228"/>
  <c r="P229"/>
  <c r="P228"/>
  <c r="BK229"/>
  <c r="BK228"/>
  <c r="J228"/>
  <c r="J229"/>
  <c r="BE229"/>
  <c r="J102"/>
  <c r="BI225"/>
  <c r="BH225"/>
  <c r="BG225"/>
  <c r="BF225"/>
  <c r="T225"/>
  <c r="R225"/>
  <c r="P225"/>
  <c r="BK225"/>
  <c r="J225"/>
  <c r="BE225"/>
  <c r="BI222"/>
  <c r="BH222"/>
  <c r="BG222"/>
  <c r="BF222"/>
  <c r="T222"/>
  <c r="R222"/>
  <c r="P222"/>
  <c r="BK222"/>
  <c r="J222"/>
  <c r="BE222"/>
  <c r="BI219"/>
  <c r="BH219"/>
  <c r="BG219"/>
  <c r="BF219"/>
  <c r="T219"/>
  <c r="R219"/>
  <c r="P219"/>
  <c r="BK219"/>
  <c r="J219"/>
  <c r="BE219"/>
  <c r="BI216"/>
  <c r="BH216"/>
  <c r="BG216"/>
  <c r="BF216"/>
  <c r="T216"/>
  <c r="T215"/>
  <c r="R216"/>
  <c r="R215"/>
  <c r="P216"/>
  <c r="P215"/>
  <c r="BK216"/>
  <c r="BK215"/>
  <c r="J215"/>
  <c r="J216"/>
  <c r="BE216"/>
  <c r="J101"/>
  <c r="BI212"/>
  <c r="BH212"/>
  <c r="BG212"/>
  <c r="BF212"/>
  <c r="T212"/>
  <c r="R212"/>
  <c r="P212"/>
  <c r="BK212"/>
  <c r="J212"/>
  <c r="BE212"/>
  <c r="BI209"/>
  <c r="BH209"/>
  <c r="BG209"/>
  <c r="BF209"/>
  <c r="T209"/>
  <c r="R209"/>
  <c r="P209"/>
  <c r="BK209"/>
  <c r="J209"/>
  <c r="BE209"/>
  <c r="BI206"/>
  <c r="BH206"/>
  <c r="BG206"/>
  <c r="BF206"/>
  <c r="T206"/>
  <c r="R206"/>
  <c r="P206"/>
  <c r="BK206"/>
  <c r="J206"/>
  <c r="BE206"/>
  <c r="BI202"/>
  <c r="BH202"/>
  <c r="BG202"/>
  <c r="BF202"/>
  <c r="T202"/>
  <c r="R202"/>
  <c r="P202"/>
  <c r="BK202"/>
  <c r="J202"/>
  <c r="BE202"/>
  <c r="BI199"/>
  <c r="BH199"/>
  <c r="BG199"/>
  <c r="BF199"/>
  <c r="T199"/>
  <c r="T198"/>
  <c r="R199"/>
  <c r="R198"/>
  <c r="P199"/>
  <c r="P198"/>
  <c r="BK199"/>
  <c r="BK198"/>
  <c r="J198"/>
  <c r="J199"/>
  <c r="BE199"/>
  <c r="J100"/>
  <c r="BI195"/>
  <c r="BH195"/>
  <c r="BG195"/>
  <c r="BF195"/>
  <c r="T195"/>
  <c r="R195"/>
  <c r="P195"/>
  <c r="BK195"/>
  <c r="J195"/>
  <c r="BE195"/>
  <c r="BI192"/>
  <c r="BH192"/>
  <c r="BG192"/>
  <c r="BF192"/>
  <c r="T192"/>
  <c r="R192"/>
  <c r="P192"/>
  <c r="BK192"/>
  <c r="J192"/>
  <c r="BE192"/>
  <c r="BI188"/>
  <c r="BH188"/>
  <c r="BG188"/>
  <c r="BF188"/>
  <c r="T188"/>
  <c r="R188"/>
  <c r="P188"/>
  <c r="BK188"/>
  <c r="J188"/>
  <c r="BE188"/>
  <c r="BI185"/>
  <c r="BH185"/>
  <c r="BG185"/>
  <c r="BF185"/>
  <c r="T185"/>
  <c r="R185"/>
  <c r="P185"/>
  <c r="BK185"/>
  <c r="J185"/>
  <c r="BE185"/>
  <c r="BI182"/>
  <c r="BH182"/>
  <c r="BG182"/>
  <c r="BF182"/>
  <c r="T182"/>
  <c r="R182"/>
  <c r="P182"/>
  <c r="BK182"/>
  <c r="J182"/>
  <c r="BE182"/>
  <c r="BI179"/>
  <c r="BH179"/>
  <c r="BG179"/>
  <c r="BF179"/>
  <c r="T179"/>
  <c r="R179"/>
  <c r="P179"/>
  <c r="BK179"/>
  <c r="J179"/>
  <c r="BE179"/>
  <c r="BI176"/>
  <c r="BH176"/>
  <c r="BG176"/>
  <c r="BF176"/>
  <c r="T176"/>
  <c r="R176"/>
  <c r="P176"/>
  <c r="BK176"/>
  <c r="J176"/>
  <c r="BE176"/>
  <c r="BI173"/>
  <c r="BH173"/>
  <c r="BG173"/>
  <c r="BF173"/>
  <c r="T173"/>
  <c r="T172"/>
  <c r="R173"/>
  <c r="R172"/>
  <c r="P173"/>
  <c r="P172"/>
  <c r="BK173"/>
  <c r="BK172"/>
  <c r="J172"/>
  <c r="J173"/>
  <c r="BE173"/>
  <c r="J99"/>
  <c r="BI168"/>
  <c r="BH168"/>
  <c r="BG168"/>
  <c r="BF168"/>
  <c r="T168"/>
  <c r="R168"/>
  <c r="P168"/>
  <c r="BK168"/>
  <c r="J168"/>
  <c r="BE168"/>
  <c r="BI164"/>
  <c r="BH164"/>
  <c r="BG164"/>
  <c r="BF164"/>
  <c r="T164"/>
  <c r="R164"/>
  <c r="P164"/>
  <c r="BK164"/>
  <c r="J164"/>
  <c r="BE164"/>
  <c r="BI160"/>
  <c r="BH160"/>
  <c r="BG160"/>
  <c r="BF160"/>
  <c r="T160"/>
  <c r="R160"/>
  <c r="P160"/>
  <c r="BK160"/>
  <c r="J160"/>
  <c r="BE160"/>
  <c r="BI156"/>
  <c r="BH156"/>
  <c r="BG156"/>
  <c r="BF156"/>
  <c r="T156"/>
  <c r="R156"/>
  <c r="P156"/>
  <c r="BK156"/>
  <c r="J156"/>
  <c r="BE156"/>
  <c r="BI153"/>
  <c r="BH153"/>
  <c r="BG153"/>
  <c r="BF153"/>
  <c r="T153"/>
  <c r="R153"/>
  <c r="P153"/>
  <c r="BK153"/>
  <c r="J153"/>
  <c r="BE153"/>
  <c r="BI149"/>
  <c r="BH149"/>
  <c r="BG149"/>
  <c r="BF149"/>
  <c r="T149"/>
  <c r="R149"/>
  <c r="P149"/>
  <c r="BK149"/>
  <c r="J149"/>
  <c r="BE149"/>
  <c r="BI146"/>
  <c r="BH146"/>
  <c r="BG146"/>
  <c r="BF146"/>
  <c r="T146"/>
  <c r="R146"/>
  <c r="P146"/>
  <c r="BK146"/>
  <c r="J146"/>
  <c r="BE146"/>
  <c r="BI143"/>
  <c r="BH143"/>
  <c r="BG143"/>
  <c r="BF143"/>
  <c r="T143"/>
  <c r="R143"/>
  <c r="P143"/>
  <c r="BK143"/>
  <c r="J143"/>
  <c r="BE143"/>
  <c r="BI140"/>
  <c r="BH140"/>
  <c r="BG140"/>
  <c r="BF140"/>
  <c r="T140"/>
  <c r="R140"/>
  <c r="P140"/>
  <c r="BK140"/>
  <c r="J140"/>
  <c r="BE140"/>
  <c r="BI137"/>
  <c r="BH137"/>
  <c r="BG137"/>
  <c r="BF137"/>
  <c r="T137"/>
  <c r="T136"/>
  <c r="R137"/>
  <c r="R136"/>
  <c r="P137"/>
  <c r="P136"/>
  <c r="BK137"/>
  <c r="BK136"/>
  <c r="J136"/>
  <c r="J137"/>
  <c r="BE137"/>
  <c r="J98"/>
  <c r="BI133"/>
  <c r="BH133"/>
  <c r="BG133"/>
  <c r="BF133"/>
  <c r="T133"/>
  <c r="R133"/>
  <c r="P133"/>
  <c r="BK133"/>
  <c r="J133"/>
  <c r="BE133"/>
  <c r="BI130"/>
  <c r="BH130"/>
  <c r="BG130"/>
  <c r="BF130"/>
  <c r="T130"/>
  <c r="R130"/>
  <c r="P130"/>
  <c r="BK130"/>
  <c r="J130"/>
  <c r="BE130"/>
  <c r="BI126"/>
  <c r="F37"/>
  <c i="1" r="BD96"/>
  <c i="3" r="BH126"/>
  <c r="F36"/>
  <c i="1" r="BC96"/>
  <c i="3" r="BG126"/>
  <c r="F35"/>
  <c i="1" r="BB96"/>
  <c i="3" r="BF126"/>
  <c r="J34"/>
  <c i="1" r="AW96"/>
  <c i="3" r="F34"/>
  <c i="1" r="BA96"/>
  <c i="3" r="T126"/>
  <c r="T125"/>
  <c r="T124"/>
  <c r="R126"/>
  <c r="R125"/>
  <c r="R124"/>
  <c r="P126"/>
  <c r="P125"/>
  <c r="P124"/>
  <c i="1" r="AU96"/>
  <c i="3" r="BK126"/>
  <c r="BK125"/>
  <c r="J125"/>
  <c r="BK124"/>
  <c r="J124"/>
  <c r="J96"/>
  <c r="J30"/>
  <c i="1" r="AG96"/>
  <c i="3" r="J126"/>
  <c r="BE126"/>
  <c r="J33"/>
  <c i="1" r="AV96"/>
  <c i="3" r="F33"/>
  <c i="1" r="AZ96"/>
  <c i="3" r="J97"/>
  <c r="F118"/>
  <c r="E116"/>
  <c r="F89"/>
  <c r="E87"/>
  <c r="J39"/>
  <c r="J24"/>
  <c r="E24"/>
  <c r="J121"/>
  <c r="J92"/>
  <c r="J23"/>
  <c r="J21"/>
  <c r="E21"/>
  <c r="J120"/>
  <c r="J91"/>
  <c r="J20"/>
  <c r="J18"/>
  <c r="E18"/>
  <c r="F121"/>
  <c r="F92"/>
  <c r="J17"/>
  <c r="J15"/>
  <c r="E15"/>
  <c r="F120"/>
  <c r="F91"/>
  <c r="J14"/>
  <c r="J12"/>
  <c r="J118"/>
  <c r="J89"/>
  <c r="E7"/>
  <c r="E114"/>
  <c r="E85"/>
  <c i="2" r="J37"/>
  <c r="J36"/>
  <c i="1" r="AY95"/>
  <c i="2" r="J35"/>
  <c i="1" r="AX95"/>
  <c i="2" r="BI139"/>
  <c r="BH139"/>
  <c r="BG139"/>
  <c r="BF139"/>
  <c r="T139"/>
  <c r="R139"/>
  <c r="P139"/>
  <c r="BK139"/>
  <c r="J139"/>
  <c r="BE139"/>
  <c r="BI136"/>
  <c r="BH136"/>
  <c r="BG136"/>
  <c r="BF136"/>
  <c r="T136"/>
  <c r="R136"/>
  <c r="P136"/>
  <c r="BK136"/>
  <c r="J136"/>
  <c r="BE136"/>
  <c r="BI133"/>
  <c r="BH133"/>
  <c r="BG133"/>
  <c r="BF133"/>
  <c r="T133"/>
  <c r="R133"/>
  <c r="P133"/>
  <c r="BK133"/>
  <c r="J133"/>
  <c r="BE133"/>
  <c r="BI130"/>
  <c r="BH130"/>
  <c r="BG130"/>
  <c r="BF130"/>
  <c r="T130"/>
  <c r="R130"/>
  <c r="P130"/>
  <c r="BK130"/>
  <c r="J130"/>
  <c r="BE130"/>
  <c r="BI126"/>
  <c r="BH126"/>
  <c r="BG126"/>
  <c r="BF126"/>
  <c r="T126"/>
  <c r="R126"/>
  <c r="P126"/>
  <c r="BK126"/>
  <c r="J126"/>
  <c r="BE126"/>
  <c r="BI122"/>
  <c r="BH122"/>
  <c r="BG122"/>
  <c r="BF122"/>
  <c r="T122"/>
  <c r="R122"/>
  <c r="P122"/>
  <c r="BK122"/>
  <c r="J122"/>
  <c r="BE122"/>
  <c r="BI119"/>
  <c r="F37"/>
  <c i="1" r="BD95"/>
  <c i="2" r="BH119"/>
  <c r="F36"/>
  <c i="1" r="BC95"/>
  <c i="2" r="BG119"/>
  <c r="F35"/>
  <c i="1" r="BB95"/>
  <c i="2" r="BF119"/>
  <c r="J34"/>
  <c i="1" r="AW95"/>
  <c i="2" r="F34"/>
  <c i="1" r="BA95"/>
  <c i="2" r="T119"/>
  <c r="T118"/>
  <c r="T117"/>
  <c r="R119"/>
  <c r="R118"/>
  <c r="R117"/>
  <c r="P119"/>
  <c r="P118"/>
  <c r="P117"/>
  <c i="1" r="AU95"/>
  <c i="2" r="BK119"/>
  <c r="BK118"/>
  <c r="J118"/>
  <c r="BK117"/>
  <c r="J117"/>
  <c r="J96"/>
  <c r="J30"/>
  <c i="1" r="AG95"/>
  <c i="2" r="J119"/>
  <c r="BE119"/>
  <c r="J33"/>
  <c i="1" r="AV95"/>
  <c i="2" r="F33"/>
  <c i="1" r="AZ95"/>
  <c i="2" r="J97"/>
  <c r="F111"/>
  <c r="E109"/>
  <c r="F89"/>
  <c r="E87"/>
  <c r="J39"/>
  <c r="J24"/>
  <c r="E24"/>
  <c r="J114"/>
  <c r="J92"/>
  <c r="J23"/>
  <c r="J21"/>
  <c r="E21"/>
  <c r="J113"/>
  <c r="J91"/>
  <c r="J20"/>
  <c r="J18"/>
  <c r="E18"/>
  <c r="F114"/>
  <c r="F92"/>
  <c r="J17"/>
  <c r="J15"/>
  <c r="E15"/>
  <c r="F113"/>
  <c r="F91"/>
  <c r="J14"/>
  <c r="J12"/>
  <c r="J111"/>
  <c r="J89"/>
  <c r="E7"/>
  <c r="E107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103"/>
  <c r="AN103"/>
  <c r="AT102"/>
  <c r="AN102"/>
  <c r="AT101"/>
  <c r="AN101"/>
  <c r="AT100"/>
  <c r="AN100"/>
  <c r="AT99"/>
  <c r="AN99"/>
  <c r="AT98"/>
  <c r="AN98"/>
  <c r="AT97"/>
  <c r="AN97"/>
  <c r="AT96"/>
  <c r="AN9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<sst xmlns="http://schemas.openxmlformats.org/spreadsheetml/2006/main">
  <si>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</si>
  <si>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</si>
  <si>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</si>
  <si>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</si>
  <si>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</si>
  <si>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{8b37dc02-f855-449a-831e-d7924cd20ac3}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</si>
  <si>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</si>
  <si>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</si>
  <si>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</si>
  <si>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</si>
  <si>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</si>
  <si>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</si>
  <si>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Kód:</t>
  </si>
  <si>
    <t>1919M-UZNATELNE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</si>
  <si>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</si>
  <si>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</si>
  <si>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Lávka pro pěší přes kolejiště nádraží v Chebu-uznatelné náklady</t>
  </si>
  <si>
    <t>KSO:</t>
  </si>
  <si>
    <t>CC-CZ:</t>
  </si>
  <si>
    <t>Místo:</t>
  </si>
  <si>
    <t xml:space="preserve"> </t>
  </si>
  <si>
    <t>Datum:</t>
  </si>
  <si>
    <t>2. 7. 2019</t>
  </si>
  <si>
    <t>Zadavatel:</t>
  </si>
  <si>
    <t>IČ:</t>
  </si>
  <si>
    <t>00253979</t>
  </si>
  <si>
    <t>Město Cheb</t>
  </si>
  <si>
    <t>DIČ:</t>
  </si>
  <si>
    <t>CZ00253979</t>
  </si>
  <si>
    <t>Uchazeč:</t>
  </si>
  <si>
    <t>Vyplň údaj</t>
  </si>
  <si>
    <t>Projektant:</t>
  </si>
  <si>
    <t>Zpracovatel: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</si>
  <si>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</si>
  <si>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</si>
  <si>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</si>
  <si>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</si>
  <si>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</si>
  <si>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</si>
  <si>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</si>
  <si>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</si>
  <si>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</si>
  <si>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</si>
  <si>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</si>
  <si>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</si>
  <si>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</si>
  <si>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</si>
  <si>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</si>
  <si>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</si>
  <si>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</si>
  <si>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</si>
  <si>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</si>
  <si>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</si>
  <si>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</si>
  <si>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</si>
  <si>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</si>
  <si>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</si>
  <si>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</si>
  <si>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</si>
  <si>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</si>
  <si>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</si>
  <si>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</si>
  <si>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</si>
  <si>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</si>
  <si>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</si>
  <si>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</si>
  <si>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</si>
  <si>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</si>
  <si>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</si>
  <si>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</si>
  <si>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</si>
  <si>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</si>
  <si>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</si>
  <si>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</si>
  <si>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</si>
  <si>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</si>
  <si>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</si>
  <si>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</si>
  <si>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</si>
  <si>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</si>
  <si>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000</t>
  </si>
  <si>
    <t>Vedlejší a ostatní náklady</t>
  </si>
  <si>
    <t>STA</t>
  </si>
  <si>
    <t>1</t>
  </si>
  <si>
    <t>{6811a69a-7fe8-465d-a03d-4c45008a44cf}</t>
  </si>
  <si>
    <t>-1</t>
  </si>
  <si>
    <t>SO 101</t>
  </si>
  <si>
    <t>Nájezdová rampa Riegrova</t>
  </si>
  <si>
    <t>{f4631020-9834-4b80-85c7-bd0c7c4833ae}</t>
  </si>
  <si>
    <t>SO 102</t>
  </si>
  <si>
    <t>Nájezdová rampa Švédský vrch</t>
  </si>
  <si>
    <t>{a5ea81ff-370c-4246-b7bf-e4bc9fb9b8c4}</t>
  </si>
  <si>
    <t>SO 201</t>
  </si>
  <si>
    <t>Lávka přes kolejiště</t>
  </si>
  <si>
    <t>{e5328a47-ac9d-466e-85d5-0cad130dd99f}</t>
  </si>
  <si>
    <t>SO 301</t>
  </si>
  <si>
    <t>Kanalizační přípojka odvodnění lávky</t>
  </si>
  <si>
    <t>{5d177afe-9782-4a6e-9554-85b083df4b01}</t>
  </si>
  <si>
    <t>SO 401</t>
  </si>
  <si>
    <t>Přeložka optického vedení T-Mobile CZ a.s.</t>
  </si>
  <si>
    <t>{7caa225c-e91a-41bf-8dbf-9358b12fef94}</t>
  </si>
  <si>
    <t>SO 402</t>
  </si>
  <si>
    <t>Přeložka kabelů NN SEE - KV SŽDC s.o.</t>
  </si>
  <si>
    <t>{84874b54-c117-41bd-918d-f1518fe6140a}</t>
  </si>
  <si>
    <t>SO 403</t>
  </si>
  <si>
    <t>Přeložka rozvaděče ZS208 SEE - KV SŽDC s.o.</t>
  </si>
  <si>
    <t>{906fa4db-dbbb-4649-ba01-6dc754c00d20}</t>
  </si>
  <si>
    <t>SO 404</t>
  </si>
  <si>
    <t>Přeložka optického kabelu SSZT - KV SŽDC s.o.</t>
  </si>
  <si>
    <t>{5320d032-7421-46f1-9515-0446b1be0a6d}</t>
  </si>
  <si>
    <t>KRYCÍ LIST SOUPISU PRACÍ</t>
  </si>
  <si>
    <t>Objekt:</t>
  </si>
  <si>
    <t>SO 000 - Vedlejší a ostatní náklady</t>
  </si>
  <si>
    <t>REKAPITULACE ČLENĚNÍ SOUPISU PRACÍ</t>
  </si>
  <si>
    <t>Kód dílu - Popis</t>
  </si>
  <si>
    <t>Cena celkem [CZK]</t>
  </si>
  <si>
    <t>Náklady ze soupisu prací</t>
  </si>
  <si>
    <t>0 - Všeobecné konstrukce a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</si>
  <si>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</si>
  <si>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</si>
  <si>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</si>
  <si>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</si>
  <si>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</si>
  <si>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</si>
  <si>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</si>
  <si>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</si>
  <si>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</si>
  <si>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</si>
  <si>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</si>
  <si>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</si>
  <si>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</si>
  <si>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Všeobecné konstrukce a práce</t>
  </si>
  <si>
    <t>4</t>
  </si>
  <si>
    <t>ROZPOCET</t>
  </si>
  <si>
    <t>K</t>
  </si>
  <si>
    <t>02720</t>
  </si>
  <si>
    <t>POMOC PRÁCE ZŘÍZ NEBO ZAJIŠŤ REGULACI A OCHRANU DOPRAVY</t>
  </si>
  <si>
    <t>KPL</t>
  </si>
  <si>
    <t>-1494490410</t>
  </si>
  <si>
    <t>PP</t>
  </si>
  <si>
    <t>CS vlastní
Zajištění PDZ (přechodné dopravní značení) na staveništi po dobu realizace.</t>
  </si>
  <si>
    <t>PSC</t>
  </si>
  <si>
    <t>Poznámka k souboru cen:_x000d_
zahrnuje veškeré náklady spojené s objednatelem požadovanými zařízeními</t>
  </si>
  <si>
    <t>2</t>
  </si>
  <si>
    <t>02910</t>
  </si>
  <si>
    <t>OSTATNÍ POŽADAVKY - ZEMĚMĚŘIČSKÁ MĚŘENÍ</t>
  </si>
  <si>
    <t>1468722167</t>
  </si>
  <si>
    <t>CS vlastní
Vytyčení stávajících inženýrských sítí před výstavbou</t>
  </si>
  <si>
    <t>Poznámka k souboru cen:_x000d_
zahrnuje veškeré náklady spojené s objednatelem požadovanými pracemi, - pro stanovení orientační investorské ceny určete jednotkovou cenu jako 1% odhadované ceny stavby</t>
  </si>
  <si>
    <t>VV</t>
  </si>
  <si>
    <t>A2</t>
  </si>
  <si>
    <t>"SO 201 :" 1</t>
  </si>
  <si>
    <t>3</t>
  </si>
  <si>
    <t>02911.a</t>
  </si>
  <si>
    <t>OSTATNÍ POŽADAVKY - GEODETICKÉ ZAMĚŘENÍ</t>
  </si>
  <si>
    <t>356530756</t>
  </si>
  <si>
    <t>CS vlastní
Geodetické práce před výstavbou</t>
  </si>
  <si>
    <t>Poznámka k souboru cen:_x000d_
zahrnuje veškeré náklady spojené s objednatelem požadovanými pracemi</t>
  </si>
  <si>
    <t>A3</t>
  </si>
  <si>
    <t>"SO 201 : "1</t>
  </si>
  <si>
    <t>02911.b</t>
  </si>
  <si>
    <t>253718162</t>
  </si>
  <si>
    <t>CS vlastní
Geodetické práce při provádění stavby</t>
  </si>
  <si>
    <t>5</t>
  </si>
  <si>
    <t>02911.c</t>
  </si>
  <si>
    <t>-205447324</t>
  </si>
  <si>
    <t>CS vlastní
Geodetické práce po výstavbě</t>
  </si>
  <si>
    <t>6</t>
  </si>
  <si>
    <t>02991</t>
  </si>
  <si>
    <t>OSTATNÍ POŽADAVKY - INFORMAČNÍ TABULE</t>
  </si>
  <si>
    <t>KUS</t>
  </si>
  <si>
    <t>-841229570</t>
  </si>
  <si>
    <t>CS vlastní
Informační tabule s údaji o stavbě, zhotoviteli, ceně a době realizace.</t>
  </si>
  <si>
    <t>Poznámka k souboru cen:_x000d_
položka zahrnuje: - dodání a osazení informačních tabulí v předepsaném provedení a množství s obsahem předepsaným zadavatelem - veškeré nosné a upevňovací konstrukce - základové konstrukce včetně nutných zemních prací - demontáž a odvoz po skončení platnosti - případně nutné opravy poškozených čátí během platnosti</t>
  </si>
  <si>
    <t>7</t>
  </si>
  <si>
    <t>03100</t>
  </si>
  <si>
    <t>ZAŘÍZENÍ STAVENIŠTĚ - ZŘÍZENÍ, PROVOZ, DEMONTÁŽ</t>
  </si>
  <si>
    <t>1281188829</t>
  </si>
  <si>
    <t>CS vlastní
Náklady na pořízení, vybudování, provozování a likvidaci objektů ZS.
Náklady na energie spotřebované zhotovitelem v rámci provozu ZS.
Náklady na umístění stavební buňky, WC a oplocení staveniště.
Náklady na úklid, údržbu a opravy ZS.</t>
  </si>
  <si>
    <t>Poznámka k souboru cen:_x000d_
zahrnuje objednatelem povolené náklady na pořízení (event. pronájem), provozování, udržování a likvidaci zhotovitelova zařízení</t>
  </si>
  <si>
    <t>B37</t>
  </si>
  <si>
    <t>111,0172</t>
  </si>
  <si>
    <t>B42</t>
  </si>
  <si>
    <t>15,6</t>
  </si>
  <si>
    <t>C37</t>
  </si>
  <si>
    <t>20,24</t>
  </si>
  <si>
    <t>D37</t>
  </si>
  <si>
    <t>37,2</t>
  </si>
  <si>
    <t>SO 101 - Nájezdová rampa Riegrova</t>
  </si>
  <si>
    <t>1 - Zemní práce</t>
  </si>
  <si>
    <t>2 - Základy</t>
  </si>
  <si>
    <t>3 - Svislé konstrukce</t>
  </si>
  <si>
    <t>4 - Vodorovné konstrukce</t>
  </si>
  <si>
    <t>5 - Komunikace</t>
  </si>
  <si>
    <t>7 - Přidružená stavební výroba</t>
  </si>
  <si>
    <t>9 - Ostatní konstrukce a práce</t>
  </si>
  <si>
    <t>014101</t>
  </si>
  <si>
    <t>POPLATKY ZA SKLÁDKU</t>
  </si>
  <si>
    <t>M3</t>
  </si>
  <si>
    <t>1240395814</t>
  </si>
  <si>
    <t>Poznámka k souboru cen:_x000d_
zahrnuje veškeré poplatky provozovateli skládky související s uložením odpadu na skládce.</t>
  </si>
  <si>
    <t>A1</t>
  </si>
  <si>
    <t>"viz pol. 131738 : "31,66</t>
  </si>
  <si>
    <t>02960</t>
  </si>
  <si>
    <t>OSTATNÍ POŽADAVKY - ODBORNÝ DOZOR</t>
  </si>
  <si>
    <t>-428612811</t>
  </si>
  <si>
    <t>odborný dozor pro základové práce - geotechnický dozor</t>
  </si>
  <si>
    <t>Poznámka k souboru cen:_x000d_
zahrnuje veškeré náklady spojené s objednatelem požadovaným dozorem</t>
  </si>
  <si>
    <t>029711</t>
  </si>
  <si>
    <t>OSTAT POŽADAVKY - GEOT MONIT NA POVRCHU - MĚŘ (GEODET) BODY</t>
  </si>
  <si>
    <t>-821215776</t>
  </si>
  <si>
    <t>body HVB s nucenou centrací</t>
  </si>
  <si>
    <t>Zemní práce</t>
  </si>
  <si>
    <t>113434</t>
  </si>
  <si>
    <t>ODSTRAN KRYTU ZPEVNĚNÝCH PLOCH S ASFALT POJIVEM VČET PODKLADU, ODVOZ DO 5KM</t>
  </si>
  <si>
    <t>2012544800</t>
  </si>
  <si>
    <t>Včetně poplatku za skládku</t>
  </si>
  <si>
    <t>Poznámka k souboru cen:_x000d_
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</si>
  <si>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113484</t>
  </si>
  <si>
    <t>ODSTRANĚNÍ KRYTU ZPEVNĚNÝCH PLOCH Z DLAŽDIC VČETNĚ PODKLADU, ODVOZ DO 5KM</t>
  </si>
  <si>
    <t>-1692990894</t>
  </si>
  <si>
    <t>113514</t>
  </si>
  <si>
    <t>ODSTRANĚNÍ ZÁHONOVÝCH OBRUBNÍKŮ, ODVOZ DO 5KM</t>
  </si>
  <si>
    <t>M</t>
  </si>
  <si>
    <t>2114318857</t>
  </si>
  <si>
    <t>113524</t>
  </si>
  <si>
    <t>ODSTRANĚNÍ CHODNÍKOVÝCH A SILNIČNÍCH OBRUBNÍKŮ BETONOVÝCH, ODVOZ DO 5KM</t>
  </si>
  <si>
    <t>-1550638565</t>
  </si>
  <si>
    <t>8</t>
  </si>
  <si>
    <t>12573B</t>
  </si>
  <si>
    <t>VYKOPÁVKY ZE ZEMNÍKŮ A SKLÁDEK TŘ. I - DOPRAVA</t>
  </si>
  <si>
    <t>M3KM</t>
  </si>
  <si>
    <t>1136001680</t>
  </si>
  <si>
    <t>Převoz zeminy dle 17411 z mezideponie na stavbu</t>
  </si>
  <si>
    <t>Poznámka k souboru cen:_x000d_
Položka zahrnuje samostatnou dopravu zeminy. Množství se určí jako součin kubatutry [m3] a požadované vzdálenosti [km].</t>
  </si>
  <si>
    <t>A8</t>
  </si>
  <si>
    <t>200,34*5</t>
  </si>
  <si>
    <t>9</t>
  </si>
  <si>
    <t>131734</t>
  </si>
  <si>
    <t>HLOUBENÍ JAM ZAPAŽ I NEPAŽ TŘ. I, ODVOZ DO 5KM</t>
  </si>
  <si>
    <t>-1011687162</t>
  </si>
  <si>
    <t>Poznámka k souboru cen:_x000d_
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</si>
  <si>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10</t>
  </si>
  <si>
    <t>131738</t>
  </si>
  <si>
    <t>HLOUBENÍ JAM ZAPAŽ I NEPAŽ TŘ. I, ODVOZ DO 20KM</t>
  </si>
  <si>
    <t>1116092658</t>
  </si>
  <si>
    <t>Poznámka k souboru cen:_x000d_
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č.014101</t>
  </si>
  <si>
    <t>A10</t>
  </si>
  <si>
    <t>"Zemina odvezená na skládku:" 232,00-200,34</t>
  </si>
  <si>
    <t>11</t>
  </si>
  <si>
    <t>17120</t>
  </si>
  <si>
    <t>ULOŽENÍ SYPANINY DO NÁSYPŮ A NA SKLÁDKY BEZ ZHUTNĚNÍ</t>
  </si>
  <si>
    <t>487324068</t>
  </si>
  <si>
    <t>Uložení vykopané zeminy na mezideponii a na skládku</t>
  </si>
  <si>
    <t>Poznámka k souboru cen:_x000d_
položka zahrnuje: - kompletní provedení zemní konstrukce do předepsaného tvaru - ošetření úložiště po celou dobu práce v něm vč. klimatických opatření - ztížení v okolí vedení, konstrukcí a objektů a jejich dočasné zajištění - ztížení provádění ve ztížených podmínkách a stísněných prostorech - ztížené ukládání sypaniny pod vodu - ukládání po vrstvách a po jiných nutných částech (figurách) vč. dosypávek - spouštění a nošení materiálu - úprava, očištění a ochrana podloží a svahů - svahování, uzavírání povrchů svahů - udržování úložiště a jeho ochrana proti vodě - odvedení nebo obvedení vody v okolí úložiště a v úložišti - veškeré pomocné konstrukce umožňující provedení zemní konstrukce (příjezdy, sjezdy, nájezdy, lešení, podpěrné konstrukce, přemostění, zpevněné plochy, zakrytí a pod.)</t>
  </si>
  <si>
    <t>A11</t>
  </si>
  <si>
    <t>"celkový objem výkopů : " 200,34+31,66</t>
  </si>
  <si>
    <t>12</t>
  </si>
  <si>
    <t>17411</t>
  </si>
  <si>
    <t>ZÁSYP JAM A RÝH ZEMINOU SE ZHUTNĚNÍM</t>
  </si>
  <si>
    <t>-143904081</t>
  </si>
  <si>
    <t>Poznámka k souboru cen:_x000d_
položka zahrnuje: - kompletní provedení zemní konstrukce vč. výběru vhodného materiálu - úprava ukládaného materiálu vlhčením, tříděním, promícháním nebo vysoušením, příp. jiné úpravy za účelem zlepšení jeho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- udržování úložiště a jeho ochrana proti vodě - odvedení nebo obvedení vody v okolí úložiště a v úložišti - veškeré pomocné konstrukce umožňující provedení zemní konstrukce (příjezdy, sjezdy, nájezdy, lešení, podpěrné konstrukce, přemostění, zpevněné plochy, zakrytí a pod.)</t>
  </si>
  <si>
    <t>A12</t>
  </si>
  <si>
    <t>"veškeré zásypy "200,34</t>
  </si>
  <si>
    <t>13</t>
  </si>
  <si>
    <t>18110</t>
  </si>
  <si>
    <t>ÚPRAVA PLÁNĚ SE ZHUTNĚNÍM V HORNINĚ TŘ. I</t>
  </si>
  <si>
    <t>M2</t>
  </si>
  <si>
    <t>-541760298</t>
  </si>
  <si>
    <t>Poznámka k souboru cen:_x000d_
položka zahrnuje úpravu pláně včetně vyrovnání výškových rozdílů. Míru zhutnění určuje projekt.</t>
  </si>
  <si>
    <t>A13</t>
  </si>
  <si>
    <t>"Úprava základové spáry "170,80</t>
  </si>
  <si>
    <t>Základy</t>
  </si>
  <si>
    <t>14</t>
  </si>
  <si>
    <t>21263</t>
  </si>
  <si>
    <t>TRATIVODY KOMPLET Z TRUB Z PLAST HMOT DN DO 150MM</t>
  </si>
  <si>
    <t>-1402377348</t>
  </si>
  <si>
    <t>vč. obsypu štěrkodrtí + obalení geotextílií, drenáž za stěnou + odvodnění žlabů</t>
  </si>
  <si>
    <t>Poznámka k souboru cen:_x000d_
Položka platí pro kompletní konstrukce trativodů a zahrnuje zejména: - výkop rýhy předepsaného tvaru v dané třídě těžitelnosti, výplň, zásyp trativodu včetně dopravy, uložení přebytečného materiálu, dodávky předepsaného materiálu pro výplň a zásyp - zřízení spojovací vrstvy - zřízení podkladu a lože trativodu z předepsaného materiálu - dodávka a uložení trativodu předepsaného materiálu a profilu - obsyp trativodu předepsaným materiálem - ukončení trativodu zaústěním do potrubí nebo vodoteče, případně vybudování ukončujícího objektu (kapličky) dle VL - veškerý materiál, výrobky a polotovary, včetně mimostaveništní a vnitrostaveništní dopravy - nezahrnuje opláštění z geotextilie, fólie</t>
  </si>
  <si>
    <t>23217A</t>
  </si>
  <si>
    <t>ŠTĚTOVÉ STĚNY BERANĚNÉ Z KOVOVÝCH DÍLCŮ DOČASNÉ (PLOCHA)</t>
  </si>
  <si>
    <t>-269981123</t>
  </si>
  <si>
    <t>Poznámka k souboru cen:_x000d_
- zřízení stěny - opotřebení štětovnic, případně jejich ošetřování, řezání, nastavování a další úpravy - kleštiny, převázky. a další pomocné a doplňkové konstrukce - nastražení a zaberanění štětovnic do jakékoliv třídy horniny - veškerou dopravu, nájem, provoz a přemístění beranících zařízení a dalších mechanismů - lešení a podpěrné konstrukce pro práci a manipulaci beranících zařízení a dalších mechanismů - beranící plošiny vč. zemních prací, zpevnění, odvodnění a pod. - při provádění z lodi náklady na prám nebo lodi - těsnění stěny, je-li nutné - kotvení stěny, je-li nutné nebo vzepření, případně rozepření - vodící piloty nebo stabilizační hrázky - zhotovení koutových štětovnic - dílenská dokumentace, včetně technologického předpisu spojování, - dodání spojovacího materiálu, - zřízení montážních a dilatačních spojů, spar, včetně potřebných úprav, vložek, opracování, očištění a ošetření, - jakákoliv doprava a manipulace dílců a montážních sestav, včetně dopravy konstrukce z výrobny na stavbu, - montážní dokumentace včetně technologického předpisu montáže, - výplň, těsnění a tmelení spar a spojů, - veškeré druhy opracování povrchů, včetně úprav pod nátěry a pod izolaci, - veškeré druhy dílenských základů a základních nátěrů a povlaků, - všechny druhy ocelového kotvení, - dílenskou přejímku a montážní prohlídku, včetně požadovaných dokladů</t>
  </si>
  <si>
    <t>16</t>
  </si>
  <si>
    <t>23717A</t>
  </si>
  <si>
    <t>ODSTRANĚNÍ ŠTĚTOVÝCH STĚN Z KOVOVÝCH DÍLCŮ V PLOŠE</t>
  </si>
  <si>
    <t>-1505805734</t>
  </si>
  <si>
    <t>Poznámka k souboru cen:_x000d_
položka zahrnuje odstranění stěn včetně odvozu a uložení na skládku</t>
  </si>
  <si>
    <t>17</t>
  </si>
  <si>
    <t>27152</t>
  </si>
  <si>
    <t>POLŠTÁŘE POD ZÁKLADY Z KAMENIVA DRCENÉHO</t>
  </si>
  <si>
    <t>411772807</t>
  </si>
  <si>
    <t>Poznámka k souboru cen:_x000d_
položka zahrnuje dodávku předepsaného kameniva, mimostaveništní a vnitrostaveništní dopravu a jeho uložení není-li v zadávací dokumentaci uvedeno jinak, jedná se o nakupovaný materiál</t>
  </si>
  <si>
    <t>18</t>
  </si>
  <si>
    <t>272325</t>
  </si>
  <si>
    <t>ZÁKLADY ZE ŽELEZOBETONU DO C30/37</t>
  </si>
  <si>
    <t>838138512</t>
  </si>
  <si>
    <t>C30/37 XC2+XF1+XA2 (CZ), vč. izolačních nátěrů 1xAlp + 2xNa a úpravy spár</t>
  </si>
  <si>
    <t>Poznámka k souboru cen:_x000d_
- dodání čerstvého betonu (betonové směsi) požadované kvality, jeho uložení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požadovaných konstr. (i ztracené) s úpravou dle požadované kvality povrchu betonu, včetně odbedňovacích a odskružovacích prostředků, - podpěrné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všech požadovaných otvorů, kapes, výklenků, prostupů, dutin, drážek a pod., vč. ztížení práce a úprav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a tmelení spar a spojů, - opatření povrchů betonu izolací proti zemní vlhkosti v částech, kde přijdou do styku se zeminou nebo kamenivem, - případné zřízení spojovací vrstvy u základů, - úpravy pro osazení zařízení ochrany konstrukce proti vlivu bludných proudů,</t>
  </si>
  <si>
    <t>19</t>
  </si>
  <si>
    <t>272365</t>
  </si>
  <si>
    <t>VÝZTUŽ ZÁKLADŮ Z OCELI 10505, B500B</t>
  </si>
  <si>
    <t>T</t>
  </si>
  <si>
    <t>741818654</t>
  </si>
  <si>
    <t>180 kg/m3</t>
  </si>
  <si>
    <t>Poznámka k souboru cen:_x000d_
Položka zahrnuje veškerý materiál, výrobky a polotovary, včetně mimostaveništní a vnitrostaveništní dopravy (rovněž přesuny), včetně naložení a složení, případně s uložením - dodání betonářské výztuže v požadované kvalitě, stříhání, řezání, ohýbání a spojování do všech požadovaných tvarů (vč. armakošů) a uložení s požadovaným zajištěním polohy a krytí výztuže betonem, - veškeré svary nebo jiné spoje výztuže, - pomocné konstrukce a práce pro osazení a upevnění výztuže, - zednické výpomoci pro montáž betonářské výztuže, - úpravy výztuže pro osazení doplňkových konstrukcí, - ochranu výztuže do doby jejího zabetonování, - úpravy výztuže pro zřízení železobetonových kloubů, kotevních prvků, závěsných ok a doplňkových konstrukcí, - veškerá opatření pro zajištění soudržnosti výztuže a betonu, - vodivé propojení výztuže, které je součástí ochrany konstrukce proti vlivům bludných proudů, vyvedení do měřících skříní nebo míst pro měření bludných proudů (vlastní měřící skříně se uvádějí položkami SD 74), - povrchovou antikorozní úpravu výztuže, - separaci výztuže, - osazení měřících zařízení a úpravy pro ně, - osazení měřících skříní nebo míst pro měření bludných proudů.</t>
  </si>
  <si>
    <t>A17</t>
  </si>
  <si>
    <t>0,18*21,8</t>
  </si>
  <si>
    <t>20</t>
  </si>
  <si>
    <t>28997</t>
  </si>
  <si>
    <t>OPLÁŠTĚNÍ (ZPEVNĚNÍ) Z GEOTEXTILIE A GEOMŘÍŽOVIN</t>
  </si>
  <si>
    <t>919345815</t>
  </si>
  <si>
    <t>separační geotextílie</t>
  </si>
  <si>
    <t>Poznámka k souboru cen:_x000d_
Položka zahrnuje: - dodávku předepsané geotextilie nebo geomřížoviny - úpravu, očištění a ochranu podkladu - přichycení k podkladu, případně zatížení - úpravy spojů a zajištění okrajů - úpravy pro odvodnění - nutné přesahy - mimostaveništní a vnitrostaveništní dopravu</t>
  </si>
  <si>
    <t>28999</t>
  </si>
  <si>
    <t>OPLÁŠTĚNÍ (ZPEVNĚNÍ) Z FÓLIE</t>
  </si>
  <si>
    <t>162365759</t>
  </si>
  <si>
    <t>HDPE těsnící fólie za rubem - geomembrána s pevností min. 20 kN/m, tažnost 20% oba směry, sklon min. 3% k opěře</t>
  </si>
  <si>
    <t>Poznámka k souboru cen:_x000d_
Položka zahrnuje: - dodávku předepsané fólie - úpravu, očištění a ochranu podkladu - přichycení k podkladu, případně zatížení - úpravy spojů a zajištění okrajů - úpravy pro odvodnění - nutné přesahy - mimostaveništní a vnitrostaveništní dopravu</t>
  </si>
  <si>
    <t>Svislé konstrukce</t>
  </si>
  <si>
    <t>22</t>
  </si>
  <si>
    <t>317325</t>
  </si>
  <si>
    <t>ŘÍMSY ZE ŽELEZOBETONU DO C30/37</t>
  </si>
  <si>
    <t>1728824712</t>
  </si>
  <si>
    <t>C30/37 XC4+XD2+XF2 (CZ), vč. úpravy dilatačních a smršťovacích spár</t>
  </si>
  <si>
    <t>Poznámka k souboru cen:_x000d_
položka zahrnuje: - dodání čerstvého betonu (betonové směsi) požadované kvality, jeho uložení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požadovaných konstr. (i ztracené) s úpravou dle požadované kvality povrchu betonu, včetně odbedňovacích a odskružovacích prostředků, - podpěrné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všech požadovaných otvorů, kapes, výklenků, prostupů, dutin, drážek a pod., vč. ztížení práce a úprav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a tmelení spar a spojů, - opatření povrchů betonu izolací proti zemní vlhkosti v částech, kde přijdou do styku se zeminou nebo kamenivem, - případné zřízení spojovací vrstvy u základů, - úpravy pro osazení zařízení ochrany konstrukce proti vlivu bludných proudů</t>
  </si>
  <si>
    <t>23</t>
  </si>
  <si>
    <t>317365</t>
  </si>
  <si>
    <t>VÝZTUŽ ŘÍMS Z OCELI 10505, B500B</t>
  </si>
  <si>
    <t>-898112412</t>
  </si>
  <si>
    <t>250 kg/m3</t>
  </si>
  <si>
    <t>Poznámka k souboru cen:_x000d_
položka zahrnuje: - dodání betonářské výztuže v požadované kvalitě, stříhání, řezání, ohýbání a spojování do všech požadovaných tvarů (vč. armakošů) a uložení s požadovaným zajištěním polohy a krytí výztuže betonem, - veškeré svary nebo jiné spoje výztuže, - pomocné konstrukce a práce pro osazení a upevnění výztuže, - zednické výpomoci pro montáž betonářské výztuže, - úpravy výztuže pro osazení doplňkových konstrukcí, - ochranu výztuže do doby jejího zabetonování, - úpravy výztuže pro zřízení železobetonových kloubů, kotevních prvků, závěsných ok a doplňkových konstrukcí, - veškerá opatření pro zajištění soudržnosti výztuže a betonu, - vodivé propojení výztuže, které je součástí ochrany konstrukce proti vlivům bludných proudů, vyvedení do měřících skříní nebo míst pro měření bludných proudů (vlastní měřící skříně se uvádějí položkami SD 74) - povrchovou antikorozní úpravu výztuže, - separaci výztuže, - osazení měřících zařízení a úpravy pro ně, - osazení měřících skříní nebo míst pro měření bludných proudů.</t>
  </si>
  <si>
    <t>A23</t>
  </si>
  <si>
    <t>0,25*2,74</t>
  </si>
  <si>
    <t>24</t>
  </si>
  <si>
    <t>3272A1</t>
  </si>
  <si>
    <t>ZDI OPĚR, ZÁRUB, NÁBŘEŽ Z GABIONŮ</t>
  </si>
  <si>
    <t>-1446780704</t>
  </si>
  <si>
    <t>včetně kovové konstrukce
obklad stěn</t>
  </si>
  <si>
    <t>Poznámka k souboru cen:_x000d_
- položka zahrnuje dodávku a osazení drátěných košů s výplní lomovým kamenem. - gabionové matrace se vykazují v pol.č.2722**.</t>
  </si>
  <si>
    <t>25</t>
  </si>
  <si>
    <t>327325</t>
  </si>
  <si>
    <t>ZDI OPĚRNÉ, ZÁRUBNÍ, NÁBŘEŽNÍ ZE ŽELEZOVÉHO BETONU DO C30/37</t>
  </si>
  <si>
    <t>616393769</t>
  </si>
  <si>
    <t>C30/37 XC4+XD2+XF2 (CZ), vč. izolačních nátěrů 1xAlp + 2xNa a úpravy spár</t>
  </si>
  <si>
    <t>Poznámka k souboru cen:_x000d_
- dodání čerstvého betonu (betonové směsi) požadované kvality, jeho uložení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požadovaných konstr. (i ztracené) s úpravou dle požadované kvality povrchu betonu, včetně odbedňovacích a odskružovacích prostředků, - podpěrné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všech požadovaných otvorů, kapes, výklenků, prostupů, dutin, drážek a pod., vč. ztížení práce a úprav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a tmelení spar a spojů, - opatření povrchů betonu izolací proti zemní vlhkosti v částech, kde přijdou do styku se zeminou nebo kamenivem, - případné zřízení spojovací vrstvy u základů, - úpravy pro osazení zařízení ochrany konstrukce proti vlivu bludných proudů</t>
  </si>
  <si>
    <t>26</t>
  </si>
  <si>
    <t>327365</t>
  </si>
  <si>
    <t>VÝZTUŽ ZDÍ OPĚRNÝCH, ZÁRUBNÍCH, NÁBŘEŽNÍCH Z OCELI 10505, B500B</t>
  </si>
  <si>
    <t>843068709</t>
  </si>
  <si>
    <t>Vodorovné konstrukce</t>
  </si>
  <si>
    <t>27</t>
  </si>
  <si>
    <t>434125</t>
  </si>
  <si>
    <t>SCHODIŠŤOVÉ STUPNĚ, Z DÍLCŮ ŽELEZOBETON DO C30/37</t>
  </si>
  <si>
    <t>-1510575237</t>
  </si>
  <si>
    <t>Poznámka k souboru cen:_x000d_
- dodání dílce požadovaného tvaru a vlastností, jeho skladování, doprava a osazení do definitivní polohy, včetně komplexní technologie výroby a montáže dílců, ošetření a ochrana dílců, - u dílců železobetonových a předpjatých veškerá výztuž, případně i tuhé kovové prvky a závěsná oka, - úpravy a zařízení pro uložení a transport dílce, - veškeré požadované úpravy dílců, včetně doplňkových konstrukcí a vybavení, - sestavení dílce na stavbě včetně montážních zařízení, plošin a prahů a pod., - výplň, těsnění a tmelení spár a spojů, - očištění a ošetření úložných ploch, - zednické výpomoce pro montáž dílců, - označení dílce výrobním štítkem nebo jiným způsobem, - úpravy dílce pro dodržení požadované přesnosti jeho osazení, včetně případných měření, - veškerá zařízení pro zajištění stability v každém okamžiku, - další práce dané případně specifikací k příslušnému prefabrik. dílci (úprava pohledových ploch, příp. rubových ploch, osazení měřících zařízení, zkoušení a měření dílců a pod.).</t>
  </si>
  <si>
    <t>28</t>
  </si>
  <si>
    <t>451312</t>
  </si>
  <si>
    <t>PODKLADNÍ A VÝPLŇOVÉ VRSTVY Z PROSTÉHO BETONU C12/15</t>
  </si>
  <si>
    <t>-1725511101</t>
  </si>
  <si>
    <t>podkladní beton pod základy</t>
  </si>
  <si>
    <t>29</t>
  </si>
  <si>
    <t>451314</t>
  </si>
  <si>
    <t>PODKLADNÍ A VÝPLŇOVÉ VRSTVY Z PROSTÉHO BETONU C25/30</t>
  </si>
  <si>
    <t>-1896900275</t>
  </si>
  <si>
    <t>podkladní beton pod schody a odvodňovacím žlabem</t>
  </si>
  <si>
    <t>30</t>
  </si>
  <si>
    <t>465512</t>
  </si>
  <si>
    <t>DLAŽBY Z LOMOVÉHO KAMENE NA MC</t>
  </si>
  <si>
    <t>1447485322</t>
  </si>
  <si>
    <t>lomový kámen tř. I (dle ČSN 72 1860), tl. 200 mm
vč. spárování cementovou maltou MC25 - XF4, do betonového lože</t>
  </si>
  <si>
    <t>Poznámka k souboru cen:_x000d_
položka zahrnuje: - nutné zemní práce (svahování, úpravu pláně a pod.) - zřízení spojovací vrstvy - zřízení lože dlažby z cementové malty předepsané kvality a předepsané tloušťky - dodávku a položení dlažby z lomového kamene do předepsaného tvaru - spárování, těsnění, tmelení a vyplnění spar MC případně s vyklínováním - úprava povrchu pro odvedení srážkové vody - nezahrnuje podklad pod dlažbu, vykazuje se samostatně položkami SD 45</t>
  </si>
  <si>
    <t>Komunikace</t>
  </si>
  <si>
    <t>31</t>
  </si>
  <si>
    <t>56334</t>
  </si>
  <si>
    <t>VOZOVKOVÉ VRSTVY ZE ŠTĚRKODRTI TL. DO 200MM</t>
  </si>
  <si>
    <t>-860140474</t>
  </si>
  <si>
    <t>Poznámka k souboru cen:_x000d_
- dodání kameniva předepsané kvality a zrnitosti - rozprostření a zhutnění vrstvy v předepsané tloušťce - zřízení vrstvy bez rozlišení šířky, pokládání vrstvy po etapách - nezahrnuje postřiky, nátěry</t>
  </si>
  <si>
    <t>32</t>
  </si>
  <si>
    <t>56361</t>
  </si>
  <si>
    <t>VOZOVKOVÉ VRSTVY Z RECYKLOVANÉHO MATERIÁLU TL DO 50MM</t>
  </si>
  <si>
    <t>779672498</t>
  </si>
  <si>
    <t>Poznámka k souboru cen:_x000d_
- dodání recyklátu v požadované kvalitě - očištění podkladu - uložení recyklátu dle předepsaného technologického předpisu, zhutnění vrstvy v předepsané tloušťce - zřízení vrstvy bez rozlišení šířky, pokládání vrstvy po etapách, včetně pracovních spar a spojů - úpravu napojení, ukončení - nezahrnuje postřiky, nátěry</t>
  </si>
  <si>
    <t>33</t>
  </si>
  <si>
    <t>572111</t>
  </si>
  <si>
    <t>INFILTRAČNÍ POSTŘIK ASFALTOVÝ DO 0,5KG/M2</t>
  </si>
  <si>
    <t>1529996484</t>
  </si>
  <si>
    <t>Poznámka k souboru cen:_x000d_
- dodání všech předepsaných materiálů pro postřiky v předepsaném množství - provedení dle předepsaného technologického předpisu - zřízení vrstvy bez rozlišení šířky, pokládání vrstvy po etapách - úpravu napojení, ukončení</t>
  </si>
  <si>
    <t>34</t>
  </si>
  <si>
    <t>572213</t>
  </si>
  <si>
    <t>SPOJOVACÍ POSTŘIK Z EMULZE DO 0,5KG/M2</t>
  </si>
  <si>
    <t>-510034918</t>
  </si>
  <si>
    <t>35</t>
  </si>
  <si>
    <t>574A43</t>
  </si>
  <si>
    <t>ASFALTOVÝ BETON PRO OBRUSNÉ VRSTVY ACO 11 TL. 50MM</t>
  </si>
  <si>
    <t>-1823698863</t>
  </si>
  <si>
    <t>Poznámka k souboru cen:_x000d_
- dodání směsi v požadované kvalitě - očištění podkladu - uložení směsi dle předepsaného technologického předpisu, zhutnění vrstvy v předepsané tloušťce - zřízení vrstvy bez rozlišení šířky, pokládání vrstvy po etapách, včetně pracovních spar a spojů - úpravu napojení, ukončení podél obrubníků, dilatačních zařízení, odvodňovacích proužků, odvodňovačů, vpustí, šachet a pod. - nezahrnuje postřiky, nátěry - nezahrnuje těsnění podél obrubníků, dilatačních zařízení, odvodňovacích proužků, odvodňovačů, vpustí, šachet a pod.</t>
  </si>
  <si>
    <t>36</t>
  </si>
  <si>
    <t>582611</t>
  </si>
  <si>
    <t>KRYTY Z BETON DLAŽDIC SE ZÁMKEM ŠEDÝCH TL 60MM DO LOŽE Z KAM</t>
  </si>
  <si>
    <t>-1946869200</t>
  </si>
  <si>
    <t>Poznámka k souboru cen:_x000d_
- dodání dlažebního materiálu v požadované kvalitě, dodání materiálu pro předepsané lože v tloušťce předepsané dokumentací a pro předepsanou výplň spar - očištění podkladu - uložení dlažby dle předepsaného technologického předpisu včetně předepsané podkladní vrstvy a předepsané výplně spar - zřízení vrstvy bez rozlišení šířky, pokládání vrstvy po etapách - úpravu napojení, ukončení podél obrubníků, dilatačních zařízení, odvodňovacích proužků, odvodňovačů, vpustí, šachet a pod., nestanoví-li zadávací dokumentace jinak - nezahrnuje postřiky, nátěry - nezahrnuje těsnění podél obrubníků, dilatačních zařízení, odvodňovacích proužků, odvodňovačů, vpustí, šachet a pod.</t>
  </si>
  <si>
    <t>Přidružená stavební výroba</t>
  </si>
  <si>
    <t>37</t>
  </si>
  <si>
    <t>711509</t>
  </si>
  <si>
    <t>OCHRANA IZOLACE NA POVRCHU TEXTILIÍ</t>
  </si>
  <si>
    <t>1837257482</t>
  </si>
  <si>
    <t>plošná hmotnost min. 300 g/m2, pevnost v tahu min. 10 kN/m2
tloušťka min. 3 mm, odolnost proti protlačení (CBR) min. 4 kN</t>
  </si>
  <si>
    <t>Poznámka k souboru cen:_x000d_
položka zahrnuje: - dodání předepsaného ochranného materiálu - zřízení ochrany izolace</t>
  </si>
  <si>
    <t>A37</t>
  </si>
  <si>
    <t>"Ochrana HDPE folie viz 28999: 55,20 m2 [A37]"55,2</t>
  </si>
  <si>
    <t>"Uvnitř rampy: "(2,35+2*0,354)*18,4 + 2*34,12-13,49</t>
  </si>
  <si>
    <t>"Základový ústupek: "18,4*2*(0,3+0,25)</t>
  </si>
  <si>
    <t>"Vnější povrch stěn: "2*18,6</t>
  </si>
  <si>
    <t>E37</t>
  </si>
  <si>
    <t>"Celkem: "A37+B37+C37+D37</t>
  </si>
  <si>
    <t>Ostatní konstrukce a práce</t>
  </si>
  <si>
    <t>38</t>
  </si>
  <si>
    <t>9112B1</t>
  </si>
  <si>
    <t>ZÁBRADLÍ MOSTNÍ SE SVISLOU VÝPLNÍ - DODÁVKA A MONTÁŽ</t>
  </si>
  <si>
    <t>-1135182996</t>
  </si>
  <si>
    <t>Poznámka k souboru cen:_x000d_
položka zahrnuje: dodání zábradlí včetně předepsané povrchové úpravy kotvení sloupků, t.j. kotevní desky, šrouby z nerez oceli, vrty a zálivku, pokud zadávací dokumentace nestanoví jinak případné nivelační hmoty pod kotevní desky</t>
  </si>
  <si>
    <t>A38</t>
  </si>
  <si>
    <t>2*18,4-5,8</t>
  </si>
  <si>
    <t>39</t>
  </si>
  <si>
    <t>91345</t>
  </si>
  <si>
    <t>NIVELAČNÍ ZNAČKY KOVOVÉ</t>
  </si>
  <si>
    <t>1202292124</t>
  </si>
  <si>
    <t>nivelační značky na konstrukci</t>
  </si>
  <si>
    <t>Poznámka k souboru cen:_x000d_
položka zahrnuje: - dodání a osazení nivelační značky včetně nutných zemních prací - vnitrostaveništní a mimostaveništní dopravu</t>
  </si>
  <si>
    <t>40</t>
  </si>
  <si>
    <t>916A1</t>
  </si>
  <si>
    <t>PARKOVACÍ SLOUPKY A ZÁBRANY KOVOVÉ</t>
  </si>
  <si>
    <t>-845199766</t>
  </si>
  <si>
    <t>Sloupek pro zabránění vjezdu vozidel</t>
  </si>
  <si>
    <t>Poznámka k souboru cen:_x000d_
položka zahrnuje dodání zařízení v předepsaném provedení včetně jeho osazení</t>
  </si>
  <si>
    <t>41</t>
  </si>
  <si>
    <t>917223</t>
  </si>
  <si>
    <t>SILNIČNÍ A CHODNÍKOVÉ OBRUBY Z BETONOVÝCH OBRUBNÍKŮ ŠÍŘ 100MM</t>
  </si>
  <si>
    <t>699197965</t>
  </si>
  <si>
    <t>Poznámka k souboru cen:_x000d_
Položka zahrnuje: dodání a pokládku betonových obrubníků o rozměrech předepsaných zadávací dokumentací betonové lože i boční betonovou opěrku.</t>
  </si>
  <si>
    <t>A39</t>
  </si>
  <si>
    <t>6,1+6,2+6,2+6,8+18,4</t>
  </si>
  <si>
    <t>42</t>
  </si>
  <si>
    <t>93132</t>
  </si>
  <si>
    <t>TĚSNĚNÍ DILATAČ SPAR ASF ZÁLIVKOU MODIFIK</t>
  </si>
  <si>
    <t>-1918886899</t>
  </si>
  <si>
    <t>těsnící zálivka typu N2 dle ČSN EN 14188, vč. úpravy spár a přípravy povrchu</t>
  </si>
  <si>
    <t>Poznámka k souboru cen:_x000d_
položka zahrnuje dodávku a osazení předepsaného materiálu, očištění ploch spáry před úpravou, očištění okolí spáry po úpravě nezahrnuje těsnící profil</t>
  </si>
  <si>
    <t>43</t>
  </si>
  <si>
    <t>93135</t>
  </si>
  <si>
    <t>TĚSNĚNÍ DILATAČ SPAR PRYŽ PÁSKOU NEBO KRUH PROFILEM</t>
  </si>
  <si>
    <t>1595243602</t>
  </si>
  <si>
    <t>předtěsnění zálivek</t>
  </si>
  <si>
    <t>Poznámka k souboru cen:_x000d_
položka zahrnuje dodávku a osazení předepsaného materiálu, očištění ploch spáry před úpravou, očištění okolí spáry po úpravě</t>
  </si>
  <si>
    <t>A42</t>
  </si>
  <si>
    <t>"Podél říms :" 32.50</t>
  </si>
  <si>
    <t>"Po""dél žlabů :" 2*(4,3+3,5)</t>
  </si>
  <si>
    <t>C42</t>
  </si>
  <si>
    <t>"Celkem: "A42+B42</t>
  </si>
  <si>
    <t>44</t>
  </si>
  <si>
    <t>93542</t>
  </si>
  <si>
    <t>ŽLABY Z DÍLCŮ Z POLYMERBETONU SVĚTLÉ ŠÍŘKY DO 150MM VČETNĚ MŘÍŽÍ</t>
  </si>
  <si>
    <t>531734286</t>
  </si>
  <si>
    <t>Poznámka k souboru cen:_x000d_
položka zahrnuje: -dodávku a uložení dílců žlabu z předepsaného materiálu předepsaných rozměrů včetně mříže - spárování, úpravy vtoku a výtoku - nezahrnuje nutné zemní práce, předepsané lože, obetonování - měří se v metrech běžných délky osy žlabu, odečítají se čistící kusy a vpustě</t>
  </si>
  <si>
    <t>B11</t>
  </si>
  <si>
    <t>1,65</t>
  </si>
  <si>
    <t>B31</t>
  </si>
  <si>
    <t>76,78</t>
  </si>
  <si>
    <t>B35</t>
  </si>
  <si>
    <t>0,0122</t>
  </si>
  <si>
    <t>B36</t>
  </si>
  <si>
    <t>6,1</t>
  </si>
  <si>
    <t>C11</t>
  </si>
  <si>
    <t>C31</t>
  </si>
  <si>
    <t>D31</t>
  </si>
  <si>
    <t>35,7</t>
  </si>
  <si>
    <t>SO 102 - Nájezdová rampa Švédský vrch</t>
  </si>
  <si>
    <t>-1713569013</t>
  </si>
  <si>
    <t>viz položka 131738: 33,12 m3
CS vlastní</t>
  </si>
  <si>
    <t>-1194270781</t>
  </si>
  <si>
    <t>odborný dozor pro základové práce - geotechnický dozor
CS vlastní</t>
  </si>
  <si>
    <t>-1379585979</t>
  </si>
  <si>
    <t>body HVB s nucenou centrací
CS vlastní</t>
  </si>
  <si>
    <t>113464</t>
  </si>
  <si>
    <t>ODSTRAN KRYTU ZPEVNĚNÝCH PLOCH ZE SILNIČ DÍLCŮ VČET PODKL, ODVOZ DO 5KM</t>
  </si>
  <si>
    <t>-287679676</t>
  </si>
  <si>
    <t>Včetně poplatků za skládku</t>
  </si>
  <si>
    <t>A4</t>
  </si>
  <si>
    <t>2*17,4*0,3</t>
  </si>
  <si>
    <t>-893311306</t>
  </si>
  <si>
    <t>A5</t>
  </si>
  <si>
    <t>135,88*5</t>
  </si>
  <si>
    <t>653900142</t>
  </si>
  <si>
    <t>Zemina použitá do zásypu: viz 17411</t>
  </si>
  <si>
    <t>1985969569</t>
  </si>
  <si>
    <t>Zemina odvezená na skládku</t>
  </si>
  <si>
    <t>A7</t>
  </si>
  <si>
    <t>169,00-135,88</t>
  </si>
  <si>
    <t>2119281242</t>
  </si>
  <si>
    <t>Uložení vykopané zeminy na mezideponii a na skládku.</t>
  </si>
  <si>
    <t>914053969</t>
  </si>
  <si>
    <t>Veškeré zásypy</t>
  </si>
  <si>
    <t>-566867533</t>
  </si>
  <si>
    <t>Úprava základové spáry</t>
  </si>
  <si>
    <t>5,6*10,6</t>
  </si>
  <si>
    <t>-495965217</t>
  </si>
  <si>
    <t>vč. obsypu štěrkodrtí + obalení geotextílií</t>
  </si>
  <si>
    <t>"Podél stěny: "10,35</t>
  </si>
  <si>
    <t>"Odvodnění žlabu: " 1,65</t>
  </si>
  <si>
    <t>"Příčné vyvedení: " 3,0</t>
  </si>
  <si>
    <t>D11</t>
  </si>
  <si>
    <t>"Celkem: "A11+B11+C11</t>
  </si>
  <si>
    <t>-1900972354</t>
  </si>
  <si>
    <t>-39622849</t>
  </si>
  <si>
    <t>43,92*0,3</t>
  </si>
  <si>
    <t>-1014701854</t>
  </si>
  <si>
    <t>0,18*13,18</t>
  </si>
  <si>
    <t>67200083</t>
  </si>
  <si>
    <t>-536507188</t>
  </si>
  <si>
    <t>-2002679632</t>
  </si>
  <si>
    <t>0,121*(8,86+11,11)</t>
  </si>
  <si>
    <t>1006924812</t>
  </si>
  <si>
    <t>A18</t>
  </si>
  <si>
    <t>0,25*2,42</t>
  </si>
  <si>
    <t>327125</t>
  </si>
  <si>
    <t>ZDI OPĚR, ZÁRUB, NÁBŘEŽ Z DÍLCŮ ŽELEZOBETON DO C30/37</t>
  </si>
  <si>
    <t>-1966739015</t>
  </si>
  <si>
    <t>478274395</t>
  </si>
  <si>
    <t>A20</t>
  </si>
  <si>
    <t>17,85*2*0,1</t>
  </si>
  <si>
    <t>-1143655538</t>
  </si>
  <si>
    <t>A21</t>
  </si>
  <si>
    <t>0,25*13,91</t>
  </si>
  <si>
    <t>-1240602748</t>
  </si>
  <si>
    <t>0,15*4,6*10</t>
  </si>
  <si>
    <t>586986645</t>
  </si>
  <si>
    <t>podkladní beton pod odvodňovacím žlabem</t>
  </si>
  <si>
    <t>A24</t>
  </si>
  <si>
    <t>3,05*0,03</t>
  </si>
  <si>
    <t>45160</t>
  </si>
  <si>
    <t>PODKL A VÝPLŇ VRSTVY Z MEZEROVITÉHO BETONU</t>
  </si>
  <si>
    <t>943763254</t>
  </si>
  <si>
    <t>Poznámka k souboru cen:_x000d_
Položka zahrnuje dodávku mezerovitého betonu a jeho uložení se zhutněním, včetně mimostaveništní a vnitrostaveništní dopravy (rovněž přesuny)</t>
  </si>
  <si>
    <t>A22</t>
  </si>
  <si>
    <t>"přechodový klín" " "(1,2+0,15)/2*6*3,3</t>
  </si>
  <si>
    <t>-834036999</t>
  </si>
  <si>
    <t>-75182826</t>
  </si>
  <si>
    <t>A26</t>
  </si>
  <si>
    <t>30,0+18,6</t>
  </si>
  <si>
    <t>1141396209</t>
  </si>
  <si>
    <t>-1381114867</t>
  </si>
  <si>
    <t>877957425</t>
  </si>
  <si>
    <t>1542571001</t>
  </si>
  <si>
    <t>1949916289</t>
  </si>
  <si>
    <t>A31</t>
  </si>
  <si>
    <t>"Ochrana HDPE folie viz 28999: 34,00 m2 [A31]"34,00</t>
  </si>
  <si>
    <t>"Uvnitř rampy: " (2,80+2*0,354)*10,0+2*20,85</t>
  </si>
  <si>
    <t>"Základový ústupek: "10,0*2*(0,3+0,25)</t>
  </si>
  <si>
    <t>"Vnější povrch stěn: " 2*17,85</t>
  </si>
  <si>
    <t>E31</t>
  </si>
  <si>
    <t>"Celkem: "A31+B31+C31+D31</t>
  </si>
  <si>
    <t>-421773266</t>
  </si>
  <si>
    <t>1039023999</t>
  </si>
  <si>
    <t>-49839983</t>
  </si>
  <si>
    <t>489108876</t>
  </si>
  <si>
    <t>1568287497</t>
  </si>
  <si>
    <t>A35</t>
  </si>
  <si>
    <t xml:space="preserve">"Podél říms :  "20,0*0,02*0,1</t>
  </si>
  <si>
    <t>"Podél žlabů : " 2*3,05*0,02*0,1</t>
  </si>
  <si>
    <t>C35</t>
  </si>
  <si>
    <t>"Celkem: "A35+B35</t>
  </si>
  <si>
    <t>-1885343895</t>
  </si>
  <si>
    <t>předtěsnění zálivek v obrusné vrstvě podél říms</t>
  </si>
  <si>
    <t>A36</t>
  </si>
  <si>
    <t xml:space="preserve">"Podél říms:  "2*10,0</t>
  </si>
  <si>
    <t>"Podél žlabů: " 2*3,05</t>
  </si>
  <si>
    <t>C36</t>
  </si>
  <si>
    <t>"Celkem: "A36+B36</t>
  </si>
  <si>
    <t>-1126855414</t>
  </si>
  <si>
    <t>B1</t>
  </si>
  <si>
    <t>B6</t>
  </si>
  <si>
    <t>C6</t>
  </si>
  <si>
    <t>123</t>
  </si>
  <si>
    <t>4,3</t>
  </si>
  <si>
    <t>B8</t>
  </si>
  <si>
    <t>7,969</t>
  </si>
  <si>
    <t>B10</t>
  </si>
  <si>
    <t>97</t>
  </si>
  <si>
    <t>B12</t>
  </si>
  <si>
    <t>760</t>
  </si>
  <si>
    <t>SO 201 - Lávka přes kolejiště</t>
  </si>
  <si>
    <t>C12</t>
  </si>
  <si>
    <t>220</t>
  </si>
  <si>
    <t>D12</t>
  </si>
  <si>
    <t>1344</t>
  </si>
  <si>
    <t>E12</t>
  </si>
  <si>
    <t>90</t>
  </si>
  <si>
    <t>F12</t>
  </si>
  <si>
    <t>130</t>
  </si>
  <si>
    <t>B13</t>
  </si>
  <si>
    <t>43,129</t>
  </si>
  <si>
    <t>C13</t>
  </si>
  <si>
    <t>14,161</t>
  </si>
  <si>
    <t>D13</t>
  </si>
  <si>
    <t>18,71275</t>
  </si>
  <si>
    <t>E13</t>
  </si>
  <si>
    <t>32,34675</t>
  </si>
  <si>
    <t>B15</t>
  </si>
  <si>
    <t>798</t>
  </si>
  <si>
    <t>C15</t>
  </si>
  <si>
    <t>230</t>
  </si>
  <si>
    <t>D15</t>
  </si>
  <si>
    <t>1400</t>
  </si>
  <si>
    <t>B17</t>
  </si>
  <si>
    <t>23,635092</t>
  </si>
  <si>
    <t>B19</t>
  </si>
  <si>
    <t>24,5</t>
  </si>
  <si>
    <t>B20</t>
  </si>
  <si>
    <t>10,95</t>
  </si>
  <si>
    <t>C20</t>
  </si>
  <si>
    <t>11,87</t>
  </si>
  <si>
    <t>D20</t>
  </si>
  <si>
    <t>12,38</t>
  </si>
  <si>
    <t>E20</t>
  </si>
  <si>
    <t>21,24</t>
  </si>
  <si>
    <t>F20</t>
  </si>
  <si>
    <t>16,84</t>
  </si>
  <si>
    <t>G20</t>
  </si>
  <si>
    <t>7,93</t>
  </si>
  <si>
    <t>H20</t>
  </si>
  <si>
    <t>12,5</t>
  </si>
  <si>
    <t>I20</t>
  </si>
  <si>
    <t>8,54</t>
  </si>
  <si>
    <t>B23</t>
  </si>
  <si>
    <t>33,124</t>
  </si>
  <si>
    <t>C23</t>
  </si>
  <si>
    <t>12,237</t>
  </si>
  <si>
    <t>D23</t>
  </si>
  <si>
    <t>3,366</t>
  </si>
  <si>
    <t>E23</t>
  </si>
  <si>
    <t>2,52</t>
  </si>
  <si>
    <t>B25</t>
  </si>
  <si>
    <t>27,49754</t>
  </si>
  <si>
    <t>A27</t>
  </si>
  <si>
    <t>A28</t>
  </si>
  <si>
    <t>A29</t>
  </si>
  <si>
    <t>2,778475</t>
  </si>
  <si>
    <t>B32</t>
  </si>
  <si>
    <t>C32</t>
  </si>
  <si>
    <t>D32</t>
  </si>
  <si>
    <t>B34</t>
  </si>
  <si>
    <t>19,14</t>
  </si>
  <si>
    <t>B41</t>
  </si>
  <si>
    <t>283,5</t>
  </si>
  <si>
    <t>B47</t>
  </si>
  <si>
    <t>80,8</t>
  </si>
  <si>
    <t>B48</t>
  </si>
  <si>
    <t>12,2</t>
  </si>
  <si>
    <t>B49</t>
  </si>
  <si>
    <t>C49</t>
  </si>
  <si>
    <t>11,8</t>
  </si>
  <si>
    <t>D49</t>
  </si>
  <si>
    <t>B50</t>
  </si>
  <si>
    <t>3,66</t>
  </si>
  <si>
    <t>B51</t>
  </si>
  <si>
    <t>4,2</t>
  </si>
  <si>
    <t>B60</t>
  </si>
  <si>
    <t>B65</t>
  </si>
  <si>
    <t>8 - Potrubí</t>
  </si>
  <si>
    <t>62502828</t>
  </si>
  <si>
    <t>CS vlastní</t>
  </si>
  <si>
    <t>02620</t>
  </si>
  <si>
    <t>ZKOUŠENÍ KONSTRUKCÍ A PRACÍ NEZÁVISLOU ZKUŠEBNOU</t>
  </si>
  <si>
    <t>52182288</t>
  </si>
  <si>
    <t>CS vlastní
Měření v průběhu stavby dle TP 124, včetně protokolů pro přejímku stavby.
 - kontrola provaření výztuže dle TP 124 a SR 5/7 (S) + protokol.
 - monitoring elektrického izolačního odporu předpětí + protokol.
 - měření elektoizolačního odporu uložení ložisek + protokol.
 - měření zemních odporů spodní stavby a nosné konstrukce + protokol.
Měření po dokončení stavby dle TP 124, včetně závěrečné zprávy DEMZ.</t>
  </si>
  <si>
    <t>Poznámka k souboru cen:_x000d_
zahrnuje veškeré náklady spojené s objednatelem požadovanými zkouškami</t>
  </si>
  <si>
    <t>A63</t>
  </si>
  <si>
    <t>02811</t>
  </si>
  <si>
    <t>PRŮZKUMNÉ PRÁCE GEOTECHNICKÉ NA POVRCHU</t>
  </si>
  <si>
    <t>390571524</t>
  </si>
  <si>
    <t>CS vlastní
Pyrotechnický průzkum v polohách pro založení podpěr 09, 10 a 11</t>
  </si>
  <si>
    <t>A64</t>
  </si>
  <si>
    <t>02913</t>
  </si>
  <si>
    <t>OSTATNÍ POŽADAVKY - ZNAČKA PRO TRIGONOMETRICKÉ SLEDOVÁNÍ</t>
  </si>
  <si>
    <t>1746167480</t>
  </si>
  <si>
    <t>Poznámka k souboru cen:_x000d_
zahrnuje schválené značky pro sledování přetvoření</t>
  </si>
  <si>
    <t>"SO 201 : Terčové značky - samolepící plastový geodetický odrazný terč se záměrným křížem</t>
  </si>
  <si>
    <t>A65</t>
  </si>
  <si>
    <t xml:space="preserve">"                podpěry: "2*9</t>
  </si>
  <si>
    <t xml:space="preserve">"                nosná konstrukce: "2*11+2*10</t>
  </si>
  <si>
    <t>C65</t>
  </si>
  <si>
    <t>"Celkem: "A65+B65</t>
  </si>
  <si>
    <t>02953</t>
  </si>
  <si>
    <t>OSTATNÍ POŽADAVKY - HLAVNÍ MOSTNÍ PROHLÍDKA</t>
  </si>
  <si>
    <t>679020339</t>
  </si>
  <si>
    <t>CS vlastní
Vč. zadání do BMS a zajištění přístupu pro HMP</t>
  </si>
  <si>
    <t>Poznámka k souboru cen:_x000d_
položka zahrnuje : - úkony dle ČSN 73 6221 - provedení hlavní mostní prohlídky oprávněnou fyzickou nebo právnickou osobou - vyhotovení záznamu (protokolu), který jednoznačně definuje stav mostu</t>
  </si>
  <si>
    <t>A66</t>
  </si>
  <si>
    <t>02960.a</t>
  </si>
  <si>
    <t>699283491</t>
  </si>
  <si>
    <t>CS vlastní
Odborný dozor pro pilotovací práce - geotechnický dozor</t>
  </si>
  <si>
    <t>A67</t>
  </si>
  <si>
    <t>02960.b</t>
  </si>
  <si>
    <t>1386155378</t>
  </si>
  <si>
    <t>CS vlastní
Státní dozor drážního úřadu ve věcech drah</t>
  </si>
  <si>
    <t>A68</t>
  </si>
  <si>
    <t>-1813869681</t>
  </si>
  <si>
    <t>CS vlastní
LVS - body mikrosítě HVB s nucenou centrací</t>
  </si>
  <si>
    <t>A69</t>
  </si>
  <si>
    <t>"SO 201 : "8</t>
  </si>
  <si>
    <t>112014</t>
  </si>
  <si>
    <t>KÁCENÍ STROMŮ D KMENE DO 0,5M S ODSTRANĚNÍM PAŘEZŮ, ODVOZ DO 5KM</t>
  </si>
  <si>
    <t>-366128573</t>
  </si>
  <si>
    <t>Poznámka k souboru cen:_x000d_
Kácení stromů se měří v [ks] poražených stromů (průměr stromů se měří v místě řezu) a zahrnuje zejména: - poražení stromu a osekání větví - spálení větví na hromadách nebo štěpkování - dopravu a uložení kmenů, případné další práce s nimi dle pokynů zadávací dokumentace Odstranění pařezů se měří v [ks] vytrhaných nebo vykopaných pařezů a zahrnuje zejména: - vytrhání nebo vykopání pařezů - veškeré zemní práce spojené s odstraněním pařezů - dopravu a uložení pařezů, případně další práce s nimi dle pokynů zadávací dokumentace - zásyp jam po pařezech</t>
  </si>
  <si>
    <t>"kácení stromů na straně ul. Riegerova: "2</t>
  </si>
  <si>
    <t>"kácení stromů na straně ul. Za Nádražím: "11</t>
  </si>
  <si>
    <t>C1</t>
  </si>
  <si>
    <t>"Celkem: "A1+B1</t>
  </si>
  <si>
    <t>-1315296240</t>
  </si>
  <si>
    <t>"převoz zeminy dle 17411 z mezideponie na stavbu: "379,00*5,00</t>
  </si>
  <si>
    <t>-165931406</t>
  </si>
  <si>
    <t>zemina použitá do zásypu: viz 17411</t>
  </si>
  <si>
    <t>1856103713</t>
  </si>
  <si>
    <t>"zemina odvezená na skládku: "597,00-379,00</t>
  </si>
  <si>
    <t>2040545061</t>
  </si>
  <si>
    <t>Uložení vykopané a vyvrtané zeminy na mezideponii a na skládku.</t>
  </si>
  <si>
    <t>A6</t>
  </si>
  <si>
    <t>"výkopy pro základy: "597,00</t>
  </si>
  <si>
    <t>"vrty pro zápory: "15,60</t>
  </si>
  <si>
    <t>"vrty pro mikropiloty: "123,00</t>
  </si>
  <si>
    <t>D6</t>
  </si>
  <si>
    <t>"Celkem: "A6+B6+C6</t>
  </si>
  <si>
    <t>-1767503478</t>
  </si>
  <si>
    <t>"veškeré zpětné zásypy základů: "379,0</t>
  </si>
  <si>
    <t>1649646882</t>
  </si>
  <si>
    <t>"drenáž za opěrou 11 (vč. obsypu štěrkodrtí A7 obalení geotextílií): "4,30</t>
  </si>
  <si>
    <t>22694</t>
  </si>
  <si>
    <t>ZÁPOROVÉ PAŽENÍ Z KOVU DOČASNÉ</t>
  </si>
  <si>
    <t>653040375</t>
  </si>
  <si>
    <t>Poznámka k souboru cen:_x000d_
položka zahrnuje opotřebení ocelových zápor, jejich osazení do připravených vrtů včetně zabetonování konců a obsypu, případně jejich zaberanění a jejich odstranění. Ocelová převázka se započítá do výsledné hmotnosti.</t>
  </si>
  <si>
    <t>"zápory HEB200 pro pažení výkopu podpěry 06: "18*5*61,3/1000</t>
  </si>
  <si>
    <t>"z""ápory HEB200 pro pažení výkopu podpěry 07: "26*5*61,3/1000</t>
  </si>
  <si>
    <t>C8</t>
  </si>
  <si>
    <t>"Celkem: "A8+B8</t>
  </si>
  <si>
    <t>22695A</t>
  </si>
  <si>
    <t>VÝDŘEVA ZÁPOROVÉHO PAŽENÍ DOČASNÁ (PLOCHA)</t>
  </si>
  <si>
    <t>44235486</t>
  </si>
  <si>
    <t>Poznámka k souboru cen:_x000d_
položka zahrnuje osazení pažin bez ohledu na druh, jejich opotřebení a jejich odstranění</t>
  </si>
  <si>
    <t>227831</t>
  </si>
  <si>
    <t>MIKROPILOTY KOMPLET D DO 150MM NA POVRCHU</t>
  </si>
  <si>
    <t>-472696025</t>
  </si>
  <si>
    <t>Poznámka k souboru cen:_x000d_
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</si>
  <si>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A15</t>
  </si>
  <si>
    <t>"mikropiloty dl. 9,50m: "20*9,50</t>
  </si>
  <si>
    <t>"mikropiloty dl. 10,50m:" (8+20+20+20+8)*10,50</t>
  </si>
  <si>
    <t>"mikropiloty dl. 11,50m: "20*11,50</t>
  </si>
  <si>
    <t>"mikropiloty dl. 12,50m: "(20+32+40+20)*12,50</t>
  </si>
  <si>
    <t>E15</t>
  </si>
  <si>
    <t>"Celkem: "A15+B15+C15+D15</t>
  </si>
  <si>
    <t>-130322263</t>
  </si>
  <si>
    <t>"pažení výkopu podpěry 09: "8,2*6,0</t>
  </si>
  <si>
    <t>"pažení výkopu podpěry 10: "9,7*10,0</t>
  </si>
  <si>
    <t>C10</t>
  </si>
  <si>
    <t>"Celkem: "A10+B10</t>
  </si>
  <si>
    <t>440844974</t>
  </si>
  <si>
    <t>26125</t>
  </si>
  <si>
    <t>VRTY PRO KOTVENÍ, INJEKTÁŽ A MIKROPILOTY NA POVRCHU TŘ. II D DO 300MM</t>
  </si>
  <si>
    <t>1145793784</t>
  </si>
  <si>
    <t>Vrty pro mikropiloty a zápory, vč. dopravy vyvrtané zeminy na skládku.</t>
  </si>
  <si>
    <t>Poznámka k souboru cen:_x000d_
položka zahrnuje: přemístění, montáž a demontáž vrtných souprav svislou dopravu zeminy z vrtu vodorovnou dopravu zeminy bez uložení na skládku případně nutné pažení dočasné (včetně odpažení) i trvalé</t>
  </si>
  <si>
    <t>"vrty pr. 0,25m pro mikropiloty dl. 9,50m: "20*9,00</t>
  </si>
  <si>
    <t>"vrty pr. 0,25m pro mikropiloty dl. 10,50m: "(8+20+20+20+8)*10,00</t>
  </si>
  <si>
    <t>"vrty pr. 0,25m pro mikropiloty dl. 11,50m: "20*11,00</t>
  </si>
  <si>
    <t>"vrty pr. 0,25m pro mikropiloty dl. 12,50m: "(20+32+40+20)*12,00</t>
  </si>
  <si>
    <t>"vrty pr. 0,30m pro zápory pro pažení podpěry 06: "18*5</t>
  </si>
  <si>
    <t>"vrty pr. 0,30m pro zápory pro pažení podpěry 07: "26*5</t>
  </si>
  <si>
    <t>G12</t>
  </si>
  <si>
    <t>"Celkem: "A12+B12+C12+D12+E12+F12</t>
  </si>
  <si>
    <t>1591683082</t>
  </si>
  <si>
    <t>Beton základů C30/37 vč. izolace proti zemní vlhkosti, včetně bednění.</t>
  </si>
  <si>
    <t>"základy 01+11: "2*2,00*6,60*0,80</t>
  </si>
  <si>
    <t>"zá""klady 02-05: "4*2,95*4,30*0,85</t>
  </si>
  <si>
    <t>"základ 06: "2,80*5,95*0,85</t>
  </si>
  <si>
    <t>"základ 07: "3,70*5,95*0,85</t>
  </si>
  <si>
    <t>"základy 08-10: "3*2,95*4,30*0,85</t>
  </si>
  <si>
    <t>F13</t>
  </si>
  <si>
    <t>"Celkem: "A13+B13+C13+D13+E13</t>
  </si>
  <si>
    <t>1686841642</t>
  </si>
  <si>
    <t>vč. provaření výztuže ve smyslu TP 124 a SR 5/7 (S)</t>
  </si>
  <si>
    <t>A14</t>
  </si>
  <si>
    <t>"předpoklad - 200kg/m3: "129,47*0,20</t>
  </si>
  <si>
    <t>31194.x</t>
  </si>
  <si>
    <t>ZDI A STĚNY PODPĚRNÉ A VOLNÉ Z KOVU</t>
  </si>
  <si>
    <t>805206463</t>
  </si>
  <si>
    <t>Pronájem a instalace montážních ocelových podpěr PIŽMO pro výsun NK, vč. ukolejnění.</t>
  </si>
  <si>
    <t>Poznámka k souboru cen:_x000d_
- dílenská dokumentace, včetně technologického předpisu spojování, - dodání materiálu v požadované kvalitě a výroba konstrukce (včetně pomůcek, přípravků a prostředků pro výrobu) bez ohledu na náročnost a její hmotnost, - dodání spojovacího materiálu, - zřízení montážních a dilatačních spojů, spar, včetně potřebných úprav, vložek, opracování, očištění a ošetření, - podpěr. konstr. a lešení všech druhů pro montáž konstrukcí i doplňkových, včetně požadovaných otvorů, ochranných a bezpečnostních opatření a základů pro tyto konstrukce a lešení, - montáž konstrukce na staveništi, včetně montážních prostředků a pomůcek a zednických výpomocí, - výplň, těsnění a tmelení spar a spojů, - všechny druhy ocelového kotvení, - dílenskou přejímku a montážní prohlídku, včetně požadovaných dokladů, - zřízení kotevních otvorů nebo jam, nejsou-li částí jiné konstrukce, - osazení kotvení nebo přímo částí konstrukce do podpůrné konstrukce nebo do zeminy, - výplň kotevních otvorů (příp. podlití patních desek) maltou, betonem nebo jinou speciální hmotou, vyplnění jam zeminou, - veškeré druhy protikorozní ochrany a nátěry konstrukcí, - zvláštní spojovací prostředky, rozebíratelnost konstrukce, - ochranná opatření před účinky bludných proudů - ochranu před přepětím.</t>
  </si>
  <si>
    <t>A16</t>
  </si>
  <si>
    <t>"9ks montážních ocelových bárek v kolejišti: "9*6,0</t>
  </si>
  <si>
    <t>333325</t>
  </si>
  <si>
    <t>MOSTNÍ OPĚRY A KŘÍDLA ZE ŽELEZOVÉHO BETONU DO C30/37</t>
  </si>
  <si>
    <t>-1495316747</t>
  </si>
  <si>
    <t>Beton opěr C30/37 vč. izolace proti zemní vlhkosti, bednění, vlysu pro letopočet a loga města Cheb.</t>
  </si>
  <si>
    <t>"Opěra 01: "1,826*1,60*4,30+1,008*0,38*4,30+2*5,093*1,60*0,75</t>
  </si>
  <si>
    <t>"Opěra 11: "1,515*1,60*4,30+0,982*0,42*4,30+2*4,766*1,60*0,75</t>
  </si>
  <si>
    <t>C17</t>
  </si>
  <si>
    <t>"Celkem: "A17+B17</t>
  </si>
  <si>
    <t>333365</t>
  </si>
  <si>
    <t>VÝZTUŽ MOSTNÍCH OPĚR A KŘÍDEL Z OCELI 10505, B500B</t>
  </si>
  <si>
    <t>-2137493025</t>
  </si>
  <si>
    <t>"předpoklad - 180kg/m3: "50,10*0,18</t>
  </si>
  <si>
    <t>33417B</t>
  </si>
  <si>
    <t>MOSTNÍ PILÍŘE A STATIVA Z DÍLCŮ Z OCELI S 355</t>
  </si>
  <si>
    <t>1026761395</t>
  </si>
  <si>
    <t>Ocel pylonů S355 J2+N vč. protikorozní ochrany.</t>
  </si>
  <si>
    <t>Poznámka k souboru cen:_x000d_
- dodání dílce požadovaného tvaru a vlastností, jeho skladování, doprava a osazení do definitivní polohy, včetně komplexní technologie výroby a montáže dílců, ošetření a ochrana dílců, - úpravy a zařízení pro uložení a transport dílce, - veškeré požadované úpravy dílců, včetně doplňkových konstrukcí a vybavení, - sestavení dílce na stavbě včetně montážních zařízení, plošin a prahů a pod., - výplň, těsnění a tmelení spár a spojů, - očištění a ošetření úložných ploch, - zednické výpomoce pro montáž dílců, - označení dílce výrobním štítkem nebo jiným způsobem, - úpravy dílce pro dodržení požadované přesnosti jeho osazení, včetně případných měření, - veškerá zařízení pro zajištění stability v každém okamžiku, - další práce dané případně specifikací k příslušnému dílci (úprava pohledových ploch, příp. rubových ploch, osazení měřících zařízení, zkoušení a měření dílců a pod.). - dílenská dokumentace, včetně technologického předpisu spojování, - dodání materiálu v požadované kvalitě a výroba konstrukce i dílenská (včetně pomůcek, přípravků a prostředků pro výrobu) bez ohledu na náročnost a její hmotnost, dílenská montáž, - dodání spojovacího materiálu, - zřízení montážních a dilatačních spojů, spar, včetně potřebných úprav, vložek, opracování, očištění a ošetření, - podpěr. konstr. a lešení všech druhů pro montáž konstrukcí i doplňkových, včetně požadovaných otvorů, ochranných a bezpečnostních opatření a základů pro tyto konstrukce a lešení, - jakákoliv doprava a manipulace dílců a montážních sestav, včetně dopravy konstrukce z výrobny na stavbu, - montáž konstrukce na staveništi, včetně montážních prostředků a pomůcek a zednických výpomocí, - montážní dokumentace včetně technologického předpisu montáže, - výplň, těsnění a tmelení spar a spojů, - čištění konstrukce a odstranění všech vrubů (vrypy, otlačeniny a pod.), - veškeré druhy opracování povrchů, včetně úprav pod nátěry a pod izolaci, - veškeré druhy dílenských základů a základních nátěrů a povlaků, - všechny druhy ocelového kotvení, - dílenskou přejímku a montážní prohlídku, včetně požadovaných dokladů, - zřízení kotevních otvorů nebo jam, nejsou-li částí jiné konstrukce, jejich úpravy, očištění a ošetření, - osazení kotvení nebo přímo částí konstrukce do podpůrné konstrukce nebo do zeminy, - výplň kotevních otvorů (příp. podlití patních desek) maltou, betonem nebo jinou speciální hmotou, vyplnění jam zeminou, - ošetření kotevní oblasti proti vzniku trhlin, vlivu povětrnosti a pod., - osazení nivelačních značek, včetně jejich zaměření, označení znakem výrobce a vyznačení letopočtu. Dokumentace pro zadání stavby může dále předepsat že cena položky ještě obsahuje například: - veškeré druhy protikorozní ochrany a nátěry konstrukcí, - žárové zinkování ponorem nebo žárové stříkání (metalizace) kovem, - zvláštní spojovací prostředky, rozebíratelnost konstrukce, - osazení měřících zařízení a úpravy pro ně - ochranná opatření před účinky bludných proudů - ochranu před přepětím.</t>
  </si>
  <si>
    <t>A19</t>
  </si>
  <si>
    <t xml:space="preserve">"podpěra 06: "24,50 </t>
  </si>
  <si>
    <t>"podpěra 07: "24,50</t>
  </si>
  <si>
    <t>C19</t>
  </si>
  <si>
    <t>"Celkem: "A19+B19</t>
  </si>
  <si>
    <t>334326</t>
  </si>
  <si>
    <t>MOSTNÍ PILÍŘE A STATIVA ZE ŽELEZOVÉHO BETONU DO C40/50</t>
  </si>
  <si>
    <t>-1862800287</t>
  </si>
  <si>
    <t>Beton pilířů C35/45 vč. izolace proti zemní vlhkosti, vč. bednění</t>
  </si>
  <si>
    <t xml:space="preserve">"podpěra 02: "8,69" </t>
  </si>
  <si>
    <t>"podpěra 03: "10,95</t>
  </si>
  <si>
    <t>"podpěra 04: "11,87</t>
  </si>
  <si>
    <t>"podpěra 05: "12,38</t>
  </si>
  <si>
    <t>"podpěra 06: "21,24</t>
  </si>
  <si>
    <t xml:space="preserve">"podpěra 07: "16,84" </t>
  </si>
  <si>
    <t>"podpěra 08: "7,93</t>
  </si>
  <si>
    <t>"podpěra 09: "12,50</t>
  </si>
  <si>
    <t>"podpěra 10: "8,54</t>
  </si>
  <si>
    <t>J20</t>
  </si>
  <si>
    <t>"Celkem: "A20+B20+C20+D20+E20+F20+G20+H20+I20</t>
  </si>
  <si>
    <t>334365</t>
  </si>
  <si>
    <t>VÝZTUŽ MOSTNÍCH PILÍŘŮ A STATIV Z OCELI 10505, B500B</t>
  </si>
  <si>
    <t>-983016342</t>
  </si>
  <si>
    <t>"předpoklad - 260kg/m3: "110,94*0,26</t>
  </si>
  <si>
    <t>348952</t>
  </si>
  <si>
    <t>ZÁBRADLÍ ZE DŘEVA TVRDÉHO</t>
  </si>
  <si>
    <t>1621986449</t>
  </si>
  <si>
    <t>Poznámka k souboru cen:_x000d_
- dílenská dokumentace, včetně technologického předpisu spojování, - dodání materiálu v požadované kvalitě a výroba konstrukce (včetně pomůcek, přípravků a prostředků pro výrobu) bez ohledu na náročnost a její hmotnost, - dodání spojovacího materiálu, - zřízení montážních a dilatačních spojů, spar, včetně potřebných úprav, vložek, opracování, očištění a ošetření, - podpěr. konstr. a lešení všech druhů pro montáž konstrukcí i doplňkových, včetně požadovaných otvorů, ochranných a bezpečnostních opatření a základů pro tyto konstrukce a lešení, - montáž konstrukce na staveništi, včetně montážních prostředků a pomůcek a zednických výpomocí, - výplň, těsnění a tmelení spar a spojů, - všechny druhy ocelového kotvení, - dílenskou přejímku a montážní prohlídku, včetně požadovaných dokladů, - zřízení kotevních otvorů nebo jam, nejsou-li částí jiné konstrukce, - osazení kotvení nebo přímo částí konstrukce do podpůrné konstrukce nebo do zeminy, - výplň kotevních otvorů (příp. podlití patních desek) maltou, betonem nebo jinou speciální hmotou, vyplnění jam zeminou, - veškeré úpravy dřeva pro zlepšení jeho užitných vlastností (impregnace, zpevňování a pod.), - zvláštní spojovací prostředky, rozebíratelnost konstrukce,</t>
  </si>
  <si>
    <t>"madlo zábradlí pr. 50mm: "2*0,05*0,05/4*3,14*398</t>
  </si>
  <si>
    <t>421374</t>
  </si>
  <si>
    <t>VÝZTUŽ MOST NOSNÉ DESK KONSTR PŘEDP Z LAN PRO VNĚJŠÍ PŘEDPJ</t>
  </si>
  <si>
    <t>1781753892</t>
  </si>
  <si>
    <t>Závěsy z plně uzavřených spirálových lan tř.1570MPa vč. kotvení, PKO a montáže.</t>
  </si>
  <si>
    <t>Poznámka k souboru cen:_x000d_
- dodání předpínací výztuže, kotev, spojek a dalšího potřebného materiálu v požadované kvalitě pro zavedení předpětí, včetně nutného prodloužení pro zakotvení, - uložení v požadovaném tvaru a prostoru, případně protažení výztuže kabelovými kanálky včetně zřízení kabelových podpor v dostatečném množství, upevnění výztuže s požadovaným zajištěním polohy a krytí betonem, - osazení kotev, spojek a dalšího potřebného materiálu, - předepnutí výztuže vč. veškerého nutného předpínacího zařízení, i po etapách dle požadovaného postupu a její ukotvení, vyhotovení všech požadovaných dokladů a protokolů a provedení všech požadovaných kontrol, - zřízení kabelových kanálků, případně kabelových trub, vč. odvzdušňovacích a injektážních trubiček, čištění, utěsnění a injektáž kanálků nebo trub včetně dodání injektážní hmoty dle projektu a obetonování kotev, - ochrana výztuže do doby jejího zabetonování, nebo zainjektování, - vodivé propojení výztuže, která je součástí ochrany konstrukce proti vlivům bludných proudů, vyvedení do měřících skříní nebo míst., osazení měřících skříní nebo míst pro měření bludných proudů - povrchovou antikorozní úpravu výztuže, - separaci výztuže,</t>
  </si>
  <si>
    <t>"závěsy Z1-Z12: "13018,04/1000</t>
  </si>
  <si>
    <t>422336</t>
  </si>
  <si>
    <t>MOSTNÍ NOSNÉ TRÁM KONSTR Z PŘEDPJ BET DO C40/50</t>
  </si>
  <si>
    <t>-2137230261</t>
  </si>
  <si>
    <t>Beton nosné konstrukce C45/55</t>
  </si>
  <si>
    <t>"nosná konstrukce:" 2,30*398,00</t>
  </si>
  <si>
    <t>"typick""é příčníky:" 91*0,364</t>
  </si>
  <si>
    <t>"podporové příčníky: "7*1,147+2*2,104</t>
  </si>
  <si>
    <t>"koncové příčníky: "2*1,683</t>
  </si>
  <si>
    <t>"dobetonávka nad opěrou 01: "1,68*1,50</t>
  </si>
  <si>
    <t>F23</t>
  </si>
  <si>
    <t>"Celkem: "A23+B23+C23+D23+E23</t>
  </si>
  <si>
    <t>422365</t>
  </si>
  <si>
    <t>VÝZTUŽ MOSTNÍ TRÁMOVÉ KONSTRUKCE Z OCELI 10505, B500B</t>
  </si>
  <si>
    <t>923054342</t>
  </si>
  <si>
    <t>Poznámka k souboru cen:_x000d_
Položka zahrnuje veškerý materiál, výrobky a polotovary, včetně mimostaveništní a vnitrostaveništní dopravy (rovněž přesuny), včetně naložení a složení, případně s uložením - dodání betonářské výztuže v požadované kvalitě, stříhání, řezání, ohýbání a spojování do všech požadovaných tvarů (vč. armakošů) a uložení s požadovaným zajištěním polohy a krytí výztuže betonem, - veškeré svary nebo jiné spoje výztuže, - pomocné konstrukce a práce pro osazení a upevnění výztuže, - zednické výpomoci pro montáž betonářské výztuže, - úpravy výztuže pro osazení doplňkových konstrukcí, - ochranu výztuže do doby jejího zabetonování, - úpravy výztuže pro zřízení železobetonových kloubů, kotevních prvků, závěsných ok a doplňkových konstrukcí, - veškerá opatření pro zajištění soudržnosti výztuže a betonu, - vodivé propojení výztuže, které je součástí ochrany konstrukce proti vlivům bludných proudů, vyvedení do měřících skříní nebo míst pro měření bludných proudů (vlastní měřící skříně se uvádějí položkami SD 74. - povrchovou antikorozní úpravu výztuže, - separaci výztuže, - osazení měřících zařízení a úpravy pro ně, - osazení měřících skříní nebo míst pro měření bludných proudů.</t>
  </si>
  <si>
    <t>"předpoklad - 200kg/m3:" 966,26*0,20</t>
  </si>
  <si>
    <t>422373</t>
  </si>
  <si>
    <t>VÝZTUŽ MOST NOSNÉ TRÁM KONSTR PŘEDP Z LAN PRO VNITŘ PŘEDPJ</t>
  </si>
  <si>
    <t>1251241578</t>
  </si>
  <si>
    <t>Předpínací výztuž nosné konstrukce z lan tř. EN-10138-3-Y1860S7-15.7-I-F1-C1.
Předpínací výztuž s ochranou PL3 - v elektroizolačním provedení.</t>
  </si>
  <si>
    <t>A25</t>
  </si>
  <si>
    <t>"trvalá výztuž nosné konstrukce: "27497,54/1000</t>
  </si>
  <si>
    <t>"dočasná výztuž pro výsun: "27497,54/1000</t>
  </si>
  <si>
    <t>C25</t>
  </si>
  <si>
    <t>"Celkem: "A25+B25</t>
  </si>
  <si>
    <t>42851</t>
  </si>
  <si>
    <t>MOSTNÍ LOŽISKA HRNCOVÁ PRO ZATÍŽ DO 1,0MN</t>
  </si>
  <si>
    <t>-19244453</t>
  </si>
  <si>
    <t>vč. uložení do plastmalty.</t>
  </si>
  <si>
    <t>Poznámka k souboru cen:_x000d_
- výrobní dokumentaci, jde-li o ložisko individuálně vyráběné - dodání kompletních ložisek požadované kvality - přípravu, očištění a úpravy úložných ploch - osazení ložisek podle předepsaného technologického předpisu bez ohledu na způsob uložení a kotvení - uložení do malty jakéhokoliv druhu včetně dodávky této malty - uložení na plastické vložky nebo maltu včetně dodávky této vložky nebo malty - uložení na vrstvu plastbetonové malty nebo podobné vrstvy jako ochranu proti průchodu bludných proudů - vyplnění kotevních otvorů - lešení a podpěrné konstrukce - tmelení, těsnění a výplně spar - nastavení ložisek a odborná prohlídka - dočasné zpevnění nebo naopak dočasné uvolnění ložisek - opatření ložisek znakem výrobce a typovým číslem - úpravy, očištění a ošetření okolí ložisek - přiměřeným způsobem je nutné zahrnout ustanovení pro TMCH 94 pro kovové konstrukce.</t>
  </si>
  <si>
    <t>"ložiska na opěrách ""01 A27 11:" 2+2</t>
  </si>
  <si>
    <t>42852</t>
  </si>
  <si>
    <t>MOSTNÍ LOŽISKA HRNCOVÁ PRO ZATÍŽ DO 2,5MN</t>
  </si>
  <si>
    <t>1736987989</t>
  </si>
  <si>
    <t>vč. uložení do plastmalty</t>
  </si>
  <si>
    <t>"ložiska na podpěrách 02, 03, 04, 05, 08, 09 A28 10: "2+2+2+2+2+2+2</t>
  </si>
  <si>
    <t>42853</t>
  </si>
  <si>
    <t>MOSTNÍ LOŽISKA HRNCOVÁ PRO ZATÍŽ DO 5,0MN</t>
  </si>
  <si>
    <t>357271359</t>
  </si>
  <si>
    <t>"ložiska na podpěrách 06 A29 07: "2+2</t>
  </si>
  <si>
    <t>-679448991</t>
  </si>
  <si>
    <t>Podkladní beton C12/15 tl. 0,15m pod základy.</t>
  </si>
  <si>
    <t>1607263556</t>
  </si>
  <si>
    <t>Zpevněná lavička před opěrami a nátoky před opěrami.
Lomový kámen tř. I (dle ČSN 72 1860) tl. 200mm, do betonového lože tl. 150 mm.
Včetně spárování cementovou maltou MC25 - XF4.</t>
  </si>
  <si>
    <t>"před opěrou 01: "(0,55*4,30+1,50*8,28)*0,35</t>
  </si>
  <si>
    <t>"před opěrou 11: "(0,55*4,07+1,50*3,80)*0,35</t>
  </si>
  <si>
    <t>"Celkem: "A31+B31</t>
  </si>
  <si>
    <t>711112</t>
  </si>
  <si>
    <t>IZOLACE BĚŽNÝCH KONSTRUKCÍ PROTI ZEMNÍ VLHKOSTI ASFALTOVÝMI PÁSY</t>
  </si>
  <si>
    <t>-1000844854</t>
  </si>
  <si>
    <t>Vodotěsná izolace z NAIP všech betonových povrchů na styku se zeminou.</t>
  </si>
  <si>
    <t>Poznámka k souboru cen:_x000d_
položka zahrnuje: - dodání předepsaného izolačního materiálu - očištění a ošetření podkladu, zadávací dokumentace může zahrnout i případné vyspravení - zřízení izolace jako kompletního povlaku, případně komplet. soustavy nebo systému podle příslušného technolog. předpisu - zřízení izolace i jednotlivých vrstev po etapách, včetně pracovních spár a spojů - úprava u okrajů, rohů, hran, dilatačních i pracovních spojů, kotev, obrubníků, dilatačních zařízení, odvodnění, otvorů, neizolovaných míst a pod. - zajištění odvodnění povrchu izolace, včetně odvodnění nejnižších míst, pokud dokumentace pro zadání stavby nestanoví jinak - ochrana izolace do doby zřízení definitivní ochranné vrstvy nebo konstrukce - úprava, očištění a ošetření prostoru kolem izolace - provedení požadovaných zkoušek - nezahrnuje ochranné vrstvy, např. geotextilii</t>
  </si>
  <si>
    <t>A32</t>
  </si>
  <si>
    <t>"Izolace základů: "227,00</t>
  </si>
  <si>
    <t>"Izolace pilířů: "31,00</t>
  </si>
  <si>
    <t>"Izolace opěry 01: "39,00</t>
  </si>
  <si>
    <t>"Izolace opěry 11: "34,00</t>
  </si>
  <si>
    <t>E32</t>
  </si>
  <si>
    <t>"Celkem: "A32+B32+C32+D32</t>
  </si>
  <si>
    <t>71149.x</t>
  </si>
  <si>
    <t>IZOLACE PŘÍMOPOCH TL. 5-10 MM (HYDROIZOLAČNÍ SE ZDRSNĚNÝM POVRCHEM)</t>
  </si>
  <si>
    <t>-1946814276</t>
  </si>
  <si>
    <t>Přímopochozí hydroizolace mostovky tl. 5mm s protiskluzovou úpravou.</t>
  </si>
  <si>
    <t>Poznámka k souboru cen:_x000d_
položka zahrnuje: - dodání předepsaného izolačního materiálu - očištění a ošetření podkladu, zadávací dokumentace může zahrnout i případné vyspravení - zřízení izolace jako kompletního povlaku včetně položení pečetící vrstvy, případně komplet. soustavy nebo systému podle příslušného technolog. předpisu - zřízení izolace i jednotlivých vrstev po etapách, včetně pracovních spár a spojů - úprava u okrajů, rohů, hran, dilatačních i pracovních spojů, kotev, obrubníků, dilatačních zařízení, odvodnění, otvorů, neizolovaných míst a pod. - zajištění odvodnění povrchu izolace, včetně odvodnění nejnižších míst, pokud dokumentace pro zadání stavby nestanoví jinak - ochrana izolace do doby zřízení definitivní ochranné vrstvy nebo konstrukce - úprava, očištění a ošetření prostoru kolem izolace - provedení požadovaných zkoušek - nezahrnuje ochranné vrstvy, např. lepenku s hliníkovou vložkou, litý asfalt, asfaltový beton</t>
  </si>
  <si>
    <t>A33</t>
  </si>
  <si>
    <t>"Izolace na povrchu NK: "(3,00+2*0,20)*398,00</t>
  </si>
  <si>
    <t>-1394490510</t>
  </si>
  <si>
    <t>Ochrana izolace na rubu opěr geotextilií s gramáží min. 300 g/m2.</t>
  </si>
  <si>
    <t>A34</t>
  </si>
  <si>
    <t>"Rub opěry 01: "5,80*3,70</t>
  </si>
  <si>
    <t>"Rub opěry 11: "5,80*3,30</t>
  </si>
  <si>
    <t>C34</t>
  </si>
  <si>
    <t>"Celkem: "A34+B34</t>
  </si>
  <si>
    <t>744251.x</t>
  </si>
  <si>
    <t>ROZVADĚČE SKŘÍŇOVÉ DO 50KG</t>
  </si>
  <si>
    <t>-1126468838</t>
  </si>
  <si>
    <t>Rozvaděčová skříň pro vyvedení technických sítí města Cheb</t>
  </si>
  <si>
    <t>Poznámka k souboru cen:_x000d_
1. Položka obsahuje: – materiál – ochrannou síť na podstavci včetně betonových patek 2. Položka neobsahuje: X 3. Způsob měření: Udává se počet kusů kompletní konstrukce nebo práce.</t>
  </si>
  <si>
    <t>744311.x</t>
  </si>
  <si>
    <t>ROZVADĚČ - MANIPULACE, PŘESUN</t>
  </si>
  <si>
    <t>-1235996939</t>
  </si>
  <si>
    <t>Dočasný stranový posun rozvaděče u podpěry 07.</t>
  </si>
  <si>
    <t>Poznámka k souboru cen:_x000d_
1. Položka obsahuje: – přípravu podkladu pro osazení vč. upevňovacího materiálu – veškerý podružný a pomocný materiál – provedení zkoušek, dodání předepsaných zkoušek, revizí a atestů 2. Položka neobsahuje: – přístrojové vybavení ( jističe, stykače apod. ), přípojnice 3. Způsob měření: Udává se počet kusů kompletní konstrukce nebo práce.</t>
  </si>
  <si>
    <t>45</t>
  </si>
  <si>
    <t>757240.x</t>
  </si>
  <si>
    <t>VÝVODY Z VÝZTUŽE PRO SLEDOVÁNÍ VLIVU BP</t>
  </si>
  <si>
    <t>890769561</t>
  </si>
  <si>
    <t>Deska nerez C.R.M. 100/100.</t>
  </si>
  <si>
    <t>Poznámka k souboru cen:_x000d_
1. Položka obsahuje: – veškeré práce a materiál obsažený v názvu položky 2. Položka neobsahuje: X 3. Způsob měření: Udává se počet kusů kompletní konstrukce nebo práce.</t>
  </si>
  <si>
    <t xml:space="preserve">"měřící vývody na podpěrách: "11,00" </t>
  </si>
  <si>
    <t>"jiskřiště podpěra-NK: "11,00+11,00</t>
  </si>
  <si>
    <t>"měřící vývody na NK: "2,00</t>
  </si>
  <si>
    <t>"Celkem: "A37+B37+C37</t>
  </si>
  <si>
    <t>46</t>
  </si>
  <si>
    <t>757340.x</t>
  </si>
  <si>
    <t>PRŮRAZKA S OPAKOVATELNOU FUNKCÍ</t>
  </si>
  <si>
    <t>-636567551</t>
  </si>
  <si>
    <t>Průrazka s opakovatelnou funkcí TSF 100.</t>
  </si>
  <si>
    <t>Poznámka k souboru cen:_x000d_
1. Položka obsahuje: – obsahuje i demontáž po skončení provizorního stavu – dopravu do skladu nebo na likvidaci – obrátkovost, opotřebení zapůjčeného materiálu – poplatek za likvidaci odpadů, pokud je materiál likvidován 2. Položka neobsahuje: X 3. Způsob měření: Udává se počet kusů kompletní konstrukce nebo práce.</t>
  </si>
  <si>
    <t>47</t>
  </si>
  <si>
    <t>75B6F9.x</t>
  </si>
  <si>
    <t>OCHRANNÁ OPATŘENÍ PROTI VLIVŮM BP - JISKŘIŠTĚ NA PODPĚRÁCH A NK</t>
  </si>
  <si>
    <t>312393003</t>
  </si>
  <si>
    <t>Jiskřiště podpěra-NK včetně vytvarování.</t>
  </si>
  <si>
    <t>Poznámka k souboru cen:_x000d_
1. Položka obsahuje: – dodání kompletního usměrňovače podle typu včetně potřebného pomocného materiálu a jeho dopravy na místo určení – pořízení příslušného usměrňovače, na dopravu do místa určení 2. Položka neobsahuje: X 3. Způsob měření: Udává se počet kusů kompletní konstrukce nebo práce.</t>
  </si>
  <si>
    <t>48</t>
  </si>
  <si>
    <t>78382</t>
  </si>
  <si>
    <t>NÁTĚRY BETON KONSTR TYP S2 (OS-B)</t>
  </si>
  <si>
    <t>1327440594</t>
  </si>
  <si>
    <t>Ochranný nátěr nosné konstrukce proti účinkům výfukových plynů.</t>
  </si>
  <si>
    <t>Poznámka k souboru cen:_x000d_
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</si>
  <si>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A40</t>
  </si>
  <si>
    <t>"spodní povrch NK: "8*9,00*4,00</t>
  </si>
  <si>
    <t>49</t>
  </si>
  <si>
    <t>7838H</t>
  </si>
  <si>
    <t>NÁTĚRY BETON KONSTR ANTIGRAFITI</t>
  </si>
  <si>
    <t>-958427503</t>
  </si>
  <si>
    <t>Antigrafiti nátěr pohledových betonových ploch do výšky 3,5m nad UT.</t>
  </si>
  <si>
    <t>A41</t>
  </si>
  <si>
    <t>"povrch opěr: "2*8,20*0,80+4*4,70*3,30</t>
  </si>
  <si>
    <t>"povrch podpěr: "9*9,00*3,50</t>
  </si>
  <si>
    <t>C41</t>
  </si>
  <si>
    <t>"Celkem: "A41+B41</t>
  </si>
  <si>
    <t>Potrubí</t>
  </si>
  <si>
    <t>50</t>
  </si>
  <si>
    <t>87434</t>
  </si>
  <si>
    <t>POTRUBÍ Z TRUB PLASTOVÝCH ODPADNÍCH DN DO 200MM</t>
  </si>
  <si>
    <t>-529438851</t>
  </si>
  <si>
    <t>Podélné a svislé svody odvodnění DN200, vč. kotvení, závěsů, kompenzátorů.</t>
  </si>
  <si>
    <t>Poznámka k souboru cen:_x000d_
položky pro zhotovení potrubí platí bez ohledu na sklon zahrnuje: - výrobní dokumentaci (včetně technologického předpisu) - dodání veškerého trubního a pomocného materiálu (trouby, trubky, tvarovky, spojovací a těsnící materiál a pod.), podpěrných, závěsných a upevňovacích prvků, včetně potřebných úprav - úprava a příprava podkladu a podpěr, očištění a ošetření podkladu a podpěr - zřízení plně funkčního potrubí, kompletní soustavy, podle příslušného technologického předpisu - zřízení potrubí i jednotlivých částí po etapách, včetně pracovních spar a spojů, pracovního zaslepení konců a pod. - úprava prostupů, průchodů šachtami a komorami, okolí podpěr a vyústění, zaústění, napojení, vyvedení a upevnění odpad. výustí - ochrana potrubí nátěrem (vč. úpravy povrchu), případně izolací, nejsou-li tyto práce předmětem jiné položky - úprava, očištění a ošetření prostoru kolem potrubí - položky platí pro práce prováděné v prostoru zapaženém i nezapaženém a i v kolektorech, chráničkách - položky zahrnují i práce spojené s nutnými obtoky, převáděním a čerpáním vody nezahrnuje zkoušky vodotěsnosti a televizní prohlídku</t>
  </si>
  <si>
    <t>51</t>
  </si>
  <si>
    <t>87627</t>
  </si>
  <si>
    <t>CHRÁNIČKY Z TRUB PLASTOVÝCH DN DO 100MM</t>
  </si>
  <si>
    <t>-1370618271</t>
  </si>
  <si>
    <t>Chráničky DN100 pro technické sítě města Cheb.</t>
  </si>
  <si>
    <t>Poznámka k souboru cen:_x000d_
položky pro zhotovení potrubí platí bez ohledu na sklon zahrnuje: - výrobní dokumentaci (včetně technologického předpisu) - dodání veškerého trubního a pomocného materiálu (trouby, trubky, tvarovky, spojovací a těsnící materiál a pod.), podpěrných, závěsných a upevňovacích prvků, včetně potřebných úprav - úprava a příprava podkladu a podpěr, očištění a ošetření podkladu a podpěr - zřízení plně funkčního potrubí, kompletní soustavy, podle příslušného technologického předpisu - zřízení potrubí i jednotlivých částí po etapách, včetně pracovních spar a spojů, pracovního zaslepení konců a pod. - úprava prostupů, průchodů šachtami a komorami, okolí podpěr a vyústění, zaústění, napojení, vyvedení a upevnění odpad. výustí - ochrana potrubí nátěrem (vč. úpravy povrchu), případně izolací, nejsou-li tyto práce předmětem jiné položky - úprava, očištění a ošetření prostoru kolem potrubí včetně případně předepsaného utěsnění konců chrániček - položky platí pro práce prováděné v prostoru zapaženém i nezapaženém a i v kolektorech, chráničkách</t>
  </si>
  <si>
    <t>52</t>
  </si>
  <si>
    <t>89721</t>
  </si>
  <si>
    <t>VPUSŤ KANALIZAČNÍ HORSKÁ KOMPLETNÍ MONOLITICKÁ BETONOVÁ</t>
  </si>
  <si>
    <t>-75994808</t>
  </si>
  <si>
    <t>Horská vpusť před opěrou 01.</t>
  </si>
  <si>
    <t>Poznámka k souboru cen:_x000d_
položka zahrnuje: - mříže s rámem, koše na bahno, - dodání čerstvého betonu (betonové směsi) požadované kvality, jeho uložení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požadovaných konstr. (i ztracené) s úpravou dle požadované kvality povrchu betonu, včetně odbedňovacích a odskružovacích prostředků, - zřízení všech požadovaných otvorů, kapes, výklenků, prostupů, dutin, drážek a pod., vč. ztížení práce a úprav kolem nich, - nátěry zabraňující soudržnost betonu a bednění, - výplň, těsnění a tmelení spar a spojů, - opatření povrchů betonu izolací proti zemní vlhkosti v částech, kde přijdou do styku se zeminou nebo kamenivem, - předepsané podkladní konstrukce</t>
  </si>
  <si>
    <t>53</t>
  </si>
  <si>
    <t>1546490513</t>
  </si>
  <si>
    <t>Nivelační značky na opěrách a podpěrách.</t>
  </si>
  <si>
    <t>A60</t>
  </si>
  <si>
    <t>"opěry: "2*2</t>
  </si>
  <si>
    <t>"podpěry: "2*9</t>
  </si>
  <si>
    <t>C60</t>
  </si>
  <si>
    <t>"Celkem: "A60+B60</t>
  </si>
  <si>
    <t>54</t>
  </si>
  <si>
    <t>91355</t>
  </si>
  <si>
    <t>EVIDENČNÍ ČÍSLO MOSTU</t>
  </si>
  <si>
    <t>237394950</t>
  </si>
  <si>
    <t>Poznámka k souboru cen:_x000d_
položka zahrnuje štítek s evidenčním číslem mostu, sloupek dopravní značky včetně osazení a nutných zemních prací a zabetonování</t>
  </si>
  <si>
    <t>55</t>
  </si>
  <si>
    <t>1426806950</t>
  </si>
  <si>
    <t>Betonové obrubníky podél odláždění v prostoru před opěrami.</t>
  </si>
  <si>
    <t>56</t>
  </si>
  <si>
    <t>931182</t>
  </si>
  <si>
    <t>VÝPLŇ DILATAČNÍCH SPAR Z POLYSTYRENU TL 20MM</t>
  </si>
  <si>
    <t>-617169786</t>
  </si>
  <si>
    <t>Výplň dilatačních spár s objekty 101 a 102.</t>
  </si>
  <si>
    <t>A50</t>
  </si>
  <si>
    <t>"dilatace s SO101: "6,60*0,30+2*2,60*0,30</t>
  </si>
  <si>
    <t>"dilatace s SO102:" 6,60*0,30+2*2,80*0,30</t>
  </si>
  <si>
    <t>C50</t>
  </si>
  <si>
    <t>"Celkem: "A50+B50</t>
  </si>
  <si>
    <t>57</t>
  </si>
  <si>
    <t>931324</t>
  </si>
  <si>
    <t>TĚSNĚNÍ DILATAČ SPAR ASF ZÁLIVKOU MODIFIK PRŮŘ DO 400MM2</t>
  </si>
  <si>
    <t>-1627769487</t>
  </si>
  <si>
    <t>Trvale pružná zálivka podél dilatačních závěrů a okolo odvodňovačů.</t>
  </si>
  <si>
    <t>A47</t>
  </si>
  <si>
    <t>"podél dilatačních závěrů: "2*3,00</t>
  </si>
  <si>
    <t>"ok""olo odvodňovačů : "101*0,80</t>
  </si>
  <si>
    <t>C47</t>
  </si>
  <si>
    <t>"Celkem: "A47+B47</t>
  </si>
  <si>
    <t>58</t>
  </si>
  <si>
    <t>931334</t>
  </si>
  <si>
    <t>TĚSNĚNÍ DILATAČNÍCH SPAR POLYURETANOVÝM TMELEM PRŮŘEZU DO 400MM2</t>
  </si>
  <si>
    <t>719082283</t>
  </si>
  <si>
    <t>Těsnění dilatačních spár s objekty 101 a 102.</t>
  </si>
  <si>
    <t>A48</t>
  </si>
  <si>
    <t>"dilatace s SO101: "6,60+2*2,60</t>
  </si>
  <si>
    <t>"dilatace s SO102: "6,60+2*2,80</t>
  </si>
  <si>
    <t>C48</t>
  </si>
  <si>
    <t>"Celkem: "A48+B48</t>
  </si>
  <si>
    <t>59</t>
  </si>
  <si>
    <t>-255276089</t>
  </si>
  <si>
    <t>Předtěsnění trvale pružné zálivky a tmelu v dilatačních sparách.</t>
  </si>
  <si>
    <t>A49</t>
  </si>
  <si>
    <t>"okolo odvodňovačů: "101*0,80</t>
  </si>
  <si>
    <t>E49</t>
  </si>
  <si>
    <t>"Celkem: "A49+B49+C49+D49</t>
  </si>
  <si>
    <t>60</t>
  </si>
  <si>
    <t>93155</t>
  </si>
  <si>
    <t>MOSTNÍ ZÁVĚRY POVRCHOVÉ POSUN DO 400MM</t>
  </si>
  <si>
    <t>-1678503501</t>
  </si>
  <si>
    <t>MZ z nerezu s odvodňovací elastomerovou membránou vč. elektricky izolační podložky.</t>
  </si>
  <si>
    <t>Poznámka k souboru cen:_x000d_
- výrobní dokumentace (vč. technologického předpisu) - dodání kompletního dil. zařízení vč. všech přepravních a montážních úprav a zařízení - řezání a sváření na staveništi a eventuelní nutnou opravu nátěrů po těchto úkonech - bednění a dodatečné zabetonování dilatačního zařízení - pro kovové součásti je nutné užít ustanovení pro TMCH.94 - dodání spojovacího, kotevního a těsnícího materiálu - úprava a příprava prostoru, včetně kotevních prvků, jejich ošetření a očištění - zřízení kompletního mostního závěru podle příslušného technolog. předpisu, včetně předepsaného nastavení - zřízení mostního závěru po etapách, včetně pracovních spar a spojů - úprava most. závěru ve styku s ostatními konstrukcemi a zařízeními (u obrubníků a podél vozovek, na chodnících, na římsách, napojení izolací a pod.) - ochrana mostního závěru proti bludným proudům a vývody pro jejich měření - ochrana mostního závěru do doby provedení definitivního stavu, veškeré provizorní úpravy a opatření - konečné úpravy most. závěru jako povrchové povlaky, zálivky, které nejsou součástí jiných konstrukcí, vyčištění, osaz. krytek šroubů, tmelení, těsnění, výplň spar a pod. - úprava, očištění a ošetření prostoru kolem mostního závěru - opatření mostního závěru znakem výrobce a typovým číslem - provedení odborné prohlídky, je-li požadována</t>
  </si>
  <si>
    <t>A51</t>
  </si>
  <si>
    <t>"dilatace 01: "4,20</t>
  </si>
  <si>
    <t>"dilatace 11: "4,20</t>
  </si>
  <si>
    <t>C51</t>
  </si>
  <si>
    <t>"Celkem: "A51+B51</t>
  </si>
  <si>
    <t>61</t>
  </si>
  <si>
    <t>932121</t>
  </si>
  <si>
    <t>PROTIDOTYKOVÉ ZÁBRANY SÍŤOVÉ - ZŘÍZENÍ S DODÁNÍM</t>
  </si>
  <si>
    <t>393767343</t>
  </si>
  <si>
    <t>Poznámka k souboru cen:_x000d_
1. Položka obsahuje: – veškerý materiál, výrobky a polotovary, včetně mimostaveništní a vnitrostaveništní dopravy (rovněž přesuny), včetně naložení a složení, zřízení zábrany 2. Položka neobsahuje: X 3. Způsob měření: Měří se plocha v metrech čtverečných.</t>
  </si>
  <si>
    <t>A52</t>
  </si>
  <si>
    <t>"zábrany na nosné konstrukci:" 2*(78,00+12,00+74,00)*0,75</t>
  </si>
  <si>
    <t>62</t>
  </si>
  <si>
    <t>93311</t>
  </si>
  <si>
    <t>ZATĚŽOVACÍ ZKOUŠKA MOSTU STATICKÁ 1. POLE DO 300M2</t>
  </si>
  <si>
    <t>1352573064</t>
  </si>
  <si>
    <t>Poznámka k souboru cen:_x000d_
- podklady a dokumentaci zkoušky - výrobní dokumentace potřebných zařízení - stavební práce spojené s přípravou a provedením zkoušky (zřízení a odstranění) - veškerá zkušební zařízení vč. opotřebení a nájmu - výpomoce při vlastní zkoušce - dodání zatěžovacích prostředků a hmot, manipulaci s nimi a jejich opotřebení a nájem - přeprava zatěžovacích prostředků a hmot na stavbu a zpět, včetně zajížďky k váze a vážních poplatků - provedení vlastní zkoušky a její vyhodnocení, včetně všech měření a dalších potřebných činností</t>
  </si>
  <si>
    <t>63</t>
  </si>
  <si>
    <t>93315</t>
  </si>
  <si>
    <t>ZATĚŽOVACÍ ZKOUŠKA MOSTU STATICKÁ 2. A DALŠÍ POLE DO 300M2</t>
  </si>
  <si>
    <t>307464409</t>
  </si>
  <si>
    <t>64</t>
  </si>
  <si>
    <t>93321</t>
  </si>
  <si>
    <t>ZATĚŽ ZKOUŠKA MOSTU DYNAMIC 1.POLE DO 300M2</t>
  </si>
  <si>
    <t>-1367984796</t>
  </si>
  <si>
    <t>65</t>
  </si>
  <si>
    <t>93331.x</t>
  </si>
  <si>
    <t>ZATĚŽ ZKOUŠKA PILOT SYSTÉMOVÝCH STATICKÁ</t>
  </si>
  <si>
    <t>-163878190</t>
  </si>
  <si>
    <t>Průkazní statické zatěžovací zkoušky 3ks systémových mikropilot.</t>
  </si>
  <si>
    <t>Poznámka k souboru cen:_x000d_
Položka zahrnuje kompletní dodávku se všemi pomocnými a doplňujícími pracemi a součástmi; - veškeré potřebné mechanismy (např. montážní zvedací plošiny); - není- li v zadávací dokumentaci stanoveno jinak, zahrnujeeí tyto práce veškeré povrchové úpravy zařízení; - položka zahrnujee i nutné zemní práce na osazení nosných konstrukcí těchto zařízení, včetně prácí pro osazení do konstrukcí nebo na konstrukce (zabetonování kapes nebo jam, vyvrtání kotevních otvorů, těsnění, tmelení a pod.); - zatěžování a odlehčování piloty podle projektu; - podklady a dokumentaci zkoušky; - výrobní dokumentaci potřebných zařízení; - stavební práce spojené s přípravou a provedením zkoušky (zřízení a odstranění); - veškerá zkušební zařízení vč. opotřebení a nájmu; - výpomoce při vlastní zkoušce; - dodání zatěžovacích prostředků a hmot, manipulaci s nimi a jejich opotřebení a nájem; - přeprava zatěžovacích prostředků a hmot na stavbu a zpět, včetně zajížďky k váze a vážních poplatků; - provedení vlastní zkoušky a její vyhodnocení, včetně všech měření a dalších potřebných činností.</t>
  </si>
  <si>
    <t>66</t>
  </si>
  <si>
    <t>93650.a</t>
  </si>
  <si>
    <t>DROBNÉ DOPLŇK KONSTR KOVOVÉ</t>
  </si>
  <si>
    <t>KG</t>
  </si>
  <si>
    <t>-1907299558</t>
  </si>
  <si>
    <t>Ocelové přípravky kotvení madla z oceli S235 vč. protikorozní ochrany, kotev a šroubů.</t>
  </si>
  <si>
    <t>Poznámka k souboru cen:_x000d_
- dílenská dokumentace, včetně technologického předpisu spojování, - dodání materiálu v požadované kvalitě a výroba konstrukce i dílenská (včetně pomůcek, přípravků a prostředků pro výrobu) bez ohledu na náročnost a její hmotnost, dílenská montáž, - dodání spojovacího materiálu, - zřízení montážních a dilatačních spojů, spar, včetně potřebných úprav, vložek, opracování, očištění a ošetření, - podpěr. konstr. a lešení všech druhů pro montáž konstrukcí i doplňkových, včetně požadovaných otvorů, ochranných a bezpečnostních opatření a základů pro tyto konstrukce a lešení, - jakákoliv doprava a manipulace dílců a montážních sestav, včetně dopravy konstrukce z výrobny na stavbu, - montáž konstrukce na staveništi, včetně montážních prostředků a pomůcek a zednických výpomocí, - montážní dokumentace včetně technologického předpisu montáže, - výplň, těsnění a tmelení spar a spojů, - čištění konstrukce a odstranění všech vrubů (vrypy, otlačeniny a pod.), - veškeré druhy opracování povrchů, včetně úprav pod nátěry a pod izolaci, - veškeré druhy dílenských základů a základních nátěrů a povlaků, - všechny druhy ocelového kotvení, - dílenskou přejímku a montážní prohlídku, včetně požadovaných dokladů, - zřízení kotevních otvorů nebo jam, nejsou-li částí jiné konstrukce, jejich úpravy, očištění a ošetření, - osazení kotvení nebo přímo částí konstrukce do podpůrné konstrukce nebo do zeminy, - výplň kotevních otvorů (příp. podlití patních desek) maltou, betonem nebo jinou speciální hmotou, vyplnění jam zeminou, - ošetření kotevní oblasti proti vzniku trhlin, vlivu povětrnosti a pod., - osazení nivelačních značek, včetně jejich zaměření, označení znakem výrobce a vyznačení letopočtu. Dokumentace pro zadání stavby může dále předepsat že cena položky ještě obsahuje například: - veškeré druhy protikorozní ochrany a nátěry konstrukcí, - žárové zinkování ponorem nebo žárové stříkání (metalizace) kovem, - zvláštní spojovací prostředky, rozebíratelnost konstrukce, - osazení měřících zařízení a úpravy pro ně - ochranná opatření před účinky bludných proudů - ochranu před přepětím.</t>
  </si>
  <si>
    <t>67</t>
  </si>
  <si>
    <t>93650.b</t>
  </si>
  <si>
    <t>925440341</t>
  </si>
  <si>
    <t>Kotevní prvky závěsů z oceli S355 vč. protikorozní ochrany.</t>
  </si>
  <si>
    <t>68</t>
  </si>
  <si>
    <t>93653</t>
  </si>
  <si>
    <t>MOSTNÍ ODVODŇOVACÍ SOUPRAVA</t>
  </si>
  <si>
    <t>1650592234</t>
  </si>
  <si>
    <t>Lávkový odvodňovač 200/200 se svislým odtokem DN100.</t>
  </si>
  <si>
    <t>Poznámka k souboru cen:_x000d_
položka zahrnuje: - výrobní dokumentaci (včetně technologického předpisu) - dodání kompletní odvodňovací soupravy, včetně všech montážních a přepravních úprav a zařízení - dodání spojovacího, kotevního a těsnícího materiálu - úprava a příprava úložného prostoru, včetně kotevních prvků, jejich očištění a ošetření - zřízení kompletní odvodňovací soupravy, dle příslušného technologického předpisu, včetně všech výškových a směrových úprav - zřízení odvodňovací soupravy po etapách, včetně pracovních spar a spojů - prodloužení odpadní trouby pod spodní líc nosné konstr. nebo zaústěním odvodňovače do dalšího odvodňovacího zařízení - úprava odvod. soupravy na styku s ostatními konstrukcemi a zařízeními (u obrubníku, podél vozovek, napojení izolací a pod.) - ochrana odvodňovací soupravy do doby provedení definitivního stavu, veškeré provizorní úpravy a opatření - konečné úpravy odvodňovací soupravy jako povrchové povlaky, zálivky, které nejsou součástí jiných konstr., vyčištění, tmelení, těsnění, výplň spar a pod. - úprava, očištění a ošetření prostoru kolem odvodňovací soupravy - opatření odvodňovače znakem výrobce a typovým číslem - provedení odborné prohlídky, je-li požadována</t>
  </si>
  <si>
    <t>69</t>
  </si>
  <si>
    <t>94890</t>
  </si>
  <si>
    <t>PODPĚRNÉ SKRUŽE - ZŘÍZENÍ A ODSTRANĚNÍ</t>
  </si>
  <si>
    <t>M3OP</t>
  </si>
  <si>
    <t>-1953613568</t>
  </si>
  <si>
    <t>Podpěrná konstrukce na straně Švédského vrchu pro podélný posun NK při výstavbě.
Náklady na dovoz, montáž a údržbu montážní výsuvné plochy.
vč. zařízení pro synchnonní zvedání a posun nosné konstrukce.</t>
  </si>
  <si>
    <t>Poznámka k souboru cen:_x000d_
Položka zahrnuje dovoz, montáž, údržbu, opotřebení (nájemné), demontáž, konzervaci, odvoz.</t>
  </si>
  <si>
    <t>A61</t>
  </si>
  <si>
    <t>"podpěrná skruž: "60,00*7,00*10,00</t>
  </si>
  <si>
    <t>SO 301 - Kanalizační přípojka odvodnění lávky</t>
  </si>
  <si>
    <t>132738</t>
  </si>
  <si>
    <t>HLOUBENÍ RÝH ŠÍŘ DO 2M PAŽ I NEPAŽ TŘ. I, ODVOZ DO 20KM</t>
  </si>
  <si>
    <t>-1992429323</t>
  </si>
  <si>
    <t>768499903</t>
  </si>
  <si>
    <t>zásyp potrubí</t>
  </si>
  <si>
    <t>17581</t>
  </si>
  <si>
    <t>OBSYP POTRUBÍ A OBJEKTŮ Z NAKUPOVANÝCH MATERIÁLŮ</t>
  </si>
  <si>
    <t>1063933108</t>
  </si>
  <si>
    <t>Poznámka k souboru cen:_x000d_
položka zahrnuje: - kompletní provedení zemní konstrukce včetně nákupu a dopravy materiálu dle zadávací dokumentace - úprava ukládaného materiálu vlhčením, tříděním, promícháním nebo vysoušením, příp. jiné úpravy za účelem zlepšení jeho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a výplň jam a prohlubní v podloží - úprava, očištění, ochrana a zhutnění podloží - svahování, hutnění a uzavírání povrchů svahů - zřízení lavic na svazích - udržování úložiště a jeho ochrana proti vodě - odvedení nebo obvedení vody v okolí úložiště a v úložišti - veškeré pomocné konstrukce umožňující provedení zemní konstrukce (příjezdy, sjezdy, nájezdy, lešení, podpěrné konstrukce, přemostění, zpevněné plochy, zakrytí a pod.) - zemina vytlačená potrubím o DN do 180mm se od kubatury obsypů neodečítá</t>
  </si>
  <si>
    <t>45157</t>
  </si>
  <si>
    <t>PODKLADNÍ A VÝPLŇOVÉ VRSTVY Z KAMENIVA TĚŽENÉHO</t>
  </si>
  <si>
    <t>616576324</t>
  </si>
  <si>
    <t>lože pod potrubí z písku</t>
  </si>
  <si>
    <t>87445</t>
  </si>
  <si>
    <t>POTRUBÍ Z TRUB PLASTOVÝCH ODPADNÍCH DN DO 300MM</t>
  </si>
  <si>
    <t>-1938709818</t>
  </si>
  <si>
    <t>dodávka a uložení potrubí PVC DN 250mm, včetně napojení do šachty stávající kanalizace s těsněním</t>
  </si>
  <si>
    <t>899652</t>
  </si>
  <si>
    <t>ZKOUŠKA VODOTĚSNOSTI POTRUBÍ DN DO 300MM</t>
  </si>
  <si>
    <t>-242528475</t>
  </si>
  <si>
    <t>zkouška vodotěsnosti potrubí DN 250</t>
  </si>
  <si>
    <t>Poznámka k souboru cen:_x000d_
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</si>
  <si>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B3</t>
  </si>
  <si>
    <t>C3</t>
  </si>
  <si>
    <t>SO 401 - Přeložka optického vedení T-Mobile CZ a.s.</t>
  </si>
  <si>
    <t>131837</t>
  </si>
  <si>
    <t>HLOUBENÍ JAM ZAPAŽ I NEPAŽ TŘ. IV, ODVOZ DO 15KM</t>
  </si>
  <si>
    <t>1330949096</t>
  </si>
  <si>
    <t>včetně odvozu výkopku</t>
  </si>
  <si>
    <t>Poznámka k souboru cen:_x000d_
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eventuelně nutné druhotné rozpojení odstřelené horniny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</si>
  <si>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"rozšíření rýhy pro stranový posun : "6,0</t>
  </si>
  <si>
    <t>132737</t>
  </si>
  <si>
    <t>HLOUBENÍ RÝH ŠÍŘ DO 2M PAŽ I NEPAŽ TŘ. IV, ODVOZ DO 15KM</t>
  </si>
  <si>
    <t>689804784</t>
  </si>
  <si>
    <t>včetně odvozu</t>
  </si>
  <si>
    <t>"kabelová rýha 15,0 m pro montáž - 0,5*1,2 : "15,0*0,5*1,2</t>
  </si>
  <si>
    <t>"kabelová rýha 15,0 m pro demontáž - 0,5*1,2 : "15,0*0,5*1,2</t>
  </si>
  <si>
    <t>-568722394</t>
  </si>
  <si>
    <t>"kabelová rýha pro montáž :"15,0*0,5*1,2</t>
  </si>
  <si>
    <t>"kabelová rýha pro demontáž : "15,0*0,5*1,2</t>
  </si>
  <si>
    <t>"zához zeminy: "6,0</t>
  </si>
  <si>
    <t>D3</t>
  </si>
  <si>
    <t>"Celkem: "A3+B3+C3</t>
  </si>
  <si>
    <t>702231</t>
  </si>
  <si>
    <t>KABELOVÁ CHRÁNIČKA ZEMNÍ PŮLENÁ DN 110MM</t>
  </si>
  <si>
    <t>468940427</t>
  </si>
  <si>
    <t>Poznámka k souboru cen:_x000d_
1. Položka obsahuje: – proražení otvoru zdivem o průřezu od 0,01 do 0,025m2 – úpravu a začištění omítky po montáži vedení – pomocné mechanismy 2. Položka neobsahuje: – protipožární ucpávku 3. Způsob měření: Udává se počet kusů kompletní konstrukce nebo práce.</t>
  </si>
  <si>
    <t>702901</t>
  </si>
  <si>
    <t>LOŽE KABELŮ VRSTVOU Z PŘESÁTÉHO PÍSKU</t>
  </si>
  <si>
    <t>1179864327</t>
  </si>
  <si>
    <t>Poznámka k souboru cen:_x000d_
1. Položka obsahuje: – kompletní montáž, návrh, rozměření, upevnění, začištění, sváření, vrtání, řezání, spojování a pod. – veškerý spojovací a montážní materiál vč. upevňovacího materiálu – sestavení a upevnění konstrukce na stanovišti – pomocné mechanismy a povrchovou úpravu 2. Položka neobsahuje: X 3. Způsob měření: Udává se počet sad, které se skládají z předepsaných dílů, jež tvoří požadovaný celek, za každý započatý měsíc pronájmu.</t>
  </si>
  <si>
    <t>742P17</t>
  </si>
  <si>
    <t>VYHLEDÁNÍ STÁVAJÍCÍHO KABELU</t>
  </si>
  <si>
    <t>KS</t>
  </si>
  <si>
    <t>580864619</t>
  </si>
  <si>
    <t>Poznámka k souboru cen:_x000d_
1. Položka obsahuje: – vyhledání stávajícího kabelu vn/nn v obvodu žel. stanice, na trati vč. výkopu sondy a veškerého příslušenství 2. Položka neobsahuje: X 3. Způsob měření: Udává se počet kusů kompletní konstrukce nebo práce.</t>
  </si>
  <si>
    <t>75236</t>
  </si>
  <si>
    <t>MANIPULACE S OPTOTRUBKAMI</t>
  </si>
  <si>
    <t>2064296743</t>
  </si>
  <si>
    <t>po dně výkopu</t>
  </si>
  <si>
    <t>75261</t>
  </si>
  <si>
    <t>KRYTÍ KABELU VÝSTRAŽNOU FÓLIÍ</t>
  </si>
  <si>
    <t>-77797741</t>
  </si>
  <si>
    <t>Krytí kabelů výstražnou fólií-š. do 34cm vč. mat.</t>
  </si>
  <si>
    <t>75263</t>
  </si>
  <si>
    <t>KRYTÍ KABELŮ BETONOVÝMI DESKAMI</t>
  </si>
  <si>
    <t>-946489847</t>
  </si>
  <si>
    <t>75272</t>
  </si>
  <si>
    <t>ZÁVĚREČNÉ MĚŘENÍ</t>
  </si>
  <si>
    <t>392333633</t>
  </si>
  <si>
    <t>měření na OK po ukončení překládky dle požadavku správce</t>
  </si>
  <si>
    <t>75274</t>
  </si>
  <si>
    <t>MĚŘENÍ OPTICKÝCH KABELŮ</t>
  </si>
  <si>
    <t>-1216832858</t>
  </si>
  <si>
    <t>měření na OK před zahájením překládky dle požadavku správce</t>
  </si>
  <si>
    <t>75284</t>
  </si>
  <si>
    <t>ULOŽENÍ KABELU DO CHRÁNIČKY</t>
  </si>
  <si>
    <t>-1942542662</t>
  </si>
  <si>
    <t>kabely, optotrubky</t>
  </si>
  <si>
    <t>SO 402 - Přeložka kabelů NN SEE - KV SŽDC s.o.</t>
  </si>
  <si>
    <t>02730</t>
  </si>
  <si>
    <t>POMOC PRÁCE ZŘÍZ NEBO ZAJIŠŤ OCHRANU INŽENÝRSKÝCH SÍTÍ</t>
  </si>
  <si>
    <t>-623789392</t>
  </si>
  <si>
    <t>práce technika, správce
CS vlastní</t>
  </si>
  <si>
    <t>029522</t>
  </si>
  <si>
    <t>OSTATNÍ POŽADAVKY - REVIZNÍ ZPRÁVY</t>
  </si>
  <si>
    <t>-363846313</t>
  </si>
  <si>
    <t>HLOUBENÍ RÝH ŠÍŘ DO 2M PAŽ I NEPAŽ TŘ. IV, ODVOZ DO 5 KM</t>
  </si>
  <si>
    <t>-815021537</t>
  </si>
  <si>
    <t>ruční hloubení, včetně přemístění výkopku</t>
  </si>
  <si>
    <t xml:space="preserve">"kabelová rýha dl. 50,0m š 0,5 m hl. 1,2m : "50,0*1,2*0,5"  </t>
  </si>
  <si>
    <t>17111.R</t>
  </si>
  <si>
    <t>ZKOUŠKY ZHUTNĚNÍ ZASYPANÝCH RÝH</t>
  </si>
  <si>
    <t>-1602187281</t>
  </si>
  <si>
    <t>Poznámka k souboru cen:_x000d_
položka zahrnuje: - kompletní provedení zemní konstrukce vč. výběru vhodného materiálu - úprava ukládaného materiálu vlhčením, tříděním, promícháním nebo vysoušením, příp. jiné úpravy za účelem zlepšení jeho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a výplň jam a prohlubní v podloží - úprava, očištění, ochrana a zhutnění podloží - svahování, hutnění a uzavírání povrchů svahů - zřízení lavic na svazích - udržování úložiště a jeho ochrana proti vodě - odvedení nebo obvedení vody v okolí úložiště a v úložišti - veškeré pomocné konstrukce umožňující provedení zemní konstrukce (příjezdy, sjezdy, nájezdy, lešení, podpěrné konstrukce, přemostění, zpevněné plochy, zakrytí a pod.)</t>
  </si>
  <si>
    <t>1742436115</t>
  </si>
  <si>
    <t>"zásyp rýh š. 0,5m hl. 1,10m dl. 50,0m : "0,5*1,1*50,0</t>
  </si>
  <si>
    <t>701001</t>
  </si>
  <si>
    <t>OZNAČOVACÍ ŠTÍTEK KABELOVÉHO VEDENÍ</t>
  </si>
  <si>
    <t>129175886</t>
  </si>
  <si>
    <t>Poznámka k souboru cen:_x000d_
1. Položka obsahuje: – pomocné mechanismy 2. Položka neobsahuje: X 3. Způsob měření: Měří se plocha v metrech čtverečných.</t>
  </si>
  <si>
    <t>291321688</t>
  </si>
  <si>
    <t>Lože kabelů písek, štěrkopísek tl 10 cm nad kabel, beton nebo plast deska 50x25 cm, š lože do 35 cm</t>
  </si>
  <si>
    <t>703412</t>
  </si>
  <si>
    <t>ELEKTROINSTALAČNÍ TRUBKA KOPOFLEX</t>
  </si>
  <si>
    <t>-2066053063</t>
  </si>
  <si>
    <t>HDPE+LDPE KF 09063</t>
  </si>
  <si>
    <t>Poznámka k souboru cen:_x000d_
1. Položka obsahuje: – přípravu podkladu pro osazení 2. Položka neobsahuje: X 3. Způsob měření: Měří se metr délkový.</t>
  </si>
  <si>
    <t>741111.R</t>
  </si>
  <si>
    <t>ELEKTROINSTALAČNÍ MATERIÁL</t>
  </si>
  <si>
    <t>-1236685383</t>
  </si>
  <si>
    <t>spojovací materiál, drobný elektroinstalační materiál</t>
  </si>
  <si>
    <t>Poznámka k souboru cen:_x000d_
1. Položka obsahuje: – přípravu podkladu pro osazení – veškerý materiál a práce pro upevnění nebo uchycení krabice 2. Položka neobsahuje: X 3. Způsob měření: Udává se počet kusů kompletní konstrukce nebo práce.</t>
  </si>
  <si>
    <t>742352</t>
  </si>
  <si>
    <t>KABEL SILOVÝ NN</t>
  </si>
  <si>
    <t>344822759</t>
  </si>
  <si>
    <t>Poznámka k souboru cen:_x000d_
1. Položka obsahuje: – měření, roztahování, dělení, spojování, zakončení a pod. – veškeré příslušenství 2. Položka neobsahuje: X 3. Způsob měření: Měří se metr délkový.</t>
  </si>
  <si>
    <t>742713</t>
  </si>
  <si>
    <t>KABELOVÁ SPOJKA NN</t>
  </si>
  <si>
    <t>-444498185</t>
  </si>
  <si>
    <t>Poznámka k souboru cen:_x000d_
1. Položka obsahuje: – všechny práce spojené s úpravou kabelů pro montáž včetně veškerého příslušentsví 2. Položka neobsahuje: X 3. Způsob měření: Udává se počet kusů kompletní konstrukce nebo práce.</t>
  </si>
  <si>
    <t>-2006906834</t>
  </si>
  <si>
    <t>SO 403 - Přeložka rozvaděče ZS208 SEE - KV SŽDC s.o.</t>
  </si>
  <si>
    <t>1325377030</t>
  </si>
  <si>
    <t>práce technika, správce</t>
  </si>
  <si>
    <t>-1548519718</t>
  </si>
  <si>
    <t>1589306436</t>
  </si>
  <si>
    <t xml:space="preserve">"kabelová rýha dl. 5,0m š 0,5 m hl. 1,2m : "5,0*1,2*0,5"  </t>
  </si>
  <si>
    <t>-551699343</t>
  </si>
  <si>
    <t>2038474450</t>
  </si>
  <si>
    <t>"zásyp rýh š. 0,5m hl. 1,10m dl. ""5,0m :"" "0,5*1,1*5,0</t>
  </si>
  <si>
    <t>272315</t>
  </si>
  <si>
    <t>ZÁKLADY Z PROSTÉHO BETONU DO C30/37</t>
  </si>
  <si>
    <t>2056383414</t>
  </si>
  <si>
    <t>Základy pod technologická zařízení půdorysné plochy do 1 m2 z betonu prostého tř. C 30/37 , rozměr základu (600x600x900)</t>
  </si>
  <si>
    <t>-523327452</t>
  </si>
  <si>
    <t>2057844113</t>
  </si>
  <si>
    <t>394881165</t>
  </si>
  <si>
    <t>741111</t>
  </si>
  <si>
    <t>1298865000</t>
  </si>
  <si>
    <t>1555330650</t>
  </si>
  <si>
    <t>-1916551242</t>
  </si>
  <si>
    <t>742O11</t>
  </si>
  <si>
    <t>MANIPULACE SE STÁVAJÍCÍMI KABELY</t>
  </si>
  <si>
    <t>1780711959</t>
  </si>
  <si>
    <t>744311</t>
  </si>
  <si>
    <t>-1203053704</t>
  </si>
  <si>
    <t>233695990</t>
  </si>
  <si>
    <t>7,8</t>
  </si>
  <si>
    <t>B2</t>
  </si>
  <si>
    <t>C2</t>
  </si>
  <si>
    <t>SO 404 - Přeložka optického kabelu SSZT - KV SŽDC s.o.</t>
  </si>
  <si>
    <t>864265105</t>
  </si>
  <si>
    <t>"rozšíření rýhy pro stranový posun :"4,0</t>
  </si>
  <si>
    <t>-554058730</t>
  </si>
  <si>
    <t>"kabelová rýha 13,0 m pro demontáž - 0,5*1,2 : "13,0*0,5*1,2</t>
  </si>
  <si>
    <t>-1385299927</t>
  </si>
  <si>
    <t>"kabelová rýha pro demontáž : "13,0*0,5*1,2</t>
  </si>
  <si>
    <t>D2</t>
  </si>
  <si>
    <t>"Celkem: "A2+B2+C2</t>
  </si>
  <si>
    <t>-1525392108</t>
  </si>
  <si>
    <t>2125445715</t>
  </si>
  <si>
    <t>1654038831</t>
  </si>
  <si>
    <t>75215</t>
  </si>
  <si>
    <t>SMYČKOVÁNÍ OPTICKÉHO KABELU</t>
  </si>
  <si>
    <t>-1759113570</t>
  </si>
  <si>
    <t>75216</t>
  </si>
  <si>
    <t>ZAFOUKNUTÍ OPTICKÉHO KABELU</t>
  </si>
  <si>
    <t>-589172453</t>
  </si>
  <si>
    <t>75235</t>
  </si>
  <si>
    <t xml:space="preserve">OPTOTRUBKA  DĚLENÁ 40</t>
  </si>
  <si>
    <t>2029436719</t>
  </si>
  <si>
    <t>955842989</t>
  </si>
  <si>
    <t>75237</t>
  </si>
  <si>
    <t>SPOJKA OPTOTRUBKY 40</t>
  </si>
  <si>
    <t>-1927933874</t>
  </si>
  <si>
    <t>75238</t>
  </si>
  <si>
    <t>SPOJENÍ OPTOTRUBKY</t>
  </si>
  <si>
    <t>-617376857</t>
  </si>
  <si>
    <t>75239</t>
  </si>
  <si>
    <t>PŘERUŠENÍ OBSAZENÉ OPTOTRUBKY</t>
  </si>
  <si>
    <t>-797035937</t>
  </si>
  <si>
    <t>-1236347831</t>
  </si>
  <si>
    <t>-1627297280</t>
  </si>
  <si>
    <t>-2094702641</t>
  </si>
  <si>
    <t>1491137267</t>
  </si>
  <si>
    <t>-1494049092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</si>
</sst>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8"/>
      <color rgb="FF000000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5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4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34" fillId="0" borderId="0" xfId="0" applyFont="1" applyAlignment="1" applyProtection="1">
      <alignment vertical="center" wrapText="1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5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0" xfId="0" applyFont="1" applyAlignment="1" applyProtection="1">
      <alignment vertical="top" wrapText="1"/>
    </xf>
    <xf numFmtId="0" fontId="8" fillId="0" borderId="19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ht="36.96" customHeight="1">
      <c r="AR2"/>
      <c r="BS2" s="14" t="s">
        <v>6</v>
      </c>
      <c r="BT2" s="14" t="s">
        <v>7</v>
      </c>
    </row>
    <row r="3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6</v>
      </c>
    </row>
    <row r="5" ht="12" customHeight="1">
      <c r="B5" s="18"/>
      <c r="C5" s="19"/>
      <c r="D5" s="23" t="s">
        <v>12</v>
      </c>
      <c r="E5" s="19"/>
      <c r="F5" s="19"/>
      <c r="G5" s="19"/>
      <c r="H5" s="19"/>
      <c r="I5" s="19"/>
      <c r="J5" s="19"/>
      <c r="K5" s="24" t="s">
        <v>13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14</v>
      </c>
      <c r="BS5" s="14" t="s">
        <v>6</v>
      </c>
    </row>
    <row r="6" ht="36.96" customHeight="1">
      <c r="B6" s="18"/>
      <c r="C6" s="19"/>
      <c r="D6" s="26" t="s">
        <v>15</v>
      </c>
      <c r="E6" s="19"/>
      <c r="F6" s="19"/>
      <c r="G6" s="19"/>
      <c r="H6" s="19"/>
      <c r="I6" s="19"/>
      <c r="J6" s="19"/>
      <c r="K6" s="27" t="s">
        <v>16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ht="12" customHeight="1">
      <c r="B7" s="18"/>
      <c r="C7" s="19"/>
      <c r="D7" s="29" t="s">
        <v>17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18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ht="12" customHeight="1">
      <c r="B8" s="18"/>
      <c r="C8" s="19"/>
      <c r="D8" s="29" t="s">
        <v>19</v>
      </c>
      <c r="E8" s="19"/>
      <c r="F8" s="19"/>
      <c r="G8" s="19"/>
      <c r="H8" s="19"/>
      <c r="I8" s="19"/>
      <c r="J8" s="19"/>
      <c r="K8" s="24" t="s">
        <v>20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21</v>
      </c>
      <c r="AL8" s="19"/>
      <c r="AM8" s="19"/>
      <c r="AN8" s="30" t="s">
        <v>22</v>
      </c>
      <c r="AO8" s="19"/>
      <c r="AP8" s="19"/>
      <c r="AQ8" s="19"/>
      <c r="AR8" s="17"/>
      <c r="BE8" s="28"/>
      <c r="BS8" s="14" t="s">
        <v>6</v>
      </c>
    </row>
    <row r="9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ht="12" customHeight="1">
      <c r="B10" s="18"/>
      <c r="C10" s="19"/>
      <c r="D10" s="29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24</v>
      </c>
      <c r="AL10" s="19"/>
      <c r="AM10" s="19"/>
      <c r="AN10" s="24" t="s">
        <v>25</v>
      </c>
      <c r="AO10" s="19"/>
      <c r="AP10" s="19"/>
      <c r="AQ10" s="19"/>
      <c r="AR10" s="17"/>
      <c r="BE10" s="28"/>
      <c r="BS10" s="14" t="s">
        <v>6</v>
      </c>
    </row>
    <row r="1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28</v>
      </c>
      <c r="AO11" s="19"/>
      <c r="AP11" s="19"/>
      <c r="AQ11" s="19"/>
      <c r="AR11" s="17"/>
      <c r="BE11" s="28"/>
      <c r="BS11" s="14" t="s">
        <v>6</v>
      </c>
    </row>
    <row r="12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ht="12" customHeight="1">
      <c r="B13" s="18"/>
      <c r="C13" s="19"/>
      <c r="D13" s="29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24</v>
      </c>
      <c r="AL13" s="19"/>
      <c r="AM13" s="19"/>
      <c r="AN13" s="31" t="s">
        <v>30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30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30</v>
      </c>
      <c r="AO14" s="19"/>
      <c r="AP14" s="19"/>
      <c r="AQ14" s="19"/>
      <c r="AR14" s="17"/>
      <c r="BE14" s="28"/>
      <c r="BS14" s="14" t="s">
        <v>6</v>
      </c>
    </row>
    <row r="15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ht="12" customHeight="1">
      <c r="B16" s="18"/>
      <c r="C16" s="19"/>
      <c r="D16" s="29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24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ht="18.48" customHeight="1">
      <c r="B17" s="18"/>
      <c r="C17" s="19"/>
      <c r="D17" s="19"/>
      <c r="E17" s="24" t="s">
        <v>20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4</v>
      </c>
    </row>
    <row r="18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24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ht="18.48" customHeight="1">
      <c r="B20" s="18"/>
      <c r="C20" s="19"/>
      <c r="D20" s="19"/>
      <c r="E20" s="24" t="s">
        <v>20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33</v>
      </c>
    </row>
    <row r="2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1" customFormat="1" ht="25.92" customHeight="1">
      <c r="B26" s="35"/>
      <c r="C26" s="36"/>
      <c r="D26" s="37" t="s">
        <v>35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8"/>
    </row>
    <row r="27" s="1" customFormat="1" ht="6.96" customHeight="1"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8"/>
    </row>
    <row r="28" s="1" customFormat="1"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36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37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38</v>
      </c>
      <c r="AL28" s="41"/>
      <c r="AM28" s="41"/>
      <c r="AN28" s="41"/>
      <c r="AO28" s="41"/>
      <c r="AP28" s="36"/>
      <c r="AQ28" s="36"/>
      <c r="AR28" s="40"/>
      <c r="BE28" s="28"/>
    </row>
    <row r="29" s="2" customFormat="1" ht="14.4" customHeight="1">
      <c r="B29" s="42"/>
      <c r="C29" s="43"/>
      <c r="D29" s="29" t="s">
        <v>39</v>
      </c>
      <c r="E29" s="43"/>
      <c r="F29" s="29" t="s">
        <v>40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2" customFormat="1" ht="14.4" customHeight="1">
      <c r="B30" s="42"/>
      <c r="C30" s="43"/>
      <c r="D30" s="43"/>
      <c r="E30" s="43"/>
      <c r="F30" s="29" t="s">
        <v>41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2" customFormat="1" ht="14.4" customHeight="1">
      <c r="B31" s="42"/>
      <c r="C31" s="43"/>
      <c r="D31" s="43"/>
      <c r="E31" s="43"/>
      <c r="F31" s="29" t="s">
        <v>42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2" customFormat="1" ht="14.4" customHeight="1">
      <c r="B32" s="42"/>
      <c r="C32" s="43"/>
      <c r="D32" s="43"/>
      <c r="E32" s="43"/>
      <c r="F32" s="29" t="s">
        <v>43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2" customFormat="1" ht="14.4" customHeight="1">
      <c r="B33" s="42"/>
      <c r="C33" s="43"/>
      <c r="D33" s="43"/>
      <c r="E33" s="43"/>
      <c r="F33" s="29" t="s">
        <v>44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1" customFormat="1" ht="6.96" customHeight="1"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8"/>
    </row>
    <row r="35" s="1" customFormat="1" ht="25.92" customHeight="1">
      <c r="B35" s="35"/>
      <c r="C35" s="48"/>
      <c r="D35" s="49" t="s">
        <v>45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46</v>
      </c>
      <c r="U35" s="50"/>
      <c r="V35" s="50"/>
      <c r="W35" s="50"/>
      <c r="X35" s="52" t="s">
        <v>47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</row>
    <row r="36" s="1" customFormat="1" ht="6.96" customHeight="1"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</row>
    <row r="37" s="1" customFormat="1" ht="14.4" customHeight="1"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</row>
    <row r="38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1" customFormat="1" ht="14.4" customHeight="1">
      <c r="B49" s="35"/>
      <c r="C49" s="36"/>
      <c r="D49" s="55" t="s">
        <v>48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49</v>
      </c>
      <c r="AI49" s="56"/>
      <c r="AJ49" s="56"/>
      <c r="AK49" s="56"/>
      <c r="AL49" s="56"/>
      <c r="AM49" s="56"/>
      <c r="AN49" s="56"/>
      <c r="AO49" s="56"/>
      <c r="AP49" s="36"/>
      <c r="AQ49" s="36"/>
      <c r="AR49" s="4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1" customFormat="1">
      <c r="B60" s="35"/>
      <c r="C60" s="36"/>
      <c r="D60" s="57" t="s">
        <v>50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7" t="s">
        <v>51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7" t="s">
        <v>50</v>
      </c>
      <c r="AI60" s="38"/>
      <c r="AJ60" s="38"/>
      <c r="AK60" s="38"/>
      <c r="AL60" s="38"/>
      <c r="AM60" s="57" t="s">
        <v>51</v>
      </c>
      <c r="AN60" s="38"/>
      <c r="AO60" s="38"/>
      <c r="AP60" s="36"/>
      <c r="AQ60" s="36"/>
      <c r="AR60" s="40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1" customFormat="1">
      <c r="B64" s="35"/>
      <c r="C64" s="36"/>
      <c r="D64" s="55" t="s">
        <v>52</v>
      </c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5" t="s">
        <v>53</v>
      </c>
      <c r="AI64" s="56"/>
      <c r="AJ64" s="56"/>
      <c r="AK64" s="56"/>
      <c r="AL64" s="56"/>
      <c r="AM64" s="56"/>
      <c r="AN64" s="56"/>
      <c r="AO64" s="56"/>
      <c r="AP64" s="36"/>
      <c r="AQ64" s="36"/>
      <c r="AR64" s="40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1" customFormat="1">
      <c r="B75" s="35"/>
      <c r="C75" s="36"/>
      <c r="D75" s="57" t="s">
        <v>50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7" t="s">
        <v>51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7" t="s">
        <v>50</v>
      </c>
      <c r="AI75" s="38"/>
      <c r="AJ75" s="38"/>
      <c r="AK75" s="38"/>
      <c r="AL75" s="38"/>
      <c r="AM75" s="57" t="s">
        <v>51</v>
      </c>
      <c r="AN75" s="38"/>
      <c r="AO75" s="38"/>
      <c r="AP75" s="36"/>
      <c r="AQ75" s="36"/>
      <c r="AR75" s="40"/>
    </row>
    <row r="76" s="1" customFormat="1"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</row>
    <row r="77" s="1" customFormat="1" ht="6.96" customHeight="1"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40"/>
    </row>
    <row r="81" s="1" customFormat="1" ht="6.96" customHeight="1"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40"/>
    </row>
    <row r="82" s="1" customFormat="1" ht="24.96" customHeight="1">
      <c r="B82" s="35"/>
      <c r="C82" s="20" t="s">
        <v>54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</row>
    <row r="83" s="1" customFormat="1" ht="6.96" customHeight="1"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</row>
    <row r="84" s="3" customFormat="1" ht="12" customHeight="1">
      <c r="B84" s="62"/>
      <c r="C84" s="29" t="s">
        <v>12</v>
      </c>
      <c r="D84" s="63"/>
      <c r="E84" s="63"/>
      <c r="F84" s="63"/>
      <c r="G84" s="63"/>
      <c r="H84" s="63"/>
      <c r="I84" s="63"/>
      <c r="J84" s="63"/>
      <c r="K84" s="63"/>
      <c r="L84" s="63" t="str">
        <f>K5</f>
        <v>1919M-UZNATELNE</v>
      </c>
      <c r="M84" s="63"/>
      <c r="N84" s="63"/>
      <c r="O84" s="63"/>
      <c r="P84" s="63"/>
      <c r="Q84" s="63"/>
      <c r="R84" s="63"/>
      <c r="S84" s="63"/>
      <c r="T84" s="63"/>
      <c r="U84" s="63"/>
      <c r="V84" s="63"/>
      <c r="W84" s="63"/>
      <c r="X84" s="63"/>
      <c r="Y84" s="63"/>
      <c r="Z84" s="63"/>
      <c r="AA84" s="63"/>
      <c r="AB84" s="63"/>
      <c r="AC84" s="63"/>
      <c r="AD84" s="63"/>
      <c r="AE84" s="63"/>
      <c r="AF84" s="63"/>
      <c r="AG84" s="63"/>
      <c r="AH84" s="63"/>
      <c r="AI84" s="63"/>
      <c r="AJ84" s="63"/>
      <c r="AK84" s="63"/>
      <c r="AL84" s="63"/>
      <c r="AM84" s="63"/>
      <c r="AN84" s="63"/>
      <c r="AO84" s="63"/>
      <c r="AP84" s="63"/>
      <c r="AQ84" s="63"/>
      <c r="AR84" s="64"/>
    </row>
    <row r="85" s="4" customFormat="1" ht="36.96" customHeight="1">
      <c r="B85" s="65"/>
      <c r="C85" s="66" t="s">
        <v>15</v>
      </c>
      <c r="D85" s="67"/>
      <c r="E85" s="67"/>
      <c r="F85" s="67"/>
      <c r="G85" s="67"/>
      <c r="H85" s="67"/>
      <c r="I85" s="67"/>
      <c r="J85" s="67"/>
      <c r="K85" s="67"/>
      <c r="L85" s="68" t="str">
        <f>K6</f>
        <v>Lávka pro pěší přes kolejiště nádraží v Chebu-uznatelné náklady</v>
      </c>
      <c r="M85" s="67"/>
      <c r="N85" s="67"/>
      <c r="O85" s="67"/>
      <c r="P85" s="67"/>
      <c r="Q85" s="67"/>
      <c r="R85" s="67"/>
      <c r="S85" s="67"/>
      <c r="T85" s="67"/>
      <c r="U85" s="67"/>
      <c r="V85" s="67"/>
      <c r="W85" s="67"/>
      <c r="X85" s="67"/>
      <c r="Y85" s="67"/>
      <c r="Z85" s="67"/>
      <c r="AA85" s="67"/>
      <c r="AB85" s="67"/>
      <c r="AC85" s="67"/>
      <c r="AD85" s="67"/>
      <c r="AE85" s="67"/>
      <c r="AF85" s="67"/>
      <c r="AG85" s="67"/>
      <c r="AH85" s="67"/>
      <c r="AI85" s="67"/>
      <c r="AJ85" s="67"/>
      <c r="AK85" s="67"/>
      <c r="AL85" s="67"/>
      <c r="AM85" s="67"/>
      <c r="AN85" s="67"/>
      <c r="AO85" s="67"/>
      <c r="AP85" s="67"/>
      <c r="AQ85" s="67"/>
      <c r="AR85" s="69"/>
    </row>
    <row r="86" s="1" customFormat="1" ht="6.96" customHeight="1"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</row>
    <row r="87" s="1" customFormat="1" ht="12" customHeight="1">
      <c r="B87" s="35"/>
      <c r="C87" s="29" t="s">
        <v>19</v>
      </c>
      <c r="D87" s="36"/>
      <c r="E87" s="36"/>
      <c r="F87" s="36"/>
      <c r="G87" s="36"/>
      <c r="H87" s="36"/>
      <c r="I87" s="36"/>
      <c r="J87" s="36"/>
      <c r="K87" s="36"/>
      <c r="L87" s="70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21</v>
      </c>
      <c r="AJ87" s="36"/>
      <c r="AK87" s="36"/>
      <c r="AL87" s="36"/>
      <c r="AM87" s="71" t="str">
        <f>IF(AN8= "","",AN8)</f>
        <v>2. 7. 2019</v>
      </c>
      <c r="AN87" s="71"/>
      <c r="AO87" s="36"/>
      <c r="AP87" s="36"/>
      <c r="AQ87" s="36"/>
      <c r="AR87" s="40"/>
    </row>
    <row r="88" s="1" customFormat="1" ht="6.96" customHeight="1"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</row>
    <row r="89" s="1" customFormat="1" ht="15.15" customHeight="1">
      <c r="B89" s="35"/>
      <c r="C89" s="29" t="s">
        <v>23</v>
      </c>
      <c r="D89" s="36"/>
      <c r="E89" s="36"/>
      <c r="F89" s="36"/>
      <c r="G89" s="36"/>
      <c r="H89" s="36"/>
      <c r="I89" s="36"/>
      <c r="J89" s="36"/>
      <c r="K89" s="36"/>
      <c r="L89" s="63" t="str">
        <f>IF(E11= "","",E11)</f>
        <v>Město Cheb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31</v>
      </c>
      <c r="AJ89" s="36"/>
      <c r="AK89" s="36"/>
      <c r="AL89" s="36"/>
      <c r="AM89" s="72" t="str">
        <f>IF(E17="","",E17)</f>
        <v xml:space="preserve"> </v>
      </c>
      <c r="AN89" s="63"/>
      <c r="AO89" s="63"/>
      <c r="AP89" s="63"/>
      <c r="AQ89" s="36"/>
      <c r="AR89" s="40"/>
      <c r="AS89" s="73" t="s">
        <v>55</v>
      </c>
      <c r="AT89" s="74"/>
      <c r="AU89" s="75"/>
      <c r="AV89" s="75"/>
      <c r="AW89" s="75"/>
      <c r="AX89" s="75"/>
      <c r="AY89" s="75"/>
      <c r="AZ89" s="75"/>
      <c r="BA89" s="75"/>
      <c r="BB89" s="75"/>
      <c r="BC89" s="75"/>
      <c r="BD89" s="76"/>
    </row>
    <row r="90" s="1" customFormat="1" ht="15.15" customHeight="1">
      <c r="B90" s="35"/>
      <c r="C90" s="29" t="s">
        <v>29</v>
      </c>
      <c r="D90" s="36"/>
      <c r="E90" s="36"/>
      <c r="F90" s="36"/>
      <c r="G90" s="36"/>
      <c r="H90" s="36"/>
      <c r="I90" s="36"/>
      <c r="J90" s="36"/>
      <c r="K90" s="36"/>
      <c r="L90" s="63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32</v>
      </c>
      <c r="AJ90" s="36"/>
      <c r="AK90" s="36"/>
      <c r="AL90" s="36"/>
      <c r="AM90" s="72" t="str">
        <f>IF(E20="","",E20)</f>
        <v xml:space="preserve"> </v>
      </c>
      <c r="AN90" s="63"/>
      <c r="AO90" s="63"/>
      <c r="AP90" s="63"/>
      <c r="AQ90" s="36"/>
      <c r="AR90" s="40"/>
      <c r="AS90" s="77"/>
      <c r="AT90" s="78"/>
      <c r="AU90" s="79"/>
      <c r="AV90" s="79"/>
      <c r="AW90" s="79"/>
      <c r="AX90" s="79"/>
      <c r="AY90" s="79"/>
      <c r="AZ90" s="79"/>
      <c r="BA90" s="79"/>
      <c r="BB90" s="79"/>
      <c r="BC90" s="79"/>
      <c r="BD90" s="80"/>
    </row>
    <row r="91" s="1" customFormat="1" ht="10.8" customHeight="1"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1"/>
      <c r="AT91" s="82"/>
      <c r="AU91" s="83"/>
      <c r="AV91" s="83"/>
      <c r="AW91" s="83"/>
      <c r="AX91" s="83"/>
      <c r="AY91" s="83"/>
      <c r="AZ91" s="83"/>
      <c r="BA91" s="83"/>
      <c r="BB91" s="83"/>
      <c r="BC91" s="83"/>
      <c r="BD91" s="84"/>
    </row>
    <row r="92" s="1" customFormat="1" ht="29.28" customHeight="1">
      <c r="B92" s="35"/>
      <c r="C92" s="85" t="s">
        <v>56</v>
      </c>
      <c r="D92" s="86"/>
      <c r="E92" s="86"/>
      <c r="F92" s="86"/>
      <c r="G92" s="86"/>
      <c r="H92" s="87"/>
      <c r="I92" s="88" t="s">
        <v>57</v>
      </c>
      <c r="J92" s="86"/>
      <c r="K92" s="86"/>
      <c r="L92" s="86"/>
      <c r="M92" s="86"/>
      <c r="N92" s="86"/>
      <c r="O92" s="86"/>
      <c r="P92" s="86"/>
      <c r="Q92" s="86"/>
      <c r="R92" s="86"/>
      <c r="S92" s="86"/>
      <c r="T92" s="86"/>
      <c r="U92" s="86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9" t="s">
        <v>58</v>
      </c>
      <c r="AH92" s="86"/>
      <c r="AI92" s="86"/>
      <c r="AJ92" s="86"/>
      <c r="AK92" s="86"/>
      <c r="AL92" s="86"/>
      <c r="AM92" s="86"/>
      <c r="AN92" s="88" t="s">
        <v>59</v>
      </c>
      <c r="AO92" s="86"/>
      <c r="AP92" s="90"/>
      <c r="AQ92" s="91" t="s">
        <v>60</v>
      </c>
      <c r="AR92" s="40"/>
      <c r="AS92" s="92" t="s">
        <v>61</v>
      </c>
      <c r="AT92" s="93" t="s">
        <v>62</v>
      </c>
      <c r="AU92" s="93" t="s">
        <v>63</v>
      </c>
      <c r="AV92" s="93" t="s">
        <v>64</v>
      </c>
      <c r="AW92" s="93" t="s">
        <v>65</v>
      </c>
      <c r="AX92" s="93" t="s">
        <v>66</v>
      </c>
      <c r="AY92" s="93" t="s">
        <v>67</v>
      </c>
      <c r="AZ92" s="93" t="s">
        <v>68</v>
      </c>
      <c r="BA92" s="93" t="s">
        <v>69</v>
      </c>
      <c r="BB92" s="93" t="s">
        <v>70</v>
      </c>
      <c r="BC92" s="93" t="s">
        <v>71</v>
      </c>
      <c r="BD92" s="94" t="s">
        <v>72</v>
      </c>
    </row>
    <row r="93" s="1" customFormat="1" ht="10.8" customHeight="1"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5"/>
      <c r="AT93" s="96"/>
      <c r="AU93" s="96"/>
      <c r="AV93" s="96"/>
      <c r="AW93" s="96"/>
      <c r="AX93" s="96"/>
      <c r="AY93" s="96"/>
      <c r="AZ93" s="96"/>
      <c r="BA93" s="96"/>
      <c r="BB93" s="96"/>
      <c r="BC93" s="96"/>
      <c r="BD93" s="97"/>
    </row>
    <row r="94" s="5" customFormat="1" ht="32.4" customHeight="1">
      <c r="B94" s="98"/>
      <c r="C94" s="99" t="s">
        <v>73</v>
      </c>
      <c r="D94" s="100"/>
      <c r="E94" s="100"/>
      <c r="F94" s="100"/>
      <c r="G94" s="100"/>
      <c r="H94" s="100"/>
      <c r="I94" s="100"/>
      <c r="J94" s="100"/>
      <c r="K94" s="100"/>
      <c r="L94" s="100"/>
      <c r="M94" s="100"/>
      <c r="N94" s="100"/>
      <c r="O94" s="100"/>
      <c r="P94" s="100"/>
      <c r="Q94" s="100"/>
      <c r="R94" s="100"/>
      <c r="S94" s="100"/>
      <c r="T94" s="100"/>
      <c r="U94" s="100"/>
      <c r="V94" s="100"/>
      <c r="W94" s="100"/>
      <c r="X94" s="100"/>
      <c r="Y94" s="100"/>
      <c r="Z94" s="100"/>
      <c r="AA94" s="100"/>
      <c r="AB94" s="100"/>
      <c r="AC94" s="100"/>
      <c r="AD94" s="100"/>
      <c r="AE94" s="100"/>
      <c r="AF94" s="100"/>
      <c r="AG94" s="101">
        <f>ROUND(SUM(AG95:AG103),2)</f>
        <v>0</v>
      </c>
      <c r="AH94" s="101"/>
      <c r="AI94" s="101"/>
      <c r="AJ94" s="101"/>
      <c r="AK94" s="101"/>
      <c r="AL94" s="101"/>
      <c r="AM94" s="101"/>
      <c r="AN94" s="102">
        <f>SUM(AG94,AT94)</f>
        <v>0</v>
      </c>
      <c r="AO94" s="102"/>
      <c r="AP94" s="102"/>
      <c r="AQ94" s="103" t="s">
        <v>1</v>
      </c>
      <c r="AR94" s="104"/>
      <c r="AS94" s="105">
        <f>ROUND(SUM(AS95:AS103),2)</f>
        <v>0</v>
      </c>
      <c r="AT94" s="106">
        <f>ROUND(SUM(AV94:AW94),2)</f>
        <v>0</v>
      </c>
      <c r="AU94" s="107">
        <f>ROUND(SUM(AU95:AU103),5)</f>
        <v>0</v>
      </c>
      <c r="AV94" s="106">
        <f>ROUND(AZ94*L29,2)</f>
        <v>0</v>
      </c>
      <c r="AW94" s="106">
        <f>ROUND(BA94*L30,2)</f>
        <v>0</v>
      </c>
      <c r="AX94" s="106">
        <f>ROUND(BB94*L29,2)</f>
        <v>0</v>
      </c>
      <c r="AY94" s="106">
        <f>ROUND(BC94*L30,2)</f>
        <v>0</v>
      </c>
      <c r="AZ94" s="106">
        <f>ROUND(SUM(AZ95:AZ103),2)</f>
        <v>0</v>
      </c>
      <c r="BA94" s="106">
        <f>ROUND(SUM(BA95:BA103),2)</f>
        <v>0</v>
      </c>
      <c r="BB94" s="106">
        <f>ROUND(SUM(BB95:BB103),2)</f>
        <v>0</v>
      </c>
      <c r="BC94" s="106">
        <f>ROUND(SUM(BC95:BC103),2)</f>
        <v>0</v>
      </c>
      <c r="BD94" s="108">
        <f>ROUND(SUM(BD95:BD103),2)</f>
        <v>0</v>
      </c>
      <c r="BS94" s="109" t="s">
        <v>74</v>
      </c>
      <c r="BT94" s="109" t="s">
        <v>75</v>
      </c>
      <c r="BU94" s="110" t="s">
        <v>76</v>
      </c>
      <c r="BV94" s="109" t="s">
        <v>77</v>
      </c>
      <c r="BW94" s="109" t="s">
        <v>5</v>
      </c>
      <c r="BX94" s="109" t="s">
        <v>78</v>
      </c>
      <c r="CL94" s="109" t="s">
        <v>1</v>
      </c>
    </row>
    <row r="95" s="6" customFormat="1" ht="16.5" customHeight="1">
      <c r="A95" s="111" t="s">
        <v>79</v>
      </c>
      <c r="B95" s="112"/>
      <c r="C95" s="113"/>
      <c r="D95" s="114" t="s">
        <v>80</v>
      </c>
      <c r="E95" s="114"/>
      <c r="F95" s="114"/>
      <c r="G95" s="114"/>
      <c r="H95" s="114"/>
      <c r="I95" s="115"/>
      <c r="J95" s="114" t="s">
        <v>81</v>
      </c>
      <c r="K95" s="114"/>
      <c r="L95" s="114"/>
      <c r="M95" s="114"/>
      <c r="N95" s="114"/>
      <c r="O95" s="114"/>
      <c r="P95" s="114"/>
      <c r="Q95" s="114"/>
      <c r="R95" s="114"/>
      <c r="S95" s="114"/>
      <c r="T95" s="114"/>
      <c r="U95" s="114"/>
      <c r="V95" s="114"/>
      <c r="W95" s="114"/>
      <c r="X95" s="114"/>
      <c r="Y95" s="114"/>
      <c r="Z95" s="114"/>
      <c r="AA95" s="114"/>
      <c r="AB95" s="114"/>
      <c r="AC95" s="114"/>
      <c r="AD95" s="114"/>
      <c r="AE95" s="114"/>
      <c r="AF95" s="114"/>
      <c r="AG95" s="116">
        <f>'SO 000 - Vedlejší a ostat...'!J30</f>
        <v>0</v>
      </c>
      <c r="AH95" s="115"/>
      <c r="AI95" s="115"/>
      <c r="AJ95" s="115"/>
      <c r="AK95" s="115"/>
      <c r="AL95" s="115"/>
      <c r="AM95" s="115"/>
      <c r="AN95" s="116">
        <f>SUM(AG95,AT95)</f>
        <v>0</v>
      </c>
      <c r="AO95" s="115"/>
      <c r="AP95" s="115"/>
      <c r="AQ95" s="117" t="s">
        <v>82</v>
      </c>
      <c r="AR95" s="118"/>
      <c r="AS95" s="119">
        <v>0</v>
      </c>
      <c r="AT95" s="120">
        <f>ROUND(SUM(AV95:AW95),2)</f>
        <v>0</v>
      </c>
      <c r="AU95" s="121">
        <f>'SO 000 - Vedlejší a ostat...'!P117</f>
        <v>0</v>
      </c>
      <c r="AV95" s="120">
        <f>'SO 000 - Vedlejší a ostat...'!J33</f>
        <v>0</v>
      </c>
      <c r="AW95" s="120">
        <f>'SO 000 - Vedlejší a ostat...'!J34</f>
        <v>0</v>
      </c>
      <c r="AX95" s="120">
        <f>'SO 000 - Vedlejší a ostat...'!J35</f>
        <v>0</v>
      </c>
      <c r="AY95" s="120">
        <f>'SO 000 - Vedlejší a ostat...'!J36</f>
        <v>0</v>
      </c>
      <c r="AZ95" s="120">
        <f>'SO 000 - Vedlejší a ostat...'!F33</f>
        <v>0</v>
      </c>
      <c r="BA95" s="120">
        <f>'SO 000 - Vedlejší a ostat...'!F34</f>
        <v>0</v>
      </c>
      <c r="BB95" s="120">
        <f>'SO 000 - Vedlejší a ostat...'!F35</f>
        <v>0</v>
      </c>
      <c r="BC95" s="120">
        <f>'SO 000 - Vedlejší a ostat...'!F36</f>
        <v>0</v>
      </c>
      <c r="BD95" s="122">
        <f>'SO 000 - Vedlejší a ostat...'!F37</f>
        <v>0</v>
      </c>
      <c r="BT95" s="123" t="s">
        <v>83</v>
      </c>
      <c r="BV95" s="123" t="s">
        <v>77</v>
      </c>
      <c r="BW95" s="123" t="s">
        <v>84</v>
      </c>
      <c r="BX95" s="123" t="s">
        <v>5</v>
      </c>
      <c r="CL95" s="123" t="s">
        <v>1</v>
      </c>
      <c r="CM95" s="123" t="s">
        <v>85</v>
      </c>
    </row>
    <row r="96" s="6" customFormat="1" ht="16.5" customHeight="1">
      <c r="A96" s="111" t="s">
        <v>79</v>
      </c>
      <c r="B96" s="112"/>
      <c r="C96" s="113"/>
      <c r="D96" s="114" t="s">
        <v>86</v>
      </c>
      <c r="E96" s="114"/>
      <c r="F96" s="114"/>
      <c r="G96" s="114"/>
      <c r="H96" s="114"/>
      <c r="I96" s="115"/>
      <c r="J96" s="114" t="s">
        <v>87</v>
      </c>
      <c r="K96" s="114"/>
      <c r="L96" s="114"/>
      <c r="M96" s="114"/>
      <c r="N96" s="114"/>
      <c r="O96" s="114"/>
      <c r="P96" s="114"/>
      <c r="Q96" s="114"/>
      <c r="R96" s="114"/>
      <c r="S96" s="114"/>
      <c r="T96" s="114"/>
      <c r="U96" s="114"/>
      <c r="V96" s="114"/>
      <c r="W96" s="114"/>
      <c r="X96" s="114"/>
      <c r="Y96" s="114"/>
      <c r="Z96" s="114"/>
      <c r="AA96" s="114"/>
      <c r="AB96" s="114"/>
      <c r="AC96" s="114"/>
      <c r="AD96" s="114"/>
      <c r="AE96" s="114"/>
      <c r="AF96" s="114"/>
      <c r="AG96" s="116">
        <f>'SO 101 - Nájezdová rampa ...'!J30</f>
        <v>0</v>
      </c>
      <c r="AH96" s="115"/>
      <c r="AI96" s="115"/>
      <c r="AJ96" s="115"/>
      <c r="AK96" s="115"/>
      <c r="AL96" s="115"/>
      <c r="AM96" s="115"/>
      <c r="AN96" s="116">
        <f>SUM(AG96,AT96)</f>
        <v>0</v>
      </c>
      <c r="AO96" s="115"/>
      <c r="AP96" s="115"/>
      <c r="AQ96" s="117" t="s">
        <v>82</v>
      </c>
      <c r="AR96" s="118"/>
      <c r="AS96" s="119">
        <v>0</v>
      </c>
      <c r="AT96" s="120">
        <f>ROUND(SUM(AV96:AW96),2)</f>
        <v>0</v>
      </c>
      <c r="AU96" s="121">
        <f>'SO 101 - Nájezdová rampa ...'!P124</f>
        <v>0</v>
      </c>
      <c r="AV96" s="120">
        <f>'SO 101 - Nájezdová rampa ...'!J33</f>
        <v>0</v>
      </c>
      <c r="AW96" s="120">
        <f>'SO 101 - Nájezdová rampa ...'!J34</f>
        <v>0</v>
      </c>
      <c r="AX96" s="120">
        <f>'SO 101 - Nájezdová rampa ...'!J35</f>
        <v>0</v>
      </c>
      <c r="AY96" s="120">
        <f>'SO 101 - Nájezdová rampa ...'!J36</f>
        <v>0</v>
      </c>
      <c r="AZ96" s="120">
        <f>'SO 101 - Nájezdová rampa ...'!F33</f>
        <v>0</v>
      </c>
      <c r="BA96" s="120">
        <f>'SO 101 - Nájezdová rampa ...'!F34</f>
        <v>0</v>
      </c>
      <c r="BB96" s="120">
        <f>'SO 101 - Nájezdová rampa ...'!F35</f>
        <v>0</v>
      </c>
      <c r="BC96" s="120">
        <f>'SO 101 - Nájezdová rampa ...'!F36</f>
        <v>0</v>
      </c>
      <c r="BD96" s="122">
        <f>'SO 101 - Nájezdová rampa ...'!F37</f>
        <v>0</v>
      </c>
      <c r="BT96" s="123" t="s">
        <v>83</v>
      </c>
      <c r="BV96" s="123" t="s">
        <v>77</v>
      </c>
      <c r="BW96" s="123" t="s">
        <v>88</v>
      </c>
      <c r="BX96" s="123" t="s">
        <v>5</v>
      </c>
      <c r="CL96" s="123" t="s">
        <v>1</v>
      </c>
      <c r="CM96" s="123" t="s">
        <v>85</v>
      </c>
    </row>
    <row r="97" s="6" customFormat="1" ht="16.5" customHeight="1">
      <c r="A97" s="111" t="s">
        <v>79</v>
      </c>
      <c r="B97" s="112"/>
      <c r="C97" s="113"/>
      <c r="D97" s="114" t="s">
        <v>89</v>
      </c>
      <c r="E97" s="114"/>
      <c r="F97" s="114"/>
      <c r="G97" s="114"/>
      <c r="H97" s="114"/>
      <c r="I97" s="115"/>
      <c r="J97" s="114" t="s">
        <v>90</v>
      </c>
      <c r="K97" s="114"/>
      <c r="L97" s="114"/>
      <c r="M97" s="114"/>
      <c r="N97" s="114"/>
      <c r="O97" s="114"/>
      <c r="P97" s="114"/>
      <c r="Q97" s="114"/>
      <c r="R97" s="114"/>
      <c r="S97" s="114"/>
      <c r="T97" s="114"/>
      <c r="U97" s="114"/>
      <c r="V97" s="114"/>
      <c r="W97" s="114"/>
      <c r="X97" s="114"/>
      <c r="Y97" s="114"/>
      <c r="Z97" s="114"/>
      <c r="AA97" s="114"/>
      <c r="AB97" s="114"/>
      <c r="AC97" s="114"/>
      <c r="AD97" s="114"/>
      <c r="AE97" s="114"/>
      <c r="AF97" s="114"/>
      <c r="AG97" s="116">
        <f>'SO 102 - Nájezdová rampa ...'!J30</f>
        <v>0</v>
      </c>
      <c r="AH97" s="115"/>
      <c r="AI97" s="115"/>
      <c r="AJ97" s="115"/>
      <c r="AK97" s="115"/>
      <c r="AL97" s="115"/>
      <c r="AM97" s="115"/>
      <c r="AN97" s="116">
        <f>SUM(AG97,AT97)</f>
        <v>0</v>
      </c>
      <c r="AO97" s="115"/>
      <c r="AP97" s="115"/>
      <c r="AQ97" s="117" t="s">
        <v>82</v>
      </c>
      <c r="AR97" s="118"/>
      <c r="AS97" s="119">
        <v>0</v>
      </c>
      <c r="AT97" s="120">
        <f>ROUND(SUM(AV97:AW97),2)</f>
        <v>0</v>
      </c>
      <c r="AU97" s="121">
        <f>'SO 102 - Nájezdová rampa ...'!P124</f>
        <v>0</v>
      </c>
      <c r="AV97" s="120">
        <f>'SO 102 - Nájezdová rampa ...'!J33</f>
        <v>0</v>
      </c>
      <c r="AW97" s="120">
        <f>'SO 102 - Nájezdová rampa ...'!J34</f>
        <v>0</v>
      </c>
      <c r="AX97" s="120">
        <f>'SO 102 - Nájezdová rampa ...'!J35</f>
        <v>0</v>
      </c>
      <c r="AY97" s="120">
        <f>'SO 102 - Nájezdová rampa ...'!J36</f>
        <v>0</v>
      </c>
      <c r="AZ97" s="120">
        <f>'SO 102 - Nájezdová rampa ...'!F33</f>
        <v>0</v>
      </c>
      <c r="BA97" s="120">
        <f>'SO 102 - Nájezdová rampa ...'!F34</f>
        <v>0</v>
      </c>
      <c r="BB97" s="120">
        <f>'SO 102 - Nájezdová rampa ...'!F35</f>
        <v>0</v>
      </c>
      <c r="BC97" s="120">
        <f>'SO 102 - Nájezdová rampa ...'!F36</f>
        <v>0</v>
      </c>
      <c r="BD97" s="122">
        <f>'SO 102 - Nájezdová rampa ...'!F37</f>
        <v>0</v>
      </c>
      <c r="BT97" s="123" t="s">
        <v>83</v>
      </c>
      <c r="BV97" s="123" t="s">
        <v>77</v>
      </c>
      <c r="BW97" s="123" t="s">
        <v>91</v>
      </c>
      <c r="BX97" s="123" t="s">
        <v>5</v>
      </c>
      <c r="CL97" s="123" t="s">
        <v>1</v>
      </c>
      <c r="CM97" s="123" t="s">
        <v>85</v>
      </c>
    </row>
    <row r="98" s="6" customFormat="1" ht="16.5" customHeight="1">
      <c r="A98" s="111" t="s">
        <v>79</v>
      </c>
      <c r="B98" s="112"/>
      <c r="C98" s="113"/>
      <c r="D98" s="114" t="s">
        <v>92</v>
      </c>
      <c r="E98" s="114"/>
      <c r="F98" s="114"/>
      <c r="G98" s="114"/>
      <c r="H98" s="114"/>
      <c r="I98" s="115"/>
      <c r="J98" s="114" t="s">
        <v>93</v>
      </c>
      <c r="K98" s="114"/>
      <c r="L98" s="114"/>
      <c r="M98" s="114"/>
      <c r="N98" s="114"/>
      <c r="O98" s="114"/>
      <c r="P98" s="114"/>
      <c r="Q98" s="114"/>
      <c r="R98" s="114"/>
      <c r="S98" s="114"/>
      <c r="T98" s="114"/>
      <c r="U98" s="114"/>
      <c r="V98" s="114"/>
      <c r="W98" s="114"/>
      <c r="X98" s="114"/>
      <c r="Y98" s="114"/>
      <c r="Z98" s="114"/>
      <c r="AA98" s="114"/>
      <c r="AB98" s="114"/>
      <c r="AC98" s="114"/>
      <c r="AD98" s="114"/>
      <c r="AE98" s="114"/>
      <c r="AF98" s="114"/>
      <c r="AG98" s="116">
        <f>'SO 201 - Lávka přes kolej...'!J30</f>
        <v>0</v>
      </c>
      <c r="AH98" s="115"/>
      <c r="AI98" s="115"/>
      <c r="AJ98" s="115"/>
      <c r="AK98" s="115"/>
      <c r="AL98" s="115"/>
      <c r="AM98" s="115"/>
      <c r="AN98" s="116">
        <f>SUM(AG98,AT98)</f>
        <v>0</v>
      </c>
      <c r="AO98" s="115"/>
      <c r="AP98" s="115"/>
      <c r="AQ98" s="117" t="s">
        <v>82</v>
      </c>
      <c r="AR98" s="118"/>
      <c r="AS98" s="119">
        <v>0</v>
      </c>
      <c r="AT98" s="120">
        <f>ROUND(SUM(AV98:AW98),2)</f>
        <v>0</v>
      </c>
      <c r="AU98" s="121">
        <f>'SO 201 - Lávka přes kolej...'!P124</f>
        <v>0</v>
      </c>
      <c r="AV98" s="120">
        <f>'SO 201 - Lávka přes kolej...'!J33</f>
        <v>0</v>
      </c>
      <c r="AW98" s="120">
        <f>'SO 201 - Lávka přes kolej...'!J34</f>
        <v>0</v>
      </c>
      <c r="AX98" s="120">
        <f>'SO 201 - Lávka přes kolej...'!J35</f>
        <v>0</v>
      </c>
      <c r="AY98" s="120">
        <f>'SO 201 - Lávka přes kolej...'!J36</f>
        <v>0</v>
      </c>
      <c r="AZ98" s="120">
        <f>'SO 201 - Lávka přes kolej...'!F33</f>
        <v>0</v>
      </c>
      <c r="BA98" s="120">
        <f>'SO 201 - Lávka přes kolej...'!F34</f>
        <v>0</v>
      </c>
      <c r="BB98" s="120">
        <f>'SO 201 - Lávka přes kolej...'!F35</f>
        <v>0</v>
      </c>
      <c r="BC98" s="120">
        <f>'SO 201 - Lávka přes kolej...'!F36</f>
        <v>0</v>
      </c>
      <c r="BD98" s="122">
        <f>'SO 201 - Lávka přes kolej...'!F37</f>
        <v>0</v>
      </c>
      <c r="BT98" s="123" t="s">
        <v>83</v>
      </c>
      <c r="BV98" s="123" t="s">
        <v>77</v>
      </c>
      <c r="BW98" s="123" t="s">
        <v>94</v>
      </c>
      <c r="BX98" s="123" t="s">
        <v>5</v>
      </c>
      <c r="CL98" s="123" t="s">
        <v>1</v>
      </c>
      <c r="CM98" s="123" t="s">
        <v>85</v>
      </c>
    </row>
    <row r="99" s="6" customFormat="1" ht="16.5" customHeight="1">
      <c r="A99" s="111" t="s">
        <v>79</v>
      </c>
      <c r="B99" s="112"/>
      <c r="C99" s="113"/>
      <c r="D99" s="114" t="s">
        <v>95</v>
      </c>
      <c r="E99" s="114"/>
      <c r="F99" s="114"/>
      <c r="G99" s="114"/>
      <c r="H99" s="114"/>
      <c r="I99" s="115"/>
      <c r="J99" s="114" t="s">
        <v>96</v>
      </c>
      <c r="K99" s="114"/>
      <c r="L99" s="114"/>
      <c r="M99" s="114"/>
      <c r="N99" s="114"/>
      <c r="O99" s="114"/>
      <c r="P99" s="114"/>
      <c r="Q99" s="114"/>
      <c r="R99" s="114"/>
      <c r="S99" s="114"/>
      <c r="T99" s="114"/>
      <c r="U99" s="114"/>
      <c r="V99" s="114"/>
      <c r="W99" s="114"/>
      <c r="X99" s="114"/>
      <c r="Y99" s="114"/>
      <c r="Z99" s="114"/>
      <c r="AA99" s="114"/>
      <c r="AB99" s="114"/>
      <c r="AC99" s="114"/>
      <c r="AD99" s="114"/>
      <c r="AE99" s="114"/>
      <c r="AF99" s="114"/>
      <c r="AG99" s="116">
        <f>'SO 301 - Kanalizační příp...'!J30</f>
        <v>0</v>
      </c>
      <c r="AH99" s="115"/>
      <c r="AI99" s="115"/>
      <c r="AJ99" s="115"/>
      <c r="AK99" s="115"/>
      <c r="AL99" s="115"/>
      <c r="AM99" s="115"/>
      <c r="AN99" s="116">
        <f>SUM(AG99,AT99)</f>
        <v>0</v>
      </c>
      <c r="AO99" s="115"/>
      <c r="AP99" s="115"/>
      <c r="AQ99" s="117" t="s">
        <v>82</v>
      </c>
      <c r="AR99" s="118"/>
      <c r="AS99" s="119">
        <v>0</v>
      </c>
      <c r="AT99" s="120">
        <f>ROUND(SUM(AV99:AW99),2)</f>
        <v>0</v>
      </c>
      <c r="AU99" s="121">
        <f>'SO 301 - Kanalizační příp...'!P119</f>
        <v>0</v>
      </c>
      <c r="AV99" s="120">
        <f>'SO 301 - Kanalizační příp...'!J33</f>
        <v>0</v>
      </c>
      <c r="AW99" s="120">
        <f>'SO 301 - Kanalizační příp...'!J34</f>
        <v>0</v>
      </c>
      <c r="AX99" s="120">
        <f>'SO 301 - Kanalizační příp...'!J35</f>
        <v>0</v>
      </c>
      <c r="AY99" s="120">
        <f>'SO 301 - Kanalizační příp...'!J36</f>
        <v>0</v>
      </c>
      <c r="AZ99" s="120">
        <f>'SO 301 - Kanalizační příp...'!F33</f>
        <v>0</v>
      </c>
      <c r="BA99" s="120">
        <f>'SO 301 - Kanalizační příp...'!F34</f>
        <v>0</v>
      </c>
      <c r="BB99" s="120">
        <f>'SO 301 - Kanalizační příp...'!F35</f>
        <v>0</v>
      </c>
      <c r="BC99" s="120">
        <f>'SO 301 - Kanalizační příp...'!F36</f>
        <v>0</v>
      </c>
      <c r="BD99" s="122">
        <f>'SO 301 - Kanalizační příp...'!F37</f>
        <v>0</v>
      </c>
      <c r="BT99" s="123" t="s">
        <v>83</v>
      </c>
      <c r="BV99" s="123" t="s">
        <v>77</v>
      </c>
      <c r="BW99" s="123" t="s">
        <v>97</v>
      </c>
      <c r="BX99" s="123" t="s">
        <v>5</v>
      </c>
      <c r="CL99" s="123" t="s">
        <v>1</v>
      </c>
      <c r="CM99" s="123" t="s">
        <v>85</v>
      </c>
    </row>
    <row r="100" s="6" customFormat="1" ht="27" customHeight="1">
      <c r="A100" s="111" t="s">
        <v>79</v>
      </c>
      <c r="B100" s="112"/>
      <c r="C100" s="113"/>
      <c r="D100" s="114" t="s">
        <v>98</v>
      </c>
      <c r="E100" s="114"/>
      <c r="F100" s="114"/>
      <c r="G100" s="114"/>
      <c r="H100" s="114"/>
      <c r="I100" s="115"/>
      <c r="J100" s="114" t="s">
        <v>99</v>
      </c>
      <c r="K100" s="114"/>
      <c r="L100" s="114"/>
      <c r="M100" s="114"/>
      <c r="N100" s="114"/>
      <c r="O100" s="114"/>
      <c r="P100" s="114"/>
      <c r="Q100" s="114"/>
      <c r="R100" s="114"/>
      <c r="S100" s="114"/>
      <c r="T100" s="114"/>
      <c r="U100" s="114"/>
      <c r="V100" s="114"/>
      <c r="W100" s="114"/>
      <c r="X100" s="114"/>
      <c r="Y100" s="114"/>
      <c r="Z100" s="114"/>
      <c r="AA100" s="114"/>
      <c r="AB100" s="114"/>
      <c r="AC100" s="114"/>
      <c r="AD100" s="114"/>
      <c r="AE100" s="114"/>
      <c r="AF100" s="114"/>
      <c r="AG100" s="116">
        <f>'SO 401 - Přeložka optické...'!J30</f>
        <v>0</v>
      </c>
      <c r="AH100" s="115"/>
      <c r="AI100" s="115"/>
      <c r="AJ100" s="115"/>
      <c r="AK100" s="115"/>
      <c r="AL100" s="115"/>
      <c r="AM100" s="115"/>
      <c r="AN100" s="116">
        <f>SUM(AG100,AT100)</f>
        <v>0</v>
      </c>
      <c r="AO100" s="115"/>
      <c r="AP100" s="115"/>
      <c r="AQ100" s="117" t="s">
        <v>82</v>
      </c>
      <c r="AR100" s="118"/>
      <c r="AS100" s="119">
        <v>0</v>
      </c>
      <c r="AT100" s="120">
        <f>ROUND(SUM(AV100:AW100),2)</f>
        <v>0</v>
      </c>
      <c r="AU100" s="121">
        <f>'SO 401 - Přeložka optické...'!P118</f>
        <v>0</v>
      </c>
      <c r="AV100" s="120">
        <f>'SO 401 - Přeložka optické...'!J33</f>
        <v>0</v>
      </c>
      <c r="AW100" s="120">
        <f>'SO 401 - Přeložka optické...'!J34</f>
        <v>0</v>
      </c>
      <c r="AX100" s="120">
        <f>'SO 401 - Přeložka optické...'!J35</f>
        <v>0</v>
      </c>
      <c r="AY100" s="120">
        <f>'SO 401 - Přeložka optické...'!J36</f>
        <v>0</v>
      </c>
      <c r="AZ100" s="120">
        <f>'SO 401 - Přeložka optické...'!F33</f>
        <v>0</v>
      </c>
      <c r="BA100" s="120">
        <f>'SO 401 - Přeložka optické...'!F34</f>
        <v>0</v>
      </c>
      <c r="BB100" s="120">
        <f>'SO 401 - Přeložka optické...'!F35</f>
        <v>0</v>
      </c>
      <c r="BC100" s="120">
        <f>'SO 401 - Přeložka optické...'!F36</f>
        <v>0</v>
      </c>
      <c r="BD100" s="122">
        <f>'SO 401 - Přeložka optické...'!F37</f>
        <v>0</v>
      </c>
      <c r="BT100" s="123" t="s">
        <v>83</v>
      </c>
      <c r="BV100" s="123" t="s">
        <v>77</v>
      </c>
      <c r="BW100" s="123" t="s">
        <v>100</v>
      </c>
      <c r="BX100" s="123" t="s">
        <v>5</v>
      </c>
      <c r="CL100" s="123" t="s">
        <v>1</v>
      </c>
      <c r="CM100" s="123" t="s">
        <v>85</v>
      </c>
    </row>
    <row r="101" s="6" customFormat="1" ht="27" customHeight="1">
      <c r="A101" s="111" t="s">
        <v>79</v>
      </c>
      <c r="B101" s="112"/>
      <c r="C101" s="113"/>
      <c r="D101" s="114" t="s">
        <v>101</v>
      </c>
      <c r="E101" s="114"/>
      <c r="F101" s="114"/>
      <c r="G101" s="114"/>
      <c r="H101" s="114"/>
      <c r="I101" s="115"/>
      <c r="J101" s="114" t="s">
        <v>102</v>
      </c>
      <c r="K101" s="114"/>
      <c r="L101" s="114"/>
      <c r="M101" s="114"/>
      <c r="N101" s="114"/>
      <c r="O101" s="114"/>
      <c r="P101" s="114"/>
      <c r="Q101" s="114"/>
      <c r="R101" s="114"/>
      <c r="S101" s="114"/>
      <c r="T101" s="114"/>
      <c r="U101" s="114"/>
      <c r="V101" s="114"/>
      <c r="W101" s="114"/>
      <c r="X101" s="114"/>
      <c r="Y101" s="114"/>
      <c r="Z101" s="114"/>
      <c r="AA101" s="114"/>
      <c r="AB101" s="114"/>
      <c r="AC101" s="114"/>
      <c r="AD101" s="114"/>
      <c r="AE101" s="114"/>
      <c r="AF101" s="114"/>
      <c r="AG101" s="116">
        <f>'SO 402 - Přeložka kabelů ...'!J30</f>
        <v>0</v>
      </c>
      <c r="AH101" s="115"/>
      <c r="AI101" s="115"/>
      <c r="AJ101" s="115"/>
      <c r="AK101" s="115"/>
      <c r="AL101" s="115"/>
      <c r="AM101" s="115"/>
      <c r="AN101" s="116">
        <f>SUM(AG101,AT101)</f>
        <v>0</v>
      </c>
      <c r="AO101" s="115"/>
      <c r="AP101" s="115"/>
      <c r="AQ101" s="117" t="s">
        <v>82</v>
      </c>
      <c r="AR101" s="118"/>
      <c r="AS101" s="119">
        <v>0</v>
      </c>
      <c r="AT101" s="120">
        <f>ROUND(SUM(AV101:AW101),2)</f>
        <v>0</v>
      </c>
      <c r="AU101" s="121">
        <f>'SO 402 - Přeložka kabelů ...'!P119</f>
        <v>0</v>
      </c>
      <c r="AV101" s="120">
        <f>'SO 402 - Přeložka kabelů ...'!J33</f>
        <v>0</v>
      </c>
      <c r="AW101" s="120">
        <f>'SO 402 - Přeložka kabelů ...'!J34</f>
        <v>0</v>
      </c>
      <c r="AX101" s="120">
        <f>'SO 402 - Přeložka kabelů ...'!J35</f>
        <v>0</v>
      </c>
      <c r="AY101" s="120">
        <f>'SO 402 - Přeložka kabelů ...'!J36</f>
        <v>0</v>
      </c>
      <c r="AZ101" s="120">
        <f>'SO 402 - Přeložka kabelů ...'!F33</f>
        <v>0</v>
      </c>
      <c r="BA101" s="120">
        <f>'SO 402 - Přeložka kabelů ...'!F34</f>
        <v>0</v>
      </c>
      <c r="BB101" s="120">
        <f>'SO 402 - Přeložka kabelů ...'!F35</f>
        <v>0</v>
      </c>
      <c r="BC101" s="120">
        <f>'SO 402 - Přeložka kabelů ...'!F36</f>
        <v>0</v>
      </c>
      <c r="BD101" s="122">
        <f>'SO 402 - Přeložka kabelů ...'!F37</f>
        <v>0</v>
      </c>
      <c r="BT101" s="123" t="s">
        <v>83</v>
      </c>
      <c r="BV101" s="123" t="s">
        <v>77</v>
      </c>
      <c r="BW101" s="123" t="s">
        <v>103</v>
      </c>
      <c r="BX101" s="123" t="s">
        <v>5</v>
      </c>
      <c r="CL101" s="123" t="s">
        <v>1</v>
      </c>
      <c r="CM101" s="123" t="s">
        <v>85</v>
      </c>
    </row>
    <row r="102" s="6" customFormat="1" ht="27" customHeight="1">
      <c r="A102" s="111" t="s">
        <v>79</v>
      </c>
      <c r="B102" s="112"/>
      <c r="C102" s="113"/>
      <c r="D102" s="114" t="s">
        <v>104</v>
      </c>
      <c r="E102" s="114"/>
      <c r="F102" s="114"/>
      <c r="G102" s="114"/>
      <c r="H102" s="114"/>
      <c r="I102" s="115"/>
      <c r="J102" s="114" t="s">
        <v>105</v>
      </c>
      <c r="K102" s="114"/>
      <c r="L102" s="114"/>
      <c r="M102" s="114"/>
      <c r="N102" s="114"/>
      <c r="O102" s="114"/>
      <c r="P102" s="114"/>
      <c r="Q102" s="114"/>
      <c r="R102" s="114"/>
      <c r="S102" s="114"/>
      <c r="T102" s="114"/>
      <c r="U102" s="114"/>
      <c r="V102" s="114"/>
      <c r="W102" s="114"/>
      <c r="X102" s="114"/>
      <c r="Y102" s="114"/>
      <c r="Z102" s="114"/>
      <c r="AA102" s="114"/>
      <c r="AB102" s="114"/>
      <c r="AC102" s="114"/>
      <c r="AD102" s="114"/>
      <c r="AE102" s="114"/>
      <c r="AF102" s="114"/>
      <c r="AG102" s="116">
        <f>'SO 403 - Přeložka rozvadě...'!J30</f>
        <v>0</v>
      </c>
      <c r="AH102" s="115"/>
      <c r="AI102" s="115"/>
      <c r="AJ102" s="115"/>
      <c r="AK102" s="115"/>
      <c r="AL102" s="115"/>
      <c r="AM102" s="115"/>
      <c r="AN102" s="116">
        <f>SUM(AG102,AT102)</f>
        <v>0</v>
      </c>
      <c r="AO102" s="115"/>
      <c r="AP102" s="115"/>
      <c r="AQ102" s="117" t="s">
        <v>82</v>
      </c>
      <c r="AR102" s="118"/>
      <c r="AS102" s="119">
        <v>0</v>
      </c>
      <c r="AT102" s="120">
        <f>ROUND(SUM(AV102:AW102),2)</f>
        <v>0</v>
      </c>
      <c r="AU102" s="121">
        <f>'SO 403 - Přeložka rozvadě...'!P120</f>
        <v>0</v>
      </c>
      <c r="AV102" s="120">
        <f>'SO 403 - Přeložka rozvadě...'!J33</f>
        <v>0</v>
      </c>
      <c r="AW102" s="120">
        <f>'SO 403 - Přeložka rozvadě...'!J34</f>
        <v>0</v>
      </c>
      <c r="AX102" s="120">
        <f>'SO 403 - Přeložka rozvadě...'!J35</f>
        <v>0</v>
      </c>
      <c r="AY102" s="120">
        <f>'SO 403 - Přeložka rozvadě...'!J36</f>
        <v>0</v>
      </c>
      <c r="AZ102" s="120">
        <f>'SO 403 - Přeložka rozvadě...'!F33</f>
        <v>0</v>
      </c>
      <c r="BA102" s="120">
        <f>'SO 403 - Přeložka rozvadě...'!F34</f>
        <v>0</v>
      </c>
      <c r="BB102" s="120">
        <f>'SO 403 - Přeložka rozvadě...'!F35</f>
        <v>0</v>
      </c>
      <c r="BC102" s="120">
        <f>'SO 403 - Přeložka rozvadě...'!F36</f>
        <v>0</v>
      </c>
      <c r="BD102" s="122">
        <f>'SO 403 - Přeložka rozvadě...'!F37</f>
        <v>0</v>
      </c>
      <c r="BT102" s="123" t="s">
        <v>83</v>
      </c>
      <c r="BV102" s="123" t="s">
        <v>77</v>
      </c>
      <c r="BW102" s="123" t="s">
        <v>106</v>
      </c>
      <c r="BX102" s="123" t="s">
        <v>5</v>
      </c>
      <c r="CL102" s="123" t="s">
        <v>1</v>
      </c>
      <c r="CM102" s="123" t="s">
        <v>85</v>
      </c>
    </row>
    <row r="103" s="6" customFormat="1" ht="27" customHeight="1">
      <c r="A103" s="111" t="s">
        <v>79</v>
      </c>
      <c r="B103" s="112"/>
      <c r="C103" s="113"/>
      <c r="D103" s="114" t="s">
        <v>107</v>
      </c>
      <c r="E103" s="114"/>
      <c r="F103" s="114"/>
      <c r="G103" s="114"/>
      <c r="H103" s="114"/>
      <c r="I103" s="115"/>
      <c r="J103" s="114" t="s">
        <v>108</v>
      </c>
      <c r="K103" s="114"/>
      <c r="L103" s="114"/>
      <c r="M103" s="114"/>
      <c r="N103" s="114"/>
      <c r="O103" s="114"/>
      <c r="P103" s="114"/>
      <c r="Q103" s="114"/>
      <c r="R103" s="114"/>
      <c r="S103" s="114"/>
      <c r="T103" s="114"/>
      <c r="U103" s="114"/>
      <c r="V103" s="114"/>
      <c r="W103" s="114"/>
      <c r="X103" s="114"/>
      <c r="Y103" s="114"/>
      <c r="Z103" s="114"/>
      <c r="AA103" s="114"/>
      <c r="AB103" s="114"/>
      <c r="AC103" s="114"/>
      <c r="AD103" s="114"/>
      <c r="AE103" s="114"/>
      <c r="AF103" s="114"/>
      <c r="AG103" s="116">
        <f>'SO 404 - Přeložka optické...'!J30</f>
        <v>0</v>
      </c>
      <c r="AH103" s="115"/>
      <c r="AI103" s="115"/>
      <c r="AJ103" s="115"/>
      <c r="AK103" s="115"/>
      <c r="AL103" s="115"/>
      <c r="AM103" s="115"/>
      <c r="AN103" s="116">
        <f>SUM(AG103,AT103)</f>
        <v>0</v>
      </c>
      <c r="AO103" s="115"/>
      <c r="AP103" s="115"/>
      <c r="AQ103" s="117" t="s">
        <v>82</v>
      </c>
      <c r="AR103" s="118"/>
      <c r="AS103" s="124">
        <v>0</v>
      </c>
      <c r="AT103" s="125">
        <f>ROUND(SUM(AV103:AW103),2)</f>
        <v>0</v>
      </c>
      <c r="AU103" s="126">
        <f>'SO 404 - Přeložka optické...'!P118</f>
        <v>0</v>
      </c>
      <c r="AV103" s="125">
        <f>'SO 404 - Přeložka optické...'!J33</f>
        <v>0</v>
      </c>
      <c r="AW103" s="125">
        <f>'SO 404 - Přeložka optické...'!J34</f>
        <v>0</v>
      </c>
      <c r="AX103" s="125">
        <f>'SO 404 - Přeložka optické...'!J35</f>
        <v>0</v>
      </c>
      <c r="AY103" s="125">
        <f>'SO 404 - Přeložka optické...'!J36</f>
        <v>0</v>
      </c>
      <c r="AZ103" s="125">
        <f>'SO 404 - Přeložka optické...'!F33</f>
        <v>0</v>
      </c>
      <c r="BA103" s="125">
        <f>'SO 404 - Přeložka optické...'!F34</f>
        <v>0</v>
      </c>
      <c r="BB103" s="125">
        <f>'SO 404 - Přeložka optické...'!F35</f>
        <v>0</v>
      </c>
      <c r="BC103" s="125">
        <f>'SO 404 - Přeložka optické...'!F36</f>
        <v>0</v>
      </c>
      <c r="BD103" s="127">
        <f>'SO 404 - Přeložka optické...'!F37</f>
        <v>0</v>
      </c>
      <c r="BT103" s="123" t="s">
        <v>83</v>
      </c>
      <c r="BV103" s="123" t="s">
        <v>77</v>
      </c>
      <c r="BW103" s="123" t="s">
        <v>109</v>
      </c>
      <c r="BX103" s="123" t="s">
        <v>5</v>
      </c>
      <c r="CL103" s="123" t="s">
        <v>1</v>
      </c>
      <c r="CM103" s="123" t="s">
        <v>85</v>
      </c>
    </row>
    <row r="104" s="1" customFormat="1" ht="30" customHeight="1"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F104" s="36"/>
      <c r="AG104" s="36"/>
      <c r="AH104" s="36"/>
      <c r="AI104" s="36"/>
      <c r="AJ104" s="36"/>
      <c r="AK104" s="36"/>
      <c r="AL104" s="36"/>
      <c r="AM104" s="36"/>
      <c r="AN104" s="36"/>
      <c r="AO104" s="36"/>
      <c r="AP104" s="36"/>
      <c r="AQ104" s="36"/>
      <c r="AR104" s="40"/>
    </row>
    <row r="105" s="1" customFormat="1" ht="6.96" customHeight="1">
      <c r="B105" s="58"/>
      <c r="C105" s="59"/>
      <c r="D105" s="59"/>
      <c r="E105" s="59"/>
      <c r="F105" s="59"/>
      <c r="G105" s="59"/>
      <c r="H105" s="59"/>
      <c r="I105" s="59"/>
      <c r="J105" s="59"/>
      <c r="K105" s="59"/>
      <c r="L105" s="59"/>
      <c r="M105" s="59"/>
      <c r="N105" s="59"/>
      <c r="O105" s="59"/>
      <c r="P105" s="59"/>
      <c r="Q105" s="59"/>
      <c r="R105" s="59"/>
      <c r="S105" s="59"/>
      <c r="T105" s="59"/>
      <c r="U105" s="59"/>
      <c r="V105" s="59"/>
      <c r="W105" s="59"/>
      <c r="X105" s="59"/>
      <c r="Y105" s="59"/>
      <c r="Z105" s="59"/>
      <c r="AA105" s="59"/>
      <c r="AB105" s="59"/>
      <c r="AC105" s="59"/>
      <c r="AD105" s="59"/>
      <c r="AE105" s="59"/>
      <c r="AF105" s="59"/>
      <c r="AG105" s="59"/>
      <c r="AH105" s="59"/>
      <c r="AI105" s="59"/>
      <c r="AJ105" s="59"/>
      <c r="AK105" s="59"/>
      <c r="AL105" s="59"/>
      <c r="AM105" s="59"/>
      <c r="AN105" s="59"/>
      <c r="AO105" s="59"/>
      <c r="AP105" s="59"/>
      <c r="AQ105" s="59"/>
      <c r="AR105" s="40"/>
    </row>
  </sheetData>
  <sheetProtection sheet="1" formatColumns="0" formatRows="0" objects="1" scenarios="1" spinCount="100000" saltValue="t8/oabTeZbG/KlVddQhCUcA3GyiNMJV/kmMq7iaEisOQyFNyx9dSLWmEumw59vu9kx6JOP6vnM0D8Opo1vkUog==" hashValue="ZL+5ISpD9CexVEXfZupRM4LdDczNPPPdhupHxtaLfTcWxjHiV1yWcSzpImPxRxLVve1AcM1ACypVHOtPfP1Xbw==" algorithmName="SHA-512" password="CC35"/>
  <mergeCells count="74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101:AP101"/>
    <mergeCell ref="AN98:AP98"/>
    <mergeCell ref="AN99:AP99"/>
    <mergeCell ref="AN100:AP100"/>
    <mergeCell ref="AN102:AP102"/>
    <mergeCell ref="AN103:AP103"/>
    <mergeCell ref="D102:H102"/>
    <mergeCell ref="D95:H95"/>
    <mergeCell ref="D96:H96"/>
    <mergeCell ref="D97:H97"/>
    <mergeCell ref="D98:H98"/>
    <mergeCell ref="D99:H99"/>
    <mergeCell ref="D100:H100"/>
    <mergeCell ref="D101:H101"/>
    <mergeCell ref="D103:H103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G98:AM98"/>
    <mergeCell ref="AG99:AM99"/>
    <mergeCell ref="AG100:AM100"/>
    <mergeCell ref="AG101:AM101"/>
    <mergeCell ref="AG102:AM102"/>
    <mergeCell ref="AG103:AM103"/>
    <mergeCell ref="AG94:AM94"/>
    <mergeCell ref="AN94:AP94"/>
    <mergeCell ref="C92:G92"/>
    <mergeCell ref="I92:AF92"/>
    <mergeCell ref="J95:AF95"/>
    <mergeCell ref="J96:AF96"/>
    <mergeCell ref="J97:AF97"/>
    <mergeCell ref="J98:AF98"/>
    <mergeCell ref="J99:AF99"/>
    <mergeCell ref="J100:AF100"/>
    <mergeCell ref="J101:AF101"/>
    <mergeCell ref="J102:AF102"/>
    <mergeCell ref="J103:AF103"/>
  </mergeCells>
  <hyperlinks>
    <hyperlink ref="A95" location="'SO 000 - Vedlejší a ostat...'!C2" display="/"/>
    <hyperlink ref="A96" location="'SO 101 - Nájezdová rampa ...'!C2" display="/"/>
    <hyperlink ref="A97" location="'SO 102 - Nájezdová rampa ...'!C2" display="/"/>
    <hyperlink ref="A98" location="'SO 201 - Lávka přes kolej...'!C2" display="/"/>
    <hyperlink ref="A99" location="'SO 301 - Kanalizační příp...'!C2" display="/"/>
    <hyperlink ref="A100" location="'SO 401 - Přeložka optické...'!C2" display="/"/>
    <hyperlink ref="A101" location="'SO 402 - Přeložka kabelů ...'!C2" display="/"/>
    <hyperlink ref="A102" location="'SO 403 - Přeložka rozvadě...'!C2" display="/"/>
    <hyperlink ref="A103" location="'SO 404 - Přeložka optick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8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109</v>
      </c>
      <c r="AZ2" s="241" t="s">
        <v>580</v>
      </c>
      <c r="BA2" s="241" t="s">
        <v>580</v>
      </c>
      <c r="BB2" s="241" t="s">
        <v>1</v>
      </c>
      <c r="BC2" s="241" t="s">
        <v>1258</v>
      </c>
      <c r="BD2" s="241" t="s">
        <v>143</v>
      </c>
    </row>
    <row r="3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17"/>
      <c r="AT3" s="14" t="s">
        <v>85</v>
      </c>
      <c r="AZ3" s="241" t="s">
        <v>1259</v>
      </c>
      <c r="BA3" s="241" t="s">
        <v>1259</v>
      </c>
      <c r="BB3" s="241" t="s">
        <v>1</v>
      </c>
      <c r="BC3" s="241" t="s">
        <v>1258</v>
      </c>
      <c r="BD3" s="241" t="s">
        <v>143</v>
      </c>
    </row>
    <row r="4" ht="24.96" customHeight="1">
      <c r="B4" s="17"/>
      <c r="D4" s="132" t="s">
        <v>110</v>
      </c>
      <c r="L4" s="17"/>
      <c r="M4" s="133" t="s">
        <v>10</v>
      </c>
      <c r="AT4" s="14" t="s">
        <v>4</v>
      </c>
      <c r="AZ4" s="241" t="s">
        <v>1260</v>
      </c>
      <c r="BA4" s="241" t="s">
        <v>1260</v>
      </c>
      <c r="BB4" s="241" t="s">
        <v>1</v>
      </c>
      <c r="BC4" s="241" t="s">
        <v>167</v>
      </c>
      <c r="BD4" s="241" t="s">
        <v>143</v>
      </c>
    </row>
    <row r="5" ht="6.96" customHeight="1">
      <c r="B5" s="17"/>
      <c r="L5" s="17"/>
    </row>
    <row r="6" ht="12" customHeight="1">
      <c r="B6" s="17"/>
      <c r="D6" s="134" t="s">
        <v>15</v>
      </c>
      <c r="L6" s="17"/>
    </row>
    <row r="7" ht="16.5" customHeight="1">
      <c r="B7" s="17"/>
      <c r="E7" s="135" t="str">
        <f>'Rekapitulace stavby'!K6</f>
        <v>Lávka pro pěší přes kolejiště nádraží v Chebu-uznatelné náklady</v>
      </c>
      <c r="F7" s="134"/>
      <c r="G7" s="134"/>
      <c r="H7" s="134"/>
      <c r="L7" s="17"/>
    </row>
    <row r="8" s="1" customFormat="1" ht="12" customHeight="1">
      <c r="B8" s="40"/>
      <c r="D8" s="134" t="s">
        <v>111</v>
      </c>
      <c r="I8" s="136"/>
      <c r="L8" s="40"/>
    </row>
    <row r="9" s="1" customFormat="1" ht="36.96" customHeight="1">
      <c r="B9" s="40"/>
      <c r="E9" s="137" t="s">
        <v>1261</v>
      </c>
      <c r="F9" s="1"/>
      <c r="G9" s="1"/>
      <c r="H9" s="1"/>
      <c r="I9" s="136"/>
      <c r="L9" s="40"/>
    </row>
    <row r="10" s="1" customFormat="1">
      <c r="B10" s="40"/>
      <c r="I10" s="136"/>
      <c r="L10" s="40"/>
    </row>
    <row r="11" s="1" customFormat="1" ht="12" customHeight="1">
      <c r="B11" s="40"/>
      <c r="D11" s="134" t="s">
        <v>17</v>
      </c>
      <c r="F11" s="138" t="s">
        <v>1</v>
      </c>
      <c r="I11" s="139" t="s">
        <v>18</v>
      </c>
      <c r="J11" s="138" t="s">
        <v>1</v>
      </c>
      <c r="L11" s="40"/>
    </row>
    <row r="12" s="1" customFormat="1" ht="12" customHeight="1">
      <c r="B12" s="40"/>
      <c r="D12" s="134" t="s">
        <v>19</v>
      </c>
      <c r="F12" s="138" t="s">
        <v>20</v>
      </c>
      <c r="I12" s="139" t="s">
        <v>21</v>
      </c>
      <c r="J12" s="140" t="str">
        <f>'Rekapitulace stavby'!AN8</f>
        <v>2. 7. 2019</v>
      </c>
      <c r="L12" s="40"/>
    </row>
    <row r="13" s="1" customFormat="1" ht="10.8" customHeight="1">
      <c r="B13" s="40"/>
      <c r="I13" s="136"/>
      <c r="L13" s="40"/>
    </row>
    <row r="14" s="1" customFormat="1" ht="12" customHeight="1">
      <c r="B14" s="40"/>
      <c r="D14" s="134" t="s">
        <v>23</v>
      </c>
      <c r="I14" s="139" t="s">
        <v>24</v>
      </c>
      <c r="J14" s="138" t="str">
        <f>IF('Rekapitulace stavby'!AN10="","",'Rekapitulace stavby'!AN10)</f>
        <v>00253979</v>
      </c>
      <c r="L14" s="40"/>
    </row>
    <row r="15" s="1" customFormat="1" ht="18" customHeight="1">
      <c r="B15" s="40"/>
      <c r="E15" s="138" t="str">
        <f>IF('Rekapitulace stavby'!E11="","",'Rekapitulace stavby'!E11)</f>
        <v>Město Cheb</v>
      </c>
      <c r="I15" s="139" t="s">
        <v>27</v>
      </c>
      <c r="J15" s="138" t="str">
        <f>IF('Rekapitulace stavby'!AN11="","",'Rekapitulace stavby'!AN11)</f>
        <v>CZ00253979</v>
      </c>
      <c r="L15" s="40"/>
    </row>
    <row r="16" s="1" customFormat="1" ht="6.96" customHeight="1">
      <c r="B16" s="40"/>
      <c r="I16" s="136"/>
      <c r="L16" s="40"/>
    </row>
    <row r="17" s="1" customFormat="1" ht="12" customHeight="1">
      <c r="B17" s="40"/>
      <c r="D17" s="134" t="s">
        <v>29</v>
      </c>
      <c r="I17" s="139" t="s">
        <v>24</v>
      </c>
      <c r="J17" s="30" t="str">
        <f>'Rekapitulace stavby'!AN13</f>
        <v>Vyplň údaj</v>
      </c>
      <c r="L17" s="40"/>
    </row>
    <row r="18" s="1" customFormat="1" ht="18" customHeight="1">
      <c r="B18" s="40"/>
      <c r="E18" s="30" t="str">
        <f>'Rekapitulace stavby'!E14</f>
        <v>Vyplň údaj</v>
      </c>
      <c r="F18" s="138"/>
      <c r="G18" s="138"/>
      <c r="H18" s="138"/>
      <c r="I18" s="139" t="s">
        <v>27</v>
      </c>
      <c r="J18" s="30" t="str">
        <f>'Rekapitulace stavby'!AN14</f>
        <v>Vyplň údaj</v>
      </c>
      <c r="L18" s="40"/>
    </row>
    <row r="19" s="1" customFormat="1" ht="6.96" customHeight="1">
      <c r="B19" s="40"/>
      <c r="I19" s="136"/>
      <c r="L19" s="40"/>
    </row>
    <row r="20" s="1" customFormat="1" ht="12" customHeight="1">
      <c r="B20" s="40"/>
      <c r="D20" s="134" t="s">
        <v>31</v>
      </c>
      <c r="I20" s="139" t="s">
        <v>24</v>
      </c>
      <c r="J20" s="138" t="str">
        <f>IF('Rekapitulace stavby'!AN16="","",'Rekapitulace stavby'!AN16)</f>
        <v/>
      </c>
      <c r="L20" s="40"/>
    </row>
    <row r="21" s="1" customFormat="1" ht="18" customHeight="1">
      <c r="B21" s="40"/>
      <c r="E21" s="138" t="str">
        <f>IF('Rekapitulace stavby'!E17="","",'Rekapitulace stavby'!E17)</f>
        <v xml:space="preserve"> </v>
      </c>
      <c r="I21" s="139" t="s">
        <v>27</v>
      </c>
      <c r="J21" s="138" t="str">
        <f>IF('Rekapitulace stavby'!AN17="","",'Rekapitulace stavby'!AN17)</f>
        <v/>
      </c>
      <c r="L21" s="40"/>
    </row>
    <row r="22" s="1" customFormat="1" ht="6.96" customHeight="1">
      <c r="B22" s="40"/>
      <c r="I22" s="136"/>
      <c r="L22" s="40"/>
    </row>
    <row r="23" s="1" customFormat="1" ht="12" customHeight="1">
      <c r="B23" s="40"/>
      <c r="D23" s="134" t="s">
        <v>32</v>
      </c>
      <c r="I23" s="139" t="s">
        <v>24</v>
      </c>
      <c r="J23" s="138" t="str">
        <f>IF('Rekapitulace stavby'!AN19="","",'Rekapitulace stavby'!AN19)</f>
        <v/>
      </c>
      <c r="L23" s="40"/>
    </row>
    <row r="24" s="1" customFormat="1" ht="18" customHeight="1">
      <c r="B24" s="40"/>
      <c r="E24" s="138" t="str">
        <f>IF('Rekapitulace stavby'!E20="","",'Rekapitulace stavby'!E20)</f>
        <v xml:space="preserve"> </v>
      </c>
      <c r="I24" s="139" t="s">
        <v>27</v>
      </c>
      <c r="J24" s="138" t="str">
        <f>IF('Rekapitulace stavby'!AN20="","",'Rekapitulace stavby'!AN20)</f>
        <v/>
      </c>
      <c r="L24" s="40"/>
    </row>
    <row r="25" s="1" customFormat="1" ht="6.96" customHeight="1">
      <c r="B25" s="40"/>
      <c r="I25" s="136"/>
      <c r="L25" s="40"/>
    </row>
    <row r="26" s="1" customFormat="1" ht="12" customHeight="1">
      <c r="B26" s="40"/>
      <c r="D26" s="134" t="s">
        <v>34</v>
      </c>
      <c r="I26" s="136"/>
      <c r="L26" s="40"/>
    </row>
    <row r="27" s="7" customFormat="1" ht="16.5" customHeight="1">
      <c r="B27" s="141"/>
      <c r="E27" s="142" t="s">
        <v>1</v>
      </c>
      <c r="F27" s="142"/>
      <c r="G27" s="142"/>
      <c r="H27" s="142"/>
      <c r="I27" s="143"/>
      <c r="L27" s="141"/>
    </row>
    <row r="28" s="1" customFormat="1" ht="6.96" customHeight="1">
      <c r="B28" s="40"/>
      <c r="I28" s="136"/>
      <c r="L28" s="40"/>
    </row>
    <row r="29" s="1" customFormat="1" ht="6.96" customHeight="1">
      <c r="B29" s="40"/>
      <c r="D29" s="75"/>
      <c r="E29" s="75"/>
      <c r="F29" s="75"/>
      <c r="G29" s="75"/>
      <c r="H29" s="75"/>
      <c r="I29" s="144"/>
      <c r="J29" s="75"/>
      <c r="K29" s="75"/>
      <c r="L29" s="40"/>
    </row>
    <row r="30" s="1" customFormat="1" ht="25.44" customHeight="1">
      <c r="B30" s="40"/>
      <c r="D30" s="145" t="s">
        <v>35</v>
      </c>
      <c r="I30" s="136"/>
      <c r="J30" s="146">
        <f>ROUND(J118, 2)</f>
        <v>0</v>
      </c>
      <c r="L30" s="40"/>
    </row>
    <row r="31" s="1" customFormat="1" ht="6.96" customHeight="1">
      <c r="B31" s="40"/>
      <c r="D31" s="75"/>
      <c r="E31" s="75"/>
      <c r="F31" s="75"/>
      <c r="G31" s="75"/>
      <c r="H31" s="75"/>
      <c r="I31" s="144"/>
      <c r="J31" s="75"/>
      <c r="K31" s="75"/>
      <c r="L31" s="40"/>
    </row>
    <row r="32" s="1" customFormat="1" ht="14.4" customHeight="1">
      <c r="B32" s="40"/>
      <c r="F32" s="147" t="s">
        <v>37</v>
      </c>
      <c r="I32" s="148" t="s">
        <v>36</v>
      </c>
      <c r="J32" s="147" t="s">
        <v>38</v>
      </c>
      <c r="L32" s="40"/>
    </row>
    <row r="33" s="1" customFormat="1" ht="14.4" customHeight="1">
      <c r="B33" s="40"/>
      <c r="D33" s="149" t="s">
        <v>39</v>
      </c>
      <c r="E33" s="134" t="s">
        <v>40</v>
      </c>
      <c r="F33" s="150">
        <f>ROUND((SUM(BE118:BE170)),  2)</f>
        <v>0</v>
      </c>
      <c r="I33" s="151">
        <v>0.20999999999999999</v>
      </c>
      <c r="J33" s="150">
        <f>ROUND(((SUM(BE118:BE170))*I33),  2)</f>
        <v>0</v>
      </c>
      <c r="L33" s="40"/>
    </row>
    <row r="34" s="1" customFormat="1" ht="14.4" customHeight="1">
      <c r="B34" s="40"/>
      <c r="E34" s="134" t="s">
        <v>41</v>
      </c>
      <c r="F34" s="150">
        <f>ROUND((SUM(BF118:BF170)),  2)</f>
        <v>0</v>
      </c>
      <c r="I34" s="151">
        <v>0.14999999999999999</v>
      </c>
      <c r="J34" s="150">
        <f>ROUND(((SUM(BF118:BF170))*I34),  2)</f>
        <v>0</v>
      </c>
      <c r="L34" s="40"/>
    </row>
    <row r="35" hidden="1" s="1" customFormat="1" ht="14.4" customHeight="1">
      <c r="B35" s="40"/>
      <c r="E35" s="134" t="s">
        <v>42</v>
      </c>
      <c r="F35" s="150">
        <f>ROUND((SUM(BG118:BG170)),  2)</f>
        <v>0</v>
      </c>
      <c r="I35" s="151">
        <v>0.20999999999999999</v>
      </c>
      <c r="J35" s="150">
        <f>0</f>
        <v>0</v>
      </c>
      <c r="L35" s="40"/>
    </row>
    <row r="36" hidden="1" s="1" customFormat="1" ht="14.4" customHeight="1">
      <c r="B36" s="40"/>
      <c r="E36" s="134" t="s">
        <v>43</v>
      </c>
      <c r="F36" s="150">
        <f>ROUND((SUM(BH118:BH170)),  2)</f>
        <v>0</v>
      </c>
      <c r="I36" s="151">
        <v>0.14999999999999999</v>
      </c>
      <c r="J36" s="150">
        <f>0</f>
        <v>0</v>
      </c>
      <c r="L36" s="40"/>
    </row>
    <row r="37" hidden="1" s="1" customFormat="1" ht="14.4" customHeight="1">
      <c r="B37" s="40"/>
      <c r="E37" s="134" t="s">
        <v>44</v>
      </c>
      <c r="F37" s="150">
        <f>ROUND((SUM(BI118:BI170)),  2)</f>
        <v>0</v>
      </c>
      <c r="I37" s="151">
        <v>0</v>
      </c>
      <c r="J37" s="150">
        <f>0</f>
        <v>0</v>
      </c>
      <c r="L37" s="40"/>
    </row>
    <row r="38" s="1" customFormat="1" ht="6.96" customHeight="1">
      <c r="B38" s="40"/>
      <c r="I38" s="136"/>
      <c r="L38" s="40"/>
    </row>
    <row r="39" s="1" customFormat="1" ht="25.44" customHeight="1">
      <c r="B39" s="40"/>
      <c r="C39" s="152"/>
      <c r="D39" s="153" t="s">
        <v>45</v>
      </c>
      <c r="E39" s="154"/>
      <c r="F39" s="154"/>
      <c r="G39" s="155" t="s">
        <v>46</v>
      </c>
      <c r="H39" s="156" t="s">
        <v>47</v>
      </c>
      <c r="I39" s="157"/>
      <c r="J39" s="158">
        <f>SUM(J30:J37)</f>
        <v>0</v>
      </c>
      <c r="K39" s="159"/>
      <c r="L39" s="40"/>
    </row>
    <row r="40" s="1" customFormat="1" ht="14.4" customHeight="1">
      <c r="B40" s="40"/>
      <c r="I40" s="136"/>
      <c r="L40" s="40"/>
    </row>
    <row r="41" ht="14.4" customHeight="1">
      <c r="B41" s="17"/>
      <c r="L41" s="17"/>
    </row>
    <row r="42" ht="14.4" customHeight="1">
      <c r="B42" s="17"/>
      <c r="L42" s="17"/>
    </row>
    <row r="43" ht="14.4" customHeight="1">
      <c r="B43" s="17"/>
      <c r="L43" s="17"/>
    </row>
    <row r="44" ht="14.4" customHeight="1">
      <c r="B44" s="17"/>
      <c r="L44" s="17"/>
    </row>
    <row r="45" ht="14.4" customHeight="1">
      <c r="B45" s="17"/>
      <c r="L45" s="17"/>
    </row>
    <row r="46" ht="14.4" customHeight="1">
      <c r="B46" s="17"/>
      <c r="L46" s="17"/>
    </row>
    <row r="47" ht="14.4" customHeight="1">
      <c r="B47" s="17"/>
      <c r="L47" s="17"/>
    </row>
    <row r="48" ht="14.4" customHeight="1">
      <c r="B48" s="17"/>
      <c r="L48" s="17"/>
    </row>
    <row r="49" ht="14.4" customHeight="1">
      <c r="B49" s="17"/>
      <c r="L49" s="17"/>
    </row>
    <row r="50" s="1" customFormat="1" ht="14.4" customHeight="1">
      <c r="B50" s="40"/>
      <c r="D50" s="160" t="s">
        <v>48</v>
      </c>
      <c r="E50" s="161"/>
      <c r="F50" s="161"/>
      <c r="G50" s="160" t="s">
        <v>49</v>
      </c>
      <c r="H50" s="161"/>
      <c r="I50" s="162"/>
      <c r="J50" s="161"/>
      <c r="K50" s="161"/>
      <c r="L50" s="4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1" customFormat="1">
      <c r="B61" s="40"/>
      <c r="D61" s="163" t="s">
        <v>50</v>
      </c>
      <c r="E61" s="164"/>
      <c r="F61" s="165" t="s">
        <v>51</v>
      </c>
      <c r="G61" s="163" t="s">
        <v>50</v>
      </c>
      <c r="H61" s="164"/>
      <c r="I61" s="166"/>
      <c r="J61" s="167" t="s">
        <v>51</v>
      </c>
      <c r="K61" s="164"/>
      <c r="L61" s="40"/>
    </row>
    <row r="62">
      <c r="B62" s="17"/>
      <c r="L62" s="17"/>
    </row>
    <row r="63">
      <c r="B63" s="17"/>
      <c r="L63" s="17"/>
    </row>
    <row r="64">
      <c r="B64" s="17"/>
      <c r="L64" s="17"/>
    </row>
    <row r="65" s="1" customFormat="1">
      <c r="B65" s="40"/>
      <c r="D65" s="160" t="s">
        <v>52</v>
      </c>
      <c r="E65" s="161"/>
      <c r="F65" s="161"/>
      <c r="G65" s="160" t="s">
        <v>53</v>
      </c>
      <c r="H65" s="161"/>
      <c r="I65" s="162"/>
      <c r="J65" s="161"/>
      <c r="K65" s="161"/>
      <c r="L65" s="40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1" customFormat="1">
      <c r="B76" s="40"/>
      <c r="D76" s="163" t="s">
        <v>50</v>
      </c>
      <c r="E76" s="164"/>
      <c r="F76" s="165" t="s">
        <v>51</v>
      </c>
      <c r="G76" s="163" t="s">
        <v>50</v>
      </c>
      <c r="H76" s="164"/>
      <c r="I76" s="166"/>
      <c r="J76" s="167" t="s">
        <v>51</v>
      </c>
      <c r="K76" s="164"/>
      <c r="L76" s="40"/>
    </row>
    <row r="77" s="1" customFormat="1" ht="14.4" customHeight="1">
      <c r="B77" s="168"/>
      <c r="C77" s="169"/>
      <c r="D77" s="169"/>
      <c r="E77" s="169"/>
      <c r="F77" s="169"/>
      <c r="G77" s="169"/>
      <c r="H77" s="169"/>
      <c r="I77" s="170"/>
      <c r="J77" s="169"/>
      <c r="K77" s="169"/>
      <c r="L77" s="40"/>
    </row>
    <row r="81" s="1" customFormat="1" ht="6.96" customHeight="1">
      <c r="B81" s="171"/>
      <c r="C81" s="172"/>
      <c r="D81" s="172"/>
      <c r="E81" s="172"/>
      <c r="F81" s="172"/>
      <c r="G81" s="172"/>
      <c r="H81" s="172"/>
      <c r="I81" s="173"/>
      <c r="J81" s="172"/>
      <c r="K81" s="172"/>
      <c r="L81" s="40"/>
    </row>
    <row r="82" s="1" customFormat="1" ht="24.96" customHeight="1">
      <c r="B82" s="35"/>
      <c r="C82" s="20" t="s">
        <v>113</v>
      </c>
      <c r="D82" s="36"/>
      <c r="E82" s="36"/>
      <c r="F82" s="36"/>
      <c r="G82" s="36"/>
      <c r="H82" s="36"/>
      <c r="I82" s="136"/>
      <c r="J82" s="36"/>
      <c r="K82" s="36"/>
      <c r="L82" s="40"/>
    </row>
    <row r="83" s="1" customFormat="1" ht="6.96" customHeight="1">
      <c r="B83" s="35"/>
      <c r="C83" s="36"/>
      <c r="D83" s="36"/>
      <c r="E83" s="36"/>
      <c r="F83" s="36"/>
      <c r="G83" s="36"/>
      <c r="H83" s="36"/>
      <c r="I83" s="136"/>
      <c r="J83" s="36"/>
      <c r="K83" s="36"/>
      <c r="L83" s="40"/>
    </row>
    <row r="84" s="1" customFormat="1" ht="12" customHeight="1">
      <c r="B84" s="35"/>
      <c r="C84" s="29" t="s">
        <v>15</v>
      </c>
      <c r="D84" s="36"/>
      <c r="E84" s="36"/>
      <c r="F84" s="36"/>
      <c r="G84" s="36"/>
      <c r="H84" s="36"/>
      <c r="I84" s="136"/>
      <c r="J84" s="36"/>
      <c r="K84" s="36"/>
      <c r="L84" s="40"/>
    </row>
    <row r="85" s="1" customFormat="1" ht="16.5" customHeight="1">
      <c r="B85" s="35"/>
      <c r="C85" s="36"/>
      <c r="D85" s="36"/>
      <c r="E85" s="174" t="str">
        <f>E7</f>
        <v>Lávka pro pěší přes kolejiště nádraží v Chebu-uznatelné náklady</v>
      </c>
      <c r="F85" s="29"/>
      <c r="G85" s="29"/>
      <c r="H85" s="29"/>
      <c r="I85" s="136"/>
      <c r="J85" s="36"/>
      <c r="K85" s="36"/>
      <c r="L85" s="40"/>
    </row>
    <row r="86" s="1" customFormat="1" ht="12" customHeight="1">
      <c r="B86" s="35"/>
      <c r="C86" s="29" t="s">
        <v>111</v>
      </c>
      <c r="D86" s="36"/>
      <c r="E86" s="36"/>
      <c r="F86" s="36"/>
      <c r="G86" s="36"/>
      <c r="H86" s="36"/>
      <c r="I86" s="136"/>
      <c r="J86" s="36"/>
      <c r="K86" s="36"/>
      <c r="L86" s="40"/>
    </row>
    <row r="87" s="1" customFormat="1" ht="16.5" customHeight="1">
      <c r="B87" s="35"/>
      <c r="C87" s="36"/>
      <c r="D87" s="36"/>
      <c r="E87" s="68" t="str">
        <f>E9</f>
        <v>SO 404 - Přeložka optického kabelu SSZT - KV SŽDC s.o.</v>
      </c>
      <c r="F87" s="36"/>
      <c r="G87" s="36"/>
      <c r="H87" s="36"/>
      <c r="I87" s="136"/>
      <c r="J87" s="36"/>
      <c r="K87" s="36"/>
      <c r="L87" s="40"/>
    </row>
    <row r="88" s="1" customFormat="1" ht="6.96" customHeight="1">
      <c r="B88" s="35"/>
      <c r="C88" s="36"/>
      <c r="D88" s="36"/>
      <c r="E88" s="36"/>
      <c r="F88" s="36"/>
      <c r="G88" s="36"/>
      <c r="H88" s="36"/>
      <c r="I88" s="136"/>
      <c r="J88" s="36"/>
      <c r="K88" s="36"/>
      <c r="L88" s="40"/>
    </row>
    <row r="89" s="1" customFormat="1" ht="12" customHeight="1">
      <c r="B89" s="35"/>
      <c r="C89" s="29" t="s">
        <v>19</v>
      </c>
      <c r="D89" s="36"/>
      <c r="E89" s="36"/>
      <c r="F89" s="24" t="str">
        <f>F12</f>
        <v xml:space="preserve"> </v>
      </c>
      <c r="G89" s="36"/>
      <c r="H89" s="36"/>
      <c r="I89" s="139" t="s">
        <v>21</v>
      </c>
      <c r="J89" s="71" t="str">
        <f>IF(J12="","",J12)</f>
        <v>2. 7. 2019</v>
      </c>
      <c r="K89" s="36"/>
      <c r="L89" s="40"/>
    </row>
    <row r="90" s="1" customFormat="1" ht="6.96" customHeight="1">
      <c r="B90" s="35"/>
      <c r="C90" s="36"/>
      <c r="D90" s="36"/>
      <c r="E90" s="36"/>
      <c r="F90" s="36"/>
      <c r="G90" s="36"/>
      <c r="H90" s="36"/>
      <c r="I90" s="136"/>
      <c r="J90" s="36"/>
      <c r="K90" s="36"/>
      <c r="L90" s="40"/>
    </row>
    <row r="91" s="1" customFormat="1" ht="15.15" customHeight="1">
      <c r="B91" s="35"/>
      <c r="C91" s="29" t="s">
        <v>23</v>
      </c>
      <c r="D91" s="36"/>
      <c r="E91" s="36"/>
      <c r="F91" s="24" t="str">
        <f>E15</f>
        <v>Město Cheb</v>
      </c>
      <c r="G91" s="36"/>
      <c r="H91" s="36"/>
      <c r="I91" s="139" t="s">
        <v>31</v>
      </c>
      <c r="J91" s="33" t="str">
        <f>E21</f>
        <v xml:space="preserve"> </v>
      </c>
      <c r="K91" s="36"/>
      <c r="L91" s="40"/>
    </row>
    <row r="92" s="1" customFormat="1" ht="15.15" customHeight="1">
      <c r="B92" s="35"/>
      <c r="C92" s="29" t="s">
        <v>29</v>
      </c>
      <c r="D92" s="36"/>
      <c r="E92" s="36"/>
      <c r="F92" s="24" t="str">
        <f>IF(E18="","",E18)</f>
        <v>Vyplň údaj</v>
      </c>
      <c r="G92" s="36"/>
      <c r="H92" s="36"/>
      <c r="I92" s="139" t="s">
        <v>32</v>
      </c>
      <c r="J92" s="33" t="str">
        <f>E24</f>
        <v xml:space="preserve"> </v>
      </c>
      <c r="K92" s="36"/>
      <c r="L92" s="40"/>
    </row>
    <row r="93" s="1" customFormat="1" ht="10.32" customHeight="1">
      <c r="B93" s="35"/>
      <c r="C93" s="36"/>
      <c r="D93" s="36"/>
      <c r="E93" s="36"/>
      <c r="F93" s="36"/>
      <c r="G93" s="36"/>
      <c r="H93" s="36"/>
      <c r="I93" s="136"/>
      <c r="J93" s="36"/>
      <c r="K93" s="36"/>
      <c r="L93" s="40"/>
    </row>
    <row r="94" s="1" customFormat="1" ht="29.28" customHeight="1">
      <c r="B94" s="35"/>
      <c r="C94" s="175" t="s">
        <v>114</v>
      </c>
      <c r="D94" s="176"/>
      <c r="E94" s="176"/>
      <c r="F94" s="176"/>
      <c r="G94" s="176"/>
      <c r="H94" s="176"/>
      <c r="I94" s="177"/>
      <c r="J94" s="178" t="s">
        <v>115</v>
      </c>
      <c r="K94" s="176"/>
      <c r="L94" s="40"/>
    </row>
    <row r="95" s="1" customFormat="1" ht="10.32" customHeight="1">
      <c r="B95" s="35"/>
      <c r="C95" s="36"/>
      <c r="D95" s="36"/>
      <c r="E95" s="36"/>
      <c r="F95" s="36"/>
      <c r="G95" s="36"/>
      <c r="H95" s="36"/>
      <c r="I95" s="136"/>
      <c r="J95" s="36"/>
      <c r="K95" s="36"/>
      <c r="L95" s="40"/>
    </row>
    <row r="96" s="1" customFormat="1" ht="22.8" customHeight="1">
      <c r="B96" s="35"/>
      <c r="C96" s="179" t="s">
        <v>116</v>
      </c>
      <c r="D96" s="36"/>
      <c r="E96" s="36"/>
      <c r="F96" s="36"/>
      <c r="G96" s="36"/>
      <c r="H96" s="36"/>
      <c r="I96" s="136"/>
      <c r="J96" s="102">
        <f>J118</f>
        <v>0</v>
      </c>
      <c r="K96" s="36"/>
      <c r="L96" s="40"/>
      <c r="AU96" s="14" t="s">
        <v>85</v>
      </c>
    </row>
    <row r="97" s="8" customFormat="1" ht="24.96" customHeight="1">
      <c r="B97" s="180"/>
      <c r="C97" s="181"/>
      <c r="D97" s="182" t="s">
        <v>189</v>
      </c>
      <c r="E97" s="183"/>
      <c r="F97" s="183"/>
      <c r="G97" s="183"/>
      <c r="H97" s="183"/>
      <c r="I97" s="184"/>
      <c r="J97" s="185">
        <f>J119</f>
        <v>0</v>
      </c>
      <c r="K97" s="181"/>
      <c r="L97" s="186"/>
    </row>
    <row r="98" s="8" customFormat="1" ht="24.96" customHeight="1">
      <c r="B98" s="180"/>
      <c r="C98" s="181"/>
      <c r="D98" s="182" t="s">
        <v>194</v>
      </c>
      <c r="E98" s="183"/>
      <c r="F98" s="183"/>
      <c r="G98" s="183"/>
      <c r="H98" s="183"/>
      <c r="I98" s="184"/>
      <c r="J98" s="185">
        <f>J137</f>
        <v>0</v>
      </c>
      <c r="K98" s="181"/>
      <c r="L98" s="186"/>
    </row>
    <row r="99" s="1" customFormat="1" ht="21.84" customHeight="1">
      <c r="B99" s="35"/>
      <c r="C99" s="36"/>
      <c r="D99" s="36"/>
      <c r="E99" s="36"/>
      <c r="F99" s="36"/>
      <c r="G99" s="36"/>
      <c r="H99" s="36"/>
      <c r="I99" s="136"/>
      <c r="J99" s="36"/>
      <c r="K99" s="36"/>
      <c r="L99" s="40"/>
    </row>
    <row r="100" s="1" customFormat="1" ht="6.96" customHeight="1">
      <c r="B100" s="58"/>
      <c r="C100" s="59"/>
      <c r="D100" s="59"/>
      <c r="E100" s="59"/>
      <c r="F100" s="59"/>
      <c r="G100" s="59"/>
      <c r="H100" s="59"/>
      <c r="I100" s="170"/>
      <c r="J100" s="59"/>
      <c r="K100" s="59"/>
      <c r="L100" s="40"/>
    </row>
    <row r="104" s="1" customFormat="1" ht="6.96" customHeight="1">
      <c r="B104" s="60"/>
      <c r="C104" s="61"/>
      <c r="D104" s="61"/>
      <c r="E104" s="61"/>
      <c r="F104" s="61"/>
      <c r="G104" s="61"/>
      <c r="H104" s="61"/>
      <c r="I104" s="173"/>
      <c r="J104" s="61"/>
      <c r="K104" s="61"/>
      <c r="L104" s="40"/>
    </row>
    <row r="105" s="1" customFormat="1" ht="24.96" customHeight="1">
      <c r="B105" s="35"/>
      <c r="C105" s="20" t="s">
        <v>118</v>
      </c>
      <c r="D105" s="36"/>
      <c r="E105" s="36"/>
      <c r="F105" s="36"/>
      <c r="G105" s="36"/>
      <c r="H105" s="36"/>
      <c r="I105" s="136"/>
      <c r="J105" s="36"/>
      <c r="K105" s="36"/>
      <c r="L105" s="40"/>
    </row>
    <row r="106" s="1" customFormat="1" ht="6.96" customHeight="1">
      <c r="B106" s="35"/>
      <c r="C106" s="36"/>
      <c r="D106" s="36"/>
      <c r="E106" s="36"/>
      <c r="F106" s="36"/>
      <c r="G106" s="36"/>
      <c r="H106" s="36"/>
      <c r="I106" s="136"/>
      <c r="J106" s="36"/>
      <c r="K106" s="36"/>
      <c r="L106" s="40"/>
    </row>
    <row r="107" s="1" customFormat="1" ht="12" customHeight="1">
      <c r="B107" s="35"/>
      <c r="C107" s="29" t="s">
        <v>15</v>
      </c>
      <c r="D107" s="36"/>
      <c r="E107" s="36"/>
      <c r="F107" s="36"/>
      <c r="G107" s="36"/>
      <c r="H107" s="36"/>
      <c r="I107" s="136"/>
      <c r="J107" s="36"/>
      <c r="K107" s="36"/>
      <c r="L107" s="40"/>
    </row>
    <row r="108" s="1" customFormat="1" ht="16.5" customHeight="1">
      <c r="B108" s="35"/>
      <c r="C108" s="36"/>
      <c r="D108" s="36"/>
      <c r="E108" s="174" t="str">
        <f>E7</f>
        <v>Lávka pro pěší přes kolejiště nádraží v Chebu-uznatelné náklady</v>
      </c>
      <c r="F108" s="29"/>
      <c r="G108" s="29"/>
      <c r="H108" s="29"/>
      <c r="I108" s="136"/>
      <c r="J108" s="36"/>
      <c r="K108" s="36"/>
      <c r="L108" s="40"/>
    </row>
    <row r="109" s="1" customFormat="1" ht="12" customHeight="1">
      <c r="B109" s="35"/>
      <c r="C109" s="29" t="s">
        <v>111</v>
      </c>
      <c r="D109" s="36"/>
      <c r="E109" s="36"/>
      <c r="F109" s="36"/>
      <c r="G109" s="36"/>
      <c r="H109" s="36"/>
      <c r="I109" s="136"/>
      <c r="J109" s="36"/>
      <c r="K109" s="36"/>
      <c r="L109" s="40"/>
    </row>
    <row r="110" s="1" customFormat="1" ht="16.5" customHeight="1">
      <c r="B110" s="35"/>
      <c r="C110" s="36"/>
      <c r="D110" s="36"/>
      <c r="E110" s="68" t="str">
        <f>E9</f>
        <v>SO 404 - Přeložka optického kabelu SSZT - KV SŽDC s.o.</v>
      </c>
      <c r="F110" s="36"/>
      <c r="G110" s="36"/>
      <c r="H110" s="36"/>
      <c r="I110" s="136"/>
      <c r="J110" s="36"/>
      <c r="K110" s="36"/>
      <c r="L110" s="40"/>
    </row>
    <row r="111" s="1" customFormat="1" ht="6.96" customHeight="1">
      <c r="B111" s="35"/>
      <c r="C111" s="36"/>
      <c r="D111" s="36"/>
      <c r="E111" s="36"/>
      <c r="F111" s="36"/>
      <c r="G111" s="36"/>
      <c r="H111" s="36"/>
      <c r="I111" s="136"/>
      <c r="J111" s="36"/>
      <c r="K111" s="36"/>
      <c r="L111" s="40"/>
    </row>
    <row r="112" s="1" customFormat="1" ht="12" customHeight="1">
      <c r="B112" s="35"/>
      <c r="C112" s="29" t="s">
        <v>19</v>
      </c>
      <c r="D112" s="36"/>
      <c r="E112" s="36"/>
      <c r="F112" s="24" t="str">
        <f>F12</f>
        <v xml:space="preserve"> </v>
      </c>
      <c r="G112" s="36"/>
      <c r="H112" s="36"/>
      <c r="I112" s="139" t="s">
        <v>21</v>
      </c>
      <c r="J112" s="71" t="str">
        <f>IF(J12="","",J12)</f>
        <v>2. 7. 2019</v>
      </c>
      <c r="K112" s="36"/>
      <c r="L112" s="40"/>
    </row>
    <row r="113" s="1" customFormat="1" ht="6.96" customHeight="1">
      <c r="B113" s="35"/>
      <c r="C113" s="36"/>
      <c r="D113" s="36"/>
      <c r="E113" s="36"/>
      <c r="F113" s="36"/>
      <c r="G113" s="36"/>
      <c r="H113" s="36"/>
      <c r="I113" s="136"/>
      <c r="J113" s="36"/>
      <c r="K113" s="36"/>
      <c r="L113" s="40"/>
    </row>
    <row r="114" s="1" customFormat="1" ht="15.15" customHeight="1">
      <c r="B114" s="35"/>
      <c r="C114" s="29" t="s">
        <v>23</v>
      </c>
      <c r="D114" s="36"/>
      <c r="E114" s="36"/>
      <c r="F114" s="24" t="str">
        <f>E15</f>
        <v>Město Cheb</v>
      </c>
      <c r="G114" s="36"/>
      <c r="H114" s="36"/>
      <c r="I114" s="139" t="s">
        <v>31</v>
      </c>
      <c r="J114" s="33" t="str">
        <f>E21</f>
        <v xml:space="preserve"> </v>
      </c>
      <c r="K114" s="36"/>
      <c r="L114" s="40"/>
    </row>
    <row r="115" s="1" customFormat="1" ht="15.15" customHeight="1">
      <c r="B115" s="35"/>
      <c r="C115" s="29" t="s">
        <v>29</v>
      </c>
      <c r="D115" s="36"/>
      <c r="E115" s="36"/>
      <c r="F115" s="24" t="str">
        <f>IF(E18="","",E18)</f>
        <v>Vyplň údaj</v>
      </c>
      <c r="G115" s="36"/>
      <c r="H115" s="36"/>
      <c r="I115" s="139" t="s">
        <v>32</v>
      </c>
      <c r="J115" s="33" t="str">
        <f>E24</f>
        <v xml:space="preserve"> </v>
      </c>
      <c r="K115" s="36"/>
      <c r="L115" s="40"/>
    </row>
    <row r="116" s="1" customFormat="1" ht="10.32" customHeight="1">
      <c r="B116" s="35"/>
      <c r="C116" s="36"/>
      <c r="D116" s="36"/>
      <c r="E116" s="36"/>
      <c r="F116" s="36"/>
      <c r="G116" s="36"/>
      <c r="H116" s="36"/>
      <c r="I116" s="136"/>
      <c r="J116" s="36"/>
      <c r="K116" s="36"/>
      <c r="L116" s="40"/>
    </row>
    <row r="117" s="9" customFormat="1" ht="29.28" customHeight="1">
      <c r="B117" s="187"/>
      <c r="C117" s="188" t="s">
        <v>119</v>
      </c>
      <c r="D117" s="189" t="s">
        <v>60</v>
      </c>
      <c r="E117" s="189" t="s">
        <v>56</v>
      </c>
      <c r="F117" s="189" t="s">
        <v>57</v>
      </c>
      <c r="G117" s="189" t="s">
        <v>120</v>
      </c>
      <c r="H117" s="189" t="s">
        <v>121</v>
      </c>
      <c r="I117" s="190" t="s">
        <v>122</v>
      </c>
      <c r="J117" s="189" t="s">
        <v>115</v>
      </c>
      <c r="K117" s="191" t="s">
        <v>123</v>
      </c>
      <c r="L117" s="192"/>
      <c r="M117" s="92" t="s">
        <v>1</v>
      </c>
      <c r="N117" s="93" t="s">
        <v>39</v>
      </c>
      <c r="O117" s="93" t="s">
        <v>124</v>
      </c>
      <c r="P117" s="93" t="s">
        <v>125</v>
      </c>
      <c r="Q117" s="93" t="s">
        <v>126</v>
      </c>
      <c r="R117" s="93" t="s">
        <v>127</v>
      </c>
      <c r="S117" s="93" t="s">
        <v>128</v>
      </c>
      <c r="T117" s="94" t="s">
        <v>129</v>
      </c>
    </row>
    <row r="118" s="1" customFormat="1" ht="22.8" customHeight="1">
      <c r="B118" s="35"/>
      <c r="C118" s="99" t="s">
        <v>130</v>
      </c>
      <c r="D118" s="36"/>
      <c r="E118" s="36"/>
      <c r="F118" s="36"/>
      <c r="G118" s="36"/>
      <c r="H118" s="36"/>
      <c r="I118" s="136"/>
      <c r="J118" s="193">
        <f>BK118</f>
        <v>0</v>
      </c>
      <c r="K118" s="36"/>
      <c r="L118" s="40"/>
      <c r="M118" s="95"/>
      <c r="N118" s="96"/>
      <c r="O118" s="96"/>
      <c r="P118" s="194">
        <f>P119+P137</f>
        <v>0</v>
      </c>
      <c r="Q118" s="96"/>
      <c r="R118" s="194">
        <f>R119+R137</f>
        <v>0</v>
      </c>
      <c r="S118" s="96"/>
      <c r="T118" s="195">
        <f>T119+T137</f>
        <v>0</v>
      </c>
      <c r="AT118" s="14" t="s">
        <v>74</v>
      </c>
      <c r="AU118" s="14" t="s">
        <v>85</v>
      </c>
      <c r="BK118" s="196">
        <f>BK119+BK137</f>
        <v>0</v>
      </c>
    </row>
    <row r="119" s="10" customFormat="1" ht="25.92" customHeight="1">
      <c r="B119" s="197"/>
      <c r="C119" s="198"/>
      <c r="D119" s="199" t="s">
        <v>74</v>
      </c>
      <c r="E119" s="200" t="s">
        <v>83</v>
      </c>
      <c r="F119" s="200" t="s">
        <v>212</v>
      </c>
      <c r="G119" s="198"/>
      <c r="H119" s="198"/>
      <c r="I119" s="201"/>
      <c r="J119" s="202">
        <f>BK119</f>
        <v>0</v>
      </c>
      <c r="K119" s="198"/>
      <c r="L119" s="203"/>
      <c r="M119" s="204"/>
      <c r="N119" s="205"/>
      <c r="O119" s="205"/>
      <c r="P119" s="206">
        <f>SUM(P120:P136)</f>
        <v>0</v>
      </c>
      <c r="Q119" s="205"/>
      <c r="R119" s="206">
        <f>SUM(R120:R136)</f>
        <v>0</v>
      </c>
      <c r="S119" s="205"/>
      <c r="T119" s="207">
        <f>SUM(T120:T136)</f>
        <v>0</v>
      </c>
      <c r="AR119" s="208" t="s">
        <v>132</v>
      </c>
      <c r="AT119" s="209" t="s">
        <v>74</v>
      </c>
      <c r="AU119" s="209" t="s">
        <v>75</v>
      </c>
      <c r="AY119" s="208" t="s">
        <v>133</v>
      </c>
      <c r="BK119" s="210">
        <f>SUM(BK120:BK136)</f>
        <v>0</v>
      </c>
    </row>
    <row r="120" s="1" customFormat="1" ht="24" customHeight="1">
      <c r="B120" s="35"/>
      <c r="C120" s="211" t="s">
        <v>83</v>
      </c>
      <c r="D120" s="211" t="s">
        <v>134</v>
      </c>
      <c r="E120" s="212" t="s">
        <v>1135</v>
      </c>
      <c r="F120" s="213" t="s">
        <v>1136</v>
      </c>
      <c r="G120" s="214" t="s">
        <v>198</v>
      </c>
      <c r="H120" s="215">
        <v>4</v>
      </c>
      <c r="I120" s="216"/>
      <c r="J120" s="215">
        <f>ROUND(I120*H120,2)</f>
        <v>0</v>
      </c>
      <c r="K120" s="213" t="s">
        <v>1</v>
      </c>
      <c r="L120" s="40"/>
      <c r="M120" s="217" t="s">
        <v>1</v>
      </c>
      <c r="N120" s="218" t="s">
        <v>40</v>
      </c>
      <c r="O120" s="83"/>
      <c r="P120" s="219">
        <f>O120*H120</f>
        <v>0</v>
      </c>
      <c r="Q120" s="219">
        <v>0</v>
      </c>
      <c r="R120" s="219">
        <f>Q120*H120</f>
        <v>0</v>
      </c>
      <c r="S120" s="219">
        <v>0</v>
      </c>
      <c r="T120" s="220">
        <f>S120*H120</f>
        <v>0</v>
      </c>
      <c r="AR120" s="221" t="s">
        <v>132</v>
      </c>
      <c r="AT120" s="221" t="s">
        <v>134</v>
      </c>
      <c r="AU120" s="221" t="s">
        <v>83</v>
      </c>
      <c r="AY120" s="14" t="s">
        <v>133</v>
      </c>
      <c r="BE120" s="222">
        <f>IF(N120="základní",J120,0)</f>
        <v>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14" t="s">
        <v>83</v>
      </c>
      <c r="BK120" s="222">
        <f>ROUND(I120*H120,2)</f>
        <v>0</v>
      </c>
      <c r="BL120" s="14" t="s">
        <v>132</v>
      </c>
      <c r="BM120" s="221" t="s">
        <v>1262</v>
      </c>
    </row>
    <row r="121" s="1" customFormat="1">
      <c r="B121" s="35"/>
      <c r="C121" s="36"/>
      <c r="D121" s="223" t="s">
        <v>139</v>
      </c>
      <c r="E121" s="36"/>
      <c r="F121" s="224" t="s">
        <v>1138</v>
      </c>
      <c r="G121" s="36"/>
      <c r="H121" s="36"/>
      <c r="I121" s="136"/>
      <c r="J121" s="36"/>
      <c r="K121" s="36"/>
      <c r="L121" s="40"/>
      <c r="M121" s="225"/>
      <c r="N121" s="83"/>
      <c r="O121" s="83"/>
      <c r="P121" s="83"/>
      <c r="Q121" s="83"/>
      <c r="R121" s="83"/>
      <c r="S121" s="83"/>
      <c r="T121" s="84"/>
      <c r="AT121" s="14" t="s">
        <v>139</v>
      </c>
      <c r="AU121" s="14" t="s">
        <v>83</v>
      </c>
    </row>
    <row r="122" s="1" customFormat="1">
      <c r="B122" s="35"/>
      <c r="C122" s="36"/>
      <c r="D122" s="223" t="s">
        <v>141</v>
      </c>
      <c r="E122" s="36"/>
      <c r="F122" s="226" t="s">
        <v>1139</v>
      </c>
      <c r="G122" s="36"/>
      <c r="H122" s="36"/>
      <c r="I122" s="136"/>
      <c r="J122" s="36"/>
      <c r="K122" s="36"/>
      <c r="L122" s="40"/>
      <c r="M122" s="225"/>
      <c r="N122" s="83"/>
      <c r="O122" s="83"/>
      <c r="P122" s="83"/>
      <c r="Q122" s="83"/>
      <c r="R122" s="83"/>
      <c r="S122" s="83"/>
      <c r="T122" s="84"/>
      <c r="AT122" s="14" t="s">
        <v>141</v>
      </c>
      <c r="AU122" s="14" t="s">
        <v>83</v>
      </c>
    </row>
    <row r="123" s="11" customFormat="1">
      <c r="B123" s="227"/>
      <c r="C123" s="228"/>
      <c r="D123" s="223" t="s">
        <v>149</v>
      </c>
      <c r="E123" s="229" t="s">
        <v>158</v>
      </c>
      <c r="F123" s="230" t="s">
        <v>1263</v>
      </c>
      <c r="G123" s="228"/>
      <c r="H123" s="231">
        <v>4</v>
      </c>
      <c r="I123" s="232"/>
      <c r="J123" s="228"/>
      <c r="K123" s="228"/>
      <c r="L123" s="233"/>
      <c r="M123" s="234"/>
      <c r="N123" s="235"/>
      <c r="O123" s="235"/>
      <c r="P123" s="235"/>
      <c r="Q123" s="235"/>
      <c r="R123" s="235"/>
      <c r="S123" s="235"/>
      <c r="T123" s="236"/>
      <c r="AT123" s="237" t="s">
        <v>149</v>
      </c>
      <c r="AU123" s="237" t="s">
        <v>83</v>
      </c>
      <c r="AV123" s="11" t="s">
        <v>143</v>
      </c>
      <c r="AW123" s="11" t="s">
        <v>33</v>
      </c>
      <c r="AX123" s="11" t="s">
        <v>83</v>
      </c>
      <c r="AY123" s="237" t="s">
        <v>133</v>
      </c>
    </row>
    <row r="124" s="1" customFormat="1" ht="24" customHeight="1">
      <c r="B124" s="35"/>
      <c r="C124" s="211" t="s">
        <v>143</v>
      </c>
      <c r="D124" s="211" t="s">
        <v>134</v>
      </c>
      <c r="E124" s="212" t="s">
        <v>1141</v>
      </c>
      <c r="F124" s="213" t="s">
        <v>1142</v>
      </c>
      <c r="G124" s="214" t="s">
        <v>198</v>
      </c>
      <c r="H124" s="215">
        <v>16.800000000000001</v>
      </c>
      <c r="I124" s="216"/>
      <c r="J124" s="215">
        <f>ROUND(I124*H124,2)</f>
        <v>0</v>
      </c>
      <c r="K124" s="213" t="s">
        <v>1</v>
      </c>
      <c r="L124" s="40"/>
      <c r="M124" s="217" t="s">
        <v>1</v>
      </c>
      <c r="N124" s="218" t="s">
        <v>40</v>
      </c>
      <c r="O124" s="83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AR124" s="221" t="s">
        <v>132</v>
      </c>
      <c r="AT124" s="221" t="s">
        <v>134</v>
      </c>
      <c r="AU124" s="221" t="s">
        <v>83</v>
      </c>
      <c r="AY124" s="14" t="s">
        <v>133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4" t="s">
        <v>83</v>
      </c>
      <c r="BK124" s="222">
        <f>ROUND(I124*H124,2)</f>
        <v>0</v>
      </c>
      <c r="BL124" s="14" t="s">
        <v>132</v>
      </c>
      <c r="BM124" s="221" t="s">
        <v>1264</v>
      </c>
    </row>
    <row r="125" s="1" customFormat="1">
      <c r="B125" s="35"/>
      <c r="C125" s="36"/>
      <c r="D125" s="223" t="s">
        <v>139</v>
      </c>
      <c r="E125" s="36"/>
      <c r="F125" s="224" t="s">
        <v>1144</v>
      </c>
      <c r="G125" s="36"/>
      <c r="H125" s="36"/>
      <c r="I125" s="136"/>
      <c r="J125" s="36"/>
      <c r="K125" s="36"/>
      <c r="L125" s="40"/>
      <c r="M125" s="225"/>
      <c r="N125" s="83"/>
      <c r="O125" s="83"/>
      <c r="P125" s="83"/>
      <c r="Q125" s="83"/>
      <c r="R125" s="83"/>
      <c r="S125" s="83"/>
      <c r="T125" s="84"/>
      <c r="AT125" s="14" t="s">
        <v>139</v>
      </c>
      <c r="AU125" s="14" t="s">
        <v>83</v>
      </c>
    </row>
    <row r="126" s="1" customFormat="1">
      <c r="B126" s="35"/>
      <c r="C126" s="36"/>
      <c r="D126" s="223" t="s">
        <v>141</v>
      </c>
      <c r="E126" s="36"/>
      <c r="F126" s="226" t="s">
        <v>241</v>
      </c>
      <c r="G126" s="36"/>
      <c r="H126" s="36"/>
      <c r="I126" s="136"/>
      <c r="J126" s="36"/>
      <c r="K126" s="36"/>
      <c r="L126" s="40"/>
      <c r="M126" s="225"/>
      <c r="N126" s="83"/>
      <c r="O126" s="83"/>
      <c r="P126" s="83"/>
      <c r="Q126" s="83"/>
      <c r="R126" s="83"/>
      <c r="S126" s="83"/>
      <c r="T126" s="84"/>
      <c r="AT126" s="14" t="s">
        <v>141</v>
      </c>
      <c r="AU126" s="14" t="s">
        <v>83</v>
      </c>
    </row>
    <row r="127" s="11" customFormat="1">
      <c r="B127" s="227"/>
      <c r="C127" s="228"/>
      <c r="D127" s="223" t="s">
        <v>149</v>
      </c>
      <c r="E127" s="229" t="s">
        <v>201</v>
      </c>
      <c r="F127" s="230" t="s">
        <v>1145</v>
      </c>
      <c r="G127" s="228"/>
      <c r="H127" s="231">
        <v>9</v>
      </c>
      <c r="I127" s="232"/>
      <c r="J127" s="228"/>
      <c r="K127" s="228"/>
      <c r="L127" s="233"/>
      <c r="M127" s="234"/>
      <c r="N127" s="235"/>
      <c r="O127" s="235"/>
      <c r="P127" s="235"/>
      <c r="Q127" s="235"/>
      <c r="R127" s="235"/>
      <c r="S127" s="235"/>
      <c r="T127" s="236"/>
      <c r="AT127" s="237" t="s">
        <v>149</v>
      </c>
      <c r="AU127" s="237" t="s">
        <v>83</v>
      </c>
      <c r="AV127" s="11" t="s">
        <v>143</v>
      </c>
      <c r="AW127" s="11" t="s">
        <v>33</v>
      </c>
      <c r="AX127" s="11" t="s">
        <v>75</v>
      </c>
      <c r="AY127" s="237" t="s">
        <v>133</v>
      </c>
    </row>
    <row r="128" s="11" customFormat="1">
      <c r="B128" s="227"/>
      <c r="C128" s="228"/>
      <c r="D128" s="223" t="s">
        <v>149</v>
      </c>
      <c r="E128" s="229" t="s">
        <v>580</v>
      </c>
      <c r="F128" s="230" t="s">
        <v>1265</v>
      </c>
      <c r="G128" s="228"/>
      <c r="H128" s="231">
        <v>7.7999999999999998</v>
      </c>
      <c r="I128" s="232"/>
      <c r="J128" s="228"/>
      <c r="K128" s="228"/>
      <c r="L128" s="233"/>
      <c r="M128" s="234"/>
      <c r="N128" s="235"/>
      <c r="O128" s="235"/>
      <c r="P128" s="235"/>
      <c r="Q128" s="235"/>
      <c r="R128" s="235"/>
      <c r="S128" s="235"/>
      <c r="T128" s="236"/>
      <c r="AT128" s="237" t="s">
        <v>149</v>
      </c>
      <c r="AU128" s="237" t="s">
        <v>83</v>
      </c>
      <c r="AV128" s="11" t="s">
        <v>143</v>
      </c>
      <c r="AW128" s="11" t="s">
        <v>33</v>
      </c>
      <c r="AX128" s="11" t="s">
        <v>75</v>
      </c>
      <c r="AY128" s="237" t="s">
        <v>133</v>
      </c>
    </row>
    <row r="129" s="11" customFormat="1">
      <c r="B129" s="227"/>
      <c r="C129" s="228"/>
      <c r="D129" s="223" t="s">
        <v>149</v>
      </c>
      <c r="E129" s="229" t="s">
        <v>717</v>
      </c>
      <c r="F129" s="230" t="s">
        <v>718</v>
      </c>
      <c r="G129" s="228"/>
      <c r="H129" s="231">
        <v>16.800000000000001</v>
      </c>
      <c r="I129" s="232"/>
      <c r="J129" s="228"/>
      <c r="K129" s="228"/>
      <c r="L129" s="233"/>
      <c r="M129" s="234"/>
      <c r="N129" s="235"/>
      <c r="O129" s="235"/>
      <c r="P129" s="235"/>
      <c r="Q129" s="235"/>
      <c r="R129" s="235"/>
      <c r="S129" s="235"/>
      <c r="T129" s="236"/>
      <c r="AT129" s="237" t="s">
        <v>149</v>
      </c>
      <c r="AU129" s="237" t="s">
        <v>83</v>
      </c>
      <c r="AV129" s="11" t="s">
        <v>143</v>
      </c>
      <c r="AW129" s="11" t="s">
        <v>33</v>
      </c>
      <c r="AX129" s="11" t="s">
        <v>83</v>
      </c>
      <c r="AY129" s="237" t="s">
        <v>133</v>
      </c>
    </row>
    <row r="130" s="1" customFormat="1" ht="16.5" customHeight="1">
      <c r="B130" s="35"/>
      <c r="C130" s="211" t="s">
        <v>152</v>
      </c>
      <c r="D130" s="211" t="s">
        <v>134</v>
      </c>
      <c r="E130" s="212" t="s">
        <v>258</v>
      </c>
      <c r="F130" s="213" t="s">
        <v>259</v>
      </c>
      <c r="G130" s="214" t="s">
        <v>198</v>
      </c>
      <c r="H130" s="215">
        <v>22.800000000000001</v>
      </c>
      <c r="I130" s="216"/>
      <c r="J130" s="215">
        <f>ROUND(I130*H130,2)</f>
        <v>0</v>
      </c>
      <c r="K130" s="213" t="s">
        <v>1</v>
      </c>
      <c r="L130" s="40"/>
      <c r="M130" s="217" t="s">
        <v>1</v>
      </c>
      <c r="N130" s="218" t="s">
        <v>40</v>
      </c>
      <c r="O130" s="83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AR130" s="221" t="s">
        <v>132</v>
      </c>
      <c r="AT130" s="221" t="s">
        <v>134</v>
      </c>
      <c r="AU130" s="221" t="s">
        <v>83</v>
      </c>
      <c r="AY130" s="14" t="s">
        <v>133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4" t="s">
        <v>83</v>
      </c>
      <c r="BK130" s="222">
        <f>ROUND(I130*H130,2)</f>
        <v>0</v>
      </c>
      <c r="BL130" s="14" t="s">
        <v>132</v>
      </c>
      <c r="BM130" s="221" t="s">
        <v>1266</v>
      </c>
    </row>
    <row r="131" s="1" customFormat="1">
      <c r="B131" s="35"/>
      <c r="C131" s="36"/>
      <c r="D131" s="223" t="s">
        <v>139</v>
      </c>
      <c r="E131" s="36"/>
      <c r="F131" s="224" t="s">
        <v>259</v>
      </c>
      <c r="G131" s="36"/>
      <c r="H131" s="36"/>
      <c r="I131" s="136"/>
      <c r="J131" s="36"/>
      <c r="K131" s="36"/>
      <c r="L131" s="40"/>
      <c r="M131" s="225"/>
      <c r="N131" s="83"/>
      <c r="O131" s="83"/>
      <c r="P131" s="83"/>
      <c r="Q131" s="83"/>
      <c r="R131" s="83"/>
      <c r="S131" s="83"/>
      <c r="T131" s="84"/>
      <c r="AT131" s="14" t="s">
        <v>139</v>
      </c>
      <c r="AU131" s="14" t="s">
        <v>83</v>
      </c>
    </row>
    <row r="132" s="1" customFormat="1">
      <c r="B132" s="35"/>
      <c r="C132" s="36"/>
      <c r="D132" s="223" t="s">
        <v>141</v>
      </c>
      <c r="E132" s="36"/>
      <c r="F132" s="226" t="s">
        <v>261</v>
      </c>
      <c r="G132" s="36"/>
      <c r="H132" s="36"/>
      <c r="I132" s="136"/>
      <c r="J132" s="36"/>
      <c r="K132" s="36"/>
      <c r="L132" s="40"/>
      <c r="M132" s="225"/>
      <c r="N132" s="83"/>
      <c r="O132" s="83"/>
      <c r="P132" s="83"/>
      <c r="Q132" s="83"/>
      <c r="R132" s="83"/>
      <c r="S132" s="83"/>
      <c r="T132" s="84"/>
      <c r="AT132" s="14" t="s">
        <v>141</v>
      </c>
      <c r="AU132" s="14" t="s">
        <v>83</v>
      </c>
    </row>
    <row r="133" s="11" customFormat="1">
      <c r="B133" s="227"/>
      <c r="C133" s="228"/>
      <c r="D133" s="223" t="s">
        <v>149</v>
      </c>
      <c r="E133" s="229" t="s">
        <v>150</v>
      </c>
      <c r="F133" s="230" t="s">
        <v>1148</v>
      </c>
      <c r="G133" s="228"/>
      <c r="H133" s="231">
        <v>9</v>
      </c>
      <c r="I133" s="232"/>
      <c r="J133" s="228"/>
      <c r="K133" s="228"/>
      <c r="L133" s="233"/>
      <c r="M133" s="234"/>
      <c r="N133" s="235"/>
      <c r="O133" s="235"/>
      <c r="P133" s="235"/>
      <c r="Q133" s="235"/>
      <c r="R133" s="235"/>
      <c r="S133" s="235"/>
      <c r="T133" s="236"/>
      <c r="AT133" s="237" t="s">
        <v>149</v>
      </c>
      <c r="AU133" s="237" t="s">
        <v>83</v>
      </c>
      <c r="AV133" s="11" t="s">
        <v>143</v>
      </c>
      <c r="AW133" s="11" t="s">
        <v>33</v>
      </c>
      <c r="AX133" s="11" t="s">
        <v>75</v>
      </c>
      <c r="AY133" s="237" t="s">
        <v>133</v>
      </c>
    </row>
    <row r="134" s="11" customFormat="1">
      <c r="B134" s="227"/>
      <c r="C134" s="228"/>
      <c r="D134" s="223" t="s">
        <v>149</v>
      </c>
      <c r="E134" s="229" t="s">
        <v>1259</v>
      </c>
      <c r="F134" s="230" t="s">
        <v>1267</v>
      </c>
      <c r="G134" s="228"/>
      <c r="H134" s="231">
        <v>7.7999999999999998</v>
      </c>
      <c r="I134" s="232"/>
      <c r="J134" s="228"/>
      <c r="K134" s="228"/>
      <c r="L134" s="233"/>
      <c r="M134" s="234"/>
      <c r="N134" s="235"/>
      <c r="O134" s="235"/>
      <c r="P134" s="235"/>
      <c r="Q134" s="235"/>
      <c r="R134" s="235"/>
      <c r="S134" s="235"/>
      <c r="T134" s="236"/>
      <c r="AT134" s="237" t="s">
        <v>149</v>
      </c>
      <c r="AU134" s="237" t="s">
        <v>83</v>
      </c>
      <c r="AV134" s="11" t="s">
        <v>143</v>
      </c>
      <c r="AW134" s="11" t="s">
        <v>33</v>
      </c>
      <c r="AX134" s="11" t="s">
        <v>75</v>
      </c>
      <c r="AY134" s="237" t="s">
        <v>133</v>
      </c>
    </row>
    <row r="135" s="11" customFormat="1">
      <c r="B135" s="227"/>
      <c r="C135" s="228"/>
      <c r="D135" s="223" t="s">
        <v>149</v>
      </c>
      <c r="E135" s="229" t="s">
        <v>1260</v>
      </c>
      <c r="F135" s="230" t="s">
        <v>1150</v>
      </c>
      <c r="G135" s="228"/>
      <c r="H135" s="231">
        <v>6</v>
      </c>
      <c r="I135" s="232"/>
      <c r="J135" s="228"/>
      <c r="K135" s="228"/>
      <c r="L135" s="233"/>
      <c r="M135" s="234"/>
      <c r="N135" s="235"/>
      <c r="O135" s="235"/>
      <c r="P135" s="235"/>
      <c r="Q135" s="235"/>
      <c r="R135" s="235"/>
      <c r="S135" s="235"/>
      <c r="T135" s="236"/>
      <c r="AT135" s="237" t="s">
        <v>149</v>
      </c>
      <c r="AU135" s="237" t="s">
        <v>83</v>
      </c>
      <c r="AV135" s="11" t="s">
        <v>143</v>
      </c>
      <c r="AW135" s="11" t="s">
        <v>33</v>
      </c>
      <c r="AX135" s="11" t="s">
        <v>75</v>
      </c>
      <c r="AY135" s="237" t="s">
        <v>133</v>
      </c>
    </row>
    <row r="136" s="11" customFormat="1">
      <c r="B136" s="227"/>
      <c r="C136" s="228"/>
      <c r="D136" s="223" t="s">
        <v>149</v>
      </c>
      <c r="E136" s="229" t="s">
        <v>1268</v>
      </c>
      <c r="F136" s="230" t="s">
        <v>1269</v>
      </c>
      <c r="G136" s="228"/>
      <c r="H136" s="231">
        <v>22.800000000000001</v>
      </c>
      <c r="I136" s="232"/>
      <c r="J136" s="228"/>
      <c r="K136" s="228"/>
      <c r="L136" s="233"/>
      <c r="M136" s="234"/>
      <c r="N136" s="235"/>
      <c r="O136" s="235"/>
      <c r="P136" s="235"/>
      <c r="Q136" s="235"/>
      <c r="R136" s="235"/>
      <c r="S136" s="235"/>
      <c r="T136" s="236"/>
      <c r="AT136" s="237" t="s">
        <v>149</v>
      </c>
      <c r="AU136" s="237" t="s">
        <v>83</v>
      </c>
      <c r="AV136" s="11" t="s">
        <v>143</v>
      </c>
      <c r="AW136" s="11" t="s">
        <v>33</v>
      </c>
      <c r="AX136" s="11" t="s">
        <v>83</v>
      </c>
      <c r="AY136" s="237" t="s">
        <v>133</v>
      </c>
    </row>
    <row r="137" s="10" customFormat="1" ht="25.92" customHeight="1">
      <c r="B137" s="197"/>
      <c r="C137" s="198"/>
      <c r="D137" s="199" t="s">
        <v>74</v>
      </c>
      <c r="E137" s="200" t="s">
        <v>174</v>
      </c>
      <c r="F137" s="200" t="s">
        <v>402</v>
      </c>
      <c r="G137" s="198"/>
      <c r="H137" s="198"/>
      <c r="I137" s="201"/>
      <c r="J137" s="202">
        <f>BK137</f>
        <v>0</v>
      </c>
      <c r="K137" s="198"/>
      <c r="L137" s="203"/>
      <c r="M137" s="204"/>
      <c r="N137" s="205"/>
      <c r="O137" s="205"/>
      <c r="P137" s="206">
        <f>SUM(P138:P170)</f>
        <v>0</v>
      </c>
      <c r="Q137" s="205"/>
      <c r="R137" s="206">
        <f>SUM(R138:R170)</f>
        <v>0</v>
      </c>
      <c r="S137" s="205"/>
      <c r="T137" s="207">
        <f>SUM(T138:T170)</f>
        <v>0</v>
      </c>
      <c r="AR137" s="208" t="s">
        <v>132</v>
      </c>
      <c r="AT137" s="209" t="s">
        <v>74</v>
      </c>
      <c r="AU137" s="209" t="s">
        <v>75</v>
      </c>
      <c r="AY137" s="208" t="s">
        <v>133</v>
      </c>
      <c r="BK137" s="210">
        <f>SUM(BK138:BK170)</f>
        <v>0</v>
      </c>
    </row>
    <row r="138" s="1" customFormat="1" ht="16.5" customHeight="1">
      <c r="B138" s="35"/>
      <c r="C138" s="211" t="s">
        <v>132</v>
      </c>
      <c r="D138" s="211" t="s">
        <v>134</v>
      </c>
      <c r="E138" s="212" t="s">
        <v>1153</v>
      </c>
      <c r="F138" s="213" t="s">
        <v>1154</v>
      </c>
      <c r="G138" s="214" t="s">
        <v>223</v>
      </c>
      <c r="H138" s="215">
        <v>15</v>
      </c>
      <c r="I138" s="216"/>
      <c r="J138" s="215">
        <f>ROUND(I138*H138,2)</f>
        <v>0</v>
      </c>
      <c r="K138" s="213" t="s">
        <v>1</v>
      </c>
      <c r="L138" s="40"/>
      <c r="M138" s="217" t="s">
        <v>1</v>
      </c>
      <c r="N138" s="218" t="s">
        <v>40</v>
      </c>
      <c r="O138" s="83"/>
      <c r="P138" s="219">
        <f>O138*H138</f>
        <v>0</v>
      </c>
      <c r="Q138" s="219">
        <v>0</v>
      </c>
      <c r="R138" s="219">
        <f>Q138*H138</f>
        <v>0</v>
      </c>
      <c r="S138" s="219">
        <v>0</v>
      </c>
      <c r="T138" s="220">
        <f>S138*H138</f>
        <v>0</v>
      </c>
      <c r="AR138" s="221" t="s">
        <v>132</v>
      </c>
      <c r="AT138" s="221" t="s">
        <v>134</v>
      </c>
      <c r="AU138" s="221" t="s">
        <v>83</v>
      </c>
      <c r="AY138" s="14" t="s">
        <v>133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4" t="s">
        <v>83</v>
      </c>
      <c r="BK138" s="222">
        <f>ROUND(I138*H138,2)</f>
        <v>0</v>
      </c>
      <c r="BL138" s="14" t="s">
        <v>132</v>
      </c>
      <c r="BM138" s="221" t="s">
        <v>1270</v>
      </c>
    </row>
    <row r="139" s="1" customFormat="1">
      <c r="B139" s="35"/>
      <c r="C139" s="36"/>
      <c r="D139" s="223" t="s">
        <v>139</v>
      </c>
      <c r="E139" s="36"/>
      <c r="F139" s="224" t="s">
        <v>1154</v>
      </c>
      <c r="G139" s="36"/>
      <c r="H139" s="36"/>
      <c r="I139" s="136"/>
      <c r="J139" s="36"/>
      <c r="K139" s="36"/>
      <c r="L139" s="40"/>
      <c r="M139" s="225"/>
      <c r="N139" s="83"/>
      <c r="O139" s="83"/>
      <c r="P139" s="83"/>
      <c r="Q139" s="83"/>
      <c r="R139" s="83"/>
      <c r="S139" s="83"/>
      <c r="T139" s="84"/>
      <c r="AT139" s="14" t="s">
        <v>139</v>
      </c>
      <c r="AU139" s="14" t="s">
        <v>83</v>
      </c>
    </row>
    <row r="140" s="1" customFormat="1">
      <c r="B140" s="35"/>
      <c r="C140" s="36"/>
      <c r="D140" s="223" t="s">
        <v>141</v>
      </c>
      <c r="E140" s="36"/>
      <c r="F140" s="226" t="s">
        <v>1156</v>
      </c>
      <c r="G140" s="36"/>
      <c r="H140" s="36"/>
      <c r="I140" s="136"/>
      <c r="J140" s="36"/>
      <c r="K140" s="36"/>
      <c r="L140" s="40"/>
      <c r="M140" s="225"/>
      <c r="N140" s="83"/>
      <c r="O140" s="83"/>
      <c r="P140" s="83"/>
      <c r="Q140" s="83"/>
      <c r="R140" s="83"/>
      <c r="S140" s="83"/>
      <c r="T140" s="84"/>
      <c r="AT140" s="14" t="s">
        <v>141</v>
      </c>
      <c r="AU140" s="14" t="s">
        <v>83</v>
      </c>
    </row>
    <row r="141" s="1" customFormat="1" ht="16.5" customHeight="1">
      <c r="B141" s="35"/>
      <c r="C141" s="211" t="s">
        <v>163</v>
      </c>
      <c r="D141" s="211" t="s">
        <v>134</v>
      </c>
      <c r="E141" s="212" t="s">
        <v>1157</v>
      </c>
      <c r="F141" s="213" t="s">
        <v>1158</v>
      </c>
      <c r="G141" s="214" t="s">
        <v>223</v>
      </c>
      <c r="H141" s="215">
        <v>0.80000000000000004</v>
      </c>
      <c r="I141" s="216"/>
      <c r="J141" s="215">
        <f>ROUND(I141*H141,2)</f>
        <v>0</v>
      </c>
      <c r="K141" s="213" t="s">
        <v>1</v>
      </c>
      <c r="L141" s="40"/>
      <c r="M141" s="217" t="s">
        <v>1</v>
      </c>
      <c r="N141" s="218" t="s">
        <v>40</v>
      </c>
      <c r="O141" s="83"/>
      <c r="P141" s="219">
        <f>O141*H141</f>
        <v>0</v>
      </c>
      <c r="Q141" s="219">
        <v>0</v>
      </c>
      <c r="R141" s="219">
        <f>Q141*H141</f>
        <v>0</v>
      </c>
      <c r="S141" s="219">
        <v>0</v>
      </c>
      <c r="T141" s="220">
        <f>S141*H141</f>
        <v>0</v>
      </c>
      <c r="AR141" s="221" t="s">
        <v>132</v>
      </c>
      <c r="AT141" s="221" t="s">
        <v>134</v>
      </c>
      <c r="AU141" s="221" t="s">
        <v>83</v>
      </c>
      <c r="AY141" s="14" t="s">
        <v>133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4" t="s">
        <v>83</v>
      </c>
      <c r="BK141" s="222">
        <f>ROUND(I141*H141,2)</f>
        <v>0</v>
      </c>
      <c r="BL141" s="14" t="s">
        <v>132</v>
      </c>
      <c r="BM141" s="221" t="s">
        <v>1271</v>
      </c>
    </row>
    <row r="142" s="1" customFormat="1">
      <c r="B142" s="35"/>
      <c r="C142" s="36"/>
      <c r="D142" s="223" t="s">
        <v>139</v>
      </c>
      <c r="E142" s="36"/>
      <c r="F142" s="224" t="s">
        <v>1158</v>
      </c>
      <c r="G142" s="36"/>
      <c r="H142" s="36"/>
      <c r="I142" s="136"/>
      <c r="J142" s="36"/>
      <c r="K142" s="36"/>
      <c r="L142" s="40"/>
      <c r="M142" s="225"/>
      <c r="N142" s="83"/>
      <c r="O142" s="83"/>
      <c r="P142" s="83"/>
      <c r="Q142" s="83"/>
      <c r="R142" s="83"/>
      <c r="S142" s="83"/>
      <c r="T142" s="84"/>
      <c r="AT142" s="14" t="s">
        <v>139</v>
      </c>
      <c r="AU142" s="14" t="s">
        <v>83</v>
      </c>
    </row>
    <row r="143" s="1" customFormat="1">
      <c r="B143" s="35"/>
      <c r="C143" s="36"/>
      <c r="D143" s="223" t="s">
        <v>141</v>
      </c>
      <c r="E143" s="36"/>
      <c r="F143" s="226" t="s">
        <v>1160</v>
      </c>
      <c r="G143" s="36"/>
      <c r="H143" s="36"/>
      <c r="I143" s="136"/>
      <c r="J143" s="36"/>
      <c r="K143" s="36"/>
      <c r="L143" s="40"/>
      <c r="M143" s="225"/>
      <c r="N143" s="83"/>
      <c r="O143" s="83"/>
      <c r="P143" s="83"/>
      <c r="Q143" s="83"/>
      <c r="R143" s="83"/>
      <c r="S143" s="83"/>
      <c r="T143" s="84"/>
      <c r="AT143" s="14" t="s">
        <v>141</v>
      </c>
      <c r="AU143" s="14" t="s">
        <v>83</v>
      </c>
    </row>
    <row r="144" s="1" customFormat="1" ht="16.5" customHeight="1">
      <c r="B144" s="35"/>
      <c r="C144" s="211" t="s">
        <v>167</v>
      </c>
      <c r="D144" s="211" t="s">
        <v>134</v>
      </c>
      <c r="E144" s="212" t="s">
        <v>1161</v>
      </c>
      <c r="F144" s="213" t="s">
        <v>1162</v>
      </c>
      <c r="G144" s="214" t="s">
        <v>1163</v>
      </c>
      <c r="H144" s="215">
        <v>1</v>
      </c>
      <c r="I144" s="216"/>
      <c r="J144" s="215">
        <f>ROUND(I144*H144,2)</f>
        <v>0</v>
      </c>
      <c r="K144" s="213" t="s">
        <v>1</v>
      </c>
      <c r="L144" s="40"/>
      <c r="M144" s="217" t="s">
        <v>1</v>
      </c>
      <c r="N144" s="218" t="s">
        <v>40</v>
      </c>
      <c r="O144" s="83"/>
      <c r="P144" s="219">
        <f>O144*H144</f>
        <v>0</v>
      </c>
      <c r="Q144" s="219">
        <v>0</v>
      </c>
      <c r="R144" s="219">
        <f>Q144*H144</f>
        <v>0</v>
      </c>
      <c r="S144" s="219">
        <v>0</v>
      </c>
      <c r="T144" s="220">
        <f>S144*H144</f>
        <v>0</v>
      </c>
      <c r="AR144" s="221" t="s">
        <v>132</v>
      </c>
      <c r="AT144" s="221" t="s">
        <v>134</v>
      </c>
      <c r="AU144" s="221" t="s">
        <v>83</v>
      </c>
      <c r="AY144" s="14" t="s">
        <v>133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14" t="s">
        <v>83</v>
      </c>
      <c r="BK144" s="222">
        <f>ROUND(I144*H144,2)</f>
        <v>0</v>
      </c>
      <c r="BL144" s="14" t="s">
        <v>132</v>
      </c>
      <c r="BM144" s="221" t="s">
        <v>1272</v>
      </c>
    </row>
    <row r="145" s="1" customFormat="1">
      <c r="B145" s="35"/>
      <c r="C145" s="36"/>
      <c r="D145" s="223" t="s">
        <v>139</v>
      </c>
      <c r="E145" s="36"/>
      <c r="F145" s="224" t="s">
        <v>1162</v>
      </c>
      <c r="G145" s="36"/>
      <c r="H145" s="36"/>
      <c r="I145" s="136"/>
      <c r="J145" s="36"/>
      <c r="K145" s="36"/>
      <c r="L145" s="40"/>
      <c r="M145" s="225"/>
      <c r="N145" s="83"/>
      <c r="O145" s="83"/>
      <c r="P145" s="83"/>
      <c r="Q145" s="83"/>
      <c r="R145" s="83"/>
      <c r="S145" s="83"/>
      <c r="T145" s="84"/>
      <c r="AT145" s="14" t="s">
        <v>139</v>
      </c>
      <c r="AU145" s="14" t="s">
        <v>83</v>
      </c>
    </row>
    <row r="146" s="1" customFormat="1">
      <c r="B146" s="35"/>
      <c r="C146" s="36"/>
      <c r="D146" s="223" t="s">
        <v>141</v>
      </c>
      <c r="E146" s="36"/>
      <c r="F146" s="226" t="s">
        <v>1165</v>
      </c>
      <c r="G146" s="36"/>
      <c r="H146" s="36"/>
      <c r="I146" s="136"/>
      <c r="J146" s="36"/>
      <c r="K146" s="36"/>
      <c r="L146" s="40"/>
      <c r="M146" s="225"/>
      <c r="N146" s="83"/>
      <c r="O146" s="83"/>
      <c r="P146" s="83"/>
      <c r="Q146" s="83"/>
      <c r="R146" s="83"/>
      <c r="S146" s="83"/>
      <c r="T146" s="84"/>
      <c r="AT146" s="14" t="s">
        <v>141</v>
      </c>
      <c r="AU146" s="14" t="s">
        <v>83</v>
      </c>
    </row>
    <row r="147" s="1" customFormat="1" ht="16.5" customHeight="1">
      <c r="B147" s="35"/>
      <c r="C147" s="211" t="s">
        <v>174</v>
      </c>
      <c r="D147" s="211" t="s">
        <v>134</v>
      </c>
      <c r="E147" s="212" t="s">
        <v>1273</v>
      </c>
      <c r="F147" s="213" t="s">
        <v>1274</v>
      </c>
      <c r="G147" s="214" t="s">
        <v>223</v>
      </c>
      <c r="H147" s="215">
        <v>2</v>
      </c>
      <c r="I147" s="216"/>
      <c r="J147" s="215">
        <f>ROUND(I147*H147,2)</f>
        <v>0</v>
      </c>
      <c r="K147" s="213" t="s">
        <v>1</v>
      </c>
      <c r="L147" s="40"/>
      <c r="M147" s="217" t="s">
        <v>1</v>
      </c>
      <c r="N147" s="218" t="s">
        <v>40</v>
      </c>
      <c r="O147" s="83"/>
      <c r="P147" s="219">
        <f>O147*H147</f>
        <v>0</v>
      </c>
      <c r="Q147" s="219">
        <v>0</v>
      </c>
      <c r="R147" s="219">
        <f>Q147*H147</f>
        <v>0</v>
      </c>
      <c r="S147" s="219">
        <v>0</v>
      </c>
      <c r="T147" s="220">
        <f>S147*H147</f>
        <v>0</v>
      </c>
      <c r="AR147" s="221" t="s">
        <v>132</v>
      </c>
      <c r="AT147" s="221" t="s">
        <v>134</v>
      </c>
      <c r="AU147" s="221" t="s">
        <v>83</v>
      </c>
      <c r="AY147" s="14" t="s">
        <v>133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14" t="s">
        <v>83</v>
      </c>
      <c r="BK147" s="222">
        <f>ROUND(I147*H147,2)</f>
        <v>0</v>
      </c>
      <c r="BL147" s="14" t="s">
        <v>132</v>
      </c>
      <c r="BM147" s="221" t="s">
        <v>1275</v>
      </c>
    </row>
    <row r="148" s="1" customFormat="1">
      <c r="B148" s="35"/>
      <c r="C148" s="36"/>
      <c r="D148" s="223" t="s">
        <v>139</v>
      </c>
      <c r="E148" s="36"/>
      <c r="F148" s="224" t="s">
        <v>1274</v>
      </c>
      <c r="G148" s="36"/>
      <c r="H148" s="36"/>
      <c r="I148" s="136"/>
      <c r="J148" s="36"/>
      <c r="K148" s="36"/>
      <c r="L148" s="40"/>
      <c r="M148" s="225"/>
      <c r="N148" s="83"/>
      <c r="O148" s="83"/>
      <c r="P148" s="83"/>
      <c r="Q148" s="83"/>
      <c r="R148" s="83"/>
      <c r="S148" s="83"/>
      <c r="T148" s="84"/>
      <c r="AT148" s="14" t="s">
        <v>139</v>
      </c>
      <c r="AU148" s="14" t="s">
        <v>83</v>
      </c>
    </row>
    <row r="149" s="1" customFormat="1" ht="16.5" customHeight="1">
      <c r="B149" s="35"/>
      <c r="C149" s="211" t="s">
        <v>228</v>
      </c>
      <c r="D149" s="211" t="s">
        <v>134</v>
      </c>
      <c r="E149" s="212" t="s">
        <v>1276</v>
      </c>
      <c r="F149" s="213" t="s">
        <v>1277</v>
      </c>
      <c r="G149" s="214" t="s">
        <v>223</v>
      </c>
      <c r="H149" s="215">
        <v>2</v>
      </c>
      <c r="I149" s="216"/>
      <c r="J149" s="215">
        <f>ROUND(I149*H149,2)</f>
        <v>0</v>
      </c>
      <c r="K149" s="213" t="s">
        <v>1</v>
      </c>
      <c r="L149" s="40"/>
      <c r="M149" s="217" t="s">
        <v>1</v>
      </c>
      <c r="N149" s="218" t="s">
        <v>40</v>
      </c>
      <c r="O149" s="83"/>
      <c r="P149" s="219">
        <f>O149*H149</f>
        <v>0</v>
      </c>
      <c r="Q149" s="219">
        <v>0</v>
      </c>
      <c r="R149" s="219">
        <f>Q149*H149</f>
        <v>0</v>
      </c>
      <c r="S149" s="219">
        <v>0</v>
      </c>
      <c r="T149" s="220">
        <f>S149*H149</f>
        <v>0</v>
      </c>
      <c r="AR149" s="221" t="s">
        <v>132</v>
      </c>
      <c r="AT149" s="221" t="s">
        <v>134</v>
      </c>
      <c r="AU149" s="221" t="s">
        <v>83</v>
      </c>
      <c r="AY149" s="14" t="s">
        <v>133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4" t="s">
        <v>83</v>
      </c>
      <c r="BK149" s="222">
        <f>ROUND(I149*H149,2)</f>
        <v>0</v>
      </c>
      <c r="BL149" s="14" t="s">
        <v>132</v>
      </c>
      <c r="BM149" s="221" t="s">
        <v>1278</v>
      </c>
    </row>
    <row r="150" s="1" customFormat="1">
      <c r="B150" s="35"/>
      <c r="C150" s="36"/>
      <c r="D150" s="223" t="s">
        <v>139</v>
      </c>
      <c r="E150" s="36"/>
      <c r="F150" s="224" t="s">
        <v>1277</v>
      </c>
      <c r="G150" s="36"/>
      <c r="H150" s="36"/>
      <c r="I150" s="136"/>
      <c r="J150" s="36"/>
      <c r="K150" s="36"/>
      <c r="L150" s="40"/>
      <c r="M150" s="225"/>
      <c r="N150" s="83"/>
      <c r="O150" s="83"/>
      <c r="P150" s="83"/>
      <c r="Q150" s="83"/>
      <c r="R150" s="83"/>
      <c r="S150" s="83"/>
      <c r="T150" s="84"/>
      <c r="AT150" s="14" t="s">
        <v>139</v>
      </c>
      <c r="AU150" s="14" t="s">
        <v>83</v>
      </c>
    </row>
    <row r="151" s="1" customFormat="1" ht="16.5" customHeight="1">
      <c r="B151" s="35"/>
      <c r="C151" s="211" t="s">
        <v>237</v>
      </c>
      <c r="D151" s="211" t="s">
        <v>134</v>
      </c>
      <c r="E151" s="212" t="s">
        <v>1279</v>
      </c>
      <c r="F151" s="213" t="s">
        <v>1280</v>
      </c>
      <c r="G151" s="214" t="s">
        <v>223</v>
      </c>
      <c r="H151" s="215">
        <v>2</v>
      </c>
      <c r="I151" s="216"/>
      <c r="J151" s="215">
        <f>ROUND(I151*H151,2)</f>
        <v>0</v>
      </c>
      <c r="K151" s="213" t="s">
        <v>1</v>
      </c>
      <c r="L151" s="40"/>
      <c r="M151" s="217" t="s">
        <v>1</v>
      </c>
      <c r="N151" s="218" t="s">
        <v>40</v>
      </c>
      <c r="O151" s="83"/>
      <c r="P151" s="219">
        <f>O151*H151</f>
        <v>0</v>
      </c>
      <c r="Q151" s="219">
        <v>0</v>
      </c>
      <c r="R151" s="219">
        <f>Q151*H151</f>
        <v>0</v>
      </c>
      <c r="S151" s="219">
        <v>0</v>
      </c>
      <c r="T151" s="220">
        <f>S151*H151</f>
        <v>0</v>
      </c>
      <c r="AR151" s="221" t="s">
        <v>132</v>
      </c>
      <c r="AT151" s="221" t="s">
        <v>134</v>
      </c>
      <c r="AU151" s="221" t="s">
        <v>83</v>
      </c>
      <c r="AY151" s="14" t="s">
        <v>133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4" t="s">
        <v>83</v>
      </c>
      <c r="BK151" s="222">
        <f>ROUND(I151*H151,2)</f>
        <v>0</v>
      </c>
      <c r="BL151" s="14" t="s">
        <v>132</v>
      </c>
      <c r="BM151" s="221" t="s">
        <v>1281</v>
      </c>
    </row>
    <row r="152" s="1" customFormat="1">
      <c r="B152" s="35"/>
      <c r="C152" s="36"/>
      <c r="D152" s="223" t="s">
        <v>139</v>
      </c>
      <c r="E152" s="36"/>
      <c r="F152" s="224" t="s">
        <v>1280</v>
      </c>
      <c r="G152" s="36"/>
      <c r="H152" s="36"/>
      <c r="I152" s="136"/>
      <c r="J152" s="36"/>
      <c r="K152" s="36"/>
      <c r="L152" s="40"/>
      <c r="M152" s="225"/>
      <c r="N152" s="83"/>
      <c r="O152" s="83"/>
      <c r="P152" s="83"/>
      <c r="Q152" s="83"/>
      <c r="R152" s="83"/>
      <c r="S152" s="83"/>
      <c r="T152" s="84"/>
      <c r="AT152" s="14" t="s">
        <v>139</v>
      </c>
      <c r="AU152" s="14" t="s">
        <v>83</v>
      </c>
    </row>
    <row r="153" s="1" customFormat="1" ht="16.5" customHeight="1">
      <c r="B153" s="35"/>
      <c r="C153" s="211" t="s">
        <v>242</v>
      </c>
      <c r="D153" s="211" t="s">
        <v>134</v>
      </c>
      <c r="E153" s="212" t="s">
        <v>1166</v>
      </c>
      <c r="F153" s="213" t="s">
        <v>1167</v>
      </c>
      <c r="G153" s="214" t="s">
        <v>223</v>
      </c>
      <c r="H153" s="215">
        <v>15</v>
      </c>
      <c r="I153" s="216"/>
      <c r="J153" s="215">
        <f>ROUND(I153*H153,2)</f>
        <v>0</v>
      </c>
      <c r="K153" s="213" t="s">
        <v>1</v>
      </c>
      <c r="L153" s="40"/>
      <c r="M153" s="217" t="s">
        <v>1</v>
      </c>
      <c r="N153" s="218" t="s">
        <v>40</v>
      </c>
      <c r="O153" s="83"/>
      <c r="P153" s="219">
        <f>O153*H153</f>
        <v>0</v>
      </c>
      <c r="Q153" s="219">
        <v>0</v>
      </c>
      <c r="R153" s="219">
        <f>Q153*H153</f>
        <v>0</v>
      </c>
      <c r="S153" s="219">
        <v>0</v>
      </c>
      <c r="T153" s="220">
        <f>S153*H153</f>
        <v>0</v>
      </c>
      <c r="AR153" s="221" t="s">
        <v>132</v>
      </c>
      <c r="AT153" s="221" t="s">
        <v>134</v>
      </c>
      <c r="AU153" s="221" t="s">
        <v>83</v>
      </c>
      <c r="AY153" s="14" t="s">
        <v>133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4" t="s">
        <v>83</v>
      </c>
      <c r="BK153" s="222">
        <f>ROUND(I153*H153,2)</f>
        <v>0</v>
      </c>
      <c r="BL153" s="14" t="s">
        <v>132</v>
      </c>
      <c r="BM153" s="221" t="s">
        <v>1282</v>
      </c>
    </row>
    <row r="154" s="1" customFormat="1">
      <c r="B154" s="35"/>
      <c r="C154" s="36"/>
      <c r="D154" s="223" t="s">
        <v>139</v>
      </c>
      <c r="E154" s="36"/>
      <c r="F154" s="224" t="s">
        <v>1169</v>
      </c>
      <c r="G154" s="36"/>
      <c r="H154" s="36"/>
      <c r="I154" s="136"/>
      <c r="J154" s="36"/>
      <c r="K154" s="36"/>
      <c r="L154" s="40"/>
      <c r="M154" s="225"/>
      <c r="N154" s="83"/>
      <c r="O154" s="83"/>
      <c r="P154" s="83"/>
      <c r="Q154" s="83"/>
      <c r="R154" s="83"/>
      <c r="S154" s="83"/>
      <c r="T154" s="84"/>
      <c r="AT154" s="14" t="s">
        <v>139</v>
      </c>
      <c r="AU154" s="14" t="s">
        <v>83</v>
      </c>
    </row>
    <row r="155" s="1" customFormat="1" ht="16.5" customHeight="1">
      <c r="B155" s="35"/>
      <c r="C155" s="211" t="s">
        <v>249</v>
      </c>
      <c r="D155" s="211" t="s">
        <v>134</v>
      </c>
      <c r="E155" s="212" t="s">
        <v>1283</v>
      </c>
      <c r="F155" s="213" t="s">
        <v>1284</v>
      </c>
      <c r="G155" s="214" t="s">
        <v>1163</v>
      </c>
      <c r="H155" s="215">
        <v>2</v>
      </c>
      <c r="I155" s="216"/>
      <c r="J155" s="215">
        <f>ROUND(I155*H155,2)</f>
        <v>0</v>
      </c>
      <c r="K155" s="213" t="s">
        <v>1</v>
      </c>
      <c r="L155" s="40"/>
      <c r="M155" s="217" t="s">
        <v>1</v>
      </c>
      <c r="N155" s="218" t="s">
        <v>40</v>
      </c>
      <c r="O155" s="83"/>
      <c r="P155" s="219">
        <f>O155*H155</f>
        <v>0</v>
      </c>
      <c r="Q155" s="219">
        <v>0</v>
      </c>
      <c r="R155" s="219">
        <f>Q155*H155</f>
        <v>0</v>
      </c>
      <c r="S155" s="219">
        <v>0</v>
      </c>
      <c r="T155" s="220">
        <f>S155*H155</f>
        <v>0</v>
      </c>
      <c r="AR155" s="221" t="s">
        <v>132</v>
      </c>
      <c r="AT155" s="221" t="s">
        <v>134</v>
      </c>
      <c r="AU155" s="221" t="s">
        <v>83</v>
      </c>
      <c r="AY155" s="14" t="s">
        <v>133</v>
      </c>
      <c r="BE155" s="222">
        <f>IF(N155="základní",J155,0)</f>
        <v>0</v>
      </c>
      <c r="BF155" s="222">
        <f>IF(N155="snížená",J155,0)</f>
        <v>0</v>
      </c>
      <c r="BG155" s="222">
        <f>IF(N155="zákl. přenesená",J155,0)</f>
        <v>0</v>
      </c>
      <c r="BH155" s="222">
        <f>IF(N155="sníž. přenesená",J155,0)</f>
        <v>0</v>
      </c>
      <c r="BI155" s="222">
        <f>IF(N155="nulová",J155,0)</f>
        <v>0</v>
      </c>
      <c r="BJ155" s="14" t="s">
        <v>83</v>
      </c>
      <c r="BK155" s="222">
        <f>ROUND(I155*H155,2)</f>
        <v>0</v>
      </c>
      <c r="BL155" s="14" t="s">
        <v>132</v>
      </c>
      <c r="BM155" s="221" t="s">
        <v>1285</v>
      </c>
    </row>
    <row r="156" s="1" customFormat="1">
      <c r="B156" s="35"/>
      <c r="C156" s="36"/>
      <c r="D156" s="223" t="s">
        <v>139</v>
      </c>
      <c r="E156" s="36"/>
      <c r="F156" s="224" t="s">
        <v>1284</v>
      </c>
      <c r="G156" s="36"/>
      <c r="H156" s="36"/>
      <c r="I156" s="136"/>
      <c r="J156" s="36"/>
      <c r="K156" s="36"/>
      <c r="L156" s="40"/>
      <c r="M156" s="225"/>
      <c r="N156" s="83"/>
      <c r="O156" s="83"/>
      <c r="P156" s="83"/>
      <c r="Q156" s="83"/>
      <c r="R156" s="83"/>
      <c r="S156" s="83"/>
      <c r="T156" s="84"/>
      <c r="AT156" s="14" t="s">
        <v>139</v>
      </c>
      <c r="AU156" s="14" t="s">
        <v>83</v>
      </c>
    </row>
    <row r="157" s="1" customFormat="1" ht="16.5" customHeight="1">
      <c r="B157" s="35"/>
      <c r="C157" s="211" t="s">
        <v>257</v>
      </c>
      <c r="D157" s="211" t="s">
        <v>134</v>
      </c>
      <c r="E157" s="212" t="s">
        <v>1286</v>
      </c>
      <c r="F157" s="213" t="s">
        <v>1287</v>
      </c>
      <c r="G157" s="214" t="s">
        <v>1163</v>
      </c>
      <c r="H157" s="215">
        <v>2</v>
      </c>
      <c r="I157" s="216"/>
      <c r="J157" s="215">
        <f>ROUND(I157*H157,2)</f>
        <v>0</v>
      </c>
      <c r="K157" s="213" t="s">
        <v>1</v>
      </c>
      <c r="L157" s="40"/>
      <c r="M157" s="217" t="s">
        <v>1</v>
      </c>
      <c r="N157" s="218" t="s">
        <v>40</v>
      </c>
      <c r="O157" s="83"/>
      <c r="P157" s="219">
        <f>O157*H157</f>
        <v>0</v>
      </c>
      <c r="Q157" s="219">
        <v>0</v>
      </c>
      <c r="R157" s="219">
        <f>Q157*H157</f>
        <v>0</v>
      </c>
      <c r="S157" s="219">
        <v>0</v>
      </c>
      <c r="T157" s="220">
        <f>S157*H157</f>
        <v>0</v>
      </c>
      <c r="AR157" s="221" t="s">
        <v>132</v>
      </c>
      <c r="AT157" s="221" t="s">
        <v>134</v>
      </c>
      <c r="AU157" s="221" t="s">
        <v>83</v>
      </c>
      <c r="AY157" s="14" t="s">
        <v>133</v>
      </c>
      <c r="BE157" s="222">
        <f>IF(N157="základní",J157,0)</f>
        <v>0</v>
      </c>
      <c r="BF157" s="222">
        <f>IF(N157="snížená",J157,0)</f>
        <v>0</v>
      </c>
      <c r="BG157" s="222">
        <f>IF(N157="zákl. přenesená",J157,0)</f>
        <v>0</v>
      </c>
      <c r="BH157" s="222">
        <f>IF(N157="sníž. přenesená",J157,0)</f>
        <v>0</v>
      </c>
      <c r="BI157" s="222">
        <f>IF(N157="nulová",J157,0)</f>
        <v>0</v>
      </c>
      <c r="BJ157" s="14" t="s">
        <v>83</v>
      </c>
      <c r="BK157" s="222">
        <f>ROUND(I157*H157,2)</f>
        <v>0</v>
      </c>
      <c r="BL157" s="14" t="s">
        <v>132</v>
      </c>
      <c r="BM157" s="221" t="s">
        <v>1288</v>
      </c>
    </row>
    <row r="158" s="1" customFormat="1">
      <c r="B158" s="35"/>
      <c r="C158" s="36"/>
      <c r="D158" s="223" t="s">
        <v>139</v>
      </c>
      <c r="E158" s="36"/>
      <c r="F158" s="224" t="s">
        <v>1287</v>
      </c>
      <c r="G158" s="36"/>
      <c r="H158" s="36"/>
      <c r="I158" s="136"/>
      <c r="J158" s="36"/>
      <c r="K158" s="36"/>
      <c r="L158" s="40"/>
      <c r="M158" s="225"/>
      <c r="N158" s="83"/>
      <c r="O158" s="83"/>
      <c r="P158" s="83"/>
      <c r="Q158" s="83"/>
      <c r="R158" s="83"/>
      <c r="S158" s="83"/>
      <c r="T158" s="84"/>
      <c r="AT158" s="14" t="s">
        <v>139</v>
      </c>
      <c r="AU158" s="14" t="s">
        <v>83</v>
      </c>
    </row>
    <row r="159" s="1" customFormat="1" ht="16.5" customHeight="1">
      <c r="B159" s="35"/>
      <c r="C159" s="211" t="s">
        <v>264</v>
      </c>
      <c r="D159" s="211" t="s">
        <v>134</v>
      </c>
      <c r="E159" s="212" t="s">
        <v>1289</v>
      </c>
      <c r="F159" s="213" t="s">
        <v>1290</v>
      </c>
      <c r="G159" s="214" t="s">
        <v>1163</v>
      </c>
      <c r="H159" s="215">
        <v>1</v>
      </c>
      <c r="I159" s="216"/>
      <c r="J159" s="215">
        <f>ROUND(I159*H159,2)</f>
        <v>0</v>
      </c>
      <c r="K159" s="213" t="s">
        <v>1</v>
      </c>
      <c r="L159" s="40"/>
      <c r="M159" s="217" t="s">
        <v>1</v>
      </c>
      <c r="N159" s="218" t="s">
        <v>40</v>
      </c>
      <c r="O159" s="83"/>
      <c r="P159" s="219">
        <f>O159*H159</f>
        <v>0</v>
      </c>
      <c r="Q159" s="219">
        <v>0</v>
      </c>
      <c r="R159" s="219">
        <f>Q159*H159</f>
        <v>0</v>
      </c>
      <c r="S159" s="219">
        <v>0</v>
      </c>
      <c r="T159" s="220">
        <f>S159*H159</f>
        <v>0</v>
      </c>
      <c r="AR159" s="221" t="s">
        <v>132</v>
      </c>
      <c r="AT159" s="221" t="s">
        <v>134</v>
      </c>
      <c r="AU159" s="221" t="s">
        <v>83</v>
      </c>
      <c r="AY159" s="14" t="s">
        <v>133</v>
      </c>
      <c r="BE159" s="222">
        <f>IF(N159="základní",J159,0)</f>
        <v>0</v>
      </c>
      <c r="BF159" s="222">
        <f>IF(N159="snížená",J159,0)</f>
        <v>0</v>
      </c>
      <c r="BG159" s="222">
        <f>IF(N159="zákl. přenesená",J159,0)</f>
        <v>0</v>
      </c>
      <c r="BH159" s="222">
        <f>IF(N159="sníž. přenesená",J159,0)</f>
        <v>0</v>
      </c>
      <c r="BI159" s="222">
        <f>IF(N159="nulová",J159,0)</f>
        <v>0</v>
      </c>
      <c r="BJ159" s="14" t="s">
        <v>83</v>
      </c>
      <c r="BK159" s="222">
        <f>ROUND(I159*H159,2)</f>
        <v>0</v>
      </c>
      <c r="BL159" s="14" t="s">
        <v>132</v>
      </c>
      <c r="BM159" s="221" t="s">
        <v>1291</v>
      </c>
    </row>
    <row r="160" s="1" customFormat="1">
      <c r="B160" s="35"/>
      <c r="C160" s="36"/>
      <c r="D160" s="223" t="s">
        <v>139</v>
      </c>
      <c r="E160" s="36"/>
      <c r="F160" s="224" t="s">
        <v>1290</v>
      </c>
      <c r="G160" s="36"/>
      <c r="H160" s="36"/>
      <c r="I160" s="136"/>
      <c r="J160" s="36"/>
      <c r="K160" s="36"/>
      <c r="L160" s="40"/>
      <c r="M160" s="225"/>
      <c r="N160" s="83"/>
      <c r="O160" s="83"/>
      <c r="P160" s="83"/>
      <c r="Q160" s="83"/>
      <c r="R160" s="83"/>
      <c r="S160" s="83"/>
      <c r="T160" s="84"/>
      <c r="AT160" s="14" t="s">
        <v>139</v>
      </c>
      <c r="AU160" s="14" t="s">
        <v>83</v>
      </c>
    </row>
    <row r="161" s="1" customFormat="1" ht="16.5" customHeight="1">
      <c r="B161" s="35"/>
      <c r="C161" s="211" t="s">
        <v>273</v>
      </c>
      <c r="D161" s="211" t="s">
        <v>134</v>
      </c>
      <c r="E161" s="212" t="s">
        <v>1170</v>
      </c>
      <c r="F161" s="213" t="s">
        <v>1171</v>
      </c>
      <c r="G161" s="214" t="s">
        <v>223</v>
      </c>
      <c r="H161" s="215">
        <v>15</v>
      </c>
      <c r="I161" s="216"/>
      <c r="J161" s="215">
        <f>ROUND(I161*H161,2)</f>
        <v>0</v>
      </c>
      <c r="K161" s="213" t="s">
        <v>1</v>
      </c>
      <c r="L161" s="40"/>
      <c r="M161" s="217" t="s">
        <v>1</v>
      </c>
      <c r="N161" s="218" t="s">
        <v>40</v>
      </c>
      <c r="O161" s="83"/>
      <c r="P161" s="219">
        <f>O161*H161</f>
        <v>0</v>
      </c>
      <c r="Q161" s="219">
        <v>0</v>
      </c>
      <c r="R161" s="219">
        <f>Q161*H161</f>
        <v>0</v>
      </c>
      <c r="S161" s="219">
        <v>0</v>
      </c>
      <c r="T161" s="220">
        <f>S161*H161</f>
        <v>0</v>
      </c>
      <c r="AR161" s="221" t="s">
        <v>132</v>
      </c>
      <c r="AT161" s="221" t="s">
        <v>134</v>
      </c>
      <c r="AU161" s="221" t="s">
        <v>83</v>
      </c>
      <c r="AY161" s="14" t="s">
        <v>133</v>
      </c>
      <c r="BE161" s="222">
        <f>IF(N161="základní",J161,0)</f>
        <v>0</v>
      </c>
      <c r="BF161" s="222">
        <f>IF(N161="snížená",J161,0)</f>
        <v>0</v>
      </c>
      <c r="BG161" s="222">
        <f>IF(N161="zákl. přenesená",J161,0)</f>
        <v>0</v>
      </c>
      <c r="BH161" s="222">
        <f>IF(N161="sníž. přenesená",J161,0)</f>
        <v>0</v>
      </c>
      <c r="BI161" s="222">
        <f>IF(N161="nulová",J161,0)</f>
        <v>0</v>
      </c>
      <c r="BJ161" s="14" t="s">
        <v>83</v>
      </c>
      <c r="BK161" s="222">
        <f>ROUND(I161*H161,2)</f>
        <v>0</v>
      </c>
      <c r="BL161" s="14" t="s">
        <v>132</v>
      </c>
      <c r="BM161" s="221" t="s">
        <v>1292</v>
      </c>
    </row>
    <row r="162" s="1" customFormat="1">
      <c r="B162" s="35"/>
      <c r="C162" s="36"/>
      <c r="D162" s="223" t="s">
        <v>139</v>
      </c>
      <c r="E162" s="36"/>
      <c r="F162" s="224" t="s">
        <v>1173</v>
      </c>
      <c r="G162" s="36"/>
      <c r="H162" s="36"/>
      <c r="I162" s="136"/>
      <c r="J162" s="36"/>
      <c r="K162" s="36"/>
      <c r="L162" s="40"/>
      <c r="M162" s="225"/>
      <c r="N162" s="83"/>
      <c r="O162" s="83"/>
      <c r="P162" s="83"/>
      <c r="Q162" s="83"/>
      <c r="R162" s="83"/>
      <c r="S162" s="83"/>
      <c r="T162" s="84"/>
      <c r="AT162" s="14" t="s">
        <v>139</v>
      </c>
      <c r="AU162" s="14" t="s">
        <v>83</v>
      </c>
    </row>
    <row r="163" s="1" customFormat="1" ht="16.5" customHeight="1">
      <c r="B163" s="35"/>
      <c r="C163" s="211" t="s">
        <v>8</v>
      </c>
      <c r="D163" s="211" t="s">
        <v>134</v>
      </c>
      <c r="E163" s="212" t="s">
        <v>1174</v>
      </c>
      <c r="F163" s="213" t="s">
        <v>1175</v>
      </c>
      <c r="G163" s="214" t="s">
        <v>223</v>
      </c>
      <c r="H163" s="215">
        <v>15</v>
      </c>
      <c r="I163" s="216"/>
      <c r="J163" s="215">
        <f>ROUND(I163*H163,2)</f>
        <v>0</v>
      </c>
      <c r="K163" s="213" t="s">
        <v>1</v>
      </c>
      <c r="L163" s="40"/>
      <c r="M163" s="217" t="s">
        <v>1</v>
      </c>
      <c r="N163" s="218" t="s">
        <v>40</v>
      </c>
      <c r="O163" s="83"/>
      <c r="P163" s="219">
        <f>O163*H163</f>
        <v>0</v>
      </c>
      <c r="Q163" s="219">
        <v>0</v>
      </c>
      <c r="R163" s="219">
        <f>Q163*H163</f>
        <v>0</v>
      </c>
      <c r="S163" s="219">
        <v>0</v>
      </c>
      <c r="T163" s="220">
        <f>S163*H163</f>
        <v>0</v>
      </c>
      <c r="AR163" s="221" t="s">
        <v>132</v>
      </c>
      <c r="AT163" s="221" t="s">
        <v>134</v>
      </c>
      <c r="AU163" s="221" t="s">
        <v>83</v>
      </c>
      <c r="AY163" s="14" t="s">
        <v>133</v>
      </c>
      <c r="BE163" s="222">
        <f>IF(N163="základní",J163,0)</f>
        <v>0</v>
      </c>
      <c r="BF163" s="222">
        <f>IF(N163="snížená",J163,0)</f>
        <v>0</v>
      </c>
      <c r="BG163" s="222">
        <f>IF(N163="zákl. přenesená",J163,0)</f>
        <v>0</v>
      </c>
      <c r="BH163" s="222">
        <f>IF(N163="sníž. přenesená",J163,0)</f>
        <v>0</v>
      </c>
      <c r="BI163" s="222">
        <f>IF(N163="nulová",J163,0)</f>
        <v>0</v>
      </c>
      <c r="BJ163" s="14" t="s">
        <v>83</v>
      </c>
      <c r="BK163" s="222">
        <f>ROUND(I163*H163,2)</f>
        <v>0</v>
      </c>
      <c r="BL163" s="14" t="s">
        <v>132</v>
      </c>
      <c r="BM163" s="221" t="s">
        <v>1293</v>
      </c>
    </row>
    <row r="164" s="1" customFormat="1">
      <c r="B164" s="35"/>
      <c r="C164" s="36"/>
      <c r="D164" s="223" t="s">
        <v>139</v>
      </c>
      <c r="E164" s="36"/>
      <c r="F164" s="224" t="s">
        <v>1175</v>
      </c>
      <c r="G164" s="36"/>
      <c r="H164" s="36"/>
      <c r="I164" s="136"/>
      <c r="J164" s="36"/>
      <c r="K164" s="36"/>
      <c r="L164" s="40"/>
      <c r="M164" s="225"/>
      <c r="N164" s="83"/>
      <c r="O164" s="83"/>
      <c r="P164" s="83"/>
      <c r="Q164" s="83"/>
      <c r="R164" s="83"/>
      <c r="S164" s="83"/>
      <c r="T164" s="84"/>
      <c r="AT164" s="14" t="s">
        <v>139</v>
      </c>
      <c r="AU164" s="14" t="s">
        <v>83</v>
      </c>
    </row>
    <row r="165" s="1" customFormat="1" ht="16.5" customHeight="1">
      <c r="B165" s="35"/>
      <c r="C165" s="211" t="s">
        <v>283</v>
      </c>
      <c r="D165" s="211" t="s">
        <v>134</v>
      </c>
      <c r="E165" s="212" t="s">
        <v>1177</v>
      </c>
      <c r="F165" s="213" t="s">
        <v>1178</v>
      </c>
      <c r="G165" s="214" t="s">
        <v>137</v>
      </c>
      <c r="H165" s="215">
        <v>1</v>
      </c>
      <c r="I165" s="216"/>
      <c r="J165" s="215">
        <f>ROUND(I165*H165,2)</f>
        <v>0</v>
      </c>
      <c r="K165" s="213" t="s">
        <v>1</v>
      </c>
      <c r="L165" s="40"/>
      <c r="M165" s="217" t="s">
        <v>1</v>
      </c>
      <c r="N165" s="218" t="s">
        <v>40</v>
      </c>
      <c r="O165" s="83"/>
      <c r="P165" s="219">
        <f>O165*H165</f>
        <v>0</v>
      </c>
      <c r="Q165" s="219">
        <v>0</v>
      </c>
      <c r="R165" s="219">
        <f>Q165*H165</f>
        <v>0</v>
      </c>
      <c r="S165" s="219">
        <v>0</v>
      </c>
      <c r="T165" s="220">
        <f>S165*H165</f>
        <v>0</v>
      </c>
      <c r="AR165" s="221" t="s">
        <v>132</v>
      </c>
      <c r="AT165" s="221" t="s">
        <v>134</v>
      </c>
      <c r="AU165" s="221" t="s">
        <v>83</v>
      </c>
      <c r="AY165" s="14" t="s">
        <v>133</v>
      </c>
      <c r="BE165" s="222">
        <f>IF(N165="základní",J165,0)</f>
        <v>0</v>
      </c>
      <c r="BF165" s="222">
        <f>IF(N165="snížená",J165,0)</f>
        <v>0</v>
      </c>
      <c r="BG165" s="222">
        <f>IF(N165="zákl. přenesená",J165,0)</f>
        <v>0</v>
      </c>
      <c r="BH165" s="222">
        <f>IF(N165="sníž. přenesená",J165,0)</f>
        <v>0</v>
      </c>
      <c r="BI165" s="222">
        <f>IF(N165="nulová",J165,0)</f>
        <v>0</v>
      </c>
      <c r="BJ165" s="14" t="s">
        <v>83</v>
      </c>
      <c r="BK165" s="222">
        <f>ROUND(I165*H165,2)</f>
        <v>0</v>
      </c>
      <c r="BL165" s="14" t="s">
        <v>132</v>
      </c>
      <c r="BM165" s="221" t="s">
        <v>1294</v>
      </c>
    </row>
    <row r="166" s="1" customFormat="1">
      <c r="B166" s="35"/>
      <c r="C166" s="36"/>
      <c r="D166" s="223" t="s">
        <v>139</v>
      </c>
      <c r="E166" s="36"/>
      <c r="F166" s="224" t="s">
        <v>1180</v>
      </c>
      <c r="G166" s="36"/>
      <c r="H166" s="36"/>
      <c r="I166" s="136"/>
      <c r="J166" s="36"/>
      <c r="K166" s="36"/>
      <c r="L166" s="40"/>
      <c r="M166" s="225"/>
      <c r="N166" s="83"/>
      <c r="O166" s="83"/>
      <c r="P166" s="83"/>
      <c r="Q166" s="83"/>
      <c r="R166" s="83"/>
      <c r="S166" s="83"/>
      <c r="T166" s="84"/>
      <c r="AT166" s="14" t="s">
        <v>139</v>
      </c>
      <c r="AU166" s="14" t="s">
        <v>83</v>
      </c>
    </row>
    <row r="167" s="1" customFormat="1" ht="16.5" customHeight="1">
      <c r="B167" s="35"/>
      <c r="C167" s="211" t="s">
        <v>288</v>
      </c>
      <c r="D167" s="211" t="s">
        <v>134</v>
      </c>
      <c r="E167" s="212" t="s">
        <v>1181</v>
      </c>
      <c r="F167" s="213" t="s">
        <v>1182</v>
      </c>
      <c r="G167" s="214" t="s">
        <v>137</v>
      </c>
      <c r="H167" s="215">
        <v>1</v>
      </c>
      <c r="I167" s="216"/>
      <c r="J167" s="215">
        <f>ROUND(I167*H167,2)</f>
        <v>0</v>
      </c>
      <c r="K167" s="213" t="s">
        <v>1</v>
      </c>
      <c r="L167" s="40"/>
      <c r="M167" s="217" t="s">
        <v>1</v>
      </c>
      <c r="N167" s="218" t="s">
        <v>40</v>
      </c>
      <c r="O167" s="83"/>
      <c r="P167" s="219">
        <f>O167*H167</f>
        <v>0</v>
      </c>
      <c r="Q167" s="219">
        <v>0</v>
      </c>
      <c r="R167" s="219">
        <f>Q167*H167</f>
        <v>0</v>
      </c>
      <c r="S167" s="219">
        <v>0</v>
      </c>
      <c r="T167" s="220">
        <f>S167*H167</f>
        <v>0</v>
      </c>
      <c r="AR167" s="221" t="s">
        <v>132</v>
      </c>
      <c r="AT167" s="221" t="s">
        <v>134</v>
      </c>
      <c r="AU167" s="221" t="s">
        <v>83</v>
      </c>
      <c r="AY167" s="14" t="s">
        <v>133</v>
      </c>
      <c r="BE167" s="222">
        <f>IF(N167="základní",J167,0)</f>
        <v>0</v>
      </c>
      <c r="BF167" s="222">
        <f>IF(N167="snížená",J167,0)</f>
        <v>0</v>
      </c>
      <c r="BG167" s="222">
        <f>IF(N167="zákl. přenesená",J167,0)</f>
        <v>0</v>
      </c>
      <c r="BH167" s="222">
        <f>IF(N167="sníž. přenesená",J167,0)</f>
        <v>0</v>
      </c>
      <c r="BI167" s="222">
        <f>IF(N167="nulová",J167,0)</f>
        <v>0</v>
      </c>
      <c r="BJ167" s="14" t="s">
        <v>83</v>
      </c>
      <c r="BK167" s="222">
        <f>ROUND(I167*H167,2)</f>
        <v>0</v>
      </c>
      <c r="BL167" s="14" t="s">
        <v>132</v>
      </c>
      <c r="BM167" s="221" t="s">
        <v>1295</v>
      </c>
    </row>
    <row r="168" s="1" customFormat="1">
      <c r="B168" s="35"/>
      <c r="C168" s="36"/>
      <c r="D168" s="223" t="s">
        <v>139</v>
      </c>
      <c r="E168" s="36"/>
      <c r="F168" s="224" t="s">
        <v>1184</v>
      </c>
      <c r="G168" s="36"/>
      <c r="H168" s="36"/>
      <c r="I168" s="136"/>
      <c r="J168" s="36"/>
      <c r="K168" s="36"/>
      <c r="L168" s="40"/>
      <c r="M168" s="225"/>
      <c r="N168" s="83"/>
      <c r="O168" s="83"/>
      <c r="P168" s="83"/>
      <c r="Q168" s="83"/>
      <c r="R168" s="83"/>
      <c r="S168" s="83"/>
      <c r="T168" s="84"/>
      <c r="AT168" s="14" t="s">
        <v>139</v>
      </c>
      <c r="AU168" s="14" t="s">
        <v>83</v>
      </c>
    </row>
    <row r="169" s="1" customFormat="1" ht="16.5" customHeight="1">
      <c r="B169" s="35"/>
      <c r="C169" s="211" t="s">
        <v>293</v>
      </c>
      <c r="D169" s="211" t="s">
        <v>134</v>
      </c>
      <c r="E169" s="212" t="s">
        <v>1185</v>
      </c>
      <c r="F169" s="213" t="s">
        <v>1186</v>
      </c>
      <c r="G169" s="214" t="s">
        <v>223</v>
      </c>
      <c r="H169" s="215">
        <v>17</v>
      </c>
      <c r="I169" s="216"/>
      <c r="J169" s="215">
        <f>ROUND(I169*H169,2)</f>
        <v>0</v>
      </c>
      <c r="K169" s="213" t="s">
        <v>1</v>
      </c>
      <c r="L169" s="40"/>
      <c r="M169" s="217" t="s">
        <v>1</v>
      </c>
      <c r="N169" s="218" t="s">
        <v>40</v>
      </c>
      <c r="O169" s="83"/>
      <c r="P169" s="219">
        <f>O169*H169</f>
        <v>0</v>
      </c>
      <c r="Q169" s="219">
        <v>0</v>
      </c>
      <c r="R169" s="219">
        <f>Q169*H169</f>
        <v>0</v>
      </c>
      <c r="S169" s="219">
        <v>0</v>
      </c>
      <c r="T169" s="220">
        <f>S169*H169</f>
        <v>0</v>
      </c>
      <c r="AR169" s="221" t="s">
        <v>132</v>
      </c>
      <c r="AT169" s="221" t="s">
        <v>134</v>
      </c>
      <c r="AU169" s="221" t="s">
        <v>83</v>
      </c>
      <c r="AY169" s="14" t="s">
        <v>133</v>
      </c>
      <c r="BE169" s="222">
        <f>IF(N169="základní",J169,0)</f>
        <v>0</v>
      </c>
      <c r="BF169" s="222">
        <f>IF(N169="snížená",J169,0)</f>
        <v>0</v>
      </c>
      <c r="BG169" s="222">
        <f>IF(N169="zákl. přenesená",J169,0)</f>
        <v>0</v>
      </c>
      <c r="BH169" s="222">
        <f>IF(N169="sníž. přenesená",J169,0)</f>
        <v>0</v>
      </c>
      <c r="BI169" s="222">
        <f>IF(N169="nulová",J169,0)</f>
        <v>0</v>
      </c>
      <c r="BJ169" s="14" t="s">
        <v>83</v>
      </c>
      <c r="BK169" s="222">
        <f>ROUND(I169*H169,2)</f>
        <v>0</v>
      </c>
      <c r="BL169" s="14" t="s">
        <v>132</v>
      </c>
      <c r="BM169" s="221" t="s">
        <v>1296</v>
      </c>
    </row>
    <row r="170" s="1" customFormat="1">
      <c r="B170" s="35"/>
      <c r="C170" s="36"/>
      <c r="D170" s="223" t="s">
        <v>139</v>
      </c>
      <c r="E170" s="36"/>
      <c r="F170" s="224" t="s">
        <v>1188</v>
      </c>
      <c r="G170" s="36"/>
      <c r="H170" s="36"/>
      <c r="I170" s="136"/>
      <c r="J170" s="36"/>
      <c r="K170" s="36"/>
      <c r="L170" s="40"/>
      <c r="M170" s="238"/>
      <c r="N170" s="239"/>
      <c r="O170" s="239"/>
      <c r="P170" s="239"/>
      <c r="Q170" s="239"/>
      <c r="R170" s="239"/>
      <c r="S170" s="239"/>
      <c r="T170" s="240"/>
      <c r="AT170" s="14" t="s">
        <v>139</v>
      </c>
      <c r="AU170" s="14" t="s">
        <v>83</v>
      </c>
    </row>
    <row r="171" s="1" customFormat="1" ht="6.96" customHeight="1">
      <c r="B171" s="58"/>
      <c r="C171" s="59"/>
      <c r="D171" s="59"/>
      <c r="E171" s="59"/>
      <c r="F171" s="59"/>
      <c r="G171" s="59"/>
      <c r="H171" s="59"/>
      <c r="I171" s="170"/>
      <c r="J171" s="59"/>
      <c r="K171" s="59"/>
      <c r="L171" s="40"/>
    </row>
  </sheetData>
  <sheetProtection sheet="1" autoFilter="0" formatColumns="0" formatRows="0" objects="1" scenarios="1" spinCount="100000" saltValue="4LohMT+pMx807aCZJR1iCBFoMz06BcnI9Gnji6k/CKdRhPM/Xnuj/QU8qHdavZJKE47QI/dEK86ZMan/Oa9qHw==" hashValue="xWXa3SQbevZLBGXClkcf3QT71aEagUELYYiocBvbwdoKZ+Aeu3X8Y0quXjNoff8EIybM9VsZbm+Pd+YXtq1hcw==" algorithmName="SHA-512" password="CC35"/>
  <autoFilter ref="C117:K170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8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84</v>
      </c>
    </row>
    <row r="3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17"/>
      <c r="AT3" s="14" t="s">
        <v>85</v>
      </c>
    </row>
    <row r="4" ht="24.96" customHeight="1">
      <c r="B4" s="17"/>
      <c r="D4" s="132" t="s">
        <v>110</v>
      </c>
      <c r="L4" s="17"/>
      <c r="M4" s="133" t="s">
        <v>10</v>
      </c>
      <c r="AT4" s="14" t="s">
        <v>4</v>
      </c>
    </row>
    <row r="5" ht="6.96" customHeight="1">
      <c r="B5" s="17"/>
      <c r="L5" s="17"/>
    </row>
    <row r="6" ht="12" customHeight="1">
      <c r="B6" s="17"/>
      <c r="D6" s="134" t="s">
        <v>15</v>
      </c>
      <c r="L6" s="17"/>
    </row>
    <row r="7" ht="16.5" customHeight="1">
      <c r="B7" s="17"/>
      <c r="E7" s="135" t="str">
        <f>'Rekapitulace stavby'!K6</f>
        <v>Lávka pro pěší přes kolejiště nádraží v Chebu-uznatelné náklady</v>
      </c>
      <c r="F7" s="134"/>
      <c r="G7" s="134"/>
      <c r="H7" s="134"/>
      <c r="L7" s="17"/>
    </row>
    <row r="8" s="1" customFormat="1" ht="12" customHeight="1">
      <c r="B8" s="40"/>
      <c r="D8" s="134" t="s">
        <v>111</v>
      </c>
      <c r="I8" s="136"/>
      <c r="L8" s="40"/>
    </row>
    <row r="9" s="1" customFormat="1" ht="36.96" customHeight="1">
      <c r="B9" s="40"/>
      <c r="E9" s="137" t="s">
        <v>112</v>
      </c>
      <c r="F9" s="1"/>
      <c r="G9" s="1"/>
      <c r="H9" s="1"/>
      <c r="I9" s="136"/>
      <c r="L9" s="40"/>
    </row>
    <row r="10" s="1" customFormat="1">
      <c r="B10" s="40"/>
      <c r="I10" s="136"/>
      <c r="L10" s="40"/>
    </row>
    <row r="11" s="1" customFormat="1" ht="12" customHeight="1">
      <c r="B11" s="40"/>
      <c r="D11" s="134" t="s">
        <v>17</v>
      </c>
      <c r="F11" s="138" t="s">
        <v>1</v>
      </c>
      <c r="I11" s="139" t="s">
        <v>18</v>
      </c>
      <c r="J11" s="138" t="s">
        <v>1</v>
      </c>
      <c r="L11" s="40"/>
    </row>
    <row r="12" s="1" customFormat="1" ht="12" customHeight="1">
      <c r="B12" s="40"/>
      <c r="D12" s="134" t="s">
        <v>19</v>
      </c>
      <c r="F12" s="138" t="s">
        <v>20</v>
      </c>
      <c r="I12" s="139" t="s">
        <v>21</v>
      </c>
      <c r="J12" s="140" t="str">
        <f>'Rekapitulace stavby'!AN8</f>
        <v>2. 7. 2019</v>
      </c>
      <c r="L12" s="40"/>
    </row>
    <row r="13" s="1" customFormat="1" ht="10.8" customHeight="1">
      <c r="B13" s="40"/>
      <c r="I13" s="136"/>
      <c r="L13" s="40"/>
    </row>
    <row r="14" s="1" customFormat="1" ht="12" customHeight="1">
      <c r="B14" s="40"/>
      <c r="D14" s="134" t="s">
        <v>23</v>
      </c>
      <c r="I14" s="139" t="s">
        <v>24</v>
      </c>
      <c r="J14" s="138" t="str">
        <f>IF('Rekapitulace stavby'!AN10="","",'Rekapitulace stavby'!AN10)</f>
        <v>00253979</v>
      </c>
      <c r="L14" s="40"/>
    </row>
    <row r="15" s="1" customFormat="1" ht="18" customHeight="1">
      <c r="B15" s="40"/>
      <c r="E15" s="138" t="str">
        <f>IF('Rekapitulace stavby'!E11="","",'Rekapitulace stavby'!E11)</f>
        <v>Město Cheb</v>
      </c>
      <c r="I15" s="139" t="s">
        <v>27</v>
      </c>
      <c r="J15" s="138" t="str">
        <f>IF('Rekapitulace stavby'!AN11="","",'Rekapitulace stavby'!AN11)</f>
        <v>CZ00253979</v>
      </c>
      <c r="L15" s="40"/>
    </row>
    <row r="16" s="1" customFormat="1" ht="6.96" customHeight="1">
      <c r="B16" s="40"/>
      <c r="I16" s="136"/>
      <c r="L16" s="40"/>
    </row>
    <row r="17" s="1" customFormat="1" ht="12" customHeight="1">
      <c r="B17" s="40"/>
      <c r="D17" s="134" t="s">
        <v>29</v>
      </c>
      <c r="I17" s="139" t="s">
        <v>24</v>
      </c>
      <c r="J17" s="30" t="str">
        <f>'Rekapitulace stavby'!AN13</f>
        <v>Vyplň údaj</v>
      </c>
      <c r="L17" s="40"/>
    </row>
    <row r="18" s="1" customFormat="1" ht="18" customHeight="1">
      <c r="B18" s="40"/>
      <c r="E18" s="30" t="str">
        <f>'Rekapitulace stavby'!E14</f>
        <v>Vyplň údaj</v>
      </c>
      <c r="F18" s="138"/>
      <c r="G18" s="138"/>
      <c r="H18" s="138"/>
      <c r="I18" s="139" t="s">
        <v>27</v>
      </c>
      <c r="J18" s="30" t="str">
        <f>'Rekapitulace stavby'!AN14</f>
        <v>Vyplň údaj</v>
      </c>
      <c r="L18" s="40"/>
    </row>
    <row r="19" s="1" customFormat="1" ht="6.96" customHeight="1">
      <c r="B19" s="40"/>
      <c r="I19" s="136"/>
      <c r="L19" s="40"/>
    </row>
    <row r="20" s="1" customFormat="1" ht="12" customHeight="1">
      <c r="B20" s="40"/>
      <c r="D20" s="134" t="s">
        <v>31</v>
      </c>
      <c r="I20" s="139" t="s">
        <v>24</v>
      </c>
      <c r="J20" s="138" t="str">
        <f>IF('Rekapitulace stavby'!AN16="","",'Rekapitulace stavby'!AN16)</f>
        <v/>
      </c>
      <c r="L20" s="40"/>
    </row>
    <row r="21" s="1" customFormat="1" ht="18" customHeight="1">
      <c r="B21" s="40"/>
      <c r="E21" s="138" t="str">
        <f>IF('Rekapitulace stavby'!E17="","",'Rekapitulace stavby'!E17)</f>
        <v xml:space="preserve"> </v>
      </c>
      <c r="I21" s="139" t="s">
        <v>27</v>
      </c>
      <c r="J21" s="138" t="str">
        <f>IF('Rekapitulace stavby'!AN17="","",'Rekapitulace stavby'!AN17)</f>
        <v/>
      </c>
      <c r="L21" s="40"/>
    </row>
    <row r="22" s="1" customFormat="1" ht="6.96" customHeight="1">
      <c r="B22" s="40"/>
      <c r="I22" s="136"/>
      <c r="L22" s="40"/>
    </row>
    <row r="23" s="1" customFormat="1" ht="12" customHeight="1">
      <c r="B23" s="40"/>
      <c r="D23" s="134" t="s">
        <v>32</v>
      </c>
      <c r="I23" s="139" t="s">
        <v>24</v>
      </c>
      <c r="J23" s="138" t="str">
        <f>IF('Rekapitulace stavby'!AN19="","",'Rekapitulace stavby'!AN19)</f>
        <v/>
      </c>
      <c r="L23" s="40"/>
    </row>
    <row r="24" s="1" customFormat="1" ht="18" customHeight="1">
      <c r="B24" s="40"/>
      <c r="E24" s="138" t="str">
        <f>IF('Rekapitulace stavby'!E20="","",'Rekapitulace stavby'!E20)</f>
        <v xml:space="preserve"> </v>
      </c>
      <c r="I24" s="139" t="s">
        <v>27</v>
      </c>
      <c r="J24" s="138" t="str">
        <f>IF('Rekapitulace stavby'!AN20="","",'Rekapitulace stavby'!AN20)</f>
        <v/>
      </c>
      <c r="L24" s="40"/>
    </row>
    <row r="25" s="1" customFormat="1" ht="6.96" customHeight="1">
      <c r="B25" s="40"/>
      <c r="I25" s="136"/>
      <c r="L25" s="40"/>
    </row>
    <row r="26" s="1" customFormat="1" ht="12" customHeight="1">
      <c r="B26" s="40"/>
      <c r="D26" s="134" t="s">
        <v>34</v>
      </c>
      <c r="I26" s="136"/>
      <c r="L26" s="40"/>
    </row>
    <row r="27" s="7" customFormat="1" ht="16.5" customHeight="1">
      <c r="B27" s="141"/>
      <c r="E27" s="142" t="s">
        <v>1</v>
      </c>
      <c r="F27" s="142"/>
      <c r="G27" s="142"/>
      <c r="H27" s="142"/>
      <c r="I27" s="143"/>
      <c r="L27" s="141"/>
    </row>
    <row r="28" s="1" customFormat="1" ht="6.96" customHeight="1">
      <c r="B28" s="40"/>
      <c r="I28" s="136"/>
      <c r="L28" s="40"/>
    </row>
    <row r="29" s="1" customFormat="1" ht="6.96" customHeight="1">
      <c r="B29" s="40"/>
      <c r="D29" s="75"/>
      <c r="E29" s="75"/>
      <c r="F29" s="75"/>
      <c r="G29" s="75"/>
      <c r="H29" s="75"/>
      <c r="I29" s="144"/>
      <c r="J29" s="75"/>
      <c r="K29" s="75"/>
      <c r="L29" s="40"/>
    </row>
    <row r="30" s="1" customFormat="1" ht="25.44" customHeight="1">
      <c r="B30" s="40"/>
      <c r="D30" s="145" t="s">
        <v>35</v>
      </c>
      <c r="I30" s="136"/>
      <c r="J30" s="146">
        <f>ROUND(J117, 2)</f>
        <v>0</v>
      </c>
      <c r="L30" s="40"/>
    </row>
    <row r="31" s="1" customFormat="1" ht="6.96" customHeight="1">
      <c r="B31" s="40"/>
      <c r="D31" s="75"/>
      <c r="E31" s="75"/>
      <c r="F31" s="75"/>
      <c r="G31" s="75"/>
      <c r="H31" s="75"/>
      <c r="I31" s="144"/>
      <c r="J31" s="75"/>
      <c r="K31" s="75"/>
      <c r="L31" s="40"/>
    </row>
    <row r="32" s="1" customFormat="1" ht="14.4" customHeight="1">
      <c r="B32" s="40"/>
      <c r="F32" s="147" t="s">
        <v>37</v>
      </c>
      <c r="I32" s="148" t="s">
        <v>36</v>
      </c>
      <c r="J32" s="147" t="s">
        <v>38</v>
      </c>
      <c r="L32" s="40"/>
    </row>
    <row r="33" s="1" customFormat="1" ht="14.4" customHeight="1">
      <c r="B33" s="40"/>
      <c r="D33" s="149" t="s">
        <v>39</v>
      </c>
      <c r="E33" s="134" t="s">
        <v>40</v>
      </c>
      <c r="F33" s="150">
        <f>ROUND((SUM(BE117:BE141)),  2)</f>
        <v>0</v>
      </c>
      <c r="I33" s="151">
        <v>0.20999999999999999</v>
      </c>
      <c r="J33" s="150">
        <f>ROUND(((SUM(BE117:BE141))*I33),  2)</f>
        <v>0</v>
      </c>
      <c r="L33" s="40"/>
    </row>
    <row r="34" s="1" customFormat="1" ht="14.4" customHeight="1">
      <c r="B34" s="40"/>
      <c r="E34" s="134" t="s">
        <v>41</v>
      </c>
      <c r="F34" s="150">
        <f>ROUND((SUM(BF117:BF141)),  2)</f>
        <v>0</v>
      </c>
      <c r="I34" s="151">
        <v>0.14999999999999999</v>
      </c>
      <c r="J34" s="150">
        <f>ROUND(((SUM(BF117:BF141))*I34),  2)</f>
        <v>0</v>
      </c>
      <c r="L34" s="40"/>
    </row>
    <row r="35" hidden="1" s="1" customFormat="1" ht="14.4" customHeight="1">
      <c r="B35" s="40"/>
      <c r="E35" s="134" t="s">
        <v>42</v>
      </c>
      <c r="F35" s="150">
        <f>ROUND((SUM(BG117:BG141)),  2)</f>
        <v>0</v>
      </c>
      <c r="I35" s="151">
        <v>0.20999999999999999</v>
      </c>
      <c r="J35" s="150">
        <f>0</f>
        <v>0</v>
      </c>
      <c r="L35" s="40"/>
    </row>
    <row r="36" hidden="1" s="1" customFormat="1" ht="14.4" customHeight="1">
      <c r="B36" s="40"/>
      <c r="E36" s="134" t="s">
        <v>43</v>
      </c>
      <c r="F36" s="150">
        <f>ROUND((SUM(BH117:BH141)),  2)</f>
        <v>0</v>
      </c>
      <c r="I36" s="151">
        <v>0.14999999999999999</v>
      </c>
      <c r="J36" s="150">
        <f>0</f>
        <v>0</v>
      </c>
      <c r="L36" s="40"/>
    </row>
    <row r="37" hidden="1" s="1" customFormat="1" ht="14.4" customHeight="1">
      <c r="B37" s="40"/>
      <c r="E37" s="134" t="s">
        <v>44</v>
      </c>
      <c r="F37" s="150">
        <f>ROUND((SUM(BI117:BI141)),  2)</f>
        <v>0</v>
      </c>
      <c r="I37" s="151">
        <v>0</v>
      </c>
      <c r="J37" s="150">
        <f>0</f>
        <v>0</v>
      </c>
      <c r="L37" s="40"/>
    </row>
    <row r="38" s="1" customFormat="1" ht="6.96" customHeight="1">
      <c r="B38" s="40"/>
      <c r="I38" s="136"/>
      <c r="L38" s="40"/>
    </row>
    <row r="39" s="1" customFormat="1" ht="25.44" customHeight="1">
      <c r="B39" s="40"/>
      <c r="C39" s="152"/>
      <c r="D39" s="153" t="s">
        <v>45</v>
      </c>
      <c r="E39" s="154"/>
      <c r="F39" s="154"/>
      <c r="G39" s="155" t="s">
        <v>46</v>
      </c>
      <c r="H39" s="156" t="s">
        <v>47</v>
      </c>
      <c r="I39" s="157"/>
      <c r="J39" s="158">
        <f>SUM(J30:J37)</f>
        <v>0</v>
      </c>
      <c r="K39" s="159"/>
      <c r="L39" s="40"/>
    </row>
    <row r="40" s="1" customFormat="1" ht="14.4" customHeight="1">
      <c r="B40" s="40"/>
      <c r="I40" s="136"/>
      <c r="L40" s="40"/>
    </row>
    <row r="41" ht="14.4" customHeight="1">
      <c r="B41" s="17"/>
      <c r="L41" s="17"/>
    </row>
    <row r="42" ht="14.4" customHeight="1">
      <c r="B42" s="17"/>
      <c r="L42" s="17"/>
    </row>
    <row r="43" ht="14.4" customHeight="1">
      <c r="B43" s="17"/>
      <c r="L43" s="17"/>
    </row>
    <row r="44" ht="14.4" customHeight="1">
      <c r="B44" s="17"/>
      <c r="L44" s="17"/>
    </row>
    <row r="45" ht="14.4" customHeight="1">
      <c r="B45" s="17"/>
      <c r="L45" s="17"/>
    </row>
    <row r="46" ht="14.4" customHeight="1">
      <c r="B46" s="17"/>
      <c r="L46" s="17"/>
    </row>
    <row r="47" ht="14.4" customHeight="1">
      <c r="B47" s="17"/>
      <c r="L47" s="17"/>
    </row>
    <row r="48" ht="14.4" customHeight="1">
      <c r="B48" s="17"/>
      <c r="L48" s="17"/>
    </row>
    <row r="49" ht="14.4" customHeight="1">
      <c r="B49" s="17"/>
      <c r="L49" s="17"/>
    </row>
    <row r="50" s="1" customFormat="1" ht="14.4" customHeight="1">
      <c r="B50" s="40"/>
      <c r="D50" s="160" t="s">
        <v>48</v>
      </c>
      <c r="E50" s="161"/>
      <c r="F50" s="161"/>
      <c r="G50" s="160" t="s">
        <v>49</v>
      </c>
      <c r="H50" s="161"/>
      <c r="I50" s="162"/>
      <c r="J50" s="161"/>
      <c r="K50" s="161"/>
      <c r="L50" s="4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1" customFormat="1">
      <c r="B61" s="40"/>
      <c r="D61" s="163" t="s">
        <v>50</v>
      </c>
      <c r="E61" s="164"/>
      <c r="F61" s="165" t="s">
        <v>51</v>
      </c>
      <c r="G61" s="163" t="s">
        <v>50</v>
      </c>
      <c r="H61" s="164"/>
      <c r="I61" s="166"/>
      <c r="J61" s="167" t="s">
        <v>51</v>
      </c>
      <c r="K61" s="164"/>
      <c r="L61" s="40"/>
    </row>
    <row r="62">
      <c r="B62" s="17"/>
      <c r="L62" s="17"/>
    </row>
    <row r="63">
      <c r="B63" s="17"/>
      <c r="L63" s="17"/>
    </row>
    <row r="64">
      <c r="B64" s="17"/>
      <c r="L64" s="17"/>
    </row>
    <row r="65" s="1" customFormat="1">
      <c r="B65" s="40"/>
      <c r="D65" s="160" t="s">
        <v>52</v>
      </c>
      <c r="E65" s="161"/>
      <c r="F65" s="161"/>
      <c r="G65" s="160" t="s">
        <v>53</v>
      </c>
      <c r="H65" s="161"/>
      <c r="I65" s="162"/>
      <c r="J65" s="161"/>
      <c r="K65" s="161"/>
      <c r="L65" s="40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1" customFormat="1">
      <c r="B76" s="40"/>
      <c r="D76" s="163" t="s">
        <v>50</v>
      </c>
      <c r="E76" s="164"/>
      <c r="F76" s="165" t="s">
        <v>51</v>
      </c>
      <c r="G76" s="163" t="s">
        <v>50</v>
      </c>
      <c r="H76" s="164"/>
      <c r="I76" s="166"/>
      <c r="J76" s="167" t="s">
        <v>51</v>
      </c>
      <c r="K76" s="164"/>
      <c r="L76" s="40"/>
    </row>
    <row r="77" s="1" customFormat="1" ht="14.4" customHeight="1">
      <c r="B77" s="168"/>
      <c r="C77" s="169"/>
      <c r="D77" s="169"/>
      <c r="E77" s="169"/>
      <c r="F77" s="169"/>
      <c r="G77" s="169"/>
      <c r="H77" s="169"/>
      <c r="I77" s="170"/>
      <c r="J77" s="169"/>
      <c r="K77" s="169"/>
      <c r="L77" s="40"/>
    </row>
    <row r="81" s="1" customFormat="1" ht="6.96" customHeight="1">
      <c r="B81" s="171"/>
      <c r="C81" s="172"/>
      <c r="D81" s="172"/>
      <c r="E81" s="172"/>
      <c r="F81" s="172"/>
      <c r="G81" s="172"/>
      <c r="H81" s="172"/>
      <c r="I81" s="173"/>
      <c r="J81" s="172"/>
      <c r="K81" s="172"/>
      <c r="L81" s="40"/>
    </row>
    <row r="82" s="1" customFormat="1" ht="24.96" customHeight="1">
      <c r="B82" s="35"/>
      <c r="C82" s="20" t="s">
        <v>113</v>
      </c>
      <c r="D82" s="36"/>
      <c r="E82" s="36"/>
      <c r="F82" s="36"/>
      <c r="G82" s="36"/>
      <c r="H82" s="36"/>
      <c r="I82" s="136"/>
      <c r="J82" s="36"/>
      <c r="K82" s="36"/>
      <c r="L82" s="40"/>
    </row>
    <row r="83" s="1" customFormat="1" ht="6.96" customHeight="1">
      <c r="B83" s="35"/>
      <c r="C83" s="36"/>
      <c r="D83" s="36"/>
      <c r="E83" s="36"/>
      <c r="F83" s="36"/>
      <c r="G83" s="36"/>
      <c r="H83" s="36"/>
      <c r="I83" s="136"/>
      <c r="J83" s="36"/>
      <c r="K83" s="36"/>
      <c r="L83" s="40"/>
    </row>
    <row r="84" s="1" customFormat="1" ht="12" customHeight="1">
      <c r="B84" s="35"/>
      <c r="C84" s="29" t="s">
        <v>15</v>
      </c>
      <c r="D84" s="36"/>
      <c r="E84" s="36"/>
      <c r="F84" s="36"/>
      <c r="G84" s="36"/>
      <c r="H84" s="36"/>
      <c r="I84" s="136"/>
      <c r="J84" s="36"/>
      <c r="K84" s="36"/>
      <c r="L84" s="40"/>
    </row>
    <row r="85" s="1" customFormat="1" ht="16.5" customHeight="1">
      <c r="B85" s="35"/>
      <c r="C85" s="36"/>
      <c r="D85" s="36"/>
      <c r="E85" s="174" t="str">
        <f>E7</f>
        <v>Lávka pro pěší přes kolejiště nádraží v Chebu-uznatelné náklady</v>
      </c>
      <c r="F85" s="29"/>
      <c r="G85" s="29"/>
      <c r="H85" s="29"/>
      <c r="I85" s="136"/>
      <c r="J85" s="36"/>
      <c r="K85" s="36"/>
      <c r="L85" s="40"/>
    </row>
    <row r="86" s="1" customFormat="1" ht="12" customHeight="1">
      <c r="B86" s="35"/>
      <c r="C86" s="29" t="s">
        <v>111</v>
      </c>
      <c r="D86" s="36"/>
      <c r="E86" s="36"/>
      <c r="F86" s="36"/>
      <c r="G86" s="36"/>
      <c r="H86" s="36"/>
      <c r="I86" s="136"/>
      <c r="J86" s="36"/>
      <c r="K86" s="36"/>
      <c r="L86" s="40"/>
    </row>
    <row r="87" s="1" customFormat="1" ht="16.5" customHeight="1">
      <c r="B87" s="35"/>
      <c r="C87" s="36"/>
      <c r="D87" s="36"/>
      <c r="E87" s="68" t="str">
        <f>E9</f>
        <v>SO 000 - Vedlejší a ostatní náklady</v>
      </c>
      <c r="F87" s="36"/>
      <c r="G87" s="36"/>
      <c r="H87" s="36"/>
      <c r="I87" s="136"/>
      <c r="J87" s="36"/>
      <c r="K87" s="36"/>
      <c r="L87" s="40"/>
    </row>
    <row r="88" s="1" customFormat="1" ht="6.96" customHeight="1">
      <c r="B88" s="35"/>
      <c r="C88" s="36"/>
      <c r="D88" s="36"/>
      <c r="E88" s="36"/>
      <c r="F88" s="36"/>
      <c r="G88" s="36"/>
      <c r="H88" s="36"/>
      <c r="I88" s="136"/>
      <c r="J88" s="36"/>
      <c r="K88" s="36"/>
      <c r="L88" s="40"/>
    </row>
    <row r="89" s="1" customFormat="1" ht="12" customHeight="1">
      <c r="B89" s="35"/>
      <c r="C89" s="29" t="s">
        <v>19</v>
      </c>
      <c r="D89" s="36"/>
      <c r="E89" s="36"/>
      <c r="F89" s="24" t="str">
        <f>F12</f>
        <v xml:space="preserve"> </v>
      </c>
      <c r="G89" s="36"/>
      <c r="H89" s="36"/>
      <c r="I89" s="139" t="s">
        <v>21</v>
      </c>
      <c r="J89" s="71" t="str">
        <f>IF(J12="","",J12)</f>
        <v>2. 7. 2019</v>
      </c>
      <c r="K89" s="36"/>
      <c r="L89" s="40"/>
    </row>
    <row r="90" s="1" customFormat="1" ht="6.96" customHeight="1">
      <c r="B90" s="35"/>
      <c r="C90" s="36"/>
      <c r="D90" s="36"/>
      <c r="E90" s="36"/>
      <c r="F90" s="36"/>
      <c r="G90" s="36"/>
      <c r="H90" s="36"/>
      <c r="I90" s="136"/>
      <c r="J90" s="36"/>
      <c r="K90" s="36"/>
      <c r="L90" s="40"/>
    </row>
    <row r="91" s="1" customFormat="1" ht="15.15" customHeight="1">
      <c r="B91" s="35"/>
      <c r="C91" s="29" t="s">
        <v>23</v>
      </c>
      <c r="D91" s="36"/>
      <c r="E91" s="36"/>
      <c r="F91" s="24" t="str">
        <f>E15</f>
        <v>Město Cheb</v>
      </c>
      <c r="G91" s="36"/>
      <c r="H91" s="36"/>
      <c r="I91" s="139" t="s">
        <v>31</v>
      </c>
      <c r="J91" s="33" t="str">
        <f>E21</f>
        <v xml:space="preserve"> </v>
      </c>
      <c r="K91" s="36"/>
      <c r="L91" s="40"/>
    </row>
    <row r="92" s="1" customFormat="1" ht="15.15" customHeight="1">
      <c r="B92" s="35"/>
      <c r="C92" s="29" t="s">
        <v>29</v>
      </c>
      <c r="D92" s="36"/>
      <c r="E92" s="36"/>
      <c r="F92" s="24" t="str">
        <f>IF(E18="","",E18)</f>
        <v>Vyplň údaj</v>
      </c>
      <c r="G92" s="36"/>
      <c r="H92" s="36"/>
      <c r="I92" s="139" t="s">
        <v>32</v>
      </c>
      <c r="J92" s="33" t="str">
        <f>E24</f>
        <v xml:space="preserve"> </v>
      </c>
      <c r="K92" s="36"/>
      <c r="L92" s="40"/>
    </row>
    <row r="93" s="1" customFormat="1" ht="10.32" customHeight="1">
      <c r="B93" s="35"/>
      <c r="C93" s="36"/>
      <c r="D93" s="36"/>
      <c r="E93" s="36"/>
      <c r="F93" s="36"/>
      <c r="G93" s="36"/>
      <c r="H93" s="36"/>
      <c r="I93" s="136"/>
      <c r="J93" s="36"/>
      <c r="K93" s="36"/>
      <c r="L93" s="40"/>
    </row>
    <row r="94" s="1" customFormat="1" ht="29.28" customHeight="1">
      <c r="B94" s="35"/>
      <c r="C94" s="175" t="s">
        <v>114</v>
      </c>
      <c r="D94" s="176"/>
      <c r="E94" s="176"/>
      <c r="F94" s="176"/>
      <c r="G94" s="176"/>
      <c r="H94" s="176"/>
      <c r="I94" s="177"/>
      <c r="J94" s="178" t="s">
        <v>115</v>
      </c>
      <c r="K94" s="176"/>
      <c r="L94" s="40"/>
    </row>
    <row r="95" s="1" customFormat="1" ht="10.32" customHeight="1">
      <c r="B95" s="35"/>
      <c r="C95" s="36"/>
      <c r="D95" s="36"/>
      <c r="E95" s="36"/>
      <c r="F95" s="36"/>
      <c r="G95" s="36"/>
      <c r="H95" s="36"/>
      <c r="I95" s="136"/>
      <c r="J95" s="36"/>
      <c r="K95" s="36"/>
      <c r="L95" s="40"/>
    </row>
    <row r="96" s="1" customFormat="1" ht="22.8" customHeight="1">
      <c r="B96" s="35"/>
      <c r="C96" s="179" t="s">
        <v>116</v>
      </c>
      <c r="D96" s="36"/>
      <c r="E96" s="36"/>
      <c r="F96" s="36"/>
      <c r="G96" s="36"/>
      <c r="H96" s="36"/>
      <c r="I96" s="136"/>
      <c r="J96" s="102">
        <f>J117</f>
        <v>0</v>
      </c>
      <c r="K96" s="36"/>
      <c r="L96" s="40"/>
      <c r="AU96" s="14" t="s">
        <v>85</v>
      </c>
    </row>
    <row r="97" s="8" customFormat="1" ht="24.96" customHeight="1">
      <c r="B97" s="180"/>
      <c r="C97" s="181"/>
      <c r="D97" s="182" t="s">
        <v>117</v>
      </c>
      <c r="E97" s="183"/>
      <c r="F97" s="183"/>
      <c r="G97" s="183"/>
      <c r="H97" s="183"/>
      <c r="I97" s="184"/>
      <c r="J97" s="185">
        <f>J118</f>
        <v>0</v>
      </c>
      <c r="K97" s="181"/>
      <c r="L97" s="186"/>
    </row>
    <row r="98" s="1" customFormat="1" ht="21.84" customHeight="1">
      <c r="B98" s="35"/>
      <c r="C98" s="36"/>
      <c r="D98" s="36"/>
      <c r="E98" s="36"/>
      <c r="F98" s="36"/>
      <c r="G98" s="36"/>
      <c r="H98" s="36"/>
      <c r="I98" s="136"/>
      <c r="J98" s="36"/>
      <c r="K98" s="36"/>
      <c r="L98" s="40"/>
    </row>
    <row r="99" s="1" customFormat="1" ht="6.96" customHeight="1">
      <c r="B99" s="58"/>
      <c r="C99" s="59"/>
      <c r="D99" s="59"/>
      <c r="E99" s="59"/>
      <c r="F99" s="59"/>
      <c r="G99" s="59"/>
      <c r="H99" s="59"/>
      <c r="I99" s="170"/>
      <c r="J99" s="59"/>
      <c r="K99" s="59"/>
      <c r="L99" s="40"/>
    </row>
    <row r="103" s="1" customFormat="1" ht="6.96" customHeight="1">
      <c r="B103" s="60"/>
      <c r="C103" s="61"/>
      <c r="D103" s="61"/>
      <c r="E103" s="61"/>
      <c r="F103" s="61"/>
      <c r="G103" s="61"/>
      <c r="H103" s="61"/>
      <c r="I103" s="173"/>
      <c r="J103" s="61"/>
      <c r="K103" s="61"/>
      <c r="L103" s="40"/>
    </row>
    <row r="104" s="1" customFormat="1" ht="24.96" customHeight="1">
      <c r="B104" s="35"/>
      <c r="C104" s="20" t="s">
        <v>118</v>
      </c>
      <c r="D104" s="36"/>
      <c r="E104" s="36"/>
      <c r="F104" s="36"/>
      <c r="G104" s="36"/>
      <c r="H104" s="36"/>
      <c r="I104" s="136"/>
      <c r="J104" s="36"/>
      <c r="K104" s="36"/>
      <c r="L104" s="40"/>
    </row>
    <row r="105" s="1" customFormat="1" ht="6.96" customHeight="1">
      <c r="B105" s="35"/>
      <c r="C105" s="36"/>
      <c r="D105" s="36"/>
      <c r="E105" s="36"/>
      <c r="F105" s="36"/>
      <c r="G105" s="36"/>
      <c r="H105" s="36"/>
      <c r="I105" s="136"/>
      <c r="J105" s="36"/>
      <c r="K105" s="36"/>
      <c r="L105" s="40"/>
    </row>
    <row r="106" s="1" customFormat="1" ht="12" customHeight="1">
      <c r="B106" s="35"/>
      <c r="C106" s="29" t="s">
        <v>15</v>
      </c>
      <c r="D106" s="36"/>
      <c r="E106" s="36"/>
      <c r="F106" s="36"/>
      <c r="G106" s="36"/>
      <c r="H106" s="36"/>
      <c r="I106" s="136"/>
      <c r="J106" s="36"/>
      <c r="K106" s="36"/>
      <c r="L106" s="40"/>
    </row>
    <row r="107" s="1" customFormat="1" ht="16.5" customHeight="1">
      <c r="B107" s="35"/>
      <c r="C107" s="36"/>
      <c r="D107" s="36"/>
      <c r="E107" s="174" t="str">
        <f>E7</f>
        <v>Lávka pro pěší přes kolejiště nádraží v Chebu-uznatelné náklady</v>
      </c>
      <c r="F107" s="29"/>
      <c r="G107" s="29"/>
      <c r="H107" s="29"/>
      <c r="I107" s="136"/>
      <c r="J107" s="36"/>
      <c r="K107" s="36"/>
      <c r="L107" s="40"/>
    </row>
    <row r="108" s="1" customFormat="1" ht="12" customHeight="1">
      <c r="B108" s="35"/>
      <c r="C108" s="29" t="s">
        <v>111</v>
      </c>
      <c r="D108" s="36"/>
      <c r="E108" s="36"/>
      <c r="F108" s="36"/>
      <c r="G108" s="36"/>
      <c r="H108" s="36"/>
      <c r="I108" s="136"/>
      <c r="J108" s="36"/>
      <c r="K108" s="36"/>
      <c r="L108" s="40"/>
    </row>
    <row r="109" s="1" customFormat="1" ht="16.5" customHeight="1">
      <c r="B109" s="35"/>
      <c r="C109" s="36"/>
      <c r="D109" s="36"/>
      <c r="E109" s="68" t="str">
        <f>E9</f>
        <v>SO 000 - Vedlejší a ostatní náklady</v>
      </c>
      <c r="F109" s="36"/>
      <c r="G109" s="36"/>
      <c r="H109" s="36"/>
      <c r="I109" s="136"/>
      <c r="J109" s="36"/>
      <c r="K109" s="36"/>
      <c r="L109" s="40"/>
    </row>
    <row r="110" s="1" customFormat="1" ht="6.96" customHeight="1">
      <c r="B110" s="35"/>
      <c r="C110" s="36"/>
      <c r="D110" s="36"/>
      <c r="E110" s="36"/>
      <c r="F110" s="36"/>
      <c r="G110" s="36"/>
      <c r="H110" s="36"/>
      <c r="I110" s="136"/>
      <c r="J110" s="36"/>
      <c r="K110" s="36"/>
      <c r="L110" s="40"/>
    </row>
    <row r="111" s="1" customFormat="1" ht="12" customHeight="1">
      <c r="B111" s="35"/>
      <c r="C111" s="29" t="s">
        <v>19</v>
      </c>
      <c r="D111" s="36"/>
      <c r="E111" s="36"/>
      <c r="F111" s="24" t="str">
        <f>F12</f>
        <v xml:space="preserve"> </v>
      </c>
      <c r="G111" s="36"/>
      <c r="H111" s="36"/>
      <c r="I111" s="139" t="s">
        <v>21</v>
      </c>
      <c r="J111" s="71" t="str">
        <f>IF(J12="","",J12)</f>
        <v>2. 7. 2019</v>
      </c>
      <c r="K111" s="36"/>
      <c r="L111" s="40"/>
    </row>
    <row r="112" s="1" customFormat="1" ht="6.96" customHeight="1">
      <c r="B112" s="35"/>
      <c r="C112" s="36"/>
      <c r="D112" s="36"/>
      <c r="E112" s="36"/>
      <c r="F112" s="36"/>
      <c r="G112" s="36"/>
      <c r="H112" s="36"/>
      <c r="I112" s="136"/>
      <c r="J112" s="36"/>
      <c r="K112" s="36"/>
      <c r="L112" s="40"/>
    </row>
    <row r="113" s="1" customFormat="1" ht="15.15" customHeight="1">
      <c r="B113" s="35"/>
      <c r="C113" s="29" t="s">
        <v>23</v>
      </c>
      <c r="D113" s="36"/>
      <c r="E113" s="36"/>
      <c r="F113" s="24" t="str">
        <f>E15</f>
        <v>Město Cheb</v>
      </c>
      <c r="G113" s="36"/>
      <c r="H113" s="36"/>
      <c r="I113" s="139" t="s">
        <v>31</v>
      </c>
      <c r="J113" s="33" t="str">
        <f>E21</f>
        <v xml:space="preserve"> </v>
      </c>
      <c r="K113" s="36"/>
      <c r="L113" s="40"/>
    </row>
    <row r="114" s="1" customFormat="1" ht="15.15" customHeight="1">
      <c r="B114" s="35"/>
      <c r="C114" s="29" t="s">
        <v>29</v>
      </c>
      <c r="D114" s="36"/>
      <c r="E114" s="36"/>
      <c r="F114" s="24" t="str">
        <f>IF(E18="","",E18)</f>
        <v>Vyplň údaj</v>
      </c>
      <c r="G114" s="36"/>
      <c r="H114" s="36"/>
      <c r="I114" s="139" t="s">
        <v>32</v>
      </c>
      <c r="J114" s="33" t="str">
        <f>E24</f>
        <v xml:space="preserve"> </v>
      </c>
      <c r="K114" s="36"/>
      <c r="L114" s="40"/>
    </row>
    <row r="115" s="1" customFormat="1" ht="10.32" customHeight="1">
      <c r="B115" s="35"/>
      <c r="C115" s="36"/>
      <c r="D115" s="36"/>
      <c r="E115" s="36"/>
      <c r="F115" s="36"/>
      <c r="G115" s="36"/>
      <c r="H115" s="36"/>
      <c r="I115" s="136"/>
      <c r="J115" s="36"/>
      <c r="K115" s="36"/>
      <c r="L115" s="40"/>
    </row>
    <row r="116" s="9" customFormat="1" ht="29.28" customHeight="1">
      <c r="B116" s="187"/>
      <c r="C116" s="188" t="s">
        <v>119</v>
      </c>
      <c r="D116" s="189" t="s">
        <v>60</v>
      </c>
      <c r="E116" s="189" t="s">
        <v>56</v>
      </c>
      <c r="F116" s="189" t="s">
        <v>57</v>
      </c>
      <c r="G116" s="189" t="s">
        <v>120</v>
      </c>
      <c r="H116" s="189" t="s">
        <v>121</v>
      </c>
      <c r="I116" s="190" t="s">
        <v>122</v>
      </c>
      <c r="J116" s="189" t="s">
        <v>115</v>
      </c>
      <c r="K116" s="191" t="s">
        <v>123</v>
      </c>
      <c r="L116" s="192"/>
      <c r="M116" s="92" t="s">
        <v>1</v>
      </c>
      <c r="N116" s="93" t="s">
        <v>39</v>
      </c>
      <c r="O116" s="93" t="s">
        <v>124</v>
      </c>
      <c r="P116" s="93" t="s">
        <v>125</v>
      </c>
      <c r="Q116" s="93" t="s">
        <v>126</v>
      </c>
      <c r="R116" s="93" t="s">
        <v>127</v>
      </c>
      <c r="S116" s="93" t="s">
        <v>128</v>
      </c>
      <c r="T116" s="94" t="s">
        <v>129</v>
      </c>
    </row>
    <row r="117" s="1" customFormat="1" ht="22.8" customHeight="1">
      <c r="B117" s="35"/>
      <c r="C117" s="99" t="s">
        <v>130</v>
      </c>
      <c r="D117" s="36"/>
      <c r="E117" s="36"/>
      <c r="F117" s="36"/>
      <c r="G117" s="36"/>
      <c r="H117" s="36"/>
      <c r="I117" s="136"/>
      <c r="J117" s="193">
        <f>BK117</f>
        <v>0</v>
      </c>
      <c r="K117" s="36"/>
      <c r="L117" s="40"/>
      <c r="M117" s="95"/>
      <c r="N117" s="96"/>
      <c r="O117" s="96"/>
      <c r="P117" s="194">
        <f>P118</f>
        <v>0</v>
      </c>
      <c r="Q117" s="96"/>
      <c r="R117" s="194">
        <f>R118</f>
        <v>0</v>
      </c>
      <c r="S117" s="96"/>
      <c r="T117" s="195">
        <f>T118</f>
        <v>0</v>
      </c>
      <c r="AT117" s="14" t="s">
        <v>74</v>
      </c>
      <c r="AU117" s="14" t="s">
        <v>85</v>
      </c>
      <c r="BK117" s="196">
        <f>BK118</f>
        <v>0</v>
      </c>
    </row>
    <row r="118" s="10" customFormat="1" ht="25.92" customHeight="1">
      <c r="B118" s="197"/>
      <c r="C118" s="198"/>
      <c r="D118" s="199" t="s">
        <v>74</v>
      </c>
      <c r="E118" s="200" t="s">
        <v>75</v>
      </c>
      <c r="F118" s="200" t="s">
        <v>131</v>
      </c>
      <c r="G118" s="198"/>
      <c r="H118" s="198"/>
      <c r="I118" s="201"/>
      <c r="J118" s="202">
        <f>BK118</f>
        <v>0</v>
      </c>
      <c r="K118" s="198"/>
      <c r="L118" s="203"/>
      <c r="M118" s="204"/>
      <c r="N118" s="205"/>
      <c r="O118" s="205"/>
      <c r="P118" s="206">
        <f>SUM(P119:P141)</f>
        <v>0</v>
      </c>
      <c r="Q118" s="205"/>
      <c r="R118" s="206">
        <f>SUM(R119:R141)</f>
        <v>0</v>
      </c>
      <c r="S118" s="205"/>
      <c r="T118" s="207">
        <f>SUM(T119:T141)</f>
        <v>0</v>
      </c>
      <c r="AR118" s="208" t="s">
        <v>132</v>
      </c>
      <c r="AT118" s="209" t="s">
        <v>74</v>
      </c>
      <c r="AU118" s="209" t="s">
        <v>75</v>
      </c>
      <c r="AY118" s="208" t="s">
        <v>133</v>
      </c>
      <c r="BK118" s="210">
        <f>SUM(BK119:BK141)</f>
        <v>0</v>
      </c>
    </row>
    <row r="119" s="1" customFormat="1" ht="24" customHeight="1">
      <c r="B119" s="35"/>
      <c r="C119" s="211" t="s">
        <v>83</v>
      </c>
      <c r="D119" s="211" t="s">
        <v>134</v>
      </c>
      <c r="E119" s="212" t="s">
        <v>135</v>
      </c>
      <c r="F119" s="213" t="s">
        <v>136</v>
      </c>
      <c r="G119" s="214" t="s">
        <v>137</v>
      </c>
      <c r="H119" s="215">
        <v>1</v>
      </c>
      <c r="I119" s="216"/>
      <c r="J119" s="215">
        <f>ROUND(I119*H119,2)</f>
        <v>0</v>
      </c>
      <c r="K119" s="213" t="s">
        <v>1</v>
      </c>
      <c r="L119" s="40"/>
      <c r="M119" s="217" t="s">
        <v>1</v>
      </c>
      <c r="N119" s="218" t="s">
        <v>40</v>
      </c>
      <c r="O119" s="83"/>
      <c r="P119" s="219">
        <f>O119*H119</f>
        <v>0</v>
      </c>
      <c r="Q119" s="219">
        <v>0</v>
      </c>
      <c r="R119" s="219">
        <f>Q119*H119</f>
        <v>0</v>
      </c>
      <c r="S119" s="219">
        <v>0</v>
      </c>
      <c r="T119" s="220">
        <f>S119*H119</f>
        <v>0</v>
      </c>
      <c r="AR119" s="221" t="s">
        <v>132</v>
      </c>
      <c r="AT119" s="221" t="s">
        <v>134</v>
      </c>
      <c r="AU119" s="221" t="s">
        <v>83</v>
      </c>
      <c r="AY119" s="14" t="s">
        <v>133</v>
      </c>
      <c r="BE119" s="222">
        <f>IF(N119="základní",J119,0)</f>
        <v>0</v>
      </c>
      <c r="BF119" s="222">
        <f>IF(N119="snížená",J119,0)</f>
        <v>0</v>
      </c>
      <c r="BG119" s="222">
        <f>IF(N119="zákl. přenesená",J119,0)</f>
        <v>0</v>
      </c>
      <c r="BH119" s="222">
        <f>IF(N119="sníž. přenesená",J119,0)</f>
        <v>0</v>
      </c>
      <c r="BI119" s="222">
        <f>IF(N119="nulová",J119,0)</f>
        <v>0</v>
      </c>
      <c r="BJ119" s="14" t="s">
        <v>83</v>
      </c>
      <c r="BK119" s="222">
        <f>ROUND(I119*H119,2)</f>
        <v>0</v>
      </c>
      <c r="BL119" s="14" t="s">
        <v>132</v>
      </c>
      <c r="BM119" s="221" t="s">
        <v>138</v>
      </c>
    </row>
    <row r="120" s="1" customFormat="1">
      <c r="B120" s="35"/>
      <c r="C120" s="36"/>
      <c r="D120" s="223" t="s">
        <v>139</v>
      </c>
      <c r="E120" s="36"/>
      <c r="F120" s="224" t="s">
        <v>140</v>
      </c>
      <c r="G120" s="36"/>
      <c r="H120" s="36"/>
      <c r="I120" s="136"/>
      <c r="J120" s="36"/>
      <c r="K120" s="36"/>
      <c r="L120" s="40"/>
      <c r="M120" s="225"/>
      <c r="N120" s="83"/>
      <c r="O120" s="83"/>
      <c r="P120" s="83"/>
      <c r="Q120" s="83"/>
      <c r="R120" s="83"/>
      <c r="S120" s="83"/>
      <c r="T120" s="84"/>
      <c r="AT120" s="14" t="s">
        <v>139</v>
      </c>
      <c r="AU120" s="14" t="s">
        <v>83</v>
      </c>
    </row>
    <row r="121" s="1" customFormat="1">
      <c r="B121" s="35"/>
      <c r="C121" s="36"/>
      <c r="D121" s="223" t="s">
        <v>141</v>
      </c>
      <c r="E121" s="36"/>
      <c r="F121" s="226" t="s">
        <v>142</v>
      </c>
      <c r="G121" s="36"/>
      <c r="H121" s="36"/>
      <c r="I121" s="136"/>
      <c r="J121" s="36"/>
      <c r="K121" s="36"/>
      <c r="L121" s="40"/>
      <c r="M121" s="225"/>
      <c r="N121" s="83"/>
      <c r="O121" s="83"/>
      <c r="P121" s="83"/>
      <c r="Q121" s="83"/>
      <c r="R121" s="83"/>
      <c r="S121" s="83"/>
      <c r="T121" s="84"/>
      <c r="AT121" s="14" t="s">
        <v>141</v>
      </c>
      <c r="AU121" s="14" t="s">
        <v>83</v>
      </c>
    </row>
    <row r="122" s="1" customFormat="1" ht="16.5" customHeight="1">
      <c r="B122" s="35"/>
      <c r="C122" s="211" t="s">
        <v>143</v>
      </c>
      <c r="D122" s="211" t="s">
        <v>134</v>
      </c>
      <c r="E122" s="212" t="s">
        <v>144</v>
      </c>
      <c r="F122" s="213" t="s">
        <v>145</v>
      </c>
      <c r="G122" s="214" t="s">
        <v>137</v>
      </c>
      <c r="H122" s="215">
        <v>1</v>
      </c>
      <c r="I122" s="216"/>
      <c r="J122" s="215">
        <f>ROUND(I122*H122,2)</f>
        <v>0</v>
      </c>
      <c r="K122" s="213" t="s">
        <v>1</v>
      </c>
      <c r="L122" s="40"/>
      <c r="M122" s="217" t="s">
        <v>1</v>
      </c>
      <c r="N122" s="218" t="s">
        <v>40</v>
      </c>
      <c r="O122" s="83"/>
      <c r="P122" s="219">
        <f>O122*H122</f>
        <v>0</v>
      </c>
      <c r="Q122" s="219">
        <v>0</v>
      </c>
      <c r="R122" s="219">
        <f>Q122*H122</f>
        <v>0</v>
      </c>
      <c r="S122" s="219">
        <v>0</v>
      </c>
      <c r="T122" s="220">
        <f>S122*H122</f>
        <v>0</v>
      </c>
      <c r="AR122" s="221" t="s">
        <v>132</v>
      </c>
      <c r="AT122" s="221" t="s">
        <v>134</v>
      </c>
      <c r="AU122" s="221" t="s">
        <v>83</v>
      </c>
      <c r="AY122" s="14" t="s">
        <v>133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4" t="s">
        <v>83</v>
      </c>
      <c r="BK122" s="222">
        <f>ROUND(I122*H122,2)</f>
        <v>0</v>
      </c>
      <c r="BL122" s="14" t="s">
        <v>132</v>
      </c>
      <c r="BM122" s="221" t="s">
        <v>146</v>
      </c>
    </row>
    <row r="123" s="1" customFormat="1">
      <c r="B123" s="35"/>
      <c r="C123" s="36"/>
      <c r="D123" s="223" t="s">
        <v>139</v>
      </c>
      <c r="E123" s="36"/>
      <c r="F123" s="224" t="s">
        <v>147</v>
      </c>
      <c r="G123" s="36"/>
      <c r="H123" s="36"/>
      <c r="I123" s="136"/>
      <c r="J123" s="36"/>
      <c r="K123" s="36"/>
      <c r="L123" s="40"/>
      <c r="M123" s="225"/>
      <c r="N123" s="83"/>
      <c r="O123" s="83"/>
      <c r="P123" s="83"/>
      <c r="Q123" s="83"/>
      <c r="R123" s="83"/>
      <c r="S123" s="83"/>
      <c r="T123" s="84"/>
      <c r="AT123" s="14" t="s">
        <v>139</v>
      </c>
      <c r="AU123" s="14" t="s">
        <v>83</v>
      </c>
    </row>
    <row r="124" s="1" customFormat="1">
      <c r="B124" s="35"/>
      <c r="C124" s="36"/>
      <c r="D124" s="223" t="s">
        <v>141</v>
      </c>
      <c r="E124" s="36"/>
      <c r="F124" s="226" t="s">
        <v>148</v>
      </c>
      <c r="G124" s="36"/>
      <c r="H124" s="36"/>
      <c r="I124" s="136"/>
      <c r="J124" s="36"/>
      <c r="K124" s="36"/>
      <c r="L124" s="40"/>
      <c r="M124" s="225"/>
      <c r="N124" s="83"/>
      <c r="O124" s="83"/>
      <c r="P124" s="83"/>
      <c r="Q124" s="83"/>
      <c r="R124" s="83"/>
      <c r="S124" s="83"/>
      <c r="T124" s="84"/>
      <c r="AT124" s="14" t="s">
        <v>141</v>
      </c>
      <c r="AU124" s="14" t="s">
        <v>83</v>
      </c>
    </row>
    <row r="125" s="11" customFormat="1">
      <c r="B125" s="227"/>
      <c r="C125" s="228"/>
      <c r="D125" s="223" t="s">
        <v>149</v>
      </c>
      <c r="E125" s="229" t="s">
        <v>150</v>
      </c>
      <c r="F125" s="230" t="s">
        <v>151</v>
      </c>
      <c r="G125" s="228"/>
      <c r="H125" s="231">
        <v>1</v>
      </c>
      <c r="I125" s="232"/>
      <c r="J125" s="228"/>
      <c r="K125" s="228"/>
      <c r="L125" s="233"/>
      <c r="M125" s="234"/>
      <c r="N125" s="235"/>
      <c r="O125" s="235"/>
      <c r="P125" s="235"/>
      <c r="Q125" s="235"/>
      <c r="R125" s="235"/>
      <c r="S125" s="235"/>
      <c r="T125" s="236"/>
      <c r="AT125" s="237" t="s">
        <v>149</v>
      </c>
      <c r="AU125" s="237" t="s">
        <v>83</v>
      </c>
      <c r="AV125" s="11" t="s">
        <v>143</v>
      </c>
      <c r="AW125" s="11" t="s">
        <v>33</v>
      </c>
      <c r="AX125" s="11" t="s">
        <v>83</v>
      </c>
      <c r="AY125" s="237" t="s">
        <v>133</v>
      </c>
    </row>
    <row r="126" s="1" customFormat="1" ht="16.5" customHeight="1">
      <c r="B126" s="35"/>
      <c r="C126" s="211" t="s">
        <v>152</v>
      </c>
      <c r="D126" s="211" t="s">
        <v>134</v>
      </c>
      <c r="E126" s="212" t="s">
        <v>153</v>
      </c>
      <c r="F126" s="213" t="s">
        <v>154</v>
      </c>
      <c r="G126" s="214" t="s">
        <v>137</v>
      </c>
      <c r="H126" s="215">
        <v>1</v>
      </c>
      <c r="I126" s="216"/>
      <c r="J126" s="215">
        <f>ROUND(I126*H126,2)</f>
        <v>0</v>
      </c>
      <c r="K126" s="213" t="s">
        <v>1</v>
      </c>
      <c r="L126" s="40"/>
      <c r="M126" s="217" t="s">
        <v>1</v>
      </c>
      <c r="N126" s="218" t="s">
        <v>40</v>
      </c>
      <c r="O126" s="83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AR126" s="221" t="s">
        <v>132</v>
      </c>
      <c r="AT126" s="221" t="s">
        <v>134</v>
      </c>
      <c r="AU126" s="221" t="s">
        <v>83</v>
      </c>
      <c r="AY126" s="14" t="s">
        <v>133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4" t="s">
        <v>83</v>
      </c>
      <c r="BK126" s="222">
        <f>ROUND(I126*H126,2)</f>
        <v>0</v>
      </c>
      <c r="BL126" s="14" t="s">
        <v>132</v>
      </c>
      <c r="BM126" s="221" t="s">
        <v>155</v>
      </c>
    </row>
    <row r="127" s="1" customFormat="1">
      <c r="B127" s="35"/>
      <c r="C127" s="36"/>
      <c r="D127" s="223" t="s">
        <v>139</v>
      </c>
      <c r="E127" s="36"/>
      <c r="F127" s="224" t="s">
        <v>156</v>
      </c>
      <c r="G127" s="36"/>
      <c r="H127" s="36"/>
      <c r="I127" s="136"/>
      <c r="J127" s="36"/>
      <c r="K127" s="36"/>
      <c r="L127" s="40"/>
      <c r="M127" s="225"/>
      <c r="N127" s="83"/>
      <c r="O127" s="83"/>
      <c r="P127" s="83"/>
      <c r="Q127" s="83"/>
      <c r="R127" s="83"/>
      <c r="S127" s="83"/>
      <c r="T127" s="84"/>
      <c r="AT127" s="14" t="s">
        <v>139</v>
      </c>
      <c r="AU127" s="14" t="s">
        <v>83</v>
      </c>
    </row>
    <row r="128" s="1" customFormat="1">
      <c r="B128" s="35"/>
      <c r="C128" s="36"/>
      <c r="D128" s="223" t="s">
        <v>141</v>
      </c>
      <c r="E128" s="36"/>
      <c r="F128" s="226" t="s">
        <v>157</v>
      </c>
      <c r="G128" s="36"/>
      <c r="H128" s="36"/>
      <c r="I128" s="136"/>
      <c r="J128" s="36"/>
      <c r="K128" s="36"/>
      <c r="L128" s="40"/>
      <c r="M128" s="225"/>
      <c r="N128" s="83"/>
      <c r="O128" s="83"/>
      <c r="P128" s="83"/>
      <c r="Q128" s="83"/>
      <c r="R128" s="83"/>
      <c r="S128" s="83"/>
      <c r="T128" s="84"/>
      <c r="AT128" s="14" t="s">
        <v>141</v>
      </c>
      <c r="AU128" s="14" t="s">
        <v>83</v>
      </c>
    </row>
    <row r="129" s="11" customFormat="1">
      <c r="B129" s="227"/>
      <c r="C129" s="228"/>
      <c r="D129" s="223" t="s">
        <v>149</v>
      </c>
      <c r="E129" s="229" t="s">
        <v>158</v>
      </c>
      <c r="F129" s="230" t="s">
        <v>159</v>
      </c>
      <c r="G129" s="228"/>
      <c r="H129" s="231">
        <v>1</v>
      </c>
      <c r="I129" s="232"/>
      <c r="J129" s="228"/>
      <c r="K129" s="228"/>
      <c r="L129" s="233"/>
      <c r="M129" s="234"/>
      <c r="N129" s="235"/>
      <c r="O129" s="235"/>
      <c r="P129" s="235"/>
      <c r="Q129" s="235"/>
      <c r="R129" s="235"/>
      <c r="S129" s="235"/>
      <c r="T129" s="236"/>
      <c r="AT129" s="237" t="s">
        <v>149</v>
      </c>
      <c r="AU129" s="237" t="s">
        <v>83</v>
      </c>
      <c r="AV129" s="11" t="s">
        <v>143</v>
      </c>
      <c r="AW129" s="11" t="s">
        <v>33</v>
      </c>
      <c r="AX129" s="11" t="s">
        <v>83</v>
      </c>
      <c r="AY129" s="237" t="s">
        <v>133</v>
      </c>
    </row>
    <row r="130" s="1" customFormat="1" ht="16.5" customHeight="1">
      <c r="B130" s="35"/>
      <c r="C130" s="211" t="s">
        <v>132</v>
      </c>
      <c r="D130" s="211" t="s">
        <v>134</v>
      </c>
      <c r="E130" s="212" t="s">
        <v>160</v>
      </c>
      <c r="F130" s="213" t="s">
        <v>154</v>
      </c>
      <c r="G130" s="214" t="s">
        <v>137</v>
      </c>
      <c r="H130" s="215">
        <v>1</v>
      </c>
      <c r="I130" s="216"/>
      <c r="J130" s="215">
        <f>ROUND(I130*H130,2)</f>
        <v>0</v>
      </c>
      <c r="K130" s="213" t="s">
        <v>1</v>
      </c>
      <c r="L130" s="40"/>
      <c r="M130" s="217" t="s">
        <v>1</v>
      </c>
      <c r="N130" s="218" t="s">
        <v>40</v>
      </c>
      <c r="O130" s="83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AR130" s="221" t="s">
        <v>132</v>
      </c>
      <c r="AT130" s="221" t="s">
        <v>134</v>
      </c>
      <c r="AU130" s="221" t="s">
        <v>83</v>
      </c>
      <c r="AY130" s="14" t="s">
        <v>133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4" t="s">
        <v>83</v>
      </c>
      <c r="BK130" s="222">
        <f>ROUND(I130*H130,2)</f>
        <v>0</v>
      </c>
      <c r="BL130" s="14" t="s">
        <v>132</v>
      </c>
      <c r="BM130" s="221" t="s">
        <v>161</v>
      </c>
    </row>
    <row r="131" s="1" customFormat="1">
      <c r="B131" s="35"/>
      <c r="C131" s="36"/>
      <c r="D131" s="223" t="s">
        <v>139</v>
      </c>
      <c r="E131" s="36"/>
      <c r="F131" s="224" t="s">
        <v>162</v>
      </c>
      <c r="G131" s="36"/>
      <c r="H131" s="36"/>
      <c r="I131" s="136"/>
      <c r="J131" s="36"/>
      <c r="K131" s="36"/>
      <c r="L131" s="40"/>
      <c r="M131" s="225"/>
      <c r="N131" s="83"/>
      <c r="O131" s="83"/>
      <c r="P131" s="83"/>
      <c r="Q131" s="83"/>
      <c r="R131" s="83"/>
      <c r="S131" s="83"/>
      <c r="T131" s="84"/>
      <c r="AT131" s="14" t="s">
        <v>139</v>
      </c>
      <c r="AU131" s="14" t="s">
        <v>83</v>
      </c>
    </row>
    <row r="132" s="1" customFormat="1">
      <c r="B132" s="35"/>
      <c r="C132" s="36"/>
      <c r="D132" s="223" t="s">
        <v>141</v>
      </c>
      <c r="E132" s="36"/>
      <c r="F132" s="226" t="s">
        <v>157</v>
      </c>
      <c r="G132" s="36"/>
      <c r="H132" s="36"/>
      <c r="I132" s="136"/>
      <c r="J132" s="36"/>
      <c r="K132" s="36"/>
      <c r="L132" s="40"/>
      <c r="M132" s="225"/>
      <c r="N132" s="83"/>
      <c r="O132" s="83"/>
      <c r="P132" s="83"/>
      <c r="Q132" s="83"/>
      <c r="R132" s="83"/>
      <c r="S132" s="83"/>
      <c r="T132" s="84"/>
      <c r="AT132" s="14" t="s">
        <v>141</v>
      </c>
      <c r="AU132" s="14" t="s">
        <v>83</v>
      </c>
    </row>
    <row r="133" s="1" customFormat="1" ht="16.5" customHeight="1">
      <c r="B133" s="35"/>
      <c r="C133" s="211" t="s">
        <v>163</v>
      </c>
      <c r="D133" s="211" t="s">
        <v>134</v>
      </c>
      <c r="E133" s="212" t="s">
        <v>164</v>
      </c>
      <c r="F133" s="213" t="s">
        <v>154</v>
      </c>
      <c r="G133" s="214" t="s">
        <v>137</v>
      </c>
      <c r="H133" s="215">
        <v>1</v>
      </c>
      <c r="I133" s="216"/>
      <c r="J133" s="215">
        <f>ROUND(I133*H133,2)</f>
        <v>0</v>
      </c>
      <c r="K133" s="213" t="s">
        <v>1</v>
      </c>
      <c r="L133" s="40"/>
      <c r="M133" s="217" t="s">
        <v>1</v>
      </c>
      <c r="N133" s="218" t="s">
        <v>40</v>
      </c>
      <c r="O133" s="83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AR133" s="221" t="s">
        <v>132</v>
      </c>
      <c r="AT133" s="221" t="s">
        <v>134</v>
      </c>
      <c r="AU133" s="221" t="s">
        <v>83</v>
      </c>
      <c r="AY133" s="14" t="s">
        <v>133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4" t="s">
        <v>83</v>
      </c>
      <c r="BK133" s="222">
        <f>ROUND(I133*H133,2)</f>
        <v>0</v>
      </c>
      <c r="BL133" s="14" t="s">
        <v>132</v>
      </c>
      <c r="BM133" s="221" t="s">
        <v>165</v>
      </c>
    </row>
    <row r="134" s="1" customFormat="1">
      <c r="B134" s="35"/>
      <c r="C134" s="36"/>
      <c r="D134" s="223" t="s">
        <v>139</v>
      </c>
      <c r="E134" s="36"/>
      <c r="F134" s="224" t="s">
        <v>166</v>
      </c>
      <c r="G134" s="36"/>
      <c r="H134" s="36"/>
      <c r="I134" s="136"/>
      <c r="J134" s="36"/>
      <c r="K134" s="36"/>
      <c r="L134" s="40"/>
      <c r="M134" s="225"/>
      <c r="N134" s="83"/>
      <c r="O134" s="83"/>
      <c r="P134" s="83"/>
      <c r="Q134" s="83"/>
      <c r="R134" s="83"/>
      <c r="S134" s="83"/>
      <c r="T134" s="84"/>
      <c r="AT134" s="14" t="s">
        <v>139</v>
      </c>
      <c r="AU134" s="14" t="s">
        <v>83</v>
      </c>
    </row>
    <row r="135" s="1" customFormat="1">
      <c r="B135" s="35"/>
      <c r="C135" s="36"/>
      <c r="D135" s="223" t="s">
        <v>141</v>
      </c>
      <c r="E135" s="36"/>
      <c r="F135" s="226" t="s">
        <v>157</v>
      </c>
      <c r="G135" s="36"/>
      <c r="H135" s="36"/>
      <c r="I135" s="136"/>
      <c r="J135" s="36"/>
      <c r="K135" s="36"/>
      <c r="L135" s="40"/>
      <c r="M135" s="225"/>
      <c r="N135" s="83"/>
      <c r="O135" s="83"/>
      <c r="P135" s="83"/>
      <c r="Q135" s="83"/>
      <c r="R135" s="83"/>
      <c r="S135" s="83"/>
      <c r="T135" s="84"/>
      <c r="AT135" s="14" t="s">
        <v>141</v>
      </c>
      <c r="AU135" s="14" t="s">
        <v>83</v>
      </c>
    </row>
    <row r="136" s="1" customFormat="1" ht="16.5" customHeight="1">
      <c r="B136" s="35"/>
      <c r="C136" s="211" t="s">
        <v>167</v>
      </c>
      <c r="D136" s="211" t="s">
        <v>134</v>
      </c>
      <c r="E136" s="212" t="s">
        <v>168</v>
      </c>
      <c r="F136" s="213" t="s">
        <v>169</v>
      </c>
      <c r="G136" s="214" t="s">
        <v>170</v>
      </c>
      <c r="H136" s="215">
        <v>2</v>
      </c>
      <c r="I136" s="216"/>
      <c r="J136" s="215">
        <f>ROUND(I136*H136,2)</f>
        <v>0</v>
      </c>
      <c r="K136" s="213" t="s">
        <v>1</v>
      </c>
      <c r="L136" s="40"/>
      <c r="M136" s="217" t="s">
        <v>1</v>
      </c>
      <c r="N136" s="218" t="s">
        <v>40</v>
      </c>
      <c r="O136" s="83"/>
      <c r="P136" s="219">
        <f>O136*H136</f>
        <v>0</v>
      </c>
      <c r="Q136" s="219">
        <v>0</v>
      </c>
      <c r="R136" s="219">
        <f>Q136*H136</f>
        <v>0</v>
      </c>
      <c r="S136" s="219">
        <v>0</v>
      </c>
      <c r="T136" s="220">
        <f>S136*H136</f>
        <v>0</v>
      </c>
      <c r="AR136" s="221" t="s">
        <v>132</v>
      </c>
      <c r="AT136" s="221" t="s">
        <v>134</v>
      </c>
      <c r="AU136" s="221" t="s">
        <v>83</v>
      </c>
      <c r="AY136" s="14" t="s">
        <v>133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4" t="s">
        <v>83</v>
      </c>
      <c r="BK136" s="222">
        <f>ROUND(I136*H136,2)</f>
        <v>0</v>
      </c>
      <c r="BL136" s="14" t="s">
        <v>132</v>
      </c>
      <c r="BM136" s="221" t="s">
        <v>171</v>
      </c>
    </row>
    <row r="137" s="1" customFormat="1">
      <c r="B137" s="35"/>
      <c r="C137" s="36"/>
      <c r="D137" s="223" t="s">
        <v>139</v>
      </c>
      <c r="E137" s="36"/>
      <c r="F137" s="224" t="s">
        <v>172</v>
      </c>
      <c r="G137" s="36"/>
      <c r="H137" s="36"/>
      <c r="I137" s="136"/>
      <c r="J137" s="36"/>
      <c r="K137" s="36"/>
      <c r="L137" s="40"/>
      <c r="M137" s="225"/>
      <c r="N137" s="83"/>
      <c r="O137" s="83"/>
      <c r="P137" s="83"/>
      <c r="Q137" s="83"/>
      <c r="R137" s="83"/>
      <c r="S137" s="83"/>
      <c r="T137" s="84"/>
      <c r="AT137" s="14" t="s">
        <v>139</v>
      </c>
      <c r="AU137" s="14" t="s">
        <v>83</v>
      </c>
    </row>
    <row r="138" s="1" customFormat="1">
      <c r="B138" s="35"/>
      <c r="C138" s="36"/>
      <c r="D138" s="223" t="s">
        <v>141</v>
      </c>
      <c r="E138" s="36"/>
      <c r="F138" s="226" t="s">
        <v>173</v>
      </c>
      <c r="G138" s="36"/>
      <c r="H138" s="36"/>
      <c r="I138" s="136"/>
      <c r="J138" s="36"/>
      <c r="K138" s="36"/>
      <c r="L138" s="40"/>
      <c r="M138" s="225"/>
      <c r="N138" s="83"/>
      <c r="O138" s="83"/>
      <c r="P138" s="83"/>
      <c r="Q138" s="83"/>
      <c r="R138" s="83"/>
      <c r="S138" s="83"/>
      <c r="T138" s="84"/>
      <c r="AT138" s="14" t="s">
        <v>141</v>
      </c>
      <c r="AU138" s="14" t="s">
        <v>83</v>
      </c>
    </row>
    <row r="139" s="1" customFormat="1" ht="24" customHeight="1">
      <c r="B139" s="35"/>
      <c r="C139" s="211" t="s">
        <v>174</v>
      </c>
      <c r="D139" s="211" t="s">
        <v>134</v>
      </c>
      <c r="E139" s="212" t="s">
        <v>175</v>
      </c>
      <c r="F139" s="213" t="s">
        <v>176</v>
      </c>
      <c r="G139" s="214" t="s">
        <v>137</v>
      </c>
      <c r="H139" s="215">
        <v>1</v>
      </c>
      <c r="I139" s="216"/>
      <c r="J139" s="215">
        <f>ROUND(I139*H139,2)</f>
        <v>0</v>
      </c>
      <c r="K139" s="213" t="s">
        <v>1</v>
      </c>
      <c r="L139" s="40"/>
      <c r="M139" s="217" t="s">
        <v>1</v>
      </c>
      <c r="N139" s="218" t="s">
        <v>40</v>
      </c>
      <c r="O139" s="83"/>
      <c r="P139" s="219">
        <f>O139*H139</f>
        <v>0</v>
      </c>
      <c r="Q139" s="219">
        <v>0</v>
      </c>
      <c r="R139" s="219">
        <f>Q139*H139</f>
        <v>0</v>
      </c>
      <c r="S139" s="219">
        <v>0</v>
      </c>
      <c r="T139" s="220">
        <f>S139*H139</f>
        <v>0</v>
      </c>
      <c r="AR139" s="221" t="s">
        <v>132</v>
      </c>
      <c r="AT139" s="221" t="s">
        <v>134</v>
      </c>
      <c r="AU139" s="221" t="s">
        <v>83</v>
      </c>
      <c r="AY139" s="14" t="s">
        <v>133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4" t="s">
        <v>83</v>
      </c>
      <c r="BK139" s="222">
        <f>ROUND(I139*H139,2)</f>
        <v>0</v>
      </c>
      <c r="BL139" s="14" t="s">
        <v>132</v>
      </c>
      <c r="BM139" s="221" t="s">
        <v>177</v>
      </c>
    </row>
    <row r="140" s="1" customFormat="1">
      <c r="B140" s="35"/>
      <c r="C140" s="36"/>
      <c r="D140" s="223" t="s">
        <v>139</v>
      </c>
      <c r="E140" s="36"/>
      <c r="F140" s="224" t="s">
        <v>178</v>
      </c>
      <c r="G140" s="36"/>
      <c r="H140" s="36"/>
      <c r="I140" s="136"/>
      <c r="J140" s="36"/>
      <c r="K140" s="36"/>
      <c r="L140" s="40"/>
      <c r="M140" s="225"/>
      <c r="N140" s="83"/>
      <c r="O140" s="83"/>
      <c r="P140" s="83"/>
      <c r="Q140" s="83"/>
      <c r="R140" s="83"/>
      <c r="S140" s="83"/>
      <c r="T140" s="84"/>
      <c r="AT140" s="14" t="s">
        <v>139</v>
      </c>
      <c r="AU140" s="14" t="s">
        <v>83</v>
      </c>
    </row>
    <row r="141" s="1" customFormat="1">
      <c r="B141" s="35"/>
      <c r="C141" s="36"/>
      <c r="D141" s="223" t="s">
        <v>141</v>
      </c>
      <c r="E141" s="36"/>
      <c r="F141" s="226" t="s">
        <v>179</v>
      </c>
      <c r="G141" s="36"/>
      <c r="H141" s="36"/>
      <c r="I141" s="136"/>
      <c r="J141" s="36"/>
      <c r="K141" s="36"/>
      <c r="L141" s="40"/>
      <c r="M141" s="238"/>
      <c r="N141" s="239"/>
      <c r="O141" s="239"/>
      <c r="P141" s="239"/>
      <c r="Q141" s="239"/>
      <c r="R141" s="239"/>
      <c r="S141" s="239"/>
      <c r="T141" s="240"/>
      <c r="AT141" s="14" t="s">
        <v>141</v>
      </c>
      <c r="AU141" s="14" t="s">
        <v>83</v>
      </c>
    </row>
    <row r="142" s="1" customFormat="1" ht="6.96" customHeight="1">
      <c r="B142" s="58"/>
      <c r="C142" s="59"/>
      <c r="D142" s="59"/>
      <c r="E142" s="59"/>
      <c r="F142" s="59"/>
      <c r="G142" s="59"/>
      <c r="H142" s="59"/>
      <c r="I142" s="170"/>
      <c r="J142" s="59"/>
      <c r="K142" s="59"/>
      <c r="L142" s="40"/>
    </row>
  </sheetData>
  <sheetProtection sheet="1" autoFilter="0" formatColumns="0" formatRows="0" objects="1" scenarios="1" spinCount="100000" saltValue="vHGu/Cyaf6mAYJuUZh3dFJTs5jVf6gWBqcPWa5A6votcYE66X3m12fUvtw1dBgWKoQI/5rmCElyIj5+xxb+3nw==" hashValue="Xs2UwNe2agkUIAyQvPfGzxcD9ajh3eZm3f1Q1yT+Dcm6YaGK7+Lro9u5acrbz0B8mr3q0Ud106jm4lyt3sjDQA==" algorithmName="SHA-512" password="CC35"/>
  <autoFilter ref="C116:K141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8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88</v>
      </c>
      <c r="AZ2" s="241" t="s">
        <v>180</v>
      </c>
      <c r="BA2" s="241" t="s">
        <v>180</v>
      </c>
      <c r="BB2" s="241" t="s">
        <v>1</v>
      </c>
      <c r="BC2" s="241" t="s">
        <v>181</v>
      </c>
      <c r="BD2" s="241" t="s">
        <v>143</v>
      </c>
    </row>
    <row r="3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17"/>
      <c r="AT3" s="14" t="s">
        <v>85</v>
      </c>
      <c r="AZ3" s="241" t="s">
        <v>182</v>
      </c>
      <c r="BA3" s="241" t="s">
        <v>182</v>
      </c>
      <c r="BB3" s="241" t="s">
        <v>1</v>
      </c>
      <c r="BC3" s="241" t="s">
        <v>183</v>
      </c>
      <c r="BD3" s="241" t="s">
        <v>143</v>
      </c>
    </row>
    <row r="4" ht="24.96" customHeight="1">
      <c r="B4" s="17"/>
      <c r="D4" s="132" t="s">
        <v>110</v>
      </c>
      <c r="L4" s="17"/>
      <c r="M4" s="133" t="s">
        <v>10</v>
      </c>
      <c r="AT4" s="14" t="s">
        <v>4</v>
      </c>
      <c r="AZ4" s="241" t="s">
        <v>184</v>
      </c>
      <c r="BA4" s="241" t="s">
        <v>184</v>
      </c>
      <c r="BB4" s="241" t="s">
        <v>1</v>
      </c>
      <c r="BC4" s="241" t="s">
        <v>185</v>
      </c>
      <c r="BD4" s="241" t="s">
        <v>143</v>
      </c>
    </row>
    <row r="5" ht="6.96" customHeight="1">
      <c r="B5" s="17"/>
      <c r="L5" s="17"/>
      <c r="AZ5" s="241" t="s">
        <v>186</v>
      </c>
      <c r="BA5" s="241" t="s">
        <v>186</v>
      </c>
      <c r="BB5" s="241" t="s">
        <v>1</v>
      </c>
      <c r="BC5" s="241" t="s">
        <v>187</v>
      </c>
      <c r="BD5" s="241" t="s">
        <v>143</v>
      </c>
    </row>
    <row r="6" ht="12" customHeight="1">
      <c r="B6" s="17"/>
      <c r="D6" s="134" t="s">
        <v>15</v>
      </c>
      <c r="L6" s="17"/>
    </row>
    <row r="7" ht="16.5" customHeight="1">
      <c r="B7" s="17"/>
      <c r="E7" s="135" t="str">
        <f>'Rekapitulace stavby'!K6</f>
        <v>Lávka pro pěší přes kolejiště nádraží v Chebu-uznatelné náklady</v>
      </c>
      <c r="F7" s="134"/>
      <c r="G7" s="134"/>
      <c r="H7" s="134"/>
      <c r="L7" s="17"/>
    </row>
    <row r="8" s="1" customFormat="1" ht="12" customHeight="1">
      <c r="B8" s="40"/>
      <c r="D8" s="134" t="s">
        <v>111</v>
      </c>
      <c r="I8" s="136"/>
      <c r="L8" s="40"/>
    </row>
    <row r="9" s="1" customFormat="1" ht="36.96" customHeight="1">
      <c r="B9" s="40"/>
      <c r="E9" s="137" t="s">
        <v>188</v>
      </c>
      <c r="F9" s="1"/>
      <c r="G9" s="1"/>
      <c r="H9" s="1"/>
      <c r="I9" s="136"/>
      <c r="L9" s="40"/>
    </row>
    <row r="10" s="1" customFormat="1">
      <c r="B10" s="40"/>
      <c r="I10" s="136"/>
      <c r="L10" s="40"/>
    </row>
    <row r="11" s="1" customFormat="1" ht="12" customHeight="1">
      <c r="B11" s="40"/>
      <c r="D11" s="134" t="s">
        <v>17</v>
      </c>
      <c r="F11" s="138" t="s">
        <v>1</v>
      </c>
      <c r="I11" s="139" t="s">
        <v>18</v>
      </c>
      <c r="J11" s="138" t="s">
        <v>1</v>
      </c>
      <c r="L11" s="40"/>
    </row>
    <row r="12" s="1" customFormat="1" ht="12" customHeight="1">
      <c r="B12" s="40"/>
      <c r="D12" s="134" t="s">
        <v>19</v>
      </c>
      <c r="F12" s="138" t="s">
        <v>20</v>
      </c>
      <c r="I12" s="139" t="s">
        <v>21</v>
      </c>
      <c r="J12" s="140" t="str">
        <f>'Rekapitulace stavby'!AN8</f>
        <v>2. 7. 2019</v>
      </c>
      <c r="L12" s="40"/>
    </row>
    <row r="13" s="1" customFormat="1" ht="10.8" customHeight="1">
      <c r="B13" s="40"/>
      <c r="I13" s="136"/>
      <c r="L13" s="40"/>
    </row>
    <row r="14" s="1" customFormat="1" ht="12" customHeight="1">
      <c r="B14" s="40"/>
      <c r="D14" s="134" t="s">
        <v>23</v>
      </c>
      <c r="I14" s="139" t="s">
        <v>24</v>
      </c>
      <c r="J14" s="138" t="str">
        <f>IF('Rekapitulace stavby'!AN10="","",'Rekapitulace stavby'!AN10)</f>
        <v>00253979</v>
      </c>
      <c r="L14" s="40"/>
    </row>
    <row r="15" s="1" customFormat="1" ht="18" customHeight="1">
      <c r="B15" s="40"/>
      <c r="E15" s="138" t="str">
        <f>IF('Rekapitulace stavby'!E11="","",'Rekapitulace stavby'!E11)</f>
        <v>Město Cheb</v>
      </c>
      <c r="I15" s="139" t="s">
        <v>27</v>
      </c>
      <c r="J15" s="138" t="str">
        <f>IF('Rekapitulace stavby'!AN11="","",'Rekapitulace stavby'!AN11)</f>
        <v>CZ00253979</v>
      </c>
      <c r="L15" s="40"/>
    </row>
    <row r="16" s="1" customFormat="1" ht="6.96" customHeight="1">
      <c r="B16" s="40"/>
      <c r="I16" s="136"/>
      <c r="L16" s="40"/>
    </row>
    <row r="17" s="1" customFormat="1" ht="12" customHeight="1">
      <c r="B17" s="40"/>
      <c r="D17" s="134" t="s">
        <v>29</v>
      </c>
      <c r="I17" s="139" t="s">
        <v>24</v>
      </c>
      <c r="J17" s="30" t="str">
        <f>'Rekapitulace stavby'!AN13</f>
        <v>Vyplň údaj</v>
      </c>
      <c r="L17" s="40"/>
    </row>
    <row r="18" s="1" customFormat="1" ht="18" customHeight="1">
      <c r="B18" s="40"/>
      <c r="E18" s="30" t="str">
        <f>'Rekapitulace stavby'!E14</f>
        <v>Vyplň údaj</v>
      </c>
      <c r="F18" s="138"/>
      <c r="G18" s="138"/>
      <c r="H18" s="138"/>
      <c r="I18" s="139" t="s">
        <v>27</v>
      </c>
      <c r="J18" s="30" t="str">
        <f>'Rekapitulace stavby'!AN14</f>
        <v>Vyplň údaj</v>
      </c>
      <c r="L18" s="40"/>
    </row>
    <row r="19" s="1" customFormat="1" ht="6.96" customHeight="1">
      <c r="B19" s="40"/>
      <c r="I19" s="136"/>
      <c r="L19" s="40"/>
    </row>
    <row r="20" s="1" customFormat="1" ht="12" customHeight="1">
      <c r="B20" s="40"/>
      <c r="D20" s="134" t="s">
        <v>31</v>
      </c>
      <c r="I20" s="139" t="s">
        <v>24</v>
      </c>
      <c r="J20" s="138" t="str">
        <f>IF('Rekapitulace stavby'!AN16="","",'Rekapitulace stavby'!AN16)</f>
        <v/>
      </c>
      <c r="L20" s="40"/>
    </row>
    <row r="21" s="1" customFormat="1" ht="18" customHeight="1">
      <c r="B21" s="40"/>
      <c r="E21" s="138" t="str">
        <f>IF('Rekapitulace stavby'!E17="","",'Rekapitulace stavby'!E17)</f>
        <v xml:space="preserve"> </v>
      </c>
      <c r="I21" s="139" t="s">
        <v>27</v>
      </c>
      <c r="J21" s="138" t="str">
        <f>IF('Rekapitulace stavby'!AN17="","",'Rekapitulace stavby'!AN17)</f>
        <v/>
      </c>
      <c r="L21" s="40"/>
    </row>
    <row r="22" s="1" customFormat="1" ht="6.96" customHeight="1">
      <c r="B22" s="40"/>
      <c r="I22" s="136"/>
      <c r="L22" s="40"/>
    </row>
    <row r="23" s="1" customFormat="1" ht="12" customHeight="1">
      <c r="B23" s="40"/>
      <c r="D23" s="134" t="s">
        <v>32</v>
      </c>
      <c r="I23" s="139" t="s">
        <v>24</v>
      </c>
      <c r="J23" s="138" t="str">
        <f>IF('Rekapitulace stavby'!AN19="","",'Rekapitulace stavby'!AN19)</f>
        <v/>
      </c>
      <c r="L23" s="40"/>
    </row>
    <row r="24" s="1" customFormat="1" ht="18" customHeight="1">
      <c r="B24" s="40"/>
      <c r="E24" s="138" t="str">
        <f>IF('Rekapitulace stavby'!E20="","",'Rekapitulace stavby'!E20)</f>
        <v xml:space="preserve"> </v>
      </c>
      <c r="I24" s="139" t="s">
        <v>27</v>
      </c>
      <c r="J24" s="138" t="str">
        <f>IF('Rekapitulace stavby'!AN20="","",'Rekapitulace stavby'!AN20)</f>
        <v/>
      </c>
      <c r="L24" s="40"/>
    </row>
    <row r="25" s="1" customFormat="1" ht="6.96" customHeight="1">
      <c r="B25" s="40"/>
      <c r="I25" s="136"/>
      <c r="L25" s="40"/>
    </row>
    <row r="26" s="1" customFormat="1" ht="12" customHeight="1">
      <c r="B26" s="40"/>
      <c r="D26" s="134" t="s">
        <v>34</v>
      </c>
      <c r="I26" s="136"/>
      <c r="L26" s="40"/>
    </row>
    <row r="27" s="7" customFormat="1" ht="16.5" customHeight="1">
      <c r="B27" s="141"/>
      <c r="E27" s="142" t="s">
        <v>1</v>
      </c>
      <c r="F27" s="142"/>
      <c r="G27" s="142"/>
      <c r="H27" s="142"/>
      <c r="I27" s="143"/>
      <c r="L27" s="141"/>
    </row>
    <row r="28" s="1" customFormat="1" ht="6.96" customHeight="1">
      <c r="B28" s="40"/>
      <c r="I28" s="136"/>
      <c r="L28" s="40"/>
    </row>
    <row r="29" s="1" customFormat="1" ht="6.96" customHeight="1">
      <c r="B29" s="40"/>
      <c r="D29" s="75"/>
      <c r="E29" s="75"/>
      <c r="F29" s="75"/>
      <c r="G29" s="75"/>
      <c r="H29" s="75"/>
      <c r="I29" s="144"/>
      <c r="J29" s="75"/>
      <c r="K29" s="75"/>
      <c r="L29" s="40"/>
    </row>
    <row r="30" s="1" customFormat="1" ht="25.44" customHeight="1">
      <c r="B30" s="40"/>
      <c r="D30" s="145" t="s">
        <v>35</v>
      </c>
      <c r="I30" s="136"/>
      <c r="J30" s="146">
        <f>ROUND(J124, 2)</f>
        <v>0</v>
      </c>
      <c r="L30" s="40"/>
    </row>
    <row r="31" s="1" customFormat="1" ht="6.96" customHeight="1">
      <c r="B31" s="40"/>
      <c r="D31" s="75"/>
      <c r="E31" s="75"/>
      <c r="F31" s="75"/>
      <c r="G31" s="75"/>
      <c r="H31" s="75"/>
      <c r="I31" s="144"/>
      <c r="J31" s="75"/>
      <c r="K31" s="75"/>
      <c r="L31" s="40"/>
    </row>
    <row r="32" s="1" customFormat="1" ht="14.4" customHeight="1">
      <c r="B32" s="40"/>
      <c r="F32" s="147" t="s">
        <v>37</v>
      </c>
      <c r="I32" s="148" t="s">
        <v>36</v>
      </c>
      <c r="J32" s="147" t="s">
        <v>38</v>
      </c>
      <c r="L32" s="40"/>
    </row>
    <row r="33" s="1" customFormat="1" ht="14.4" customHeight="1">
      <c r="B33" s="40"/>
      <c r="D33" s="149" t="s">
        <v>39</v>
      </c>
      <c r="E33" s="134" t="s">
        <v>40</v>
      </c>
      <c r="F33" s="150">
        <f>ROUND((SUM(BE124:BE282)),  2)</f>
        <v>0</v>
      </c>
      <c r="I33" s="151">
        <v>0.20999999999999999</v>
      </c>
      <c r="J33" s="150">
        <f>ROUND(((SUM(BE124:BE282))*I33),  2)</f>
        <v>0</v>
      </c>
      <c r="L33" s="40"/>
    </row>
    <row r="34" s="1" customFormat="1" ht="14.4" customHeight="1">
      <c r="B34" s="40"/>
      <c r="E34" s="134" t="s">
        <v>41</v>
      </c>
      <c r="F34" s="150">
        <f>ROUND((SUM(BF124:BF282)),  2)</f>
        <v>0</v>
      </c>
      <c r="I34" s="151">
        <v>0.14999999999999999</v>
      </c>
      <c r="J34" s="150">
        <f>ROUND(((SUM(BF124:BF282))*I34),  2)</f>
        <v>0</v>
      </c>
      <c r="L34" s="40"/>
    </row>
    <row r="35" hidden="1" s="1" customFormat="1" ht="14.4" customHeight="1">
      <c r="B35" s="40"/>
      <c r="E35" s="134" t="s">
        <v>42</v>
      </c>
      <c r="F35" s="150">
        <f>ROUND((SUM(BG124:BG282)),  2)</f>
        <v>0</v>
      </c>
      <c r="I35" s="151">
        <v>0.20999999999999999</v>
      </c>
      <c r="J35" s="150">
        <f>0</f>
        <v>0</v>
      </c>
      <c r="L35" s="40"/>
    </row>
    <row r="36" hidden="1" s="1" customFormat="1" ht="14.4" customHeight="1">
      <c r="B36" s="40"/>
      <c r="E36" s="134" t="s">
        <v>43</v>
      </c>
      <c r="F36" s="150">
        <f>ROUND((SUM(BH124:BH282)),  2)</f>
        <v>0</v>
      </c>
      <c r="I36" s="151">
        <v>0.14999999999999999</v>
      </c>
      <c r="J36" s="150">
        <f>0</f>
        <v>0</v>
      </c>
      <c r="L36" s="40"/>
    </row>
    <row r="37" hidden="1" s="1" customFormat="1" ht="14.4" customHeight="1">
      <c r="B37" s="40"/>
      <c r="E37" s="134" t="s">
        <v>44</v>
      </c>
      <c r="F37" s="150">
        <f>ROUND((SUM(BI124:BI282)),  2)</f>
        <v>0</v>
      </c>
      <c r="I37" s="151">
        <v>0</v>
      </c>
      <c r="J37" s="150">
        <f>0</f>
        <v>0</v>
      </c>
      <c r="L37" s="40"/>
    </row>
    <row r="38" s="1" customFormat="1" ht="6.96" customHeight="1">
      <c r="B38" s="40"/>
      <c r="I38" s="136"/>
      <c r="L38" s="40"/>
    </row>
    <row r="39" s="1" customFormat="1" ht="25.44" customHeight="1">
      <c r="B39" s="40"/>
      <c r="C39" s="152"/>
      <c r="D39" s="153" t="s">
        <v>45</v>
      </c>
      <c r="E39" s="154"/>
      <c r="F39" s="154"/>
      <c r="G39" s="155" t="s">
        <v>46</v>
      </c>
      <c r="H39" s="156" t="s">
        <v>47</v>
      </c>
      <c r="I39" s="157"/>
      <c r="J39" s="158">
        <f>SUM(J30:J37)</f>
        <v>0</v>
      </c>
      <c r="K39" s="159"/>
      <c r="L39" s="40"/>
    </row>
    <row r="40" s="1" customFormat="1" ht="14.4" customHeight="1">
      <c r="B40" s="40"/>
      <c r="I40" s="136"/>
      <c r="L40" s="40"/>
    </row>
    <row r="41" ht="14.4" customHeight="1">
      <c r="B41" s="17"/>
      <c r="L41" s="17"/>
    </row>
    <row r="42" ht="14.4" customHeight="1">
      <c r="B42" s="17"/>
      <c r="L42" s="17"/>
    </row>
    <row r="43" ht="14.4" customHeight="1">
      <c r="B43" s="17"/>
      <c r="L43" s="17"/>
    </row>
    <row r="44" ht="14.4" customHeight="1">
      <c r="B44" s="17"/>
      <c r="L44" s="17"/>
    </row>
    <row r="45" ht="14.4" customHeight="1">
      <c r="B45" s="17"/>
      <c r="L45" s="17"/>
    </row>
    <row r="46" ht="14.4" customHeight="1">
      <c r="B46" s="17"/>
      <c r="L46" s="17"/>
    </row>
    <row r="47" ht="14.4" customHeight="1">
      <c r="B47" s="17"/>
      <c r="L47" s="17"/>
    </row>
    <row r="48" ht="14.4" customHeight="1">
      <c r="B48" s="17"/>
      <c r="L48" s="17"/>
    </row>
    <row r="49" ht="14.4" customHeight="1">
      <c r="B49" s="17"/>
      <c r="L49" s="17"/>
    </row>
    <row r="50" s="1" customFormat="1" ht="14.4" customHeight="1">
      <c r="B50" s="40"/>
      <c r="D50" s="160" t="s">
        <v>48</v>
      </c>
      <c r="E50" s="161"/>
      <c r="F50" s="161"/>
      <c r="G50" s="160" t="s">
        <v>49</v>
      </c>
      <c r="H50" s="161"/>
      <c r="I50" s="162"/>
      <c r="J50" s="161"/>
      <c r="K50" s="161"/>
      <c r="L50" s="4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1" customFormat="1">
      <c r="B61" s="40"/>
      <c r="D61" s="163" t="s">
        <v>50</v>
      </c>
      <c r="E61" s="164"/>
      <c r="F61" s="165" t="s">
        <v>51</v>
      </c>
      <c r="G61" s="163" t="s">
        <v>50</v>
      </c>
      <c r="H61" s="164"/>
      <c r="I61" s="166"/>
      <c r="J61" s="167" t="s">
        <v>51</v>
      </c>
      <c r="K61" s="164"/>
      <c r="L61" s="40"/>
    </row>
    <row r="62">
      <c r="B62" s="17"/>
      <c r="L62" s="17"/>
    </row>
    <row r="63">
      <c r="B63" s="17"/>
      <c r="L63" s="17"/>
    </row>
    <row r="64">
      <c r="B64" s="17"/>
      <c r="L64" s="17"/>
    </row>
    <row r="65" s="1" customFormat="1">
      <c r="B65" s="40"/>
      <c r="D65" s="160" t="s">
        <v>52</v>
      </c>
      <c r="E65" s="161"/>
      <c r="F65" s="161"/>
      <c r="G65" s="160" t="s">
        <v>53</v>
      </c>
      <c r="H65" s="161"/>
      <c r="I65" s="162"/>
      <c r="J65" s="161"/>
      <c r="K65" s="161"/>
      <c r="L65" s="40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1" customFormat="1">
      <c r="B76" s="40"/>
      <c r="D76" s="163" t="s">
        <v>50</v>
      </c>
      <c r="E76" s="164"/>
      <c r="F76" s="165" t="s">
        <v>51</v>
      </c>
      <c r="G76" s="163" t="s">
        <v>50</v>
      </c>
      <c r="H76" s="164"/>
      <c r="I76" s="166"/>
      <c r="J76" s="167" t="s">
        <v>51</v>
      </c>
      <c r="K76" s="164"/>
      <c r="L76" s="40"/>
    </row>
    <row r="77" s="1" customFormat="1" ht="14.4" customHeight="1">
      <c r="B77" s="168"/>
      <c r="C77" s="169"/>
      <c r="D77" s="169"/>
      <c r="E77" s="169"/>
      <c r="F77" s="169"/>
      <c r="G77" s="169"/>
      <c r="H77" s="169"/>
      <c r="I77" s="170"/>
      <c r="J77" s="169"/>
      <c r="K77" s="169"/>
      <c r="L77" s="40"/>
    </row>
    <row r="81" s="1" customFormat="1" ht="6.96" customHeight="1">
      <c r="B81" s="171"/>
      <c r="C81" s="172"/>
      <c r="D81" s="172"/>
      <c r="E81" s="172"/>
      <c r="F81" s="172"/>
      <c r="G81" s="172"/>
      <c r="H81" s="172"/>
      <c r="I81" s="173"/>
      <c r="J81" s="172"/>
      <c r="K81" s="172"/>
      <c r="L81" s="40"/>
    </row>
    <row r="82" s="1" customFormat="1" ht="24.96" customHeight="1">
      <c r="B82" s="35"/>
      <c r="C82" s="20" t="s">
        <v>113</v>
      </c>
      <c r="D82" s="36"/>
      <c r="E82" s="36"/>
      <c r="F82" s="36"/>
      <c r="G82" s="36"/>
      <c r="H82" s="36"/>
      <c r="I82" s="136"/>
      <c r="J82" s="36"/>
      <c r="K82" s="36"/>
      <c r="L82" s="40"/>
    </row>
    <row r="83" s="1" customFormat="1" ht="6.96" customHeight="1">
      <c r="B83" s="35"/>
      <c r="C83" s="36"/>
      <c r="D83" s="36"/>
      <c r="E83" s="36"/>
      <c r="F83" s="36"/>
      <c r="G83" s="36"/>
      <c r="H83" s="36"/>
      <c r="I83" s="136"/>
      <c r="J83" s="36"/>
      <c r="K83" s="36"/>
      <c r="L83" s="40"/>
    </row>
    <row r="84" s="1" customFormat="1" ht="12" customHeight="1">
      <c r="B84" s="35"/>
      <c r="C84" s="29" t="s">
        <v>15</v>
      </c>
      <c r="D84" s="36"/>
      <c r="E84" s="36"/>
      <c r="F84" s="36"/>
      <c r="G84" s="36"/>
      <c r="H84" s="36"/>
      <c r="I84" s="136"/>
      <c r="J84" s="36"/>
      <c r="K84" s="36"/>
      <c r="L84" s="40"/>
    </row>
    <row r="85" s="1" customFormat="1" ht="16.5" customHeight="1">
      <c r="B85" s="35"/>
      <c r="C85" s="36"/>
      <c r="D85" s="36"/>
      <c r="E85" s="174" t="str">
        <f>E7</f>
        <v>Lávka pro pěší přes kolejiště nádraží v Chebu-uznatelné náklady</v>
      </c>
      <c r="F85" s="29"/>
      <c r="G85" s="29"/>
      <c r="H85" s="29"/>
      <c r="I85" s="136"/>
      <c r="J85" s="36"/>
      <c r="K85" s="36"/>
      <c r="L85" s="40"/>
    </row>
    <row r="86" s="1" customFormat="1" ht="12" customHeight="1">
      <c r="B86" s="35"/>
      <c r="C86" s="29" t="s">
        <v>111</v>
      </c>
      <c r="D86" s="36"/>
      <c r="E86" s="36"/>
      <c r="F86" s="36"/>
      <c r="G86" s="36"/>
      <c r="H86" s="36"/>
      <c r="I86" s="136"/>
      <c r="J86" s="36"/>
      <c r="K86" s="36"/>
      <c r="L86" s="40"/>
    </row>
    <row r="87" s="1" customFormat="1" ht="16.5" customHeight="1">
      <c r="B87" s="35"/>
      <c r="C87" s="36"/>
      <c r="D87" s="36"/>
      <c r="E87" s="68" t="str">
        <f>E9</f>
        <v>SO 101 - Nájezdová rampa Riegrova</v>
      </c>
      <c r="F87" s="36"/>
      <c r="G87" s="36"/>
      <c r="H87" s="36"/>
      <c r="I87" s="136"/>
      <c r="J87" s="36"/>
      <c r="K87" s="36"/>
      <c r="L87" s="40"/>
    </row>
    <row r="88" s="1" customFormat="1" ht="6.96" customHeight="1">
      <c r="B88" s="35"/>
      <c r="C88" s="36"/>
      <c r="D88" s="36"/>
      <c r="E88" s="36"/>
      <c r="F88" s="36"/>
      <c r="G88" s="36"/>
      <c r="H88" s="36"/>
      <c r="I88" s="136"/>
      <c r="J88" s="36"/>
      <c r="K88" s="36"/>
      <c r="L88" s="40"/>
    </row>
    <row r="89" s="1" customFormat="1" ht="12" customHeight="1">
      <c r="B89" s="35"/>
      <c r="C89" s="29" t="s">
        <v>19</v>
      </c>
      <c r="D89" s="36"/>
      <c r="E89" s="36"/>
      <c r="F89" s="24" t="str">
        <f>F12</f>
        <v xml:space="preserve"> </v>
      </c>
      <c r="G89" s="36"/>
      <c r="H89" s="36"/>
      <c r="I89" s="139" t="s">
        <v>21</v>
      </c>
      <c r="J89" s="71" t="str">
        <f>IF(J12="","",J12)</f>
        <v>2. 7. 2019</v>
      </c>
      <c r="K89" s="36"/>
      <c r="L89" s="40"/>
    </row>
    <row r="90" s="1" customFormat="1" ht="6.96" customHeight="1">
      <c r="B90" s="35"/>
      <c r="C90" s="36"/>
      <c r="D90" s="36"/>
      <c r="E90" s="36"/>
      <c r="F90" s="36"/>
      <c r="G90" s="36"/>
      <c r="H90" s="36"/>
      <c r="I90" s="136"/>
      <c r="J90" s="36"/>
      <c r="K90" s="36"/>
      <c r="L90" s="40"/>
    </row>
    <row r="91" s="1" customFormat="1" ht="15.15" customHeight="1">
      <c r="B91" s="35"/>
      <c r="C91" s="29" t="s">
        <v>23</v>
      </c>
      <c r="D91" s="36"/>
      <c r="E91" s="36"/>
      <c r="F91" s="24" t="str">
        <f>E15</f>
        <v>Město Cheb</v>
      </c>
      <c r="G91" s="36"/>
      <c r="H91" s="36"/>
      <c r="I91" s="139" t="s">
        <v>31</v>
      </c>
      <c r="J91" s="33" t="str">
        <f>E21</f>
        <v xml:space="preserve"> </v>
      </c>
      <c r="K91" s="36"/>
      <c r="L91" s="40"/>
    </row>
    <row r="92" s="1" customFormat="1" ht="15.15" customHeight="1">
      <c r="B92" s="35"/>
      <c r="C92" s="29" t="s">
        <v>29</v>
      </c>
      <c r="D92" s="36"/>
      <c r="E92" s="36"/>
      <c r="F92" s="24" t="str">
        <f>IF(E18="","",E18)</f>
        <v>Vyplň údaj</v>
      </c>
      <c r="G92" s="36"/>
      <c r="H92" s="36"/>
      <c r="I92" s="139" t="s">
        <v>32</v>
      </c>
      <c r="J92" s="33" t="str">
        <f>E24</f>
        <v xml:space="preserve"> </v>
      </c>
      <c r="K92" s="36"/>
      <c r="L92" s="40"/>
    </row>
    <row r="93" s="1" customFormat="1" ht="10.32" customHeight="1">
      <c r="B93" s="35"/>
      <c r="C93" s="36"/>
      <c r="D93" s="36"/>
      <c r="E93" s="36"/>
      <c r="F93" s="36"/>
      <c r="G93" s="36"/>
      <c r="H93" s="36"/>
      <c r="I93" s="136"/>
      <c r="J93" s="36"/>
      <c r="K93" s="36"/>
      <c r="L93" s="40"/>
    </row>
    <row r="94" s="1" customFormat="1" ht="29.28" customHeight="1">
      <c r="B94" s="35"/>
      <c r="C94" s="175" t="s">
        <v>114</v>
      </c>
      <c r="D94" s="176"/>
      <c r="E94" s="176"/>
      <c r="F94" s="176"/>
      <c r="G94" s="176"/>
      <c r="H94" s="176"/>
      <c r="I94" s="177"/>
      <c r="J94" s="178" t="s">
        <v>115</v>
      </c>
      <c r="K94" s="176"/>
      <c r="L94" s="40"/>
    </row>
    <row r="95" s="1" customFormat="1" ht="10.32" customHeight="1">
      <c r="B95" s="35"/>
      <c r="C95" s="36"/>
      <c r="D95" s="36"/>
      <c r="E95" s="36"/>
      <c r="F95" s="36"/>
      <c r="G95" s="36"/>
      <c r="H95" s="36"/>
      <c r="I95" s="136"/>
      <c r="J95" s="36"/>
      <c r="K95" s="36"/>
      <c r="L95" s="40"/>
    </row>
    <row r="96" s="1" customFormat="1" ht="22.8" customHeight="1">
      <c r="B96" s="35"/>
      <c r="C96" s="179" t="s">
        <v>116</v>
      </c>
      <c r="D96" s="36"/>
      <c r="E96" s="36"/>
      <c r="F96" s="36"/>
      <c r="G96" s="36"/>
      <c r="H96" s="36"/>
      <c r="I96" s="136"/>
      <c r="J96" s="102">
        <f>J124</f>
        <v>0</v>
      </c>
      <c r="K96" s="36"/>
      <c r="L96" s="40"/>
      <c r="AU96" s="14" t="s">
        <v>85</v>
      </c>
    </row>
    <row r="97" s="8" customFormat="1" ht="24.96" customHeight="1">
      <c r="B97" s="180"/>
      <c r="C97" s="181"/>
      <c r="D97" s="182" t="s">
        <v>117</v>
      </c>
      <c r="E97" s="183"/>
      <c r="F97" s="183"/>
      <c r="G97" s="183"/>
      <c r="H97" s="183"/>
      <c r="I97" s="184"/>
      <c r="J97" s="185">
        <f>J125</f>
        <v>0</v>
      </c>
      <c r="K97" s="181"/>
      <c r="L97" s="186"/>
    </row>
    <row r="98" s="8" customFormat="1" ht="24.96" customHeight="1">
      <c r="B98" s="180"/>
      <c r="C98" s="181"/>
      <c r="D98" s="182" t="s">
        <v>189</v>
      </c>
      <c r="E98" s="183"/>
      <c r="F98" s="183"/>
      <c r="G98" s="183"/>
      <c r="H98" s="183"/>
      <c r="I98" s="184"/>
      <c r="J98" s="185">
        <f>J136</f>
        <v>0</v>
      </c>
      <c r="K98" s="181"/>
      <c r="L98" s="186"/>
    </row>
    <row r="99" s="8" customFormat="1" ht="24.96" customHeight="1">
      <c r="B99" s="180"/>
      <c r="C99" s="181"/>
      <c r="D99" s="182" t="s">
        <v>190</v>
      </c>
      <c r="E99" s="183"/>
      <c r="F99" s="183"/>
      <c r="G99" s="183"/>
      <c r="H99" s="183"/>
      <c r="I99" s="184"/>
      <c r="J99" s="185">
        <f>J172</f>
        <v>0</v>
      </c>
      <c r="K99" s="181"/>
      <c r="L99" s="186"/>
    </row>
    <row r="100" s="8" customFormat="1" ht="24.96" customHeight="1">
      <c r="B100" s="180"/>
      <c r="C100" s="181"/>
      <c r="D100" s="182" t="s">
        <v>191</v>
      </c>
      <c r="E100" s="183"/>
      <c r="F100" s="183"/>
      <c r="G100" s="183"/>
      <c r="H100" s="183"/>
      <c r="I100" s="184"/>
      <c r="J100" s="185">
        <f>J198</f>
        <v>0</v>
      </c>
      <c r="K100" s="181"/>
      <c r="L100" s="186"/>
    </row>
    <row r="101" s="8" customFormat="1" ht="24.96" customHeight="1">
      <c r="B101" s="180"/>
      <c r="C101" s="181"/>
      <c r="D101" s="182" t="s">
        <v>192</v>
      </c>
      <c r="E101" s="183"/>
      <c r="F101" s="183"/>
      <c r="G101" s="183"/>
      <c r="H101" s="183"/>
      <c r="I101" s="184"/>
      <c r="J101" s="185">
        <f>J215</f>
        <v>0</v>
      </c>
      <c r="K101" s="181"/>
      <c r="L101" s="186"/>
    </row>
    <row r="102" s="8" customFormat="1" ht="24.96" customHeight="1">
      <c r="B102" s="180"/>
      <c r="C102" s="181"/>
      <c r="D102" s="182" t="s">
        <v>193</v>
      </c>
      <c r="E102" s="183"/>
      <c r="F102" s="183"/>
      <c r="G102" s="183"/>
      <c r="H102" s="183"/>
      <c r="I102" s="184"/>
      <c r="J102" s="185">
        <f>J228</f>
        <v>0</v>
      </c>
      <c r="K102" s="181"/>
      <c r="L102" s="186"/>
    </row>
    <row r="103" s="8" customFormat="1" ht="24.96" customHeight="1">
      <c r="B103" s="180"/>
      <c r="C103" s="181"/>
      <c r="D103" s="182" t="s">
        <v>194</v>
      </c>
      <c r="E103" s="183"/>
      <c r="F103" s="183"/>
      <c r="G103" s="183"/>
      <c r="H103" s="183"/>
      <c r="I103" s="184"/>
      <c r="J103" s="185">
        <f>J247</f>
        <v>0</v>
      </c>
      <c r="K103" s="181"/>
      <c r="L103" s="186"/>
    </row>
    <row r="104" s="8" customFormat="1" ht="24.96" customHeight="1">
      <c r="B104" s="180"/>
      <c r="C104" s="181"/>
      <c r="D104" s="182" t="s">
        <v>195</v>
      </c>
      <c r="E104" s="183"/>
      <c r="F104" s="183"/>
      <c r="G104" s="183"/>
      <c r="H104" s="183"/>
      <c r="I104" s="184"/>
      <c r="J104" s="185">
        <f>J256</f>
        <v>0</v>
      </c>
      <c r="K104" s="181"/>
      <c r="L104" s="186"/>
    </row>
    <row r="105" s="1" customFormat="1" ht="21.84" customHeight="1">
      <c r="B105" s="35"/>
      <c r="C105" s="36"/>
      <c r="D105" s="36"/>
      <c r="E105" s="36"/>
      <c r="F105" s="36"/>
      <c r="G105" s="36"/>
      <c r="H105" s="36"/>
      <c r="I105" s="136"/>
      <c r="J105" s="36"/>
      <c r="K105" s="36"/>
      <c r="L105" s="40"/>
    </row>
    <row r="106" s="1" customFormat="1" ht="6.96" customHeight="1">
      <c r="B106" s="58"/>
      <c r="C106" s="59"/>
      <c r="D106" s="59"/>
      <c r="E106" s="59"/>
      <c r="F106" s="59"/>
      <c r="G106" s="59"/>
      <c r="H106" s="59"/>
      <c r="I106" s="170"/>
      <c r="J106" s="59"/>
      <c r="K106" s="59"/>
      <c r="L106" s="40"/>
    </row>
    <row r="110" s="1" customFormat="1" ht="6.96" customHeight="1">
      <c r="B110" s="60"/>
      <c r="C110" s="61"/>
      <c r="D110" s="61"/>
      <c r="E110" s="61"/>
      <c r="F110" s="61"/>
      <c r="G110" s="61"/>
      <c r="H110" s="61"/>
      <c r="I110" s="173"/>
      <c r="J110" s="61"/>
      <c r="K110" s="61"/>
      <c r="L110" s="40"/>
    </row>
    <row r="111" s="1" customFormat="1" ht="24.96" customHeight="1">
      <c r="B111" s="35"/>
      <c r="C111" s="20" t="s">
        <v>118</v>
      </c>
      <c r="D111" s="36"/>
      <c r="E111" s="36"/>
      <c r="F111" s="36"/>
      <c r="G111" s="36"/>
      <c r="H111" s="36"/>
      <c r="I111" s="136"/>
      <c r="J111" s="36"/>
      <c r="K111" s="36"/>
      <c r="L111" s="40"/>
    </row>
    <row r="112" s="1" customFormat="1" ht="6.96" customHeight="1">
      <c r="B112" s="35"/>
      <c r="C112" s="36"/>
      <c r="D112" s="36"/>
      <c r="E112" s="36"/>
      <c r="F112" s="36"/>
      <c r="G112" s="36"/>
      <c r="H112" s="36"/>
      <c r="I112" s="136"/>
      <c r="J112" s="36"/>
      <c r="K112" s="36"/>
      <c r="L112" s="40"/>
    </row>
    <row r="113" s="1" customFormat="1" ht="12" customHeight="1">
      <c r="B113" s="35"/>
      <c r="C113" s="29" t="s">
        <v>15</v>
      </c>
      <c r="D113" s="36"/>
      <c r="E113" s="36"/>
      <c r="F113" s="36"/>
      <c r="G113" s="36"/>
      <c r="H113" s="36"/>
      <c r="I113" s="136"/>
      <c r="J113" s="36"/>
      <c r="K113" s="36"/>
      <c r="L113" s="40"/>
    </row>
    <row r="114" s="1" customFormat="1" ht="16.5" customHeight="1">
      <c r="B114" s="35"/>
      <c r="C114" s="36"/>
      <c r="D114" s="36"/>
      <c r="E114" s="174" t="str">
        <f>E7</f>
        <v>Lávka pro pěší přes kolejiště nádraží v Chebu-uznatelné náklady</v>
      </c>
      <c r="F114" s="29"/>
      <c r="G114" s="29"/>
      <c r="H114" s="29"/>
      <c r="I114" s="136"/>
      <c r="J114" s="36"/>
      <c r="K114" s="36"/>
      <c r="L114" s="40"/>
    </row>
    <row r="115" s="1" customFormat="1" ht="12" customHeight="1">
      <c r="B115" s="35"/>
      <c r="C115" s="29" t="s">
        <v>111</v>
      </c>
      <c r="D115" s="36"/>
      <c r="E115" s="36"/>
      <c r="F115" s="36"/>
      <c r="G115" s="36"/>
      <c r="H115" s="36"/>
      <c r="I115" s="136"/>
      <c r="J115" s="36"/>
      <c r="K115" s="36"/>
      <c r="L115" s="40"/>
    </row>
    <row r="116" s="1" customFormat="1" ht="16.5" customHeight="1">
      <c r="B116" s="35"/>
      <c r="C116" s="36"/>
      <c r="D116" s="36"/>
      <c r="E116" s="68" t="str">
        <f>E9</f>
        <v>SO 101 - Nájezdová rampa Riegrova</v>
      </c>
      <c r="F116" s="36"/>
      <c r="G116" s="36"/>
      <c r="H116" s="36"/>
      <c r="I116" s="136"/>
      <c r="J116" s="36"/>
      <c r="K116" s="36"/>
      <c r="L116" s="40"/>
    </row>
    <row r="117" s="1" customFormat="1" ht="6.96" customHeight="1">
      <c r="B117" s="35"/>
      <c r="C117" s="36"/>
      <c r="D117" s="36"/>
      <c r="E117" s="36"/>
      <c r="F117" s="36"/>
      <c r="G117" s="36"/>
      <c r="H117" s="36"/>
      <c r="I117" s="136"/>
      <c r="J117" s="36"/>
      <c r="K117" s="36"/>
      <c r="L117" s="40"/>
    </row>
    <row r="118" s="1" customFormat="1" ht="12" customHeight="1">
      <c r="B118" s="35"/>
      <c r="C118" s="29" t="s">
        <v>19</v>
      </c>
      <c r="D118" s="36"/>
      <c r="E118" s="36"/>
      <c r="F118" s="24" t="str">
        <f>F12</f>
        <v xml:space="preserve"> </v>
      </c>
      <c r="G118" s="36"/>
      <c r="H118" s="36"/>
      <c r="I118" s="139" t="s">
        <v>21</v>
      </c>
      <c r="J118" s="71" t="str">
        <f>IF(J12="","",J12)</f>
        <v>2. 7. 2019</v>
      </c>
      <c r="K118" s="36"/>
      <c r="L118" s="40"/>
    </row>
    <row r="119" s="1" customFormat="1" ht="6.96" customHeight="1">
      <c r="B119" s="35"/>
      <c r="C119" s="36"/>
      <c r="D119" s="36"/>
      <c r="E119" s="36"/>
      <c r="F119" s="36"/>
      <c r="G119" s="36"/>
      <c r="H119" s="36"/>
      <c r="I119" s="136"/>
      <c r="J119" s="36"/>
      <c r="K119" s="36"/>
      <c r="L119" s="40"/>
    </row>
    <row r="120" s="1" customFormat="1" ht="15.15" customHeight="1">
      <c r="B120" s="35"/>
      <c r="C120" s="29" t="s">
        <v>23</v>
      </c>
      <c r="D120" s="36"/>
      <c r="E120" s="36"/>
      <c r="F120" s="24" t="str">
        <f>E15</f>
        <v>Město Cheb</v>
      </c>
      <c r="G120" s="36"/>
      <c r="H120" s="36"/>
      <c r="I120" s="139" t="s">
        <v>31</v>
      </c>
      <c r="J120" s="33" t="str">
        <f>E21</f>
        <v xml:space="preserve"> </v>
      </c>
      <c r="K120" s="36"/>
      <c r="L120" s="40"/>
    </row>
    <row r="121" s="1" customFormat="1" ht="15.15" customHeight="1">
      <c r="B121" s="35"/>
      <c r="C121" s="29" t="s">
        <v>29</v>
      </c>
      <c r="D121" s="36"/>
      <c r="E121" s="36"/>
      <c r="F121" s="24" t="str">
        <f>IF(E18="","",E18)</f>
        <v>Vyplň údaj</v>
      </c>
      <c r="G121" s="36"/>
      <c r="H121" s="36"/>
      <c r="I121" s="139" t="s">
        <v>32</v>
      </c>
      <c r="J121" s="33" t="str">
        <f>E24</f>
        <v xml:space="preserve"> </v>
      </c>
      <c r="K121" s="36"/>
      <c r="L121" s="40"/>
    </row>
    <row r="122" s="1" customFormat="1" ht="10.32" customHeight="1">
      <c r="B122" s="35"/>
      <c r="C122" s="36"/>
      <c r="D122" s="36"/>
      <c r="E122" s="36"/>
      <c r="F122" s="36"/>
      <c r="G122" s="36"/>
      <c r="H122" s="36"/>
      <c r="I122" s="136"/>
      <c r="J122" s="36"/>
      <c r="K122" s="36"/>
      <c r="L122" s="40"/>
    </row>
    <row r="123" s="9" customFormat="1" ht="29.28" customHeight="1">
      <c r="B123" s="187"/>
      <c r="C123" s="188" t="s">
        <v>119</v>
      </c>
      <c r="D123" s="189" t="s">
        <v>60</v>
      </c>
      <c r="E123" s="189" t="s">
        <v>56</v>
      </c>
      <c r="F123" s="189" t="s">
        <v>57</v>
      </c>
      <c r="G123" s="189" t="s">
        <v>120</v>
      </c>
      <c r="H123" s="189" t="s">
        <v>121</v>
      </c>
      <c r="I123" s="190" t="s">
        <v>122</v>
      </c>
      <c r="J123" s="189" t="s">
        <v>115</v>
      </c>
      <c r="K123" s="191" t="s">
        <v>123</v>
      </c>
      <c r="L123" s="192"/>
      <c r="M123" s="92" t="s">
        <v>1</v>
      </c>
      <c r="N123" s="93" t="s">
        <v>39</v>
      </c>
      <c r="O123" s="93" t="s">
        <v>124</v>
      </c>
      <c r="P123" s="93" t="s">
        <v>125</v>
      </c>
      <c r="Q123" s="93" t="s">
        <v>126</v>
      </c>
      <c r="R123" s="93" t="s">
        <v>127</v>
      </c>
      <c r="S123" s="93" t="s">
        <v>128</v>
      </c>
      <c r="T123" s="94" t="s">
        <v>129</v>
      </c>
    </row>
    <row r="124" s="1" customFormat="1" ht="22.8" customHeight="1">
      <c r="B124" s="35"/>
      <c r="C124" s="99" t="s">
        <v>130</v>
      </c>
      <c r="D124" s="36"/>
      <c r="E124" s="36"/>
      <c r="F124" s="36"/>
      <c r="G124" s="36"/>
      <c r="H124" s="36"/>
      <c r="I124" s="136"/>
      <c r="J124" s="193">
        <f>BK124</f>
        <v>0</v>
      </c>
      <c r="K124" s="36"/>
      <c r="L124" s="40"/>
      <c r="M124" s="95"/>
      <c r="N124" s="96"/>
      <c r="O124" s="96"/>
      <c r="P124" s="194">
        <f>P125+P136+P172+P198+P215+P228+P247+P256</f>
        <v>0</v>
      </c>
      <c r="Q124" s="96"/>
      <c r="R124" s="194">
        <f>R125+R136+R172+R198+R215+R228+R247+R256</f>
        <v>0</v>
      </c>
      <c r="S124" s="96"/>
      <c r="T124" s="195">
        <f>T125+T136+T172+T198+T215+T228+T247+T256</f>
        <v>0</v>
      </c>
      <c r="AT124" s="14" t="s">
        <v>74</v>
      </c>
      <c r="AU124" s="14" t="s">
        <v>85</v>
      </c>
      <c r="BK124" s="196">
        <f>BK125+BK136+BK172+BK198+BK215+BK228+BK247+BK256</f>
        <v>0</v>
      </c>
    </row>
    <row r="125" s="10" customFormat="1" ht="25.92" customHeight="1">
      <c r="B125" s="197"/>
      <c r="C125" s="198"/>
      <c r="D125" s="199" t="s">
        <v>74</v>
      </c>
      <c r="E125" s="200" t="s">
        <v>75</v>
      </c>
      <c r="F125" s="200" t="s">
        <v>131</v>
      </c>
      <c r="G125" s="198"/>
      <c r="H125" s="198"/>
      <c r="I125" s="201"/>
      <c r="J125" s="202">
        <f>BK125</f>
        <v>0</v>
      </c>
      <c r="K125" s="198"/>
      <c r="L125" s="203"/>
      <c r="M125" s="204"/>
      <c r="N125" s="205"/>
      <c r="O125" s="205"/>
      <c r="P125" s="206">
        <f>SUM(P126:P135)</f>
        <v>0</v>
      </c>
      <c r="Q125" s="205"/>
      <c r="R125" s="206">
        <f>SUM(R126:R135)</f>
        <v>0</v>
      </c>
      <c r="S125" s="205"/>
      <c r="T125" s="207">
        <f>SUM(T126:T135)</f>
        <v>0</v>
      </c>
      <c r="AR125" s="208" t="s">
        <v>132</v>
      </c>
      <c r="AT125" s="209" t="s">
        <v>74</v>
      </c>
      <c r="AU125" s="209" t="s">
        <v>75</v>
      </c>
      <c r="AY125" s="208" t="s">
        <v>133</v>
      </c>
      <c r="BK125" s="210">
        <f>SUM(BK126:BK135)</f>
        <v>0</v>
      </c>
    </row>
    <row r="126" s="1" customFormat="1" ht="16.5" customHeight="1">
      <c r="B126" s="35"/>
      <c r="C126" s="211" t="s">
        <v>83</v>
      </c>
      <c r="D126" s="211" t="s">
        <v>134</v>
      </c>
      <c r="E126" s="212" t="s">
        <v>196</v>
      </c>
      <c r="F126" s="213" t="s">
        <v>197</v>
      </c>
      <c r="G126" s="214" t="s">
        <v>198</v>
      </c>
      <c r="H126" s="215">
        <v>31.66</v>
      </c>
      <c r="I126" s="216"/>
      <c r="J126" s="215">
        <f>ROUND(I126*H126,2)</f>
        <v>0</v>
      </c>
      <c r="K126" s="213" t="s">
        <v>1</v>
      </c>
      <c r="L126" s="40"/>
      <c r="M126" s="217" t="s">
        <v>1</v>
      </c>
      <c r="N126" s="218" t="s">
        <v>40</v>
      </c>
      <c r="O126" s="83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AR126" s="221" t="s">
        <v>132</v>
      </c>
      <c r="AT126" s="221" t="s">
        <v>134</v>
      </c>
      <c r="AU126" s="221" t="s">
        <v>83</v>
      </c>
      <c r="AY126" s="14" t="s">
        <v>133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4" t="s">
        <v>83</v>
      </c>
      <c r="BK126" s="222">
        <f>ROUND(I126*H126,2)</f>
        <v>0</v>
      </c>
      <c r="BL126" s="14" t="s">
        <v>132</v>
      </c>
      <c r="BM126" s="221" t="s">
        <v>199</v>
      </c>
    </row>
    <row r="127" s="1" customFormat="1">
      <c r="B127" s="35"/>
      <c r="C127" s="36"/>
      <c r="D127" s="223" t="s">
        <v>139</v>
      </c>
      <c r="E127" s="36"/>
      <c r="F127" s="224" t="s">
        <v>197</v>
      </c>
      <c r="G127" s="36"/>
      <c r="H127" s="36"/>
      <c r="I127" s="136"/>
      <c r="J127" s="36"/>
      <c r="K127" s="36"/>
      <c r="L127" s="40"/>
      <c r="M127" s="225"/>
      <c r="N127" s="83"/>
      <c r="O127" s="83"/>
      <c r="P127" s="83"/>
      <c r="Q127" s="83"/>
      <c r="R127" s="83"/>
      <c r="S127" s="83"/>
      <c r="T127" s="84"/>
      <c r="AT127" s="14" t="s">
        <v>139</v>
      </c>
      <c r="AU127" s="14" t="s">
        <v>83</v>
      </c>
    </row>
    <row r="128" s="1" customFormat="1">
      <c r="B128" s="35"/>
      <c r="C128" s="36"/>
      <c r="D128" s="223" t="s">
        <v>141</v>
      </c>
      <c r="E128" s="36"/>
      <c r="F128" s="226" t="s">
        <v>200</v>
      </c>
      <c r="G128" s="36"/>
      <c r="H128" s="36"/>
      <c r="I128" s="136"/>
      <c r="J128" s="36"/>
      <c r="K128" s="36"/>
      <c r="L128" s="40"/>
      <c r="M128" s="225"/>
      <c r="N128" s="83"/>
      <c r="O128" s="83"/>
      <c r="P128" s="83"/>
      <c r="Q128" s="83"/>
      <c r="R128" s="83"/>
      <c r="S128" s="83"/>
      <c r="T128" s="84"/>
      <c r="AT128" s="14" t="s">
        <v>141</v>
      </c>
      <c r="AU128" s="14" t="s">
        <v>83</v>
      </c>
    </row>
    <row r="129" s="11" customFormat="1">
      <c r="B129" s="227"/>
      <c r="C129" s="228"/>
      <c r="D129" s="223" t="s">
        <v>149</v>
      </c>
      <c r="E129" s="229" t="s">
        <v>201</v>
      </c>
      <c r="F129" s="230" t="s">
        <v>202</v>
      </c>
      <c r="G129" s="228"/>
      <c r="H129" s="231">
        <v>31.66</v>
      </c>
      <c r="I129" s="232"/>
      <c r="J129" s="228"/>
      <c r="K129" s="228"/>
      <c r="L129" s="233"/>
      <c r="M129" s="234"/>
      <c r="N129" s="235"/>
      <c r="O129" s="235"/>
      <c r="P129" s="235"/>
      <c r="Q129" s="235"/>
      <c r="R129" s="235"/>
      <c r="S129" s="235"/>
      <c r="T129" s="236"/>
      <c r="AT129" s="237" t="s">
        <v>149</v>
      </c>
      <c r="AU129" s="237" t="s">
        <v>83</v>
      </c>
      <c r="AV129" s="11" t="s">
        <v>143</v>
      </c>
      <c r="AW129" s="11" t="s">
        <v>33</v>
      </c>
      <c r="AX129" s="11" t="s">
        <v>83</v>
      </c>
      <c r="AY129" s="237" t="s">
        <v>133</v>
      </c>
    </row>
    <row r="130" s="1" customFormat="1" ht="16.5" customHeight="1">
      <c r="B130" s="35"/>
      <c r="C130" s="211" t="s">
        <v>143</v>
      </c>
      <c r="D130" s="211" t="s">
        <v>134</v>
      </c>
      <c r="E130" s="212" t="s">
        <v>203</v>
      </c>
      <c r="F130" s="213" t="s">
        <v>204</v>
      </c>
      <c r="G130" s="214" t="s">
        <v>137</v>
      </c>
      <c r="H130" s="215">
        <v>1</v>
      </c>
      <c r="I130" s="216"/>
      <c r="J130" s="215">
        <f>ROUND(I130*H130,2)</f>
        <v>0</v>
      </c>
      <c r="K130" s="213" t="s">
        <v>1</v>
      </c>
      <c r="L130" s="40"/>
      <c r="M130" s="217" t="s">
        <v>1</v>
      </c>
      <c r="N130" s="218" t="s">
        <v>40</v>
      </c>
      <c r="O130" s="83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AR130" s="221" t="s">
        <v>132</v>
      </c>
      <c r="AT130" s="221" t="s">
        <v>134</v>
      </c>
      <c r="AU130" s="221" t="s">
        <v>83</v>
      </c>
      <c r="AY130" s="14" t="s">
        <v>133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4" t="s">
        <v>83</v>
      </c>
      <c r="BK130" s="222">
        <f>ROUND(I130*H130,2)</f>
        <v>0</v>
      </c>
      <c r="BL130" s="14" t="s">
        <v>132</v>
      </c>
      <c r="BM130" s="221" t="s">
        <v>205</v>
      </c>
    </row>
    <row r="131" s="1" customFormat="1">
      <c r="B131" s="35"/>
      <c r="C131" s="36"/>
      <c r="D131" s="223" t="s">
        <v>139</v>
      </c>
      <c r="E131" s="36"/>
      <c r="F131" s="224" t="s">
        <v>206</v>
      </c>
      <c r="G131" s="36"/>
      <c r="H131" s="36"/>
      <c r="I131" s="136"/>
      <c r="J131" s="36"/>
      <c r="K131" s="36"/>
      <c r="L131" s="40"/>
      <c r="M131" s="225"/>
      <c r="N131" s="83"/>
      <c r="O131" s="83"/>
      <c r="P131" s="83"/>
      <c r="Q131" s="83"/>
      <c r="R131" s="83"/>
      <c r="S131" s="83"/>
      <c r="T131" s="84"/>
      <c r="AT131" s="14" t="s">
        <v>139</v>
      </c>
      <c r="AU131" s="14" t="s">
        <v>83</v>
      </c>
    </row>
    <row r="132" s="1" customFormat="1">
      <c r="B132" s="35"/>
      <c r="C132" s="36"/>
      <c r="D132" s="223" t="s">
        <v>141</v>
      </c>
      <c r="E132" s="36"/>
      <c r="F132" s="226" t="s">
        <v>207</v>
      </c>
      <c r="G132" s="36"/>
      <c r="H132" s="36"/>
      <c r="I132" s="136"/>
      <c r="J132" s="36"/>
      <c r="K132" s="36"/>
      <c r="L132" s="40"/>
      <c r="M132" s="225"/>
      <c r="N132" s="83"/>
      <c r="O132" s="83"/>
      <c r="P132" s="83"/>
      <c r="Q132" s="83"/>
      <c r="R132" s="83"/>
      <c r="S132" s="83"/>
      <c r="T132" s="84"/>
      <c r="AT132" s="14" t="s">
        <v>141</v>
      </c>
      <c r="AU132" s="14" t="s">
        <v>83</v>
      </c>
    </row>
    <row r="133" s="1" customFormat="1" ht="24" customHeight="1">
      <c r="B133" s="35"/>
      <c r="C133" s="211" t="s">
        <v>152</v>
      </c>
      <c r="D133" s="211" t="s">
        <v>134</v>
      </c>
      <c r="E133" s="212" t="s">
        <v>208</v>
      </c>
      <c r="F133" s="213" t="s">
        <v>209</v>
      </c>
      <c r="G133" s="214" t="s">
        <v>170</v>
      </c>
      <c r="H133" s="215">
        <v>2</v>
      </c>
      <c r="I133" s="216"/>
      <c r="J133" s="215">
        <f>ROUND(I133*H133,2)</f>
        <v>0</v>
      </c>
      <c r="K133" s="213" t="s">
        <v>1</v>
      </c>
      <c r="L133" s="40"/>
      <c r="M133" s="217" t="s">
        <v>1</v>
      </c>
      <c r="N133" s="218" t="s">
        <v>40</v>
      </c>
      <c r="O133" s="83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AR133" s="221" t="s">
        <v>132</v>
      </c>
      <c r="AT133" s="221" t="s">
        <v>134</v>
      </c>
      <c r="AU133" s="221" t="s">
        <v>83</v>
      </c>
      <c r="AY133" s="14" t="s">
        <v>133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4" t="s">
        <v>83</v>
      </c>
      <c r="BK133" s="222">
        <f>ROUND(I133*H133,2)</f>
        <v>0</v>
      </c>
      <c r="BL133" s="14" t="s">
        <v>132</v>
      </c>
      <c r="BM133" s="221" t="s">
        <v>210</v>
      </c>
    </row>
    <row r="134" s="1" customFormat="1">
      <c r="B134" s="35"/>
      <c r="C134" s="36"/>
      <c r="D134" s="223" t="s">
        <v>139</v>
      </c>
      <c r="E134" s="36"/>
      <c r="F134" s="224" t="s">
        <v>211</v>
      </c>
      <c r="G134" s="36"/>
      <c r="H134" s="36"/>
      <c r="I134" s="136"/>
      <c r="J134" s="36"/>
      <c r="K134" s="36"/>
      <c r="L134" s="40"/>
      <c r="M134" s="225"/>
      <c r="N134" s="83"/>
      <c r="O134" s="83"/>
      <c r="P134" s="83"/>
      <c r="Q134" s="83"/>
      <c r="R134" s="83"/>
      <c r="S134" s="83"/>
      <c r="T134" s="84"/>
      <c r="AT134" s="14" t="s">
        <v>139</v>
      </c>
      <c r="AU134" s="14" t="s">
        <v>83</v>
      </c>
    </row>
    <row r="135" s="1" customFormat="1">
      <c r="B135" s="35"/>
      <c r="C135" s="36"/>
      <c r="D135" s="223" t="s">
        <v>141</v>
      </c>
      <c r="E135" s="36"/>
      <c r="F135" s="226" t="s">
        <v>157</v>
      </c>
      <c r="G135" s="36"/>
      <c r="H135" s="36"/>
      <c r="I135" s="136"/>
      <c r="J135" s="36"/>
      <c r="K135" s="36"/>
      <c r="L135" s="40"/>
      <c r="M135" s="225"/>
      <c r="N135" s="83"/>
      <c r="O135" s="83"/>
      <c r="P135" s="83"/>
      <c r="Q135" s="83"/>
      <c r="R135" s="83"/>
      <c r="S135" s="83"/>
      <c r="T135" s="84"/>
      <c r="AT135" s="14" t="s">
        <v>141</v>
      </c>
      <c r="AU135" s="14" t="s">
        <v>83</v>
      </c>
    </row>
    <row r="136" s="10" customFormat="1" ht="25.92" customHeight="1">
      <c r="B136" s="197"/>
      <c r="C136" s="198"/>
      <c r="D136" s="199" t="s">
        <v>74</v>
      </c>
      <c r="E136" s="200" t="s">
        <v>83</v>
      </c>
      <c r="F136" s="200" t="s">
        <v>212</v>
      </c>
      <c r="G136" s="198"/>
      <c r="H136" s="198"/>
      <c r="I136" s="201"/>
      <c r="J136" s="202">
        <f>BK136</f>
        <v>0</v>
      </c>
      <c r="K136" s="198"/>
      <c r="L136" s="203"/>
      <c r="M136" s="204"/>
      <c r="N136" s="205"/>
      <c r="O136" s="205"/>
      <c r="P136" s="206">
        <f>SUM(P137:P171)</f>
        <v>0</v>
      </c>
      <c r="Q136" s="205"/>
      <c r="R136" s="206">
        <f>SUM(R137:R171)</f>
        <v>0</v>
      </c>
      <c r="S136" s="205"/>
      <c r="T136" s="207">
        <f>SUM(T137:T171)</f>
        <v>0</v>
      </c>
      <c r="AR136" s="208" t="s">
        <v>132</v>
      </c>
      <c r="AT136" s="209" t="s">
        <v>74</v>
      </c>
      <c r="AU136" s="209" t="s">
        <v>75</v>
      </c>
      <c r="AY136" s="208" t="s">
        <v>133</v>
      </c>
      <c r="BK136" s="210">
        <f>SUM(BK137:BK171)</f>
        <v>0</v>
      </c>
    </row>
    <row r="137" s="1" customFormat="1" ht="24" customHeight="1">
      <c r="B137" s="35"/>
      <c r="C137" s="211" t="s">
        <v>132</v>
      </c>
      <c r="D137" s="211" t="s">
        <v>134</v>
      </c>
      <c r="E137" s="212" t="s">
        <v>213</v>
      </c>
      <c r="F137" s="213" t="s">
        <v>214</v>
      </c>
      <c r="G137" s="214" t="s">
        <v>198</v>
      </c>
      <c r="H137" s="215">
        <v>22.559999999999999</v>
      </c>
      <c r="I137" s="216"/>
      <c r="J137" s="215">
        <f>ROUND(I137*H137,2)</f>
        <v>0</v>
      </c>
      <c r="K137" s="213" t="s">
        <v>1</v>
      </c>
      <c r="L137" s="40"/>
      <c r="M137" s="217" t="s">
        <v>1</v>
      </c>
      <c r="N137" s="218" t="s">
        <v>40</v>
      </c>
      <c r="O137" s="83"/>
      <c r="P137" s="219">
        <f>O137*H137</f>
        <v>0</v>
      </c>
      <c r="Q137" s="219">
        <v>0</v>
      </c>
      <c r="R137" s="219">
        <f>Q137*H137</f>
        <v>0</v>
      </c>
      <c r="S137" s="219">
        <v>0</v>
      </c>
      <c r="T137" s="220">
        <f>S137*H137</f>
        <v>0</v>
      </c>
      <c r="AR137" s="221" t="s">
        <v>132</v>
      </c>
      <c r="AT137" s="221" t="s">
        <v>134</v>
      </c>
      <c r="AU137" s="221" t="s">
        <v>83</v>
      </c>
      <c r="AY137" s="14" t="s">
        <v>133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4" t="s">
        <v>83</v>
      </c>
      <c r="BK137" s="222">
        <f>ROUND(I137*H137,2)</f>
        <v>0</v>
      </c>
      <c r="BL137" s="14" t="s">
        <v>132</v>
      </c>
      <c r="BM137" s="221" t="s">
        <v>215</v>
      </c>
    </row>
    <row r="138" s="1" customFormat="1">
      <c r="B138" s="35"/>
      <c r="C138" s="36"/>
      <c r="D138" s="223" t="s">
        <v>139</v>
      </c>
      <c r="E138" s="36"/>
      <c r="F138" s="224" t="s">
        <v>216</v>
      </c>
      <c r="G138" s="36"/>
      <c r="H138" s="36"/>
      <c r="I138" s="136"/>
      <c r="J138" s="36"/>
      <c r="K138" s="36"/>
      <c r="L138" s="40"/>
      <c r="M138" s="225"/>
      <c r="N138" s="83"/>
      <c r="O138" s="83"/>
      <c r="P138" s="83"/>
      <c r="Q138" s="83"/>
      <c r="R138" s="83"/>
      <c r="S138" s="83"/>
      <c r="T138" s="84"/>
      <c r="AT138" s="14" t="s">
        <v>139</v>
      </c>
      <c r="AU138" s="14" t="s">
        <v>83</v>
      </c>
    </row>
    <row r="139" s="1" customFormat="1">
      <c r="B139" s="35"/>
      <c r="C139" s="36"/>
      <c r="D139" s="223" t="s">
        <v>141</v>
      </c>
      <c r="E139" s="36"/>
      <c r="F139" s="226" t="s">
        <v>217</v>
      </c>
      <c r="G139" s="36"/>
      <c r="H139" s="36"/>
      <c r="I139" s="136"/>
      <c r="J139" s="36"/>
      <c r="K139" s="36"/>
      <c r="L139" s="40"/>
      <c r="M139" s="225"/>
      <c r="N139" s="83"/>
      <c r="O139" s="83"/>
      <c r="P139" s="83"/>
      <c r="Q139" s="83"/>
      <c r="R139" s="83"/>
      <c r="S139" s="83"/>
      <c r="T139" s="84"/>
      <c r="AT139" s="14" t="s">
        <v>141</v>
      </c>
      <c r="AU139" s="14" t="s">
        <v>83</v>
      </c>
    </row>
    <row r="140" s="1" customFormat="1" ht="24" customHeight="1">
      <c r="B140" s="35"/>
      <c r="C140" s="211" t="s">
        <v>163</v>
      </c>
      <c r="D140" s="211" t="s">
        <v>134</v>
      </c>
      <c r="E140" s="212" t="s">
        <v>218</v>
      </c>
      <c r="F140" s="213" t="s">
        <v>219</v>
      </c>
      <c r="G140" s="214" t="s">
        <v>198</v>
      </c>
      <c r="H140" s="215">
        <v>14.130000000000001</v>
      </c>
      <c r="I140" s="216"/>
      <c r="J140" s="215">
        <f>ROUND(I140*H140,2)</f>
        <v>0</v>
      </c>
      <c r="K140" s="213" t="s">
        <v>1</v>
      </c>
      <c r="L140" s="40"/>
      <c r="M140" s="217" t="s">
        <v>1</v>
      </c>
      <c r="N140" s="218" t="s">
        <v>40</v>
      </c>
      <c r="O140" s="83"/>
      <c r="P140" s="219">
        <f>O140*H140</f>
        <v>0</v>
      </c>
      <c r="Q140" s="219">
        <v>0</v>
      </c>
      <c r="R140" s="219">
        <f>Q140*H140</f>
        <v>0</v>
      </c>
      <c r="S140" s="219">
        <v>0</v>
      </c>
      <c r="T140" s="220">
        <f>S140*H140</f>
        <v>0</v>
      </c>
      <c r="AR140" s="221" t="s">
        <v>132</v>
      </c>
      <c r="AT140" s="221" t="s">
        <v>134</v>
      </c>
      <c r="AU140" s="221" t="s">
        <v>83</v>
      </c>
      <c r="AY140" s="14" t="s">
        <v>133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4" t="s">
        <v>83</v>
      </c>
      <c r="BK140" s="222">
        <f>ROUND(I140*H140,2)</f>
        <v>0</v>
      </c>
      <c r="BL140" s="14" t="s">
        <v>132</v>
      </c>
      <c r="BM140" s="221" t="s">
        <v>220</v>
      </c>
    </row>
    <row r="141" s="1" customFormat="1">
      <c r="B141" s="35"/>
      <c r="C141" s="36"/>
      <c r="D141" s="223" t="s">
        <v>139</v>
      </c>
      <c r="E141" s="36"/>
      <c r="F141" s="224" t="s">
        <v>216</v>
      </c>
      <c r="G141" s="36"/>
      <c r="H141" s="36"/>
      <c r="I141" s="136"/>
      <c r="J141" s="36"/>
      <c r="K141" s="36"/>
      <c r="L141" s="40"/>
      <c r="M141" s="225"/>
      <c r="N141" s="83"/>
      <c r="O141" s="83"/>
      <c r="P141" s="83"/>
      <c r="Q141" s="83"/>
      <c r="R141" s="83"/>
      <c r="S141" s="83"/>
      <c r="T141" s="84"/>
      <c r="AT141" s="14" t="s">
        <v>139</v>
      </c>
      <c r="AU141" s="14" t="s">
        <v>83</v>
      </c>
    </row>
    <row r="142" s="1" customFormat="1">
      <c r="B142" s="35"/>
      <c r="C142" s="36"/>
      <c r="D142" s="223" t="s">
        <v>141</v>
      </c>
      <c r="E142" s="36"/>
      <c r="F142" s="226" t="s">
        <v>217</v>
      </c>
      <c r="G142" s="36"/>
      <c r="H142" s="36"/>
      <c r="I142" s="136"/>
      <c r="J142" s="36"/>
      <c r="K142" s="36"/>
      <c r="L142" s="40"/>
      <c r="M142" s="225"/>
      <c r="N142" s="83"/>
      <c r="O142" s="83"/>
      <c r="P142" s="83"/>
      <c r="Q142" s="83"/>
      <c r="R142" s="83"/>
      <c r="S142" s="83"/>
      <c r="T142" s="84"/>
      <c r="AT142" s="14" t="s">
        <v>141</v>
      </c>
      <c r="AU142" s="14" t="s">
        <v>83</v>
      </c>
    </row>
    <row r="143" s="1" customFormat="1" ht="24" customHeight="1">
      <c r="B143" s="35"/>
      <c r="C143" s="211" t="s">
        <v>167</v>
      </c>
      <c r="D143" s="211" t="s">
        <v>134</v>
      </c>
      <c r="E143" s="212" t="s">
        <v>221</v>
      </c>
      <c r="F143" s="213" t="s">
        <v>222</v>
      </c>
      <c r="G143" s="214" t="s">
        <v>223</v>
      </c>
      <c r="H143" s="215">
        <v>24.199999999999999</v>
      </c>
      <c r="I143" s="216"/>
      <c r="J143" s="215">
        <f>ROUND(I143*H143,2)</f>
        <v>0</v>
      </c>
      <c r="K143" s="213" t="s">
        <v>1</v>
      </c>
      <c r="L143" s="40"/>
      <c r="M143" s="217" t="s">
        <v>1</v>
      </c>
      <c r="N143" s="218" t="s">
        <v>40</v>
      </c>
      <c r="O143" s="83"/>
      <c r="P143" s="219">
        <f>O143*H143</f>
        <v>0</v>
      </c>
      <c r="Q143" s="219">
        <v>0</v>
      </c>
      <c r="R143" s="219">
        <f>Q143*H143</f>
        <v>0</v>
      </c>
      <c r="S143" s="219">
        <v>0</v>
      </c>
      <c r="T143" s="220">
        <f>S143*H143</f>
        <v>0</v>
      </c>
      <c r="AR143" s="221" t="s">
        <v>132</v>
      </c>
      <c r="AT143" s="221" t="s">
        <v>134</v>
      </c>
      <c r="AU143" s="221" t="s">
        <v>83</v>
      </c>
      <c r="AY143" s="14" t="s">
        <v>133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4" t="s">
        <v>83</v>
      </c>
      <c r="BK143" s="222">
        <f>ROUND(I143*H143,2)</f>
        <v>0</v>
      </c>
      <c r="BL143" s="14" t="s">
        <v>132</v>
      </c>
      <c r="BM143" s="221" t="s">
        <v>224</v>
      </c>
    </row>
    <row r="144" s="1" customFormat="1">
      <c r="B144" s="35"/>
      <c r="C144" s="36"/>
      <c r="D144" s="223" t="s">
        <v>139</v>
      </c>
      <c r="E144" s="36"/>
      <c r="F144" s="224" t="s">
        <v>216</v>
      </c>
      <c r="G144" s="36"/>
      <c r="H144" s="36"/>
      <c r="I144" s="136"/>
      <c r="J144" s="36"/>
      <c r="K144" s="36"/>
      <c r="L144" s="40"/>
      <c r="M144" s="225"/>
      <c r="N144" s="83"/>
      <c r="O144" s="83"/>
      <c r="P144" s="83"/>
      <c r="Q144" s="83"/>
      <c r="R144" s="83"/>
      <c r="S144" s="83"/>
      <c r="T144" s="84"/>
      <c r="AT144" s="14" t="s">
        <v>139</v>
      </c>
      <c r="AU144" s="14" t="s">
        <v>83</v>
      </c>
    </row>
    <row r="145" s="1" customFormat="1">
      <c r="B145" s="35"/>
      <c r="C145" s="36"/>
      <c r="D145" s="223" t="s">
        <v>141</v>
      </c>
      <c r="E145" s="36"/>
      <c r="F145" s="226" t="s">
        <v>217</v>
      </c>
      <c r="G145" s="36"/>
      <c r="H145" s="36"/>
      <c r="I145" s="136"/>
      <c r="J145" s="36"/>
      <c r="K145" s="36"/>
      <c r="L145" s="40"/>
      <c r="M145" s="225"/>
      <c r="N145" s="83"/>
      <c r="O145" s="83"/>
      <c r="P145" s="83"/>
      <c r="Q145" s="83"/>
      <c r="R145" s="83"/>
      <c r="S145" s="83"/>
      <c r="T145" s="84"/>
      <c r="AT145" s="14" t="s">
        <v>141</v>
      </c>
      <c r="AU145" s="14" t="s">
        <v>83</v>
      </c>
    </row>
    <row r="146" s="1" customFormat="1" ht="24" customHeight="1">
      <c r="B146" s="35"/>
      <c r="C146" s="211" t="s">
        <v>174</v>
      </c>
      <c r="D146" s="211" t="s">
        <v>134</v>
      </c>
      <c r="E146" s="212" t="s">
        <v>225</v>
      </c>
      <c r="F146" s="213" t="s">
        <v>226</v>
      </c>
      <c r="G146" s="214" t="s">
        <v>223</v>
      </c>
      <c r="H146" s="215">
        <v>30.5</v>
      </c>
      <c r="I146" s="216"/>
      <c r="J146" s="215">
        <f>ROUND(I146*H146,2)</f>
        <v>0</v>
      </c>
      <c r="K146" s="213" t="s">
        <v>1</v>
      </c>
      <c r="L146" s="40"/>
      <c r="M146" s="217" t="s">
        <v>1</v>
      </c>
      <c r="N146" s="218" t="s">
        <v>40</v>
      </c>
      <c r="O146" s="83"/>
      <c r="P146" s="219">
        <f>O146*H146</f>
        <v>0</v>
      </c>
      <c r="Q146" s="219">
        <v>0</v>
      </c>
      <c r="R146" s="219">
        <f>Q146*H146</f>
        <v>0</v>
      </c>
      <c r="S146" s="219">
        <v>0</v>
      </c>
      <c r="T146" s="220">
        <f>S146*H146</f>
        <v>0</v>
      </c>
      <c r="AR146" s="221" t="s">
        <v>132</v>
      </c>
      <c r="AT146" s="221" t="s">
        <v>134</v>
      </c>
      <c r="AU146" s="221" t="s">
        <v>83</v>
      </c>
      <c r="AY146" s="14" t="s">
        <v>133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14" t="s">
        <v>83</v>
      </c>
      <c r="BK146" s="222">
        <f>ROUND(I146*H146,2)</f>
        <v>0</v>
      </c>
      <c r="BL146" s="14" t="s">
        <v>132</v>
      </c>
      <c r="BM146" s="221" t="s">
        <v>227</v>
      </c>
    </row>
    <row r="147" s="1" customFormat="1">
      <c r="B147" s="35"/>
      <c r="C147" s="36"/>
      <c r="D147" s="223" t="s">
        <v>139</v>
      </c>
      <c r="E147" s="36"/>
      <c r="F147" s="224" t="s">
        <v>216</v>
      </c>
      <c r="G147" s="36"/>
      <c r="H147" s="36"/>
      <c r="I147" s="136"/>
      <c r="J147" s="36"/>
      <c r="K147" s="36"/>
      <c r="L147" s="40"/>
      <c r="M147" s="225"/>
      <c r="N147" s="83"/>
      <c r="O147" s="83"/>
      <c r="P147" s="83"/>
      <c r="Q147" s="83"/>
      <c r="R147" s="83"/>
      <c r="S147" s="83"/>
      <c r="T147" s="84"/>
      <c r="AT147" s="14" t="s">
        <v>139</v>
      </c>
      <c r="AU147" s="14" t="s">
        <v>83</v>
      </c>
    </row>
    <row r="148" s="1" customFormat="1">
      <c r="B148" s="35"/>
      <c r="C148" s="36"/>
      <c r="D148" s="223" t="s">
        <v>141</v>
      </c>
      <c r="E148" s="36"/>
      <c r="F148" s="226" t="s">
        <v>217</v>
      </c>
      <c r="G148" s="36"/>
      <c r="H148" s="36"/>
      <c r="I148" s="136"/>
      <c r="J148" s="36"/>
      <c r="K148" s="36"/>
      <c r="L148" s="40"/>
      <c r="M148" s="225"/>
      <c r="N148" s="83"/>
      <c r="O148" s="83"/>
      <c r="P148" s="83"/>
      <c r="Q148" s="83"/>
      <c r="R148" s="83"/>
      <c r="S148" s="83"/>
      <c r="T148" s="84"/>
      <c r="AT148" s="14" t="s">
        <v>141</v>
      </c>
      <c r="AU148" s="14" t="s">
        <v>83</v>
      </c>
    </row>
    <row r="149" s="1" customFormat="1" ht="24" customHeight="1">
      <c r="B149" s="35"/>
      <c r="C149" s="211" t="s">
        <v>228</v>
      </c>
      <c r="D149" s="211" t="s">
        <v>134</v>
      </c>
      <c r="E149" s="212" t="s">
        <v>229</v>
      </c>
      <c r="F149" s="213" t="s">
        <v>230</v>
      </c>
      <c r="G149" s="214" t="s">
        <v>231</v>
      </c>
      <c r="H149" s="215">
        <v>1001.7000000000001</v>
      </c>
      <c r="I149" s="216"/>
      <c r="J149" s="215">
        <f>ROUND(I149*H149,2)</f>
        <v>0</v>
      </c>
      <c r="K149" s="213" t="s">
        <v>1</v>
      </c>
      <c r="L149" s="40"/>
      <c r="M149" s="217" t="s">
        <v>1</v>
      </c>
      <c r="N149" s="218" t="s">
        <v>40</v>
      </c>
      <c r="O149" s="83"/>
      <c r="P149" s="219">
        <f>O149*H149</f>
        <v>0</v>
      </c>
      <c r="Q149" s="219">
        <v>0</v>
      </c>
      <c r="R149" s="219">
        <f>Q149*H149</f>
        <v>0</v>
      </c>
      <c r="S149" s="219">
        <v>0</v>
      </c>
      <c r="T149" s="220">
        <f>S149*H149</f>
        <v>0</v>
      </c>
      <c r="AR149" s="221" t="s">
        <v>132</v>
      </c>
      <c r="AT149" s="221" t="s">
        <v>134</v>
      </c>
      <c r="AU149" s="221" t="s">
        <v>83</v>
      </c>
      <c r="AY149" s="14" t="s">
        <v>133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4" t="s">
        <v>83</v>
      </c>
      <c r="BK149" s="222">
        <f>ROUND(I149*H149,2)</f>
        <v>0</v>
      </c>
      <c r="BL149" s="14" t="s">
        <v>132</v>
      </c>
      <c r="BM149" s="221" t="s">
        <v>232</v>
      </c>
    </row>
    <row r="150" s="1" customFormat="1">
      <c r="B150" s="35"/>
      <c r="C150" s="36"/>
      <c r="D150" s="223" t="s">
        <v>139</v>
      </c>
      <c r="E150" s="36"/>
      <c r="F150" s="224" t="s">
        <v>233</v>
      </c>
      <c r="G150" s="36"/>
      <c r="H150" s="36"/>
      <c r="I150" s="136"/>
      <c r="J150" s="36"/>
      <c r="K150" s="36"/>
      <c r="L150" s="40"/>
      <c r="M150" s="225"/>
      <c r="N150" s="83"/>
      <c r="O150" s="83"/>
      <c r="P150" s="83"/>
      <c r="Q150" s="83"/>
      <c r="R150" s="83"/>
      <c r="S150" s="83"/>
      <c r="T150" s="84"/>
      <c r="AT150" s="14" t="s">
        <v>139</v>
      </c>
      <c r="AU150" s="14" t="s">
        <v>83</v>
      </c>
    </row>
    <row r="151" s="1" customFormat="1">
      <c r="B151" s="35"/>
      <c r="C151" s="36"/>
      <c r="D151" s="223" t="s">
        <v>141</v>
      </c>
      <c r="E151" s="36"/>
      <c r="F151" s="226" t="s">
        <v>234</v>
      </c>
      <c r="G151" s="36"/>
      <c r="H151" s="36"/>
      <c r="I151" s="136"/>
      <c r="J151" s="36"/>
      <c r="K151" s="36"/>
      <c r="L151" s="40"/>
      <c r="M151" s="225"/>
      <c r="N151" s="83"/>
      <c r="O151" s="83"/>
      <c r="P151" s="83"/>
      <c r="Q151" s="83"/>
      <c r="R151" s="83"/>
      <c r="S151" s="83"/>
      <c r="T151" s="84"/>
      <c r="AT151" s="14" t="s">
        <v>141</v>
      </c>
      <c r="AU151" s="14" t="s">
        <v>83</v>
      </c>
    </row>
    <row r="152" s="11" customFormat="1">
      <c r="B152" s="227"/>
      <c r="C152" s="228"/>
      <c r="D152" s="223" t="s">
        <v>149</v>
      </c>
      <c r="E152" s="229" t="s">
        <v>235</v>
      </c>
      <c r="F152" s="230" t="s">
        <v>236</v>
      </c>
      <c r="G152" s="228"/>
      <c r="H152" s="231">
        <v>1001.7000000000001</v>
      </c>
      <c r="I152" s="232"/>
      <c r="J152" s="228"/>
      <c r="K152" s="228"/>
      <c r="L152" s="233"/>
      <c r="M152" s="234"/>
      <c r="N152" s="235"/>
      <c r="O152" s="235"/>
      <c r="P152" s="235"/>
      <c r="Q152" s="235"/>
      <c r="R152" s="235"/>
      <c r="S152" s="235"/>
      <c r="T152" s="236"/>
      <c r="AT152" s="237" t="s">
        <v>149</v>
      </c>
      <c r="AU152" s="237" t="s">
        <v>83</v>
      </c>
      <c r="AV152" s="11" t="s">
        <v>143</v>
      </c>
      <c r="AW152" s="11" t="s">
        <v>33</v>
      </c>
      <c r="AX152" s="11" t="s">
        <v>83</v>
      </c>
      <c r="AY152" s="237" t="s">
        <v>133</v>
      </c>
    </row>
    <row r="153" s="1" customFormat="1" ht="16.5" customHeight="1">
      <c r="B153" s="35"/>
      <c r="C153" s="211" t="s">
        <v>237</v>
      </c>
      <c r="D153" s="211" t="s">
        <v>134</v>
      </c>
      <c r="E153" s="212" t="s">
        <v>238</v>
      </c>
      <c r="F153" s="213" t="s">
        <v>239</v>
      </c>
      <c r="G153" s="214" t="s">
        <v>198</v>
      </c>
      <c r="H153" s="215">
        <v>200.34</v>
      </c>
      <c r="I153" s="216"/>
      <c r="J153" s="215">
        <f>ROUND(I153*H153,2)</f>
        <v>0</v>
      </c>
      <c r="K153" s="213" t="s">
        <v>1</v>
      </c>
      <c r="L153" s="40"/>
      <c r="M153" s="217" t="s">
        <v>1</v>
      </c>
      <c r="N153" s="218" t="s">
        <v>40</v>
      </c>
      <c r="O153" s="83"/>
      <c r="P153" s="219">
        <f>O153*H153</f>
        <v>0</v>
      </c>
      <c r="Q153" s="219">
        <v>0</v>
      </c>
      <c r="R153" s="219">
        <f>Q153*H153</f>
        <v>0</v>
      </c>
      <c r="S153" s="219">
        <v>0</v>
      </c>
      <c r="T153" s="220">
        <f>S153*H153</f>
        <v>0</v>
      </c>
      <c r="AR153" s="221" t="s">
        <v>132</v>
      </c>
      <c r="AT153" s="221" t="s">
        <v>134</v>
      </c>
      <c r="AU153" s="221" t="s">
        <v>83</v>
      </c>
      <c r="AY153" s="14" t="s">
        <v>133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4" t="s">
        <v>83</v>
      </c>
      <c r="BK153" s="222">
        <f>ROUND(I153*H153,2)</f>
        <v>0</v>
      </c>
      <c r="BL153" s="14" t="s">
        <v>132</v>
      </c>
      <c r="BM153" s="221" t="s">
        <v>240</v>
      </c>
    </row>
    <row r="154" s="1" customFormat="1">
      <c r="B154" s="35"/>
      <c r="C154" s="36"/>
      <c r="D154" s="223" t="s">
        <v>139</v>
      </c>
      <c r="E154" s="36"/>
      <c r="F154" s="224" t="s">
        <v>239</v>
      </c>
      <c r="G154" s="36"/>
      <c r="H154" s="36"/>
      <c r="I154" s="136"/>
      <c r="J154" s="36"/>
      <c r="K154" s="36"/>
      <c r="L154" s="40"/>
      <c r="M154" s="225"/>
      <c r="N154" s="83"/>
      <c r="O154" s="83"/>
      <c r="P154" s="83"/>
      <c r="Q154" s="83"/>
      <c r="R154" s="83"/>
      <c r="S154" s="83"/>
      <c r="T154" s="84"/>
      <c r="AT154" s="14" t="s">
        <v>139</v>
      </c>
      <c r="AU154" s="14" t="s">
        <v>83</v>
      </c>
    </row>
    <row r="155" s="1" customFormat="1">
      <c r="B155" s="35"/>
      <c r="C155" s="36"/>
      <c r="D155" s="223" t="s">
        <v>141</v>
      </c>
      <c r="E155" s="36"/>
      <c r="F155" s="226" t="s">
        <v>241</v>
      </c>
      <c r="G155" s="36"/>
      <c r="H155" s="36"/>
      <c r="I155" s="136"/>
      <c r="J155" s="36"/>
      <c r="K155" s="36"/>
      <c r="L155" s="40"/>
      <c r="M155" s="225"/>
      <c r="N155" s="83"/>
      <c r="O155" s="83"/>
      <c r="P155" s="83"/>
      <c r="Q155" s="83"/>
      <c r="R155" s="83"/>
      <c r="S155" s="83"/>
      <c r="T155" s="84"/>
      <c r="AT155" s="14" t="s">
        <v>141</v>
      </c>
      <c r="AU155" s="14" t="s">
        <v>83</v>
      </c>
    </row>
    <row r="156" s="1" customFormat="1" ht="24" customHeight="1">
      <c r="B156" s="35"/>
      <c r="C156" s="211" t="s">
        <v>242</v>
      </c>
      <c r="D156" s="211" t="s">
        <v>134</v>
      </c>
      <c r="E156" s="212" t="s">
        <v>243</v>
      </c>
      <c r="F156" s="213" t="s">
        <v>244</v>
      </c>
      <c r="G156" s="214" t="s">
        <v>198</v>
      </c>
      <c r="H156" s="215">
        <v>31.66</v>
      </c>
      <c r="I156" s="216"/>
      <c r="J156" s="215">
        <f>ROUND(I156*H156,2)</f>
        <v>0</v>
      </c>
      <c r="K156" s="213" t="s">
        <v>1</v>
      </c>
      <c r="L156" s="40"/>
      <c r="M156" s="217" t="s">
        <v>1</v>
      </c>
      <c r="N156" s="218" t="s">
        <v>40</v>
      </c>
      <c r="O156" s="83"/>
      <c r="P156" s="219">
        <f>O156*H156</f>
        <v>0</v>
      </c>
      <c r="Q156" s="219">
        <v>0</v>
      </c>
      <c r="R156" s="219">
        <f>Q156*H156</f>
        <v>0</v>
      </c>
      <c r="S156" s="219">
        <v>0</v>
      </c>
      <c r="T156" s="220">
        <f>S156*H156</f>
        <v>0</v>
      </c>
      <c r="AR156" s="221" t="s">
        <v>132</v>
      </c>
      <c r="AT156" s="221" t="s">
        <v>134</v>
      </c>
      <c r="AU156" s="221" t="s">
        <v>83</v>
      </c>
      <c r="AY156" s="14" t="s">
        <v>133</v>
      </c>
      <c r="BE156" s="222">
        <f>IF(N156="základní",J156,0)</f>
        <v>0</v>
      </c>
      <c r="BF156" s="222">
        <f>IF(N156="snížená",J156,0)</f>
        <v>0</v>
      </c>
      <c r="BG156" s="222">
        <f>IF(N156="zákl. přenesená",J156,0)</f>
        <v>0</v>
      </c>
      <c r="BH156" s="222">
        <f>IF(N156="sníž. přenesená",J156,0)</f>
        <v>0</v>
      </c>
      <c r="BI156" s="222">
        <f>IF(N156="nulová",J156,0)</f>
        <v>0</v>
      </c>
      <c r="BJ156" s="14" t="s">
        <v>83</v>
      </c>
      <c r="BK156" s="222">
        <f>ROUND(I156*H156,2)</f>
        <v>0</v>
      </c>
      <c r="BL156" s="14" t="s">
        <v>132</v>
      </c>
      <c r="BM156" s="221" t="s">
        <v>245</v>
      </c>
    </row>
    <row r="157" s="1" customFormat="1">
      <c r="B157" s="35"/>
      <c r="C157" s="36"/>
      <c r="D157" s="223" t="s">
        <v>139</v>
      </c>
      <c r="E157" s="36"/>
      <c r="F157" s="224" t="s">
        <v>244</v>
      </c>
      <c r="G157" s="36"/>
      <c r="H157" s="36"/>
      <c r="I157" s="136"/>
      <c r="J157" s="36"/>
      <c r="K157" s="36"/>
      <c r="L157" s="40"/>
      <c r="M157" s="225"/>
      <c r="N157" s="83"/>
      <c r="O157" s="83"/>
      <c r="P157" s="83"/>
      <c r="Q157" s="83"/>
      <c r="R157" s="83"/>
      <c r="S157" s="83"/>
      <c r="T157" s="84"/>
      <c r="AT157" s="14" t="s">
        <v>139</v>
      </c>
      <c r="AU157" s="14" t="s">
        <v>83</v>
      </c>
    </row>
    <row r="158" s="1" customFormat="1">
      <c r="B158" s="35"/>
      <c r="C158" s="36"/>
      <c r="D158" s="223" t="s">
        <v>141</v>
      </c>
      <c r="E158" s="36"/>
      <c r="F158" s="226" t="s">
        <v>246</v>
      </c>
      <c r="G158" s="36"/>
      <c r="H158" s="36"/>
      <c r="I158" s="136"/>
      <c r="J158" s="36"/>
      <c r="K158" s="36"/>
      <c r="L158" s="40"/>
      <c r="M158" s="225"/>
      <c r="N158" s="83"/>
      <c r="O158" s="83"/>
      <c r="P158" s="83"/>
      <c r="Q158" s="83"/>
      <c r="R158" s="83"/>
      <c r="S158" s="83"/>
      <c r="T158" s="84"/>
      <c r="AT158" s="14" t="s">
        <v>141</v>
      </c>
      <c r="AU158" s="14" t="s">
        <v>83</v>
      </c>
    </row>
    <row r="159" s="11" customFormat="1">
      <c r="B159" s="227"/>
      <c r="C159" s="228"/>
      <c r="D159" s="223" t="s">
        <v>149</v>
      </c>
      <c r="E159" s="229" t="s">
        <v>247</v>
      </c>
      <c r="F159" s="230" t="s">
        <v>248</v>
      </c>
      <c r="G159" s="228"/>
      <c r="H159" s="231">
        <v>31.659999999999997</v>
      </c>
      <c r="I159" s="232"/>
      <c r="J159" s="228"/>
      <c r="K159" s="228"/>
      <c r="L159" s="233"/>
      <c r="M159" s="234"/>
      <c r="N159" s="235"/>
      <c r="O159" s="235"/>
      <c r="P159" s="235"/>
      <c r="Q159" s="235"/>
      <c r="R159" s="235"/>
      <c r="S159" s="235"/>
      <c r="T159" s="236"/>
      <c r="AT159" s="237" t="s">
        <v>149</v>
      </c>
      <c r="AU159" s="237" t="s">
        <v>83</v>
      </c>
      <c r="AV159" s="11" t="s">
        <v>143</v>
      </c>
      <c r="AW159" s="11" t="s">
        <v>33</v>
      </c>
      <c r="AX159" s="11" t="s">
        <v>83</v>
      </c>
      <c r="AY159" s="237" t="s">
        <v>133</v>
      </c>
    </row>
    <row r="160" s="1" customFormat="1" ht="24" customHeight="1">
      <c r="B160" s="35"/>
      <c r="C160" s="211" t="s">
        <v>249</v>
      </c>
      <c r="D160" s="211" t="s">
        <v>134</v>
      </c>
      <c r="E160" s="212" t="s">
        <v>250</v>
      </c>
      <c r="F160" s="213" t="s">
        <v>251</v>
      </c>
      <c r="G160" s="214" t="s">
        <v>198</v>
      </c>
      <c r="H160" s="215">
        <v>232</v>
      </c>
      <c r="I160" s="216"/>
      <c r="J160" s="215">
        <f>ROUND(I160*H160,2)</f>
        <v>0</v>
      </c>
      <c r="K160" s="213" t="s">
        <v>1</v>
      </c>
      <c r="L160" s="40"/>
      <c r="M160" s="217" t="s">
        <v>1</v>
      </c>
      <c r="N160" s="218" t="s">
        <v>40</v>
      </c>
      <c r="O160" s="83"/>
      <c r="P160" s="219">
        <f>O160*H160</f>
        <v>0</v>
      </c>
      <c r="Q160" s="219">
        <v>0</v>
      </c>
      <c r="R160" s="219">
        <f>Q160*H160</f>
        <v>0</v>
      </c>
      <c r="S160" s="219">
        <v>0</v>
      </c>
      <c r="T160" s="220">
        <f>S160*H160</f>
        <v>0</v>
      </c>
      <c r="AR160" s="221" t="s">
        <v>132</v>
      </c>
      <c r="AT160" s="221" t="s">
        <v>134</v>
      </c>
      <c r="AU160" s="221" t="s">
        <v>83</v>
      </c>
      <c r="AY160" s="14" t="s">
        <v>133</v>
      </c>
      <c r="BE160" s="222">
        <f>IF(N160="základní",J160,0)</f>
        <v>0</v>
      </c>
      <c r="BF160" s="222">
        <f>IF(N160="snížená",J160,0)</f>
        <v>0</v>
      </c>
      <c r="BG160" s="222">
        <f>IF(N160="zákl. přenesená",J160,0)</f>
        <v>0</v>
      </c>
      <c r="BH160" s="222">
        <f>IF(N160="sníž. přenesená",J160,0)</f>
        <v>0</v>
      </c>
      <c r="BI160" s="222">
        <f>IF(N160="nulová",J160,0)</f>
        <v>0</v>
      </c>
      <c r="BJ160" s="14" t="s">
        <v>83</v>
      </c>
      <c r="BK160" s="222">
        <f>ROUND(I160*H160,2)</f>
        <v>0</v>
      </c>
      <c r="BL160" s="14" t="s">
        <v>132</v>
      </c>
      <c r="BM160" s="221" t="s">
        <v>252</v>
      </c>
    </row>
    <row r="161" s="1" customFormat="1">
      <c r="B161" s="35"/>
      <c r="C161" s="36"/>
      <c r="D161" s="223" t="s">
        <v>139</v>
      </c>
      <c r="E161" s="36"/>
      <c r="F161" s="224" t="s">
        <v>253</v>
      </c>
      <c r="G161" s="36"/>
      <c r="H161" s="36"/>
      <c r="I161" s="136"/>
      <c r="J161" s="36"/>
      <c r="K161" s="36"/>
      <c r="L161" s="40"/>
      <c r="M161" s="225"/>
      <c r="N161" s="83"/>
      <c r="O161" s="83"/>
      <c r="P161" s="83"/>
      <c r="Q161" s="83"/>
      <c r="R161" s="83"/>
      <c r="S161" s="83"/>
      <c r="T161" s="84"/>
      <c r="AT161" s="14" t="s">
        <v>139</v>
      </c>
      <c r="AU161" s="14" t="s">
        <v>83</v>
      </c>
    </row>
    <row r="162" s="1" customFormat="1">
      <c r="B162" s="35"/>
      <c r="C162" s="36"/>
      <c r="D162" s="223" t="s">
        <v>141</v>
      </c>
      <c r="E162" s="36"/>
      <c r="F162" s="226" t="s">
        <v>254</v>
      </c>
      <c r="G162" s="36"/>
      <c r="H162" s="36"/>
      <c r="I162" s="136"/>
      <c r="J162" s="36"/>
      <c r="K162" s="36"/>
      <c r="L162" s="40"/>
      <c r="M162" s="225"/>
      <c r="N162" s="83"/>
      <c r="O162" s="83"/>
      <c r="P162" s="83"/>
      <c r="Q162" s="83"/>
      <c r="R162" s="83"/>
      <c r="S162" s="83"/>
      <c r="T162" s="84"/>
      <c r="AT162" s="14" t="s">
        <v>141</v>
      </c>
      <c r="AU162" s="14" t="s">
        <v>83</v>
      </c>
    </row>
    <row r="163" s="11" customFormat="1">
      <c r="B163" s="227"/>
      <c r="C163" s="228"/>
      <c r="D163" s="223" t="s">
        <v>149</v>
      </c>
      <c r="E163" s="229" t="s">
        <v>255</v>
      </c>
      <c r="F163" s="230" t="s">
        <v>256</v>
      </c>
      <c r="G163" s="228"/>
      <c r="H163" s="231">
        <v>232</v>
      </c>
      <c r="I163" s="232"/>
      <c r="J163" s="228"/>
      <c r="K163" s="228"/>
      <c r="L163" s="233"/>
      <c r="M163" s="234"/>
      <c r="N163" s="235"/>
      <c r="O163" s="235"/>
      <c r="P163" s="235"/>
      <c r="Q163" s="235"/>
      <c r="R163" s="235"/>
      <c r="S163" s="235"/>
      <c r="T163" s="236"/>
      <c r="AT163" s="237" t="s">
        <v>149</v>
      </c>
      <c r="AU163" s="237" t="s">
        <v>83</v>
      </c>
      <c r="AV163" s="11" t="s">
        <v>143</v>
      </c>
      <c r="AW163" s="11" t="s">
        <v>33</v>
      </c>
      <c r="AX163" s="11" t="s">
        <v>83</v>
      </c>
      <c r="AY163" s="237" t="s">
        <v>133</v>
      </c>
    </row>
    <row r="164" s="1" customFormat="1" ht="16.5" customHeight="1">
      <c r="B164" s="35"/>
      <c r="C164" s="211" t="s">
        <v>257</v>
      </c>
      <c r="D164" s="211" t="s">
        <v>134</v>
      </c>
      <c r="E164" s="212" t="s">
        <v>258</v>
      </c>
      <c r="F164" s="213" t="s">
        <v>259</v>
      </c>
      <c r="G164" s="214" t="s">
        <v>198</v>
      </c>
      <c r="H164" s="215">
        <v>200.34</v>
      </c>
      <c r="I164" s="216"/>
      <c r="J164" s="215">
        <f>ROUND(I164*H164,2)</f>
        <v>0</v>
      </c>
      <c r="K164" s="213" t="s">
        <v>1</v>
      </c>
      <c r="L164" s="40"/>
      <c r="M164" s="217" t="s">
        <v>1</v>
      </c>
      <c r="N164" s="218" t="s">
        <v>40</v>
      </c>
      <c r="O164" s="83"/>
      <c r="P164" s="219">
        <f>O164*H164</f>
        <v>0</v>
      </c>
      <c r="Q164" s="219">
        <v>0</v>
      </c>
      <c r="R164" s="219">
        <f>Q164*H164</f>
        <v>0</v>
      </c>
      <c r="S164" s="219">
        <v>0</v>
      </c>
      <c r="T164" s="220">
        <f>S164*H164</f>
        <v>0</v>
      </c>
      <c r="AR164" s="221" t="s">
        <v>132</v>
      </c>
      <c r="AT164" s="221" t="s">
        <v>134</v>
      </c>
      <c r="AU164" s="221" t="s">
        <v>83</v>
      </c>
      <c r="AY164" s="14" t="s">
        <v>133</v>
      </c>
      <c r="BE164" s="222">
        <f>IF(N164="základní",J164,0)</f>
        <v>0</v>
      </c>
      <c r="BF164" s="222">
        <f>IF(N164="snížená",J164,0)</f>
        <v>0</v>
      </c>
      <c r="BG164" s="222">
        <f>IF(N164="zákl. přenesená",J164,0)</f>
        <v>0</v>
      </c>
      <c r="BH164" s="222">
        <f>IF(N164="sníž. přenesená",J164,0)</f>
        <v>0</v>
      </c>
      <c r="BI164" s="222">
        <f>IF(N164="nulová",J164,0)</f>
        <v>0</v>
      </c>
      <c r="BJ164" s="14" t="s">
        <v>83</v>
      </c>
      <c r="BK164" s="222">
        <f>ROUND(I164*H164,2)</f>
        <v>0</v>
      </c>
      <c r="BL164" s="14" t="s">
        <v>132</v>
      </c>
      <c r="BM164" s="221" t="s">
        <v>260</v>
      </c>
    </row>
    <row r="165" s="1" customFormat="1">
      <c r="B165" s="35"/>
      <c r="C165" s="36"/>
      <c r="D165" s="223" t="s">
        <v>139</v>
      </c>
      <c r="E165" s="36"/>
      <c r="F165" s="224" t="s">
        <v>259</v>
      </c>
      <c r="G165" s="36"/>
      <c r="H165" s="36"/>
      <c r="I165" s="136"/>
      <c r="J165" s="36"/>
      <c r="K165" s="36"/>
      <c r="L165" s="40"/>
      <c r="M165" s="225"/>
      <c r="N165" s="83"/>
      <c r="O165" s="83"/>
      <c r="P165" s="83"/>
      <c r="Q165" s="83"/>
      <c r="R165" s="83"/>
      <c r="S165" s="83"/>
      <c r="T165" s="84"/>
      <c r="AT165" s="14" t="s">
        <v>139</v>
      </c>
      <c r="AU165" s="14" t="s">
        <v>83</v>
      </c>
    </row>
    <row r="166" s="1" customFormat="1">
      <c r="B166" s="35"/>
      <c r="C166" s="36"/>
      <c r="D166" s="223" t="s">
        <v>141</v>
      </c>
      <c r="E166" s="36"/>
      <c r="F166" s="226" t="s">
        <v>261</v>
      </c>
      <c r="G166" s="36"/>
      <c r="H166" s="36"/>
      <c r="I166" s="136"/>
      <c r="J166" s="36"/>
      <c r="K166" s="36"/>
      <c r="L166" s="40"/>
      <c r="M166" s="225"/>
      <c r="N166" s="83"/>
      <c r="O166" s="83"/>
      <c r="P166" s="83"/>
      <c r="Q166" s="83"/>
      <c r="R166" s="83"/>
      <c r="S166" s="83"/>
      <c r="T166" s="84"/>
      <c r="AT166" s="14" t="s">
        <v>141</v>
      </c>
      <c r="AU166" s="14" t="s">
        <v>83</v>
      </c>
    </row>
    <row r="167" s="11" customFormat="1">
      <c r="B167" s="227"/>
      <c r="C167" s="228"/>
      <c r="D167" s="223" t="s">
        <v>149</v>
      </c>
      <c r="E167" s="229" t="s">
        <v>262</v>
      </c>
      <c r="F167" s="230" t="s">
        <v>263</v>
      </c>
      <c r="G167" s="228"/>
      <c r="H167" s="231">
        <v>200.34</v>
      </c>
      <c r="I167" s="232"/>
      <c r="J167" s="228"/>
      <c r="K167" s="228"/>
      <c r="L167" s="233"/>
      <c r="M167" s="234"/>
      <c r="N167" s="235"/>
      <c r="O167" s="235"/>
      <c r="P167" s="235"/>
      <c r="Q167" s="235"/>
      <c r="R167" s="235"/>
      <c r="S167" s="235"/>
      <c r="T167" s="236"/>
      <c r="AT167" s="237" t="s">
        <v>149</v>
      </c>
      <c r="AU167" s="237" t="s">
        <v>83</v>
      </c>
      <c r="AV167" s="11" t="s">
        <v>143</v>
      </c>
      <c r="AW167" s="11" t="s">
        <v>33</v>
      </c>
      <c r="AX167" s="11" t="s">
        <v>83</v>
      </c>
      <c r="AY167" s="237" t="s">
        <v>133</v>
      </c>
    </row>
    <row r="168" s="1" customFormat="1" ht="16.5" customHeight="1">
      <c r="B168" s="35"/>
      <c r="C168" s="211" t="s">
        <v>264</v>
      </c>
      <c r="D168" s="211" t="s">
        <v>134</v>
      </c>
      <c r="E168" s="212" t="s">
        <v>265</v>
      </c>
      <c r="F168" s="213" t="s">
        <v>266</v>
      </c>
      <c r="G168" s="214" t="s">
        <v>267</v>
      </c>
      <c r="H168" s="215">
        <v>170.80000000000001</v>
      </c>
      <c r="I168" s="216"/>
      <c r="J168" s="215">
        <f>ROUND(I168*H168,2)</f>
        <v>0</v>
      </c>
      <c r="K168" s="213" t="s">
        <v>1</v>
      </c>
      <c r="L168" s="40"/>
      <c r="M168" s="217" t="s">
        <v>1</v>
      </c>
      <c r="N168" s="218" t="s">
        <v>40</v>
      </c>
      <c r="O168" s="83"/>
      <c r="P168" s="219">
        <f>O168*H168</f>
        <v>0</v>
      </c>
      <c r="Q168" s="219">
        <v>0</v>
      </c>
      <c r="R168" s="219">
        <f>Q168*H168</f>
        <v>0</v>
      </c>
      <c r="S168" s="219">
        <v>0</v>
      </c>
      <c r="T168" s="220">
        <f>S168*H168</f>
        <v>0</v>
      </c>
      <c r="AR168" s="221" t="s">
        <v>132</v>
      </c>
      <c r="AT168" s="221" t="s">
        <v>134</v>
      </c>
      <c r="AU168" s="221" t="s">
        <v>83</v>
      </c>
      <c r="AY168" s="14" t="s">
        <v>133</v>
      </c>
      <c r="BE168" s="222">
        <f>IF(N168="základní",J168,0)</f>
        <v>0</v>
      </c>
      <c r="BF168" s="222">
        <f>IF(N168="snížená",J168,0)</f>
        <v>0</v>
      </c>
      <c r="BG168" s="222">
        <f>IF(N168="zákl. přenesená",J168,0)</f>
        <v>0</v>
      </c>
      <c r="BH168" s="222">
        <f>IF(N168="sníž. přenesená",J168,0)</f>
        <v>0</v>
      </c>
      <c r="BI168" s="222">
        <f>IF(N168="nulová",J168,0)</f>
        <v>0</v>
      </c>
      <c r="BJ168" s="14" t="s">
        <v>83</v>
      </c>
      <c r="BK168" s="222">
        <f>ROUND(I168*H168,2)</f>
        <v>0</v>
      </c>
      <c r="BL168" s="14" t="s">
        <v>132</v>
      </c>
      <c r="BM168" s="221" t="s">
        <v>268</v>
      </c>
    </row>
    <row r="169" s="1" customFormat="1">
      <c r="B169" s="35"/>
      <c r="C169" s="36"/>
      <c r="D169" s="223" t="s">
        <v>139</v>
      </c>
      <c r="E169" s="36"/>
      <c r="F169" s="224" t="s">
        <v>266</v>
      </c>
      <c r="G169" s="36"/>
      <c r="H169" s="36"/>
      <c r="I169" s="136"/>
      <c r="J169" s="36"/>
      <c r="K169" s="36"/>
      <c r="L169" s="40"/>
      <c r="M169" s="225"/>
      <c r="N169" s="83"/>
      <c r="O169" s="83"/>
      <c r="P169" s="83"/>
      <c r="Q169" s="83"/>
      <c r="R169" s="83"/>
      <c r="S169" s="83"/>
      <c r="T169" s="84"/>
      <c r="AT169" s="14" t="s">
        <v>139</v>
      </c>
      <c r="AU169" s="14" t="s">
        <v>83</v>
      </c>
    </row>
    <row r="170" s="1" customFormat="1">
      <c r="B170" s="35"/>
      <c r="C170" s="36"/>
      <c r="D170" s="223" t="s">
        <v>141</v>
      </c>
      <c r="E170" s="36"/>
      <c r="F170" s="226" t="s">
        <v>269</v>
      </c>
      <c r="G170" s="36"/>
      <c r="H170" s="36"/>
      <c r="I170" s="136"/>
      <c r="J170" s="36"/>
      <c r="K170" s="36"/>
      <c r="L170" s="40"/>
      <c r="M170" s="225"/>
      <c r="N170" s="83"/>
      <c r="O170" s="83"/>
      <c r="P170" s="83"/>
      <c r="Q170" s="83"/>
      <c r="R170" s="83"/>
      <c r="S170" s="83"/>
      <c r="T170" s="84"/>
      <c r="AT170" s="14" t="s">
        <v>141</v>
      </c>
      <c r="AU170" s="14" t="s">
        <v>83</v>
      </c>
    </row>
    <row r="171" s="11" customFormat="1">
      <c r="B171" s="227"/>
      <c r="C171" s="228"/>
      <c r="D171" s="223" t="s">
        <v>149</v>
      </c>
      <c r="E171" s="229" t="s">
        <v>270</v>
      </c>
      <c r="F171" s="230" t="s">
        <v>271</v>
      </c>
      <c r="G171" s="228"/>
      <c r="H171" s="231">
        <v>170.80000000000001</v>
      </c>
      <c r="I171" s="232"/>
      <c r="J171" s="228"/>
      <c r="K171" s="228"/>
      <c r="L171" s="233"/>
      <c r="M171" s="234"/>
      <c r="N171" s="235"/>
      <c r="O171" s="235"/>
      <c r="P171" s="235"/>
      <c r="Q171" s="235"/>
      <c r="R171" s="235"/>
      <c r="S171" s="235"/>
      <c r="T171" s="236"/>
      <c r="AT171" s="237" t="s">
        <v>149</v>
      </c>
      <c r="AU171" s="237" t="s">
        <v>83</v>
      </c>
      <c r="AV171" s="11" t="s">
        <v>143</v>
      </c>
      <c r="AW171" s="11" t="s">
        <v>33</v>
      </c>
      <c r="AX171" s="11" t="s">
        <v>83</v>
      </c>
      <c r="AY171" s="237" t="s">
        <v>133</v>
      </c>
    </row>
    <row r="172" s="10" customFormat="1" ht="25.92" customHeight="1">
      <c r="B172" s="197"/>
      <c r="C172" s="198"/>
      <c r="D172" s="199" t="s">
        <v>74</v>
      </c>
      <c r="E172" s="200" t="s">
        <v>143</v>
      </c>
      <c r="F172" s="200" t="s">
        <v>272</v>
      </c>
      <c r="G172" s="198"/>
      <c r="H172" s="198"/>
      <c r="I172" s="201"/>
      <c r="J172" s="202">
        <f>BK172</f>
        <v>0</v>
      </c>
      <c r="K172" s="198"/>
      <c r="L172" s="203"/>
      <c r="M172" s="204"/>
      <c r="N172" s="205"/>
      <c r="O172" s="205"/>
      <c r="P172" s="206">
        <f>SUM(P173:P197)</f>
        <v>0</v>
      </c>
      <c r="Q172" s="205"/>
      <c r="R172" s="206">
        <f>SUM(R173:R197)</f>
        <v>0</v>
      </c>
      <c r="S172" s="205"/>
      <c r="T172" s="207">
        <f>SUM(T173:T197)</f>
        <v>0</v>
      </c>
      <c r="AR172" s="208" t="s">
        <v>132</v>
      </c>
      <c r="AT172" s="209" t="s">
        <v>74</v>
      </c>
      <c r="AU172" s="209" t="s">
        <v>75</v>
      </c>
      <c r="AY172" s="208" t="s">
        <v>133</v>
      </c>
      <c r="BK172" s="210">
        <f>SUM(BK173:BK197)</f>
        <v>0</v>
      </c>
    </row>
    <row r="173" s="1" customFormat="1" ht="24" customHeight="1">
      <c r="B173" s="35"/>
      <c r="C173" s="211" t="s">
        <v>273</v>
      </c>
      <c r="D173" s="211" t="s">
        <v>134</v>
      </c>
      <c r="E173" s="212" t="s">
        <v>274</v>
      </c>
      <c r="F173" s="213" t="s">
        <v>275</v>
      </c>
      <c r="G173" s="214" t="s">
        <v>223</v>
      </c>
      <c r="H173" s="215">
        <v>36.299999999999997</v>
      </c>
      <c r="I173" s="216"/>
      <c r="J173" s="215">
        <f>ROUND(I173*H173,2)</f>
        <v>0</v>
      </c>
      <c r="K173" s="213" t="s">
        <v>1</v>
      </c>
      <c r="L173" s="40"/>
      <c r="M173" s="217" t="s">
        <v>1</v>
      </c>
      <c r="N173" s="218" t="s">
        <v>40</v>
      </c>
      <c r="O173" s="83"/>
      <c r="P173" s="219">
        <f>O173*H173</f>
        <v>0</v>
      </c>
      <c r="Q173" s="219">
        <v>0</v>
      </c>
      <c r="R173" s="219">
        <f>Q173*H173</f>
        <v>0</v>
      </c>
      <c r="S173" s="219">
        <v>0</v>
      </c>
      <c r="T173" s="220">
        <f>S173*H173</f>
        <v>0</v>
      </c>
      <c r="AR173" s="221" t="s">
        <v>132</v>
      </c>
      <c r="AT173" s="221" t="s">
        <v>134</v>
      </c>
      <c r="AU173" s="221" t="s">
        <v>83</v>
      </c>
      <c r="AY173" s="14" t="s">
        <v>133</v>
      </c>
      <c r="BE173" s="222">
        <f>IF(N173="základní",J173,0)</f>
        <v>0</v>
      </c>
      <c r="BF173" s="222">
        <f>IF(N173="snížená",J173,0)</f>
        <v>0</v>
      </c>
      <c r="BG173" s="222">
        <f>IF(N173="zákl. přenesená",J173,0)</f>
        <v>0</v>
      </c>
      <c r="BH173" s="222">
        <f>IF(N173="sníž. přenesená",J173,0)</f>
        <v>0</v>
      </c>
      <c r="BI173" s="222">
        <f>IF(N173="nulová",J173,0)</f>
        <v>0</v>
      </c>
      <c r="BJ173" s="14" t="s">
        <v>83</v>
      </c>
      <c r="BK173" s="222">
        <f>ROUND(I173*H173,2)</f>
        <v>0</v>
      </c>
      <c r="BL173" s="14" t="s">
        <v>132</v>
      </c>
      <c r="BM173" s="221" t="s">
        <v>276</v>
      </c>
    </row>
    <row r="174" s="1" customFormat="1">
      <c r="B174" s="35"/>
      <c r="C174" s="36"/>
      <c r="D174" s="223" t="s">
        <v>139</v>
      </c>
      <c r="E174" s="36"/>
      <c r="F174" s="224" t="s">
        <v>277</v>
      </c>
      <c r="G174" s="36"/>
      <c r="H174" s="36"/>
      <c r="I174" s="136"/>
      <c r="J174" s="36"/>
      <c r="K174" s="36"/>
      <c r="L174" s="40"/>
      <c r="M174" s="225"/>
      <c r="N174" s="83"/>
      <c r="O174" s="83"/>
      <c r="P174" s="83"/>
      <c r="Q174" s="83"/>
      <c r="R174" s="83"/>
      <c r="S174" s="83"/>
      <c r="T174" s="84"/>
      <c r="AT174" s="14" t="s">
        <v>139</v>
      </c>
      <c r="AU174" s="14" t="s">
        <v>83</v>
      </c>
    </row>
    <row r="175" s="1" customFormat="1">
      <c r="B175" s="35"/>
      <c r="C175" s="36"/>
      <c r="D175" s="223" t="s">
        <v>141</v>
      </c>
      <c r="E175" s="36"/>
      <c r="F175" s="226" t="s">
        <v>278</v>
      </c>
      <c r="G175" s="36"/>
      <c r="H175" s="36"/>
      <c r="I175" s="136"/>
      <c r="J175" s="36"/>
      <c r="K175" s="36"/>
      <c r="L175" s="40"/>
      <c r="M175" s="225"/>
      <c r="N175" s="83"/>
      <c r="O175" s="83"/>
      <c r="P175" s="83"/>
      <c r="Q175" s="83"/>
      <c r="R175" s="83"/>
      <c r="S175" s="83"/>
      <c r="T175" s="84"/>
      <c r="AT175" s="14" t="s">
        <v>141</v>
      </c>
      <c r="AU175" s="14" t="s">
        <v>83</v>
      </c>
    </row>
    <row r="176" s="1" customFormat="1" ht="24" customHeight="1">
      <c r="B176" s="35"/>
      <c r="C176" s="211" t="s">
        <v>8</v>
      </c>
      <c r="D176" s="211" t="s">
        <v>134</v>
      </c>
      <c r="E176" s="212" t="s">
        <v>279</v>
      </c>
      <c r="F176" s="213" t="s">
        <v>280</v>
      </c>
      <c r="G176" s="214" t="s">
        <v>267</v>
      </c>
      <c r="H176" s="215">
        <v>166.84999999999999</v>
      </c>
      <c r="I176" s="216"/>
      <c r="J176" s="215">
        <f>ROUND(I176*H176,2)</f>
        <v>0</v>
      </c>
      <c r="K176" s="213" t="s">
        <v>1</v>
      </c>
      <c r="L176" s="40"/>
      <c r="M176" s="217" t="s">
        <v>1</v>
      </c>
      <c r="N176" s="218" t="s">
        <v>40</v>
      </c>
      <c r="O176" s="83"/>
      <c r="P176" s="219">
        <f>O176*H176</f>
        <v>0</v>
      </c>
      <c r="Q176" s="219">
        <v>0</v>
      </c>
      <c r="R176" s="219">
        <f>Q176*H176</f>
        <v>0</v>
      </c>
      <c r="S176" s="219">
        <v>0</v>
      </c>
      <c r="T176" s="220">
        <f>S176*H176</f>
        <v>0</v>
      </c>
      <c r="AR176" s="221" t="s">
        <v>132</v>
      </c>
      <c r="AT176" s="221" t="s">
        <v>134</v>
      </c>
      <c r="AU176" s="221" t="s">
        <v>83</v>
      </c>
      <c r="AY176" s="14" t="s">
        <v>133</v>
      </c>
      <c r="BE176" s="222">
        <f>IF(N176="základní",J176,0)</f>
        <v>0</v>
      </c>
      <c r="BF176" s="222">
        <f>IF(N176="snížená",J176,0)</f>
        <v>0</v>
      </c>
      <c r="BG176" s="222">
        <f>IF(N176="zákl. přenesená",J176,0)</f>
        <v>0</v>
      </c>
      <c r="BH176" s="222">
        <f>IF(N176="sníž. přenesená",J176,0)</f>
        <v>0</v>
      </c>
      <c r="BI176" s="222">
        <f>IF(N176="nulová",J176,0)</f>
        <v>0</v>
      </c>
      <c r="BJ176" s="14" t="s">
        <v>83</v>
      </c>
      <c r="BK176" s="222">
        <f>ROUND(I176*H176,2)</f>
        <v>0</v>
      </c>
      <c r="BL176" s="14" t="s">
        <v>132</v>
      </c>
      <c r="BM176" s="221" t="s">
        <v>281</v>
      </c>
    </row>
    <row r="177" s="1" customFormat="1">
      <c r="B177" s="35"/>
      <c r="C177" s="36"/>
      <c r="D177" s="223" t="s">
        <v>139</v>
      </c>
      <c r="E177" s="36"/>
      <c r="F177" s="224" t="s">
        <v>280</v>
      </c>
      <c r="G177" s="36"/>
      <c r="H177" s="36"/>
      <c r="I177" s="136"/>
      <c r="J177" s="36"/>
      <c r="K177" s="36"/>
      <c r="L177" s="40"/>
      <c r="M177" s="225"/>
      <c r="N177" s="83"/>
      <c r="O177" s="83"/>
      <c r="P177" s="83"/>
      <c r="Q177" s="83"/>
      <c r="R177" s="83"/>
      <c r="S177" s="83"/>
      <c r="T177" s="84"/>
      <c r="AT177" s="14" t="s">
        <v>139</v>
      </c>
      <c r="AU177" s="14" t="s">
        <v>83</v>
      </c>
    </row>
    <row r="178" s="1" customFormat="1">
      <c r="B178" s="35"/>
      <c r="C178" s="36"/>
      <c r="D178" s="223" t="s">
        <v>141</v>
      </c>
      <c r="E178" s="36"/>
      <c r="F178" s="226" t="s">
        <v>282</v>
      </c>
      <c r="G178" s="36"/>
      <c r="H178" s="36"/>
      <c r="I178" s="136"/>
      <c r="J178" s="36"/>
      <c r="K178" s="36"/>
      <c r="L178" s="40"/>
      <c r="M178" s="225"/>
      <c r="N178" s="83"/>
      <c r="O178" s="83"/>
      <c r="P178" s="83"/>
      <c r="Q178" s="83"/>
      <c r="R178" s="83"/>
      <c r="S178" s="83"/>
      <c r="T178" s="84"/>
      <c r="AT178" s="14" t="s">
        <v>141</v>
      </c>
      <c r="AU178" s="14" t="s">
        <v>83</v>
      </c>
    </row>
    <row r="179" s="1" customFormat="1" ht="24" customHeight="1">
      <c r="B179" s="35"/>
      <c r="C179" s="211" t="s">
        <v>283</v>
      </c>
      <c r="D179" s="211" t="s">
        <v>134</v>
      </c>
      <c r="E179" s="212" t="s">
        <v>284</v>
      </c>
      <c r="F179" s="213" t="s">
        <v>285</v>
      </c>
      <c r="G179" s="214" t="s">
        <v>267</v>
      </c>
      <c r="H179" s="215">
        <v>166.84999999999999</v>
      </c>
      <c r="I179" s="216"/>
      <c r="J179" s="215">
        <f>ROUND(I179*H179,2)</f>
        <v>0</v>
      </c>
      <c r="K179" s="213" t="s">
        <v>1</v>
      </c>
      <c r="L179" s="40"/>
      <c r="M179" s="217" t="s">
        <v>1</v>
      </c>
      <c r="N179" s="218" t="s">
        <v>40</v>
      </c>
      <c r="O179" s="83"/>
      <c r="P179" s="219">
        <f>O179*H179</f>
        <v>0</v>
      </c>
      <c r="Q179" s="219">
        <v>0</v>
      </c>
      <c r="R179" s="219">
        <f>Q179*H179</f>
        <v>0</v>
      </c>
      <c r="S179" s="219">
        <v>0</v>
      </c>
      <c r="T179" s="220">
        <f>S179*H179</f>
        <v>0</v>
      </c>
      <c r="AR179" s="221" t="s">
        <v>132</v>
      </c>
      <c r="AT179" s="221" t="s">
        <v>134</v>
      </c>
      <c r="AU179" s="221" t="s">
        <v>83</v>
      </c>
      <c r="AY179" s="14" t="s">
        <v>133</v>
      </c>
      <c r="BE179" s="222">
        <f>IF(N179="základní",J179,0)</f>
        <v>0</v>
      </c>
      <c r="BF179" s="222">
        <f>IF(N179="snížená",J179,0)</f>
        <v>0</v>
      </c>
      <c r="BG179" s="222">
        <f>IF(N179="zákl. přenesená",J179,0)</f>
        <v>0</v>
      </c>
      <c r="BH179" s="222">
        <f>IF(N179="sníž. přenesená",J179,0)</f>
        <v>0</v>
      </c>
      <c r="BI179" s="222">
        <f>IF(N179="nulová",J179,0)</f>
        <v>0</v>
      </c>
      <c r="BJ179" s="14" t="s">
        <v>83</v>
      </c>
      <c r="BK179" s="222">
        <f>ROUND(I179*H179,2)</f>
        <v>0</v>
      </c>
      <c r="BL179" s="14" t="s">
        <v>132</v>
      </c>
      <c r="BM179" s="221" t="s">
        <v>286</v>
      </c>
    </row>
    <row r="180" s="1" customFormat="1">
      <c r="B180" s="35"/>
      <c r="C180" s="36"/>
      <c r="D180" s="223" t="s">
        <v>139</v>
      </c>
      <c r="E180" s="36"/>
      <c r="F180" s="224" t="s">
        <v>285</v>
      </c>
      <c r="G180" s="36"/>
      <c r="H180" s="36"/>
      <c r="I180" s="136"/>
      <c r="J180" s="36"/>
      <c r="K180" s="36"/>
      <c r="L180" s="40"/>
      <c r="M180" s="225"/>
      <c r="N180" s="83"/>
      <c r="O180" s="83"/>
      <c r="P180" s="83"/>
      <c r="Q180" s="83"/>
      <c r="R180" s="83"/>
      <c r="S180" s="83"/>
      <c r="T180" s="84"/>
      <c r="AT180" s="14" t="s">
        <v>139</v>
      </c>
      <c r="AU180" s="14" t="s">
        <v>83</v>
      </c>
    </row>
    <row r="181" s="1" customFormat="1">
      <c r="B181" s="35"/>
      <c r="C181" s="36"/>
      <c r="D181" s="223" t="s">
        <v>141</v>
      </c>
      <c r="E181" s="36"/>
      <c r="F181" s="226" t="s">
        <v>287</v>
      </c>
      <c r="G181" s="36"/>
      <c r="H181" s="36"/>
      <c r="I181" s="136"/>
      <c r="J181" s="36"/>
      <c r="K181" s="36"/>
      <c r="L181" s="40"/>
      <c r="M181" s="225"/>
      <c r="N181" s="83"/>
      <c r="O181" s="83"/>
      <c r="P181" s="83"/>
      <c r="Q181" s="83"/>
      <c r="R181" s="83"/>
      <c r="S181" s="83"/>
      <c r="T181" s="84"/>
      <c r="AT181" s="14" t="s">
        <v>141</v>
      </c>
      <c r="AU181" s="14" t="s">
        <v>83</v>
      </c>
    </row>
    <row r="182" s="1" customFormat="1" ht="16.5" customHeight="1">
      <c r="B182" s="35"/>
      <c r="C182" s="211" t="s">
        <v>288</v>
      </c>
      <c r="D182" s="211" t="s">
        <v>134</v>
      </c>
      <c r="E182" s="212" t="s">
        <v>289</v>
      </c>
      <c r="F182" s="213" t="s">
        <v>290</v>
      </c>
      <c r="G182" s="214" t="s">
        <v>198</v>
      </c>
      <c r="H182" s="215">
        <v>43</v>
      </c>
      <c r="I182" s="216"/>
      <c r="J182" s="215">
        <f>ROUND(I182*H182,2)</f>
        <v>0</v>
      </c>
      <c r="K182" s="213" t="s">
        <v>1</v>
      </c>
      <c r="L182" s="40"/>
      <c r="M182" s="217" t="s">
        <v>1</v>
      </c>
      <c r="N182" s="218" t="s">
        <v>40</v>
      </c>
      <c r="O182" s="83"/>
      <c r="P182" s="219">
        <f>O182*H182</f>
        <v>0</v>
      </c>
      <c r="Q182" s="219">
        <v>0</v>
      </c>
      <c r="R182" s="219">
        <f>Q182*H182</f>
        <v>0</v>
      </c>
      <c r="S182" s="219">
        <v>0</v>
      </c>
      <c r="T182" s="220">
        <f>S182*H182</f>
        <v>0</v>
      </c>
      <c r="AR182" s="221" t="s">
        <v>132</v>
      </c>
      <c r="AT182" s="221" t="s">
        <v>134</v>
      </c>
      <c r="AU182" s="221" t="s">
        <v>83</v>
      </c>
      <c r="AY182" s="14" t="s">
        <v>133</v>
      </c>
      <c r="BE182" s="222">
        <f>IF(N182="základní",J182,0)</f>
        <v>0</v>
      </c>
      <c r="BF182" s="222">
        <f>IF(N182="snížená",J182,0)</f>
        <v>0</v>
      </c>
      <c r="BG182" s="222">
        <f>IF(N182="zákl. přenesená",J182,0)</f>
        <v>0</v>
      </c>
      <c r="BH182" s="222">
        <f>IF(N182="sníž. přenesená",J182,0)</f>
        <v>0</v>
      </c>
      <c r="BI182" s="222">
        <f>IF(N182="nulová",J182,0)</f>
        <v>0</v>
      </c>
      <c r="BJ182" s="14" t="s">
        <v>83</v>
      </c>
      <c r="BK182" s="222">
        <f>ROUND(I182*H182,2)</f>
        <v>0</v>
      </c>
      <c r="BL182" s="14" t="s">
        <v>132</v>
      </c>
      <c r="BM182" s="221" t="s">
        <v>291</v>
      </c>
    </row>
    <row r="183" s="1" customFormat="1">
      <c r="B183" s="35"/>
      <c r="C183" s="36"/>
      <c r="D183" s="223" t="s">
        <v>139</v>
      </c>
      <c r="E183" s="36"/>
      <c r="F183" s="224" t="s">
        <v>290</v>
      </c>
      <c r="G183" s="36"/>
      <c r="H183" s="36"/>
      <c r="I183" s="136"/>
      <c r="J183" s="36"/>
      <c r="K183" s="36"/>
      <c r="L183" s="40"/>
      <c r="M183" s="225"/>
      <c r="N183" s="83"/>
      <c r="O183" s="83"/>
      <c r="P183" s="83"/>
      <c r="Q183" s="83"/>
      <c r="R183" s="83"/>
      <c r="S183" s="83"/>
      <c r="T183" s="84"/>
      <c r="AT183" s="14" t="s">
        <v>139</v>
      </c>
      <c r="AU183" s="14" t="s">
        <v>83</v>
      </c>
    </row>
    <row r="184" s="1" customFormat="1">
      <c r="B184" s="35"/>
      <c r="C184" s="36"/>
      <c r="D184" s="223" t="s">
        <v>141</v>
      </c>
      <c r="E184" s="36"/>
      <c r="F184" s="226" t="s">
        <v>292</v>
      </c>
      <c r="G184" s="36"/>
      <c r="H184" s="36"/>
      <c r="I184" s="136"/>
      <c r="J184" s="36"/>
      <c r="K184" s="36"/>
      <c r="L184" s="40"/>
      <c r="M184" s="225"/>
      <c r="N184" s="83"/>
      <c r="O184" s="83"/>
      <c r="P184" s="83"/>
      <c r="Q184" s="83"/>
      <c r="R184" s="83"/>
      <c r="S184" s="83"/>
      <c r="T184" s="84"/>
      <c r="AT184" s="14" t="s">
        <v>141</v>
      </c>
      <c r="AU184" s="14" t="s">
        <v>83</v>
      </c>
    </row>
    <row r="185" s="1" customFormat="1" ht="16.5" customHeight="1">
      <c r="B185" s="35"/>
      <c r="C185" s="211" t="s">
        <v>293</v>
      </c>
      <c r="D185" s="211" t="s">
        <v>134</v>
      </c>
      <c r="E185" s="212" t="s">
        <v>294</v>
      </c>
      <c r="F185" s="213" t="s">
        <v>295</v>
      </c>
      <c r="G185" s="214" t="s">
        <v>198</v>
      </c>
      <c r="H185" s="215">
        <v>21.800000000000001</v>
      </c>
      <c r="I185" s="216"/>
      <c r="J185" s="215">
        <f>ROUND(I185*H185,2)</f>
        <v>0</v>
      </c>
      <c r="K185" s="213" t="s">
        <v>1</v>
      </c>
      <c r="L185" s="40"/>
      <c r="M185" s="217" t="s">
        <v>1</v>
      </c>
      <c r="N185" s="218" t="s">
        <v>40</v>
      </c>
      <c r="O185" s="83"/>
      <c r="P185" s="219">
        <f>O185*H185</f>
        <v>0</v>
      </c>
      <c r="Q185" s="219">
        <v>0</v>
      </c>
      <c r="R185" s="219">
        <f>Q185*H185</f>
        <v>0</v>
      </c>
      <c r="S185" s="219">
        <v>0</v>
      </c>
      <c r="T185" s="220">
        <f>S185*H185</f>
        <v>0</v>
      </c>
      <c r="AR185" s="221" t="s">
        <v>132</v>
      </c>
      <c r="AT185" s="221" t="s">
        <v>134</v>
      </c>
      <c r="AU185" s="221" t="s">
        <v>83</v>
      </c>
      <c r="AY185" s="14" t="s">
        <v>133</v>
      </c>
      <c r="BE185" s="222">
        <f>IF(N185="základní",J185,0)</f>
        <v>0</v>
      </c>
      <c r="BF185" s="222">
        <f>IF(N185="snížená",J185,0)</f>
        <v>0</v>
      </c>
      <c r="BG185" s="222">
        <f>IF(N185="zákl. přenesená",J185,0)</f>
        <v>0</v>
      </c>
      <c r="BH185" s="222">
        <f>IF(N185="sníž. přenesená",J185,0)</f>
        <v>0</v>
      </c>
      <c r="BI185" s="222">
        <f>IF(N185="nulová",J185,0)</f>
        <v>0</v>
      </c>
      <c r="BJ185" s="14" t="s">
        <v>83</v>
      </c>
      <c r="BK185" s="222">
        <f>ROUND(I185*H185,2)</f>
        <v>0</v>
      </c>
      <c r="BL185" s="14" t="s">
        <v>132</v>
      </c>
      <c r="BM185" s="221" t="s">
        <v>296</v>
      </c>
    </row>
    <row r="186" s="1" customFormat="1">
      <c r="B186" s="35"/>
      <c r="C186" s="36"/>
      <c r="D186" s="223" t="s">
        <v>139</v>
      </c>
      <c r="E186" s="36"/>
      <c r="F186" s="224" t="s">
        <v>297</v>
      </c>
      <c r="G186" s="36"/>
      <c r="H186" s="36"/>
      <c r="I186" s="136"/>
      <c r="J186" s="36"/>
      <c r="K186" s="36"/>
      <c r="L186" s="40"/>
      <c r="M186" s="225"/>
      <c r="N186" s="83"/>
      <c r="O186" s="83"/>
      <c r="P186" s="83"/>
      <c r="Q186" s="83"/>
      <c r="R186" s="83"/>
      <c r="S186" s="83"/>
      <c r="T186" s="84"/>
      <c r="AT186" s="14" t="s">
        <v>139</v>
      </c>
      <c r="AU186" s="14" t="s">
        <v>83</v>
      </c>
    </row>
    <row r="187" s="1" customFormat="1">
      <c r="B187" s="35"/>
      <c r="C187" s="36"/>
      <c r="D187" s="223" t="s">
        <v>141</v>
      </c>
      <c r="E187" s="36"/>
      <c r="F187" s="226" t="s">
        <v>298</v>
      </c>
      <c r="G187" s="36"/>
      <c r="H187" s="36"/>
      <c r="I187" s="136"/>
      <c r="J187" s="36"/>
      <c r="K187" s="36"/>
      <c r="L187" s="40"/>
      <c r="M187" s="225"/>
      <c r="N187" s="83"/>
      <c r="O187" s="83"/>
      <c r="P187" s="83"/>
      <c r="Q187" s="83"/>
      <c r="R187" s="83"/>
      <c r="S187" s="83"/>
      <c r="T187" s="84"/>
      <c r="AT187" s="14" t="s">
        <v>141</v>
      </c>
      <c r="AU187" s="14" t="s">
        <v>83</v>
      </c>
    </row>
    <row r="188" s="1" customFormat="1" ht="16.5" customHeight="1">
      <c r="B188" s="35"/>
      <c r="C188" s="211" t="s">
        <v>299</v>
      </c>
      <c r="D188" s="211" t="s">
        <v>134</v>
      </c>
      <c r="E188" s="212" t="s">
        <v>300</v>
      </c>
      <c r="F188" s="213" t="s">
        <v>301</v>
      </c>
      <c r="G188" s="214" t="s">
        <v>302</v>
      </c>
      <c r="H188" s="215">
        <v>3.9199999999999999</v>
      </c>
      <c r="I188" s="216"/>
      <c r="J188" s="215">
        <f>ROUND(I188*H188,2)</f>
        <v>0</v>
      </c>
      <c r="K188" s="213" t="s">
        <v>1</v>
      </c>
      <c r="L188" s="40"/>
      <c r="M188" s="217" t="s">
        <v>1</v>
      </c>
      <c r="N188" s="218" t="s">
        <v>40</v>
      </c>
      <c r="O188" s="83"/>
      <c r="P188" s="219">
        <f>O188*H188</f>
        <v>0</v>
      </c>
      <c r="Q188" s="219">
        <v>0</v>
      </c>
      <c r="R188" s="219">
        <f>Q188*H188</f>
        <v>0</v>
      </c>
      <c r="S188" s="219">
        <v>0</v>
      </c>
      <c r="T188" s="220">
        <f>S188*H188</f>
        <v>0</v>
      </c>
      <c r="AR188" s="221" t="s">
        <v>132</v>
      </c>
      <c r="AT188" s="221" t="s">
        <v>134</v>
      </c>
      <c r="AU188" s="221" t="s">
        <v>83</v>
      </c>
      <c r="AY188" s="14" t="s">
        <v>133</v>
      </c>
      <c r="BE188" s="222">
        <f>IF(N188="základní",J188,0)</f>
        <v>0</v>
      </c>
      <c r="BF188" s="222">
        <f>IF(N188="snížená",J188,0)</f>
        <v>0</v>
      </c>
      <c r="BG188" s="222">
        <f>IF(N188="zákl. přenesená",J188,0)</f>
        <v>0</v>
      </c>
      <c r="BH188" s="222">
        <f>IF(N188="sníž. přenesená",J188,0)</f>
        <v>0</v>
      </c>
      <c r="BI188" s="222">
        <f>IF(N188="nulová",J188,0)</f>
        <v>0</v>
      </c>
      <c r="BJ188" s="14" t="s">
        <v>83</v>
      </c>
      <c r="BK188" s="222">
        <f>ROUND(I188*H188,2)</f>
        <v>0</v>
      </c>
      <c r="BL188" s="14" t="s">
        <v>132</v>
      </c>
      <c r="BM188" s="221" t="s">
        <v>303</v>
      </c>
    </row>
    <row r="189" s="1" customFormat="1">
      <c r="B189" s="35"/>
      <c r="C189" s="36"/>
      <c r="D189" s="223" t="s">
        <v>139</v>
      </c>
      <c r="E189" s="36"/>
      <c r="F189" s="224" t="s">
        <v>304</v>
      </c>
      <c r="G189" s="36"/>
      <c r="H189" s="36"/>
      <c r="I189" s="136"/>
      <c r="J189" s="36"/>
      <c r="K189" s="36"/>
      <c r="L189" s="40"/>
      <c r="M189" s="225"/>
      <c r="N189" s="83"/>
      <c r="O189" s="83"/>
      <c r="P189" s="83"/>
      <c r="Q189" s="83"/>
      <c r="R189" s="83"/>
      <c r="S189" s="83"/>
      <c r="T189" s="84"/>
      <c r="AT189" s="14" t="s">
        <v>139</v>
      </c>
      <c r="AU189" s="14" t="s">
        <v>83</v>
      </c>
    </row>
    <row r="190" s="1" customFormat="1">
      <c r="B190" s="35"/>
      <c r="C190" s="36"/>
      <c r="D190" s="223" t="s">
        <v>141</v>
      </c>
      <c r="E190" s="36"/>
      <c r="F190" s="226" t="s">
        <v>305</v>
      </c>
      <c r="G190" s="36"/>
      <c r="H190" s="36"/>
      <c r="I190" s="136"/>
      <c r="J190" s="36"/>
      <c r="K190" s="36"/>
      <c r="L190" s="40"/>
      <c r="M190" s="225"/>
      <c r="N190" s="83"/>
      <c r="O190" s="83"/>
      <c r="P190" s="83"/>
      <c r="Q190" s="83"/>
      <c r="R190" s="83"/>
      <c r="S190" s="83"/>
      <c r="T190" s="84"/>
      <c r="AT190" s="14" t="s">
        <v>141</v>
      </c>
      <c r="AU190" s="14" t="s">
        <v>83</v>
      </c>
    </row>
    <row r="191" s="11" customFormat="1">
      <c r="B191" s="227"/>
      <c r="C191" s="228"/>
      <c r="D191" s="223" t="s">
        <v>149</v>
      </c>
      <c r="E191" s="229" t="s">
        <v>306</v>
      </c>
      <c r="F191" s="230" t="s">
        <v>307</v>
      </c>
      <c r="G191" s="228"/>
      <c r="H191" s="231">
        <v>3.9239999999999999</v>
      </c>
      <c r="I191" s="232"/>
      <c r="J191" s="228"/>
      <c r="K191" s="228"/>
      <c r="L191" s="233"/>
      <c r="M191" s="234"/>
      <c r="N191" s="235"/>
      <c r="O191" s="235"/>
      <c r="P191" s="235"/>
      <c r="Q191" s="235"/>
      <c r="R191" s="235"/>
      <c r="S191" s="235"/>
      <c r="T191" s="236"/>
      <c r="AT191" s="237" t="s">
        <v>149</v>
      </c>
      <c r="AU191" s="237" t="s">
        <v>83</v>
      </c>
      <c r="AV191" s="11" t="s">
        <v>143</v>
      </c>
      <c r="AW191" s="11" t="s">
        <v>33</v>
      </c>
      <c r="AX191" s="11" t="s">
        <v>83</v>
      </c>
      <c r="AY191" s="237" t="s">
        <v>133</v>
      </c>
    </row>
    <row r="192" s="1" customFormat="1" ht="24" customHeight="1">
      <c r="B192" s="35"/>
      <c r="C192" s="211" t="s">
        <v>308</v>
      </c>
      <c r="D192" s="211" t="s">
        <v>134</v>
      </c>
      <c r="E192" s="212" t="s">
        <v>309</v>
      </c>
      <c r="F192" s="213" t="s">
        <v>310</v>
      </c>
      <c r="G192" s="214" t="s">
        <v>267</v>
      </c>
      <c r="H192" s="215">
        <v>107.8</v>
      </c>
      <c r="I192" s="216"/>
      <c r="J192" s="215">
        <f>ROUND(I192*H192,2)</f>
        <v>0</v>
      </c>
      <c r="K192" s="213" t="s">
        <v>1</v>
      </c>
      <c r="L192" s="40"/>
      <c r="M192" s="217" t="s">
        <v>1</v>
      </c>
      <c r="N192" s="218" t="s">
        <v>40</v>
      </c>
      <c r="O192" s="83"/>
      <c r="P192" s="219">
        <f>O192*H192</f>
        <v>0</v>
      </c>
      <c r="Q192" s="219">
        <v>0</v>
      </c>
      <c r="R192" s="219">
        <f>Q192*H192</f>
        <v>0</v>
      </c>
      <c r="S192" s="219">
        <v>0</v>
      </c>
      <c r="T192" s="220">
        <f>S192*H192</f>
        <v>0</v>
      </c>
      <c r="AR192" s="221" t="s">
        <v>132</v>
      </c>
      <c r="AT192" s="221" t="s">
        <v>134</v>
      </c>
      <c r="AU192" s="221" t="s">
        <v>83</v>
      </c>
      <c r="AY192" s="14" t="s">
        <v>133</v>
      </c>
      <c r="BE192" s="222">
        <f>IF(N192="základní",J192,0)</f>
        <v>0</v>
      </c>
      <c r="BF192" s="222">
        <f>IF(N192="snížená",J192,0)</f>
        <v>0</v>
      </c>
      <c r="BG192" s="222">
        <f>IF(N192="zákl. přenesená",J192,0)</f>
        <v>0</v>
      </c>
      <c r="BH192" s="222">
        <f>IF(N192="sníž. přenesená",J192,0)</f>
        <v>0</v>
      </c>
      <c r="BI192" s="222">
        <f>IF(N192="nulová",J192,0)</f>
        <v>0</v>
      </c>
      <c r="BJ192" s="14" t="s">
        <v>83</v>
      </c>
      <c r="BK192" s="222">
        <f>ROUND(I192*H192,2)</f>
        <v>0</v>
      </c>
      <c r="BL192" s="14" t="s">
        <v>132</v>
      </c>
      <c r="BM192" s="221" t="s">
        <v>311</v>
      </c>
    </row>
    <row r="193" s="1" customFormat="1">
      <c r="B193" s="35"/>
      <c r="C193" s="36"/>
      <c r="D193" s="223" t="s">
        <v>139</v>
      </c>
      <c r="E193" s="36"/>
      <c r="F193" s="224" t="s">
        <v>312</v>
      </c>
      <c r="G193" s="36"/>
      <c r="H193" s="36"/>
      <c r="I193" s="136"/>
      <c r="J193" s="36"/>
      <c r="K193" s="36"/>
      <c r="L193" s="40"/>
      <c r="M193" s="225"/>
      <c r="N193" s="83"/>
      <c r="O193" s="83"/>
      <c r="P193" s="83"/>
      <c r="Q193" s="83"/>
      <c r="R193" s="83"/>
      <c r="S193" s="83"/>
      <c r="T193" s="84"/>
      <c r="AT193" s="14" t="s">
        <v>139</v>
      </c>
      <c r="AU193" s="14" t="s">
        <v>83</v>
      </c>
    </row>
    <row r="194" s="1" customFormat="1">
      <c r="B194" s="35"/>
      <c r="C194" s="36"/>
      <c r="D194" s="223" t="s">
        <v>141</v>
      </c>
      <c r="E194" s="36"/>
      <c r="F194" s="226" t="s">
        <v>313</v>
      </c>
      <c r="G194" s="36"/>
      <c r="H194" s="36"/>
      <c r="I194" s="136"/>
      <c r="J194" s="36"/>
      <c r="K194" s="36"/>
      <c r="L194" s="40"/>
      <c r="M194" s="225"/>
      <c r="N194" s="83"/>
      <c r="O194" s="83"/>
      <c r="P194" s="83"/>
      <c r="Q194" s="83"/>
      <c r="R194" s="83"/>
      <c r="S194" s="83"/>
      <c r="T194" s="84"/>
      <c r="AT194" s="14" t="s">
        <v>141</v>
      </c>
      <c r="AU194" s="14" t="s">
        <v>83</v>
      </c>
    </row>
    <row r="195" s="1" customFormat="1" ht="16.5" customHeight="1">
      <c r="B195" s="35"/>
      <c r="C195" s="211" t="s">
        <v>7</v>
      </c>
      <c r="D195" s="211" t="s">
        <v>134</v>
      </c>
      <c r="E195" s="212" t="s">
        <v>314</v>
      </c>
      <c r="F195" s="213" t="s">
        <v>315</v>
      </c>
      <c r="G195" s="214" t="s">
        <v>267</v>
      </c>
      <c r="H195" s="215">
        <v>55.200000000000003</v>
      </c>
      <c r="I195" s="216"/>
      <c r="J195" s="215">
        <f>ROUND(I195*H195,2)</f>
        <v>0</v>
      </c>
      <c r="K195" s="213" t="s">
        <v>1</v>
      </c>
      <c r="L195" s="40"/>
      <c r="M195" s="217" t="s">
        <v>1</v>
      </c>
      <c r="N195" s="218" t="s">
        <v>40</v>
      </c>
      <c r="O195" s="83"/>
      <c r="P195" s="219">
        <f>O195*H195</f>
        <v>0</v>
      </c>
      <c r="Q195" s="219">
        <v>0</v>
      </c>
      <c r="R195" s="219">
        <f>Q195*H195</f>
        <v>0</v>
      </c>
      <c r="S195" s="219">
        <v>0</v>
      </c>
      <c r="T195" s="220">
        <f>S195*H195</f>
        <v>0</v>
      </c>
      <c r="AR195" s="221" t="s">
        <v>132</v>
      </c>
      <c r="AT195" s="221" t="s">
        <v>134</v>
      </c>
      <c r="AU195" s="221" t="s">
        <v>83</v>
      </c>
      <c r="AY195" s="14" t="s">
        <v>133</v>
      </c>
      <c r="BE195" s="222">
        <f>IF(N195="základní",J195,0)</f>
        <v>0</v>
      </c>
      <c r="BF195" s="222">
        <f>IF(N195="snížená",J195,0)</f>
        <v>0</v>
      </c>
      <c r="BG195" s="222">
        <f>IF(N195="zákl. přenesená",J195,0)</f>
        <v>0</v>
      </c>
      <c r="BH195" s="222">
        <f>IF(N195="sníž. přenesená",J195,0)</f>
        <v>0</v>
      </c>
      <c r="BI195" s="222">
        <f>IF(N195="nulová",J195,0)</f>
        <v>0</v>
      </c>
      <c r="BJ195" s="14" t="s">
        <v>83</v>
      </c>
      <c r="BK195" s="222">
        <f>ROUND(I195*H195,2)</f>
        <v>0</v>
      </c>
      <c r="BL195" s="14" t="s">
        <v>132</v>
      </c>
      <c r="BM195" s="221" t="s">
        <v>316</v>
      </c>
    </row>
    <row r="196" s="1" customFormat="1">
      <c r="B196" s="35"/>
      <c r="C196" s="36"/>
      <c r="D196" s="223" t="s">
        <v>139</v>
      </c>
      <c r="E196" s="36"/>
      <c r="F196" s="224" t="s">
        <v>317</v>
      </c>
      <c r="G196" s="36"/>
      <c r="H196" s="36"/>
      <c r="I196" s="136"/>
      <c r="J196" s="36"/>
      <c r="K196" s="36"/>
      <c r="L196" s="40"/>
      <c r="M196" s="225"/>
      <c r="N196" s="83"/>
      <c r="O196" s="83"/>
      <c r="P196" s="83"/>
      <c r="Q196" s="83"/>
      <c r="R196" s="83"/>
      <c r="S196" s="83"/>
      <c r="T196" s="84"/>
      <c r="AT196" s="14" t="s">
        <v>139</v>
      </c>
      <c r="AU196" s="14" t="s">
        <v>83</v>
      </c>
    </row>
    <row r="197" s="1" customFormat="1">
      <c r="B197" s="35"/>
      <c r="C197" s="36"/>
      <c r="D197" s="223" t="s">
        <v>141</v>
      </c>
      <c r="E197" s="36"/>
      <c r="F197" s="226" t="s">
        <v>318</v>
      </c>
      <c r="G197" s="36"/>
      <c r="H197" s="36"/>
      <c r="I197" s="136"/>
      <c r="J197" s="36"/>
      <c r="K197" s="36"/>
      <c r="L197" s="40"/>
      <c r="M197" s="225"/>
      <c r="N197" s="83"/>
      <c r="O197" s="83"/>
      <c r="P197" s="83"/>
      <c r="Q197" s="83"/>
      <c r="R197" s="83"/>
      <c r="S197" s="83"/>
      <c r="T197" s="84"/>
      <c r="AT197" s="14" t="s">
        <v>141</v>
      </c>
      <c r="AU197" s="14" t="s">
        <v>83</v>
      </c>
    </row>
    <row r="198" s="10" customFormat="1" ht="25.92" customHeight="1">
      <c r="B198" s="197"/>
      <c r="C198" s="198"/>
      <c r="D198" s="199" t="s">
        <v>74</v>
      </c>
      <c r="E198" s="200" t="s">
        <v>152</v>
      </c>
      <c r="F198" s="200" t="s">
        <v>319</v>
      </c>
      <c r="G198" s="198"/>
      <c r="H198" s="198"/>
      <c r="I198" s="201"/>
      <c r="J198" s="202">
        <f>BK198</f>
        <v>0</v>
      </c>
      <c r="K198" s="198"/>
      <c r="L198" s="203"/>
      <c r="M198" s="204"/>
      <c r="N198" s="205"/>
      <c r="O198" s="205"/>
      <c r="P198" s="206">
        <f>SUM(P199:P214)</f>
        <v>0</v>
      </c>
      <c r="Q198" s="205"/>
      <c r="R198" s="206">
        <f>SUM(R199:R214)</f>
        <v>0</v>
      </c>
      <c r="S198" s="205"/>
      <c r="T198" s="207">
        <f>SUM(T199:T214)</f>
        <v>0</v>
      </c>
      <c r="AR198" s="208" t="s">
        <v>132</v>
      </c>
      <c r="AT198" s="209" t="s">
        <v>74</v>
      </c>
      <c r="AU198" s="209" t="s">
        <v>75</v>
      </c>
      <c r="AY198" s="208" t="s">
        <v>133</v>
      </c>
      <c r="BK198" s="210">
        <f>SUM(BK199:BK214)</f>
        <v>0</v>
      </c>
    </row>
    <row r="199" s="1" customFormat="1" ht="16.5" customHeight="1">
      <c r="B199" s="35"/>
      <c r="C199" s="211" t="s">
        <v>320</v>
      </c>
      <c r="D199" s="211" t="s">
        <v>134</v>
      </c>
      <c r="E199" s="212" t="s">
        <v>321</v>
      </c>
      <c r="F199" s="213" t="s">
        <v>322</v>
      </c>
      <c r="G199" s="214" t="s">
        <v>198</v>
      </c>
      <c r="H199" s="215">
        <v>2.7400000000000002</v>
      </c>
      <c r="I199" s="216"/>
      <c r="J199" s="215">
        <f>ROUND(I199*H199,2)</f>
        <v>0</v>
      </c>
      <c r="K199" s="213" t="s">
        <v>1</v>
      </c>
      <c r="L199" s="40"/>
      <c r="M199" s="217" t="s">
        <v>1</v>
      </c>
      <c r="N199" s="218" t="s">
        <v>40</v>
      </c>
      <c r="O199" s="83"/>
      <c r="P199" s="219">
        <f>O199*H199</f>
        <v>0</v>
      </c>
      <c r="Q199" s="219">
        <v>0</v>
      </c>
      <c r="R199" s="219">
        <f>Q199*H199</f>
        <v>0</v>
      </c>
      <c r="S199" s="219">
        <v>0</v>
      </c>
      <c r="T199" s="220">
        <f>S199*H199</f>
        <v>0</v>
      </c>
      <c r="AR199" s="221" t="s">
        <v>132</v>
      </c>
      <c r="AT199" s="221" t="s">
        <v>134</v>
      </c>
      <c r="AU199" s="221" t="s">
        <v>83</v>
      </c>
      <c r="AY199" s="14" t="s">
        <v>133</v>
      </c>
      <c r="BE199" s="222">
        <f>IF(N199="základní",J199,0)</f>
        <v>0</v>
      </c>
      <c r="BF199" s="222">
        <f>IF(N199="snížená",J199,0)</f>
        <v>0</v>
      </c>
      <c r="BG199" s="222">
        <f>IF(N199="zákl. přenesená",J199,0)</f>
        <v>0</v>
      </c>
      <c r="BH199" s="222">
        <f>IF(N199="sníž. přenesená",J199,0)</f>
        <v>0</v>
      </c>
      <c r="BI199" s="222">
        <f>IF(N199="nulová",J199,0)</f>
        <v>0</v>
      </c>
      <c r="BJ199" s="14" t="s">
        <v>83</v>
      </c>
      <c r="BK199" s="222">
        <f>ROUND(I199*H199,2)</f>
        <v>0</v>
      </c>
      <c r="BL199" s="14" t="s">
        <v>132</v>
      </c>
      <c r="BM199" s="221" t="s">
        <v>323</v>
      </c>
    </row>
    <row r="200" s="1" customFormat="1">
      <c r="B200" s="35"/>
      <c r="C200" s="36"/>
      <c r="D200" s="223" t="s">
        <v>139</v>
      </c>
      <c r="E200" s="36"/>
      <c r="F200" s="224" t="s">
        <v>324</v>
      </c>
      <c r="G200" s="36"/>
      <c r="H200" s="36"/>
      <c r="I200" s="136"/>
      <c r="J200" s="36"/>
      <c r="K200" s="36"/>
      <c r="L200" s="40"/>
      <c r="M200" s="225"/>
      <c r="N200" s="83"/>
      <c r="O200" s="83"/>
      <c r="P200" s="83"/>
      <c r="Q200" s="83"/>
      <c r="R200" s="83"/>
      <c r="S200" s="83"/>
      <c r="T200" s="84"/>
      <c r="AT200" s="14" t="s">
        <v>139</v>
      </c>
      <c r="AU200" s="14" t="s">
        <v>83</v>
      </c>
    </row>
    <row r="201" s="1" customFormat="1">
      <c r="B201" s="35"/>
      <c r="C201" s="36"/>
      <c r="D201" s="223" t="s">
        <v>141</v>
      </c>
      <c r="E201" s="36"/>
      <c r="F201" s="226" t="s">
        <v>325</v>
      </c>
      <c r="G201" s="36"/>
      <c r="H201" s="36"/>
      <c r="I201" s="136"/>
      <c r="J201" s="36"/>
      <c r="K201" s="36"/>
      <c r="L201" s="40"/>
      <c r="M201" s="225"/>
      <c r="N201" s="83"/>
      <c r="O201" s="83"/>
      <c r="P201" s="83"/>
      <c r="Q201" s="83"/>
      <c r="R201" s="83"/>
      <c r="S201" s="83"/>
      <c r="T201" s="84"/>
      <c r="AT201" s="14" t="s">
        <v>141</v>
      </c>
      <c r="AU201" s="14" t="s">
        <v>83</v>
      </c>
    </row>
    <row r="202" s="1" customFormat="1" ht="16.5" customHeight="1">
      <c r="B202" s="35"/>
      <c r="C202" s="211" t="s">
        <v>326</v>
      </c>
      <c r="D202" s="211" t="s">
        <v>134</v>
      </c>
      <c r="E202" s="212" t="s">
        <v>327</v>
      </c>
      <c r="F202" s="213" t="s">
        <v>328</v>
      </c>
      <c r="G202" s="214" t="s">
        <v>302</v>
      </c>
      <c r="H202" s="215">
        <v>0.68999999999999995</v>
      </c>
      <c r="I202" s="216"/>
      <c r="J202" s="215">
        <f>ROUND(I202*H202,2)</f>
        <v>0</v>
      </c>
      <c r="K202" s="213" t="s">
        <v>1</v>
      </c>
      <c r="L202" s="40"/>
      <c r="M202" s="217" t="s">
        <v>1</v>
      </c>
      <c r="N202" s="218" t="s">
        <v>40</v>
      </c>
      <c r="O202" s="83"/>
      <c r="P202" s="219">
        <f>O202*H202</f>
        <v>0</v>
      </c>
      <c r="Q202" s="219">
        <v>0</v>
      </c>
      <c r="R202" s="219">
        <f>Q202*H202</f>
        <v>0</v>
      </c>
      <c r="S202" s="219">
        <v>0</v>
      </c>
      <c r="T202" s="220">
        <f>S202*H202</f>
        <v>0</v>
      </c>
      <c r="AR202" s="221" t="s">
        <v>132</v>
      </c>
      <c r="AT202" s="221" t="s">
        <v>134</v>
      </c>
      <c r="AU202" s="221" t="s">
        <v>83</v>
      </c>
      <c r="AY202" s="14" t="s">
        <v>133</v>
      </c>
      <c r="BE202" s="222">
        <f>IF(N202="základní",J202,0)</f>
        <v>0</v>
      </c>
      <c r="BF202" s="222">
        <f>IF(N202="snížená",J202,0)</f>
        <v>0</v>
      </c>
      <c r="BG202" s="222">
        <f>IF(N202="zákl. přenesená",J202,0)</f>
        <v>0</v>
      </c>
      <c r="BH202" s="222">
        <f>IF(N202="sníž. přenesená",J202,0)</f>
        <v>0</v>
      </c>
      <c r="BI202" s="222">
        <f>IF(N202="nulová",J202,0)</f>
        <v>0</v>
      </c>
      <c r="BJ202" s="14" t="s">
        <v>83</v>
      </c>
      <c r="BK202" s="222">
        <f>ROUND(I202*H202,2)</f>
        <v>0</v>
      </c>
      <c r="BL202" s="14" t="s">
        <v>132</v>
      </c>
      <c r="BM202" s="221" t="s">
        <v>329</v>
      </c>
    </row>
    <row r="203" s="1" customFormat="1">
      <c r="B203" s="35"/>
      <c r="C203" s="36"/>
      <c r="D203" s="223" t="s">
        <v>139</v>
      </c>
      <c r="E203" s="36"/>
      <c r="F203" s="224" t="s">
        <v>330</v>
      </c>
      <c r="G203" s="36"/>
      <c r="H203" s="36"/>
      <c r="I203" s="136"/>
      <c r="J203" s="36"/>
      <c r="K203" s="36"/>
      <c r="L203" s="40"/>
      <c r="M203" s="225"/>
      <c r="N203" s="83"/>
      <c r="O203" s="83"/>
      <c r="P203" s="83"/>
      <c r="Q203" s="83"/>
      <c r="R203" s="83"/>
      <c r="S203" s="83"/>
      <c r="T203" s="84"/>
      <c r="AT203" s="14" t="s">
        <v>139</v>
      </c>
      <c r="AU203" s="14" t="s">
        <v>83</v>
      </c>
    </row>
    <row r="204" s="1" customFormat="1">
      <c r="B204" s="35"/>
      <c r="C204" s="36"/>
      <c r="D204" s="223" t="s">
        <v>141</v>
      </c>
      <c r="E204" s="36"/>
      <c r="F204" s="226" t="s">
        <v>331</v>
      </c>
      <c r="G204" s="36"/>
      <c r="H204" s="36"/>
      <c r="I204" s="136"/>
      <c r="J204" s="36"/>
      <c r="K204" s="36"/>
      <c r="L204" s="40"/>
      <c r="M204" s="225"/>
      <c r="N204" s="83"/>
      <c r="O204" s="83"/>
      <c r="P204" s="83"/>
      <c r="Q204" s="83"/>
      <c r="R204" s="83"/>
      <c r="S204" s="83"/>
      <c r="T204" s="84"/>
      <c r="AT204" s="14" t="s">
        <v>141</v>
      </c>
      <c r="AU204" s="14" t="s">
        <v>83</v>
      </c>
    </row>
    <row r="205" s="11" customFormat="1">
      <c r="B205" s="227"/>
      <c r="C205" s="228"/>
      <c r="D205" s="223" t="s">
        <v>149</v>
      </c>
      <c r="E205" s="229" t="s">
        <v>332</v>
      </c>
      <c r="F205" s="230" t="s">
        <v>333</v>
      </c>
      <c r="G205" s="228"/>
      <c r="H205" s="231">
        <v>0.68500000000000005</v>
      </c>
      <c r="I205" s="232"/>
      <c r="J205" s="228"/>
      <c r="K205" s="228"/>
      <c r="L205" s="233"/>
      <c r="M205" s="234"/>
      <c r="N205" s="235"/>
      <c r="O205" s="235"/>
      <c r="P205" s="235"/>
      <c r="Q205" s="235"/>
      <c r="R205" s="235"/>
      <c r="S205" s="235"/>
      <c r="T205" s="236"/>
      <c r="AT205" s="237" t="s">
        <v>149</v>
      </c>
      <c r="AU205" s="237" t="s">
        <v>83</v>
      </c>
      <c r="AV205" s="11" t="s">
        <v>143</v>
      </c>
      <c r="AW205" s="11" t="s">
        <v>33</v>
      </c>
      <c r="AX205" s="11" t="s">
        <v>83</v>
      </c>
      <c r="AY205" s="237" t="s">
        <v>133</v>
      </c>
    </row>
    <row r="206" s="1" customFormat="1" ht="16.5" customHeight="1">
      <c r="B206" s="35"/>
      <c r="C206" s="211" t="s">
        <v>334</v>
      </c>
      <c r="D206" s="211" t="s">
        <v>134</v>
      </c>
      <c r="E206" s="212" t="s">
        <v>335</v>
      </c>
      <c r="F206" s="213" t="s">
        <v>336</v>
      </c>
      <c r="G206" s="214" t="s">
        <v>198</v>
      </c>
      <c r="H206" s="215">
        <v>5.4800000000000004</v>
      </c>
      <c r="I206" s="216"/>
      <c r="J206" s="215">
        <f>ROUND(I206*H206,2)</f>
        <v>0</v>
      </c>
      <c r="K206" s="213" t="s">
        <v>1</v>
      </c>
      <c r="L206" s="40"/>
      <c r="M206" s="217" t="s">
        <v>1</v>
      </c>
      <c r="N206" s="218" t="s">
        <v>40</v>
      </c>
      <c r="O206" s="83"/>
      <c r="P206" s="219">
        <f>O206*H206</f>
        <v>0</v>
      </c>
      <c r="Q206" s="219">
        <v>0</v>
      </c>
      <c r="R206" s="219">
        <f>Q206*H206</f>
        <v>0</v>
      </c>
      <c r="S206" s="219">
        <v>0</v>
      </c>
      <c r="T206" s="220">
        <f>S206*H206</f>
        <v>0</v>
      </c>
      <c r="AR206" s="221" t="s">
        <v>132</v>
      </c>
      <c r="AT206" s="221" t="s">
        <v>134</v>
      </c>
      <c r="AU206" s="221" t="s">
        <v>83</v>
      </c>
      <c r="AY206" s="14" t="s">
        <v>133</v>
      </c>
      <c r="BE206" s="222">
        <f>IF(N206="základní",J206,0)</f>
        <v>0</v>
      </c>
      <c r="BF206" s="222">
        <f>IF(N206="snížená",J206,0)</f>
        <v>0</v>
      </c>
      <c r="BG206" s="222">
        <f>IF(N206="zákl. přenesená",J206,0)</f>
        <v>0</v>
      </c>
      <c r="BH206" s="222">
        <f>IF(N206="sníž. přenesená",J206,0)</f>
        <v>0</v>
      </c>
      <c r="BI206" s="222">
        <f>IF(N206="nulová",J206,0)</f>
        <v>0</v>
      </c>
      <c r="BJ206" s="14" t="s">
        <v>83</v>
      </c>
      <c r="BK206" s="222">
        <f>ROUND(I206*H206,2)</f>
        <v>0</v>
      </c>
      <c r="BL206" s="14" t="s">
        <v>132</v>
      </c>
      <c r="BM206" s="221" t="s">
        <v>337</v>
      </c>
    </row>
    <row r="207" s="1" customFormat="1">
      <c r="B207" s="35"/>
      <c r="C207" s="36"/>
      <c r="D207" s="223" t="s">
        <v>139</v>
      </c>
      <c r="E207" s="36"/>
      <c r="F207" s="224" t="s">
        <v>338</v>
      </c>
      <c r="G207" s="36"/>
      <c r="H207" s="36"/>
      <c r="I207" s="136"/>
      <c r="J207" s="36"/>
      <c r="K207" s="36"/>
      <c r="L207" s="40"/>
      <c r="M207" s="225"/>
      <c r="N207" s="83"/>
      <c r="O207" s="83"/>
      <c r="P207" s="83"/>
      <c r="Q207" s="83"/>
      <c r="R207" s="83"/>
      <c r="S207" s="83"/>
      <c r="T207" s="84"/>
      <c r="AT207" s="14" t="s">
        <v>139</v>
      </c>
      <c r="AU207" s="14" t="s">
        <v>83</v>
      </c>
    </row>
    <row r="208" s="1" customFormat="1">
      <c r="B208" s="35"/>
      <c r="C208" s="36"/>
      <c r="D208" s="223" t="s">
        <v>141</v>
      </c>
      <c r="E208" s="36"/>
      <c r="F208" s="226" t="s">
        <v>339</v>
      </c>
      <c r="G208" s="36"/>
      <c r="H208" s="36"/>
      <c r="I208" s="136"/>
      <c r="J208" s="36"/>
      <c r="K208" s="36"/>
      <c r="L208" s="40"/>
      <c r="M208" s="225"/>
      <c r="N208" s="83"/>
      <c r="O208" s="83"/>
      <c r="P208" s="83"/>
      <c r="Q208" s="83"/>
      <c r="R208" s="83"/>
      <c r="S208" s="83"/>
      <c r="T208" s="84"/>
      <c r="AT208" s="14" t="s">
        <v>141</v>
      </c>
      <c r="AU208" s="14" t="s">
        <v>83</v>
      </c>
    </row>
    <row r="209" s="1" customFormat="1" ht="24" customHeight="1">
      <c r="B209" s="35"/>
      <c r="C209" s="211" t="s">
        <v>340</v>
      </c>
      <c r="D209" s="211" t="s">
        <v>134</v>
      </c>
      <c r="E209" s="212" t="s">
        <v>341</v>
      </c>
      <c r="F209" s="213" t="s">
        <v>342</v>
      </c>
      <c r="G209" s="214" t="s">
        <v>198</v>
      </c>
      <c r="H209" s="215">
        <v>17.579999999999998</v>
      </c>
      <c r="I209" s="216"/>
      <c r="J209" s="215">
        <f>ROUND(I209*H209,2)</f>
        <v>0</v>
      </c>
      <c r="K209" s="213" t="s">
        <v>1</v>
      </c>
      <c r="L209" s="40"/>
      <c r="M209" s="217" t="s">
        <v>1</v>
      </c>
      <c r="N209" s="218" t="s">
        <v>40</v>
      </c>
      <c r="O209" s="83"/>
      <c r="P209" s="219">
        <f>O209*H209</f>
        <v>0</v>
      </c>
      <c r="Q209" s="219">
        <v>0</v>
      </c>
      <c r="R209" s="219">
        <f>Q209*H209</f>
        <v>0</v>
      </c>
      <c r="S209" s="219">
        <v>0</v>
      </c>
      <c r="T209" s="220">
        <f>S209*H209</f>
        <v>0</v>
      </c>
      <c r="AR209" s="221" t="s">
        <v>132</v>
      </c>
      <c r="AT209" s="221" t="s">
        <v>134</v>
      </c>
      <c r="AU209" s="221" t="s">
        <v>83</v>
      </c>
      <c r="AY209" s="14" t="s">
        <v>133</v>
      </c>
      <c r="BE209" s="222">
        <f>IF(N209="základní",J209,0)</f>
        <v>0</v>
      </c>
      <c r="BF209" s="222">
        <f>IF(N209="snížená",J209,0)</f>
        <v>0</v>
      </c>
      <c r="BG209" s="222">
        <f>IF(N209="zákl. přenesená",J209,0)</f>
        <v>0</v>
      </c>
      <c r="BH209" s="222">
        <f>IF(N209="sníž. přenesená",J209,0)</f>
        <v>0</v>
      </c>
      <c r="BI209" s="222">
        <f>IF(N209="nulová",J209,0)</f>
        <v>0</v>
      </c>
      <c r="BJ209" s="14" t="s">
        <v>83</v>
      </c>
      <c r="BK209" s="222">
        <f>ROUND(I209*H209,2)</f>
        <v>0</v>
      </c>
      <c r="BL209" s="14" t="s">
        <v>132</v>
      </c>
      <c r="BM209" s="221" t="s">
        <v>343</v>
      </c>
    </row>
    <row r="210" s="1" customFormat="1">
      <c r="B210" s="35"/>
      <c r="C210" s="36"/>
      <c r="D210" s="223" t="s">
        <v>139</v>
      </c>
      <c r="E210" s="36"/>
      <c r="F210" s="224" t="s">
        <v>344</v>
      </c>
      <c r="G210" s="36"/>
      <c r="H210" s="36"/>
      <c r="I210" s="136"/>
      <c r="J210" s="36"/>
      <c r="K210" s="36"/>
      <c r="L210" s="40"/>
      <c r="M210" s="225"/>
      <c r="N210" s="83"/>
      <c r="O210" s="83"/>
      <c r="P210" s="83"/>
      <c r="Q210" s="83"/>
      <c r="R210" s="83"/>
      <c r="S210" s="83"/>
      <c r="T210" s="84"/>
      <c r="AT210" s="14" t="s">
        <v>139</v>
      </c>
      <c r="AU210" s="14" t="s">
        <v>83</v>
      </c>
    </row>
    <row r="211" s="1" customFormat="1">
      <c r="B211" s="35"/>
      <c r="C211" s="36"/>
      <c r="D211" s="223" t="s">
        <v>141</v>
      </c>
      <c r="E211" s="36"/>
      <c r="F211" s="226" t="s">
        <v>345</v>
      </c>
      <c r="G211" s="36"/>
      <c r="H211" s="36"/>
      <c r="I211" s="136"/>
      <c r="J211" s="36"/>
      <c r="K211" s="36"/>
      <c r="L211" s="40"/>
      <c r="M211" s="225"/>
      <c r="N211" s="83"/>
      <c r="O211" s="83"/>
      <c r="P211" s="83"/>
      <c r="Q211" s="83"/>
      <c r="R211" s="83"/>
      <c r="S211" s="83"/>
      <c r="T211" s="84"/>
      <c r="AT211" s="14" t="s">
        <v>141</v>
      </c>
      <c r="AU211" s="14" t="s">
        <v>83</v>
      </c>
    </row>
    <row r="212" s="1" customFormat="1" ht="24" customHeight="1">
      <c r="B212" s="35"/>
      <c r="C212" s="211" t="s">
        <v>346</v>
      </c>
      <c r="D212" s="211" t="s">
        <v>134</v>
      </c>
      <c r="E212" s="212" t="s">
        <v>347</v>
      </c>
      <c r="F212" s="213" t="s">
        <v>348</v>
      </c>
      <c r="G212" s="214" t="s">
        <v>302</v>
      </c>
      <c r="H212" s="215">
        <v>4.3899999999999997</v>
      </c>
      <c r="I212" s="216"/>
      <c r="J212" s="215">
        <f>ROUND(I212*H212,2)</f>
        <v>0</v>
      </c>
      <c r="K212" s="213" t="s">
        <v>1</v>
      </c>
      <c r="L212" s="40"/>
      <c r="M212" s="217" t="s">
        <v>1</v>
      </c>
      <c r="N212" s="218" t="s">
        <v>40</v>
      </c>
      <c r="O212" s="83"/>
      <c r="P212" s="219">
        <f>O212*H212</f>
        <v>0</v>
      </c>
      <c r="Q212" s="219">
        <v>0</v>
      </c>
      <c r="R212" s="219">
        <f>Q212*H212</f>
        <v>0</v>
      </c>
      <c r="S212" s="219">
        <v>0</v>
      </c>
      <c r="T212" s="220">
        <f>S212*H212</f>
        <v>0</v>
      </c>
      <c r="AR212" s="221" t="s">
        <v>132</v>
      </c>
      <c r="AT212" s="221" t="s">
        <v>134</v>
      </c>
      <c r="AU212" s="221" t="s">
        <v>83</v>
      </c>
      <c r="AY212" s="14" t="s">
        <v>133</v>
      </c>
      <c r="BE212" s="222">
        <f>IF(N212="základní",J212,0)</f>
        <v>0</v>
      </c>
      <c r="BF212" s="222">
        <f>IF(N212="snížená",J212,0)</f>
        <v>0</v>
      </c>
      <c r="BG212" s="222">
        <f>IF(N212="zákl. přenesená",J212,0)</f>
        <v>0</v>
      </c>
      <c r="BH212" s="222">
        <f>IF(N212="sníž. přenesená",J212,0)</f>
        <v>0</v>
      </c>
      <c r="BI212" s="222">
        <f>IF(N212="nulová",J212,0)</f>
        <v>0</v>
      </c>
      <c r="BJ212" s="14" t="s">
        <v>83</v>
      </c>
      <c r="BK212" s="222">
        <f>ROUND(I212*H212,2)</f>
        <v>0</v>
      </c>
      <c r="BL212" s="14" t="s">
        <v>132</v>
      </c>
      <c r="BM212" s="221" t="s">
        <v>349</v>
      </c>
    </row>
    <row r="213" s="1" customFormat="1">
      <c r="B213" s="35"/>
      <c r="C213" s="36"/>
      <c r="D213" s="223" t="s">
        <v>139</v>
      </c>
      <c r="E213" s="36"/>
      <c r="F213" s="224" t="s">
        <v>330</v>
      </c>
      <c r="G213" s="36"/>
      <c r="H213" s="36"/>
      <c r="I213" s="136"/>
      <c r="J213" s="36"/>
      <c r="K213" s="36"/>
      <c r="L213" s="40"/>
      <c r="M213" s="225"/>
      <c r="N213" s="83"/>
      <c r="O213" s="83"/>
      <c r="P213" s="83"/>
      <c r="Q213" s="83"/>
      <c r="R213" s="83"/>
      <c r="S213" s="83"/>
      <c r="T213" s="84"/>
      <c r="AT213" s="14" t="s">
        <v>139</v>
      </c>
      <c r="AU213" s="14" t="s">
        <v>83</v>
      </c>
    </row>
    <row r="214" s="1" customFormat="1">
      <c r="B214" s="35"/>
      <c r="C214" s="36"/>
      <c r="D214" s="223" t="s">
        <v>141</v>
      </c>
      <c r="E214" s="36"/>
      <c r="F214" s="226" t="s">
        <v>305</v>
      </c>
      <c r="G214" s="36"/>
      <c r="H214" s="36"/>
      <c r="I214" s="136"/>
      <c r="J214" s="36"/>
      <c r="K214" s="36"/>
      <c r="L214" s="40"/>
      <c r="M214" s="225"/>
      <c r="N214" s="83"/>
      <c r="O214" s="83"/>
      <c r="P214" s="83"/>
      <c r="Q214" s="83"/>
      <c r="R214" s="83"/>
      <c r="S214" s="83"/>
      <c r="T214" s="84"/>
      <c r="AT214" s="14" t="s">
        <v>141</v>
      </c>
      <c r="AU214" s="14" t="s">
        <v>83</v>
      </c>
    </row>
    <row r="215" s="10" customFormat="1" ht="25.92" customHeight="1">
      <c r="B215" s="197"/>
      <c r="C215" s="198"/>
      <c r="D215" s="199" t="s">
        <v>74</v>
      </c>
      <c r="E215" s="200" t="s">
        <v>132</v>
      </c>
      <c r="F215" s="200" t="s">
        <v>350</v>
      </c>
      <c r="G215" s="198"/>
      <c r="H215" s="198"/>
      <c r="I215" s="201"/>
      <c r="J215" s="202">
        <f>BK215</f>
        <v>0</v>
      </c>
      <c r="K215" s="198"/>
      <c r="L215" s="203"/>
      <c r="M215" s="204"/>
      <c r="N215" s="205"/>
      <c r="O215" s="205"/>
      <c r="P215" s="206">
        <f>SUM(P216:P227)</f>
        <v>0</v>
      </c>
      <c r="Q215" s="205"/>
      <c r="R215" s="206">
        <f>SUM(R216:R227)</f>
        <v>0</v>
      </c>
      <c r="S215" s="205"/>
      <c r="T215" s="207">
        <f>SUM(T216:T227)</f>
        <v>0</v>
      </c>
      <c r="AR215" s="208" t="s">
        <v>132</v>
      </c>
      <c r="AT215" s="209" t="s">
        <v>74</v>
      </c>
      <c r="AU215" s="209" t="s">
        <v>75</v>
      </c>
      <c r="AY215" s="208" t="s">
        <v>133</v>
      </c>
      <c r="BK215" s="210">
        <f>SUM(BK216:BK227)</f>
        <v>0</v>
      </c>
    </row>
    <row r="216" s="1" customFormat="1" ht="24" customHeight="1">
      <c r="B216" s="35"/>
      <c r="C216" s="211" t="s">
        <v>351</v>
      </c>
      <c r="D216" s="211" t="s">
        <v>134</v>
      </c>
      <c r="E216" s="212" t="s">
        <v>352</v>
      </c>
      <c r="F216" s="213" t="s">
        <v>353</v>
      </c>
      <c r="G216" s="214" t="s">
        <v>198</v>
      </c>
      <c r="H216" s="215">
        <v>2.7000000000000002</v>
      </c>
      <c r="I216" s="216"/>
      <c r="J216" s="215">
        <f>ROUND(I216*H216,2)</f>
        <v>0</v>
      </c>
      <c r="K216" s="213" t="s">
        <v>1</v>
      </c>
      <c r="L216" s="40"/>
      <c r="M216" s="217" t="s">
        <v>1</v>
      </c>
      <c r="N216" s="218" t="s">
        <v>40</v>
      </c>
      <c r="O216" s="83"/>
      <c r="P216" s="219">
        <f>O216*H216</f>
        <v>0</v>
      </c>
      <c r="Q216" s="219">
        <v>0</v>
      </c>
      <c r="R216" s="219">
        <f>Q216*H216</f>
        <v>0</v>
      </c>
      <c r="S216" s="219">
        <v>0</v>
      </c>
      <c r="T216" s="220">
        <f>S216*H216</f>
        <v>0</v>
      </c>
      <c r="AR216" s="221" t="s">
        <v>132</v>
      </c>
      <c r="AT216" s="221" t="s">
        <v>134</v>
      </c>
      <c r="AU216" s="221" t="s">
        <v>83</v>
      </c>
      <c r="AY216" s="14" t="s">
        <v>133</v>
      </c>
      <c r="BE216" s="222">
        <f>IF(N216="základní",J216,0)</f>
        <v>0</v>
      </c>
      <c r="BF216" s="222">
        <f>IF(N216="snížená",J216,0)</f>
        <v>0</v>
      </c>
      <c r="BG216" s="222">
        <f>IF(N216="zákl. přenesená",J216,0)</f>
        <v>0</v>
      </c>
      <c r="BH216" s="222">
        <f>IF(N216="sníž. přenesená",J216,0)</f>
        <v>0</v>
      </c>
      <c r="BI216" s="222">
        <f>IF(N216="nulová",J216,0)</f>
        <v>0</v>
      </c>
      <c r="BJ216" s="14" t="s">
        <v>83</v>
      </c>
      <c r="BK216" s="222">
        <f>ROUND(I216*H216,2)</f>
        <v>0</v>
      </c>
      <c r="BL216" s="14" t="s">
        <v>132</v>
      </c>
      <c r="BM216" s="221" t="s">
        <v>354</v>
      </c>
    </row>
    <row r="217" s="1" customFormat="1">
      <c r="B217" s="35"/>
      <c r="C217" s="36"/>
      <c r="D217" s="223" t="s">
        <v>139</v>
      </c>
      <c r="E217" s="36"/>
      <c r="F217" s="224" t="s">
        <v>344</v>
      </c>
      <c r="G217" s="36"/>
      <c r="H217" s="36"/>
      <c r="I217" s="136"/>
      <c r="J217" s="36"/>
      <c r="K217" s="36"/>
      <c r="L217" s="40"/>
      <c r="M217" s="225"/>
      <c r="N217" s="83"/>
      <c r="O217" s="83"/>
      <c r="P217" s="83"/>
      <c r="Q217" s="83"/>
      <c r="R217" s="83"/>
      <c r="S217" s="83"/>
      <c r="T217" s="84"/>
      <c r="AT217" s="14" t="s">
        <v>139</v>
      </c>
      <c r="AU217" s="14" t="s">
        <v>83</v>
      </c>
    </row>
    <row r="218" s="1" customFormat="1">
      <c r="B218" s="35"/>
      <c r="C218" s="36"/>
      <c r="D218" s="223" t="s">
        <v>141</v>
      </c>
      <c r="E218" s="36"/>
      <c r="F218" s="226" t="s">
        <v>355</v>
      </c>
      <c r="G218" s="36"/>
      <c r="H218" s="36"/>
      <c r="I218" s="136"/>
      <c r="J218" s="36"/>
      <c r="K218" s="36"/>
      <c r="L218" s="40"/>
      <c r="M218" s="225"/>
      <c r="N218" s="83"/>
      <c r="O218" s="83"/>
      <c r="P218" s="83"/>
      <c r="Q218" s="83"/>
      <c r="R218" s="83"/>
      <c r="S218" s="83"/>
      <c r="T218" s="84"/>
      <c r="AT218" s="14" t="s">
        <v>141</v>
      </c>
      <c r="AU218" s="14" t="s">
        <v>83</v>
      </c>
    </row>
    <row r="219" s="1" customFormat="1" ht="24" customHeight="1">
      <c r="B219" s="35"/>
      <c r="C219" s="211" t="s">
        <v>356</v>
      </c>
      <c r="D219" s="211" t="s">
        <v>134</v>
      </c>
      <c r="E219" s="212" t="s">
        <v>357</v>
      </c>
      <c r="F219" s="213" t="s">
        <v>358</v>
      </c>
      <c r="G219" s="214" t="s">
        <v>198</v>
      </c>
      <c r="H219" s="215">
        <v>11.58</v>
      </c>
      <c r="I219" s="216"/>
      <c r="J219" s="215">
        <f>ROUND(I219*H219,2)</f>
        <v>0</v>
      </c>
      <c r="K219" s="213" t="s">
        <v>1</v>
      </c>
      <c r="L219" s="40"/>
      <c r="M219" s="217" t="s">
        <v>1</v>
      </c>
      <c r="N219" s="218" t="s">
        <v>40</v>
      </c>
      <c r="O219" s="83"/>
      <c r="P219" s="219">
        <f>O219*H219</f>
        <v>0</v>
      </c>
      <c r="Q219" s="219">
        <v>0</v>
      </c>
      <c r="R219" s="219">
        <f>Q219*H219</f>
        <v>0</v>
      </c>
      <c r="S219" s="219">
        <v>0</v>
      </c>
      <c r="T219" s="220">
        <f>S219*H219</f>
        <v>0</v>
      </c>
      <c r="AR219" s="221" t="s">
        <v>132</v>
      </c>
      <c r="AT219" s="221" t="s">
        <v>134</v>
      </c>
      <c r="AU219" s="221" t="s">
        <v>83</v>
      </c>
      <c r="AY219" s="14" t="s">
        <v>133</v>
      </c>
      <c r="BE219" s="222">
        <f>IF(N219="základní",J219,0)</f>
        <v>0</v>
      </c>
      <c r="BF219" s="222">
        <f>IF(N219="snížená",J219,0)</f>
        <v>0</v>
      </c>
      <c r="BG219" s="222">
        <f>IF(N219="zákl. přenesená",J219,0)</f>
        <v>0</v>
      </c>
      <c r="BH219" s="222">
        <f>IF(N219="sníž. přenesená",J219,0)</f>
        <v>0</v>
      </c>
      <c r="BI219" s="222">
        <f>IF(N219="nulová",J219,0)</f>
        <v>0</v>
      </c>
      <c r="BJ219" s="14" t="s">
        <v>83</v>
      </c>
      <c r="BK219" s="222">
        <f>ROUND(I219*H219,2)</f>
        <v>0</v>
      </c>
      <c r="BL219" s="14" t="s">
        <v>132</v>
      </c>
      <c r="BM219" s="221" t="s">
        <v>359</v>
      </c>
    </row>
    <row r="220" s="1" customFormat="1">
      <c r="B220" s="35"/>
      <c r="C220" s="36"/>
      <c r="D220" s="223" t="s">
        <v>139</v>
      </c>
      <c r="E220" s="36"/>
      <c r="F220" s="224" t="s">
        <v>360</v>
      </c>
      <c r="G220" s="36"/>
      <c r="H220" s="36"/>
      <c r="I220" s="136"/>
      <c r="J220" s="36"/>
      <c r="K220" s="36"/>
      <c r="L220" s="40"/>
      <c r="M220" s="225"/>
      <c r="N220" s="83"/>
      <c r="O220" s="83"/>
      <c r="P220" s="83"/>
      <c r="Q220" s="83"/>
      <c r="R220" s="83"/>
      <c r="S220" s="83"/>
      <c r="T220" s="84"/>
      <c r="AT220" s="14" t="s">
        <v>139</v>
      </c>
      <c r="AU220" s="14" t="s">
        <v>83</v>
      </c>
    </row>
    <row r="221" s="1" customFormat="1">
      <c r="B221" s="35"/>
      <c r="C221" s="36"/>
      <c r="D221" s="223" t="s">
        <v>141</v>
      </c>
      <c r="E221" s="36"/>
      <c r="F221" s="226" t="s">
        <v>345</v>
      </c>
      <c r="G221" s="36"/>
      <c r="H221" s="36"/>
      <c r="I221" s="136"/>
      <c r="J221" s="36"/>
      <c r="K221" s="36"/>
      <c r="L221" s="40"/>
      <c r="M221" s="225"/>
      <c r="N221" s="83"/>
      <c r="O221" s="83"/>
      <c r="P221" s="83"/>
      <c r="Q221" s="83"/>
      <c r="R221" s="83"/>
      <c r="S221" s="83"/>
      <c r="T221" s="84"/>
      <c r="AT221" s="14" t="s">
        <v>141</v>
      </c>
      <c r="AU221" s="14" t="s">
        <v>83</v>
      </c>
    </row>
    <row r="222" s="1" customFormat="1" ht="24" customHeight="1">
      <c r="B222" s="35"/>
      <c r="C222" s="211" t="s">
        <v>361</v>
      </c>
      <c r="D222" s="211" t="s">
        <v>134</v>
      </c>
      <c r="E222" s="212" t="s">
        <v>362</v>
      </c>
      <c r="F222" s="213" t="s">
        <v>363</v>
      </c>
      <c r="G222" s="214" t="s">
        <v>198</v>
      </c>
      <c r="H222" s="215">
        <v>3.0499999999999998</v>
      </c>
      <c r="I222" s="216"/>
      <c r="J222" s="215">
        <f>ROUND(I222*H222,2)</f>
        <v>0</v>
      </c>
      <c r="K222" s="213" t="s">
        <v>1</v>
      </c>
      <c r="L222" s="40"/>
      <c r="M222" s="217" t="s">
        <v>1</v>
      </c>
      <c r="N222" s="218" t="s">
        <v>40</v>
      </c>
      <c r="O222" s="83"/>
      <c r="P222" s="219">
        <f>O222*H222</f>
        <v>0</v>
      </c>
      <c r="Q222" s="219">
        <v>0</v>
      </c>
      <c r="R222" s="219">
        <f>Q222*H222</f>
        <v>0</v>
      </c>
      <c r="S222" s="219">
        <v>0</v>
      </c>
      <c r="T222" s="220">
        <f>S222*H222</f>
        <v>0</v>
      </c>
      <c r="AR222" s="221" t="s">
        <v>132</v>
      </c>
      <c r="AT222" s="221" t="s">
        <v>134</v>
      </c>
      <c r="AU222" s="221" t="s">
        <v>83</v>
      </c>
      <c r="AY222" s="14" t="s">
        <v>133</v>
      </c>
      <c r="BE222" s="222">
        <f>IF(N222="základní",J222,0)</f>
        <v>0</v>
      </c>
      <c r="BF222" s="222">
        <f>IF(N222="snížená",J222,0)</f>
        <v>0</v>
      </c>
      <c r="BG222" s="222">
        <f>IF(N222="zákl. přenesená",J222,0)</f>
        <v>0</v>
      </c>
      <c r="BH222" s="222">
        <f>IF(N222="sníž. přenesená",J222,0)</f>
        <v>0</v>
      </c>
      <c r="BI222" s="222">
        <f>IF(N222="nulová",J222,0)</f>
        <v>0</v>
      </c>
      <c r="BJ222" s="14" t="s">
        <v>83</v>
      </c>
      <c r="BK222" s="222">
        <f>ROUND(I222*H222,2)</f>
        <v>0</v>
      </c>
      <c r="BL222" s="14" t="s">
        <v>132</v>
      </c>
      <c r="BM222" s="221" t="s">
        <v>364</v>
      </c>
    </row>
    <row r="223" s="1" customFormat="1">
      <c r="B223" s="35"/>
      <c r="C223" s="36"/>
      <c r="D223" s="223" t="s">
        <v>139</v>
      </c>
      <c r="E223" s="36"/>
      <c r="F223" s="224" t="s">
        <v>365</v>
      </c>
      <c r="G223" s="36"/>
      <c r="H223" s="36"/>
      <c r="I223" s="136"/>
      <c r="J223" s="36"/>
      <c r="K223" s="36"/>
      <c r="L223" s="40"/>
      <c r="M223" s="225"/>
      <c r="N223" s="83"/>
      <c r="O223" s="83"/>
      <c r="P223" s="83"/>
      <c r="Q223" s="83"/>
      <c r="R223" s="83"/>
      <c r="S223" s="83"/>
      <c r="T223" s="84"/>
      <c r="AT223" s="14" t="s">
        <v>139</v>
      </c>
      <c r="AU223" s="14" t="s">
        <v>83</v>
      </c>
    </row>
    <row r="224" s="1" customFormat="1">
      <c r="B224" s="35"/>
      <c r="C224" s="36"/>
      <c r="D224" s="223" t="s">
        <v>141</v>
      </c>
      <c r="E224" s="36"/>
      <c r="F224" s="226" t="s">
        <v>345</v>
      </c>
      <c r="G224" s="36"/>
      <c r="H224" s="36"/>
      <c r="I224" s="136"/>
      <c r="J224" s="36"/>
      <c r="K224" s="36"/>
      <c r="L224" s="40"/>
      <c r="M224" s="225"/>
      <c r="N224" s="83"/>
      <c r="O224" s="83"/>
      <c r="P224" s="83"/>
      <c r="Q224" s="83"/>
      <c r="R224" s="83"/>
      <c r="S224" s="83"/>
      <c r="T224" s="84"/>
      <c r="AT224" s="14" t="s">
        <v>141</v>
      </c>
      <c r="AU224" s="14" t="s">
        <v>83</v>
      </c>
    </row>
    <row r="225" s="1" customFormat="1" ht="16.5" customHeight="1">
      <c r="B225" s="35"/>
      <c r="C225" s="211" t="s">
        <v>366</v>
      </c>
      <c r="D225" s="211" t="s">
        <v>134</v>
      </c>
      <c r="E225" s="212" t="s">
        <v>367</v>
      </c>
      <c r="F225" s="213" t="s">
        <v>368</v>
      </c>
      <c r="G225" s="214" t="s">
        <v>198</v>
      </c>
      <c r="H225" s="215">
        <v>0.080000000000000002</v>
      </c>
      <c r="I225" s="216"/>
      <c r="J225" s="215">
        <f>ROUND(I225*H225,2)</f>
        <v>0</v>
      </c>
      <c r="K225" s="213" t="s">
        <v>1</v>
      </c>
      <c r="L225" s="40"/>
      <c r="M225" s="217" t="s">
        <v>1</v>
      </c>
      <c r="N225" s="218" t="s">
        <v>40</v>
      </c>
      <c r="O225" s="83"/>
      <c r="P225" s="219">
        <f>O225*H225</f>
        <v>0</v>
      </c>
      <c r="Q225" s="219">
        <v>0</v>
      </c>
      <c r="R225" s="219">
        <f>Q225*H225</f>
        <v>0</v>
      </c>
      <c r="S225" s="219">
        <v>0</v>
      </c>
      <c r="T225" s="220">
        <f>S225*H225</f>
        <v>0</v>
      </c>
      <c r="AR225" s="221" t="s">
        <v>132</v>
      </c>
      <c r="AT225" s="221" t="s">
        <v>134</v>
      </c>
      <c r="AU225" s="221" t="s">
        <v>83</v>
      </c>
      <c r="AY225" s="14" t="s">
        <v>133</v>
      </c>
      <c r="BE225" s="222">
        <f>IF(N225="základní",J225,0)</f>
        <v>0</v>
      </c>
      <c r="BF225" s="222">
        <f>IF(N225="snížená",J225,0)</f>
        <v>0</v>
      </c>
      <c r="BG225" s="222">
        <f>IF(N225="zákl. přenesená",J225,0)</f>
        <v>0</v>
      </c>
      <c r="BH225" s="222">
        <f>IF(N225="sníž. přenesená",J225,0)</f>
        <v>0</v>
      </c>
      <c r="BI225" s="222">
        <f>IF(N225="nulová",J225,0)</f>
        <v>0</v>
      </c>
      <c r="BJ225" s="14" t="s">
        <v>83</v>
      </c>
      <c r="BK225" s="222">
        <f>ROUND(I225*H225,2)</f>
        <v>0</v>
      </c>
      <c r="BL225" s="14" t="s">
        <v>132</v>
      </c>
      <c r="BM225" s="221" t="s">
        <v>369</v>
      </c>
    </row>
    <row r="226" s="1" customFormat="1">
      <c r="B226" s="35"/>
      <c r="C226" s="36"/>
      <c r="D226" s="223" t="s">
        <v>139</v>
      </c>
      <c r="E226" s="36"/>
      <c r="F226" s="224" t="s">
        <v>370</v>
      </c>
      <c r="G226" s="36"/>
      <c r="H226" s="36"/>
      <c r="I226" s="136"/>
      <c r="J226" s="36"/>
      <c r="K226" s="36"/>
      <c r="L226" s="40"/>
      <c r="M226" s="225"/>
      <c r="N226" s="83"/>
      <c r="O226" s="83"/>
      <c r="P226" s="83"/>
      <c r="Q226" s="83"/>
      <c r="R226" s="83"/>
      <c r="S226" s="83"/>
      <c r="T226" s="84"/>
      <c r="AT226" s="14" t="s">
        <v>139</v>
      </c>
      <c r="AU226" s="14" t="s">
        <v>83</v>
      </c>
    </row>
    <row r="227" s="1" customFormat="1">
      <c r="B227" s="35"/>
      <c r="C227" s="36"/>
      <c r="D227" s="223" t="s">
        <v>141</v>
      </c>
      <c r="E227" s="36"/>
      <c r="F227" s="226" t="s">
        <v>371</v>
      </c>
      <c r="G227" s="36"/>
      <c r="H227" s="36"/>
      <c r="I227" s="136"/>
      <c r="J227" s="36"/>
      <c r="K227" s="36"/>
      <c r="L227" s="40"/>
      <c r="M227" s="225"/>
      <c r="N227" s="83"/>
      <c r="O227" s="83"/>
      <c r="P227" s="83"/>
      <c r="Q227" s="83"/>
      <c r="R227" s="83"/>
      <c r="S227" s="83"/>
      <c r="T227" s="84"/>
      <c r="AT227" s="14" t="s">
        <v>141</v>
      </c>
      <c r="AU227" s="14" t="s">
        <v>83</v>
      </c>
    </row>
    <row r="228" s="10" customFormat="1" ht="25.92" customHeight="1">
      <c r="B228" s="197"/>
      <c r="C228" s="198"/>
      <c r="D228" s="199" t="s">
        <v>74</v>
      </c>
      <c r="E228" s="200" t="s">
        <v>163</v>
      </c>
      <c r="F228" s="200" t="s">
        <v>372</v>
      </c>
      <c r="G228" s="198"/>
      <c r="H228" s="198"/>
      <c r="I228" s="201"/>
      <c r="J228" s="202">
        <f>BK228</f>
        <v>0</v>
      </c>
      <c r="K228" s="198"/>
      <c r="L228" s="203"/>
      <c r="M228" s="204"/>
      <c r="N228" s="205"/>
      <c r="O228" s="205"/>
      <c r="P228" s="206">
        <f>SUM(P229:P246)</f>
        <v>0</v>
      </c>
      <c r="Q228" s="205"/>
      <c r="R228" s="206">
        <f>SUM(R229:R246)</f>
        <v>0</v>
      </c>
      <c r="S228" s="205"/>
      <c r="T228" s="207">
        <f>SUM(T229:T246)</f>
        <v>0</v>
      </c>
      <c r="AR228" s="208" t="s">
        <v>132</v>
      </c>
      <c r="AT228" s="209" t="s">
        <v>74</v>
      </c>
      <c r="AU228" s="209" t="s">
        <v>75</v>
      </c>
      <c r="AY228" s="208" t="s">
        <v>133</v>
      </c>
      <c r="BK228" s="210">
        <f>SUM(BK229:BK246)</f>
        <v>0</v>
      </c>
    </row>
    <row r="229" s="1" customFormat="1" ht="24" customHeight="1">
      <c r="B229" s="35"/>
      <c r="C229" s="211" t="s">
        <v>373</v>
      </c>
      <c r="D229" s="211" t="s">
        <v>134</v>
      </c>
      <c r="E229" s="212" t="s">
        <v>374</v>
      </c>
      <c r="F229" s="213" t="s">
        <v>375</v>
      </c>
      <c r="G229" s="214" t="s">
        <v>267</v>
      </c>
      <c r="H229" s="215">
        <v>77.099999999999994</v>
      </c>
      <c r="I229" s="216"/>
      <c r="J229" s="215">
        <f>ROUND(I229*H229,2)</f>
        <v>0</v>
      </c>
      <c r="K229" s="213" t="s">
        <v>1</v>
      </c>
      <c r="L229" s="40"/>
      <c r="M229" s="217" t="s">
        <v>1</v>
      </c>
      <c r="N229" s="218" t="s">
        <v>40</v>
      </c>
      <c r="O229" s="83"/>
      <c r="P229" s="219">
        <f>O229*H229</f>
        <v>0</v>
      </c>
      <c r="Q229" s="219">
        <v>0</v>
      </c>
      <c r="R229" s="219">
        <f>Q229*H229</f>
        <v>0</v>
      </c>
      <c r="S229" s="219">
        <v>0</v>
      </c>
      <c r="T229" s="220">
        <f>S229*H229</f>
        <v>0</v>
      </c>
      <c r="AR229" s="221" t="s">
        <v>132</v>
      </c>
      <c r="AT229" s="221" t="s">
        <v>134</v>
      </c>
      <c r="AU229" s="221" t="s">
        <v>83</v>
      </c>
      <c r="AY229" s="14" t="s">
        <v>133</v>
      </c>
      <c r="BE229" s="222">
        <f>IF(N229="základní",J229,0)</f>
        <v>0</v>
      </c>
      <c r="BF229" s="222">
        <f>IF(N229="snížená",J229,0)</f>
        <v>0</v>
      </c>
      <c r="BG229" s="222">
        <f>IF(N229="zákl. přenesená",J229,0)</f>
        <v>0</v>
      </c>
      <c r="BH229" s="222">
        <f>IF(N229="sníž. přenesená",J229,0)</f>
        <v>0</v>
      </c>
      <c r="BI229" s="222">
        <f>IF(N229="nulová",J229,0)</f>
        <v>0</v>
      </c>
      <c r="BJ229" s="14" t="s">
        <v>83</v>
      </c>
      <c r="BK229" s="222">
        <f>ROUND(I229*H229,2)</f>
        <v>0</v>
      </c>
      <c r="BL229" s="14" t="s">
        <v>132</v>
      </c>
      <c r="BM229" s="221" t="s">
        <v>376</v>
      </c>
    </row>
    <row r="230" s="1" customFormat="1">
      <c r="B230" s="35"/>
      <c r="C230" s="36"/>
      <c r="D230" s="223" t="s">
        <v>139</v>
      </c>
      <c r="E230" s="36"/>
      <c r="F230" s="224" t="s">
        <v>375</v>
      </c>
      <c r="G230" s="36"/>
      <c r="H230" s="36"/>
      <c r="I230" s="136"/>
      <c r="J230" s="36"/>
      <c r="K230" s="36"/>
      <c r="L230" s="40"/>
      <c r="M230" s="225"/>
      <c r="N230" s="83"/>
      <c r="O230" s="83"/>
      <c r="P230" s="83"/>
      <c r="Q230" s="83"/>
      <c r="R230" s="83"/>
      <c r="S230" s="83"/>
      <c r="T230" s="84"/>
      <c r="AT230" s="14" t="s">
        <v>139</v>
      </c>
      <c r="AU230" s="14" t="s">
        <v>83</v>
      </c>
    </row>
    <row r="231" s="1" customFormat="1">
      <c r="B231" s="35"/>
      <c r="C231" s="36"/>
      <c r="D231" s="223" t="s">
        <v>141</v>
      </c>
      <c r="E231" s="36"/>
      <c r="F231" s="226" t="s">
        <v>377</v>
      </c>
      <c r="G231" s="36"/>
      <c r="H231" s="36"/>
      <c r="I231" s="136"/>
      <c r="J231" s="36"/>
      <c r="K231" s="36"/>
      <c r="L231" s="40"/>
      <c r="M231" s="225"/>
      <c r="N231" s="83"/>
      <c r="O231" s="83"/>
      <c r="P231" s="83"/>
      <c r="Q231" s="83"/>
      <c r="R231" s="83"/>
      <c r="S231" s="83"/>
      <c r="T231" s="84"/>
      <c r="AT231" s="14" t="s">
        <v>141</v>
      </c>
      <c r="AU231" s="14" t="s">
        <v>83</v>
      </c>
    </row>
    <row r="232" s="1" customFormat="1" ht="24" customHeight="1">
      <c r="B232" s="35"/>
      <c r="C232" s="211" t="s">
        <v>378</v>
      </c>
      <c r="D232" s="211" t="s">
        <v>134</v>
      </c>
      <c r="E232" s="212" t="s">
        <v>379</v>
      </c>
      <c r="F232" s="213" t="s">
        <v>380</v>
      </c>
      <c r="G232" s="214" t="s">
        <v>267</v>
      </c>
      <c r="H232" s="215">
        <v>77.099999999999994</v>
      </c>
      <c r="I232" s="216"/>
      <c r="J232" s="215">
        <f>ROUND(I232*H232,2)</f>
        <v>0</v>
      </c>
      <c r="K232" s="213" t="s">
        <v>1</v>
      </c>
      <c r="L232" s="40"/>
      <c r="M232" s="217" t="s">
        <v>1</v>
      </c>
      <c r="N232" s="218" t="s">
        <v>40</v>
      </c>
      <c r="O232" s="83"/>
      <c r="P232" s="219">
        <f>O232*H232</f>
        <v>0</v>
      </c>
      <c r="Q232" s="219">
        <v>0</v>
      </c>
      <c r="R232" s="219">
        <f>Q232*H232</f>
        <v>0</v>
      </c>
      <c r="S232" s="219">
        <v>0</v>
      </c>
      <c r="T232" s="220">
        <f>S232*H232</f>
        <v>0</v>
      </c>
      <c r="AR232" s="221" t="s">
        <v>132</v>
      </c>
      <c r="AT232" s="221" t="s">
        <v>134</v>
      </c>
      <c r="AU232" s="221" t="s">
        <v>83</v>
      </c>
      <c r="AY232" s="14" t="s">
        <v>133</v>
      </c>
      <c r="BE232" s="222">
        <f>IF(N232="základní",J232,0)</f>
        <v>0</v>
      </c>
      <c r="BF232" s="222">
        <f>IF(N232="snížená",J232,0)</f>
        <v>0</v>
      </c>
      <c r="BG232" s="222">
        <f>IF(N232="zákl. přenesená",J232,0)</f>
        <v>0</v>
      </c>
      <c r="BH232" s="222">
        <f>IF(N232="sníž. přenesená",J232,0)</f>
        <v>0</v>
      </c>
      <c r="BI232" s="222">
        <f>IF(N232="nulová",J232,0)</f>
        <v>0</v>
      </c>
      <c r="BJ232" s="14" t="s">
        <v>83</v>
      </c>
      <c r="BK232" s="222">
        <f>ROUND(I232*H232,2)</f>
        <v>0</v>
      </c>
      <c r="BL232" s="14" t="s">
        <v>132</v>
      </c>
      <c r="BM232" s="221" t="s">
        <v>381</v>
      </c>
    </row>
    <row r="233" s="1" customFormat="1">
      <c r="B233" s="35"/>
      <c r="C233" s="36"/>
      <c r="D233" s="223" t="s">
        <v>139</v>
      </c>
      <c r="E233" s="36"/>
      <c r="F233" s="224" t="s">
        <v>380</v>
      </c>
      <c r="G233" s="36"/>
      <c r="H233" s="36"/>
      <c r="I233" s="136"/>
      <c r="J233" s="36"/>
      <c r="K233" s="36"/>
      <c r="L233" s="40"/>
      <c r="M233" s="225"/>
      <c r="N233" s="83"/>
      <c r="O233" s="83"/>
      <c r="P233" s="83"/>
      <c r="Q233" s="83"/>
      <c r="R233" s="83"/>
      <c r="S233" s="83"/>
      <c r="T233" s="84"/>
      <c r="AT233" s="14" t="s">
        <v>139</v>
      </c>
      <c r="AU233" s="14" t="s">
        <v>83</v>
      </c>
    </row>
    <row r="234" s="1" customFormat="1">
      <c r="B234" s="35"/>
      <c r="C234" s="36"/>
      <c r="D234" s="223" t="s">
        <v>141</v>
      </c>
      <c r="E234" s="36"/>
      <c r="F234" s="226" t="s">
        <v>382</v>
      </c>
      <c r="G234" s="36"/>
      <c r="H234" s="36"/>
      <c r="I234" s="136"/>
      <c r="J234" s="36"/>
      <c r="K234" s="36"/>
      <c r="L234" s="40"/>
      <c r="M234" s="225"/>
      <c r="N234" s="83"/>
      <c r="O234" s="83"/>
      <c r="P234" s="83"/>
      <c r="Q234" s="83"/>
      <c r="R234" s="83"/>
      <c r="S234" s="83"/>
      <c r="T234" s="84"/>
      <c r="AT234" s="14" t="s">
        <v>141</v>
      </c>
      <c r="AU234" s="14" t="s">
        <v>83</v>
      </c>
    </row>
    <row r="235" s="1" customFormat="1" ht="16.5" customHeight="1">
      <c r="B235" s="35"/>
      <c r="C235" s="211" t="s">
        <v>383</v>
      </c>
      <c r="D235" s="211" t="s">
        <v>134</v>
      </c>
      <c r="E235" s="212" t="s">
        <v>384</v>
      </c>
      <c r="F235" s="213" t="s">
        <v>385</v>
      </c>
      <c r="G235" s="214" t="s">
        <v>267</v>
      </c>
      <c r="H235" s="215">
        <v>77.099999999999994</v>
      </c>
      <c r="I235" s="216"/>
      <c r="J235" s="215">
        <f>ROUND(I235*H235,2)</f>
        <v>0</v>
      </c>
      <c r="K235" s="213" t="s">
        <v>1</v>
      </c>
      <c r="L235" s="40"/>
      <c r="M235" s="217" t="s">
        <v>1</v>
      </c>
      <c r="N235" s="218" t="s">
        <v>40</v>
      </c>
      <c r="O235" s="83"/>
      <c r="P235" s="219">
        <f>O235*H235</f>
        <v>0</v>
      </c>
      <c r="Q235" s="219">
        <v>0</v>
      </c>
      <c r="R235" s="219">
        <f>Q235*H235</f>
        <v>0</v>
      </c>
      <c r="S235" s="219">
        <v>0</v>
      </c>
      <c r="T235" s="220">
        <f>S235*H235</f>
        <v>0</v>
      </c>
      <c r="AR235" s="221" t="s">
        <v>132</v>
      </c>
      <c r="AT235" s="221" t="s">
        <v>134</v>
      </c>
      <c r="AU235" s="221" t="s">
        <v>83</v>
      </c>
      <c r="AY235" s="14" t="s">
        <v>133</v>
      </c>
      <c r="BE235" s="222">
        <f>IF(N235="základní",J235,0)</f>
        <v>0</v>
      </c>
      <c r="BF235" s="222">
        <f>IF(N235="snížená",J235,0)</f>
        <v>0</v>
      </c>
      <c r="BG235" s="222">
        <f>IF(N235="zákl. přenesená",J235,0)</f>
        <v>0</v>
      </c>
      <c r="BH235" s="222">
        <f>IF(N235="sníž. přenesená",J235,0)</f>
        <v>0</v>
      </c>
      <c r="BI235" s="222">
        <f>IF(N235="nulová",J235,0)</f>
        <v>0</v>
      </c>
      <c r="BJ235" s="14" t="s">
        <v>83</v>
      </c>
      <c r="BK235" s="222">
        <f>ROUND(I235*H235,2)</f>
        <v>0</v>
      </c>
      <c r="BL235" s="14" t="s">
        <v>132</v>
      </c>
      <c r="BM235" s="221" t="s">
        <v>386</v>
      </c>
    </row>
    <row r="236" s="1" customFormat="1">
      <c r="B236" s="35"/>
      <c r="C236" s="36"/>
      <c r="D236" s="223" t="s">
        <v>139</v>
      </c>
      <c r="E236" s="36"/>
      <c r="F236" s="224" t="s">
        <v>385</v>
      </c>
      <c r="G236" s="36"/>
      <c r="H236" s="36"/>
      <c r="I236" s="136"/>
      <c r="J236" s="36"/>
      <c r="K236" s="36"/>
      <c r="L236" s="40"/>
      <c r="M236" s="225"/>
      <c r="N236" s="83"/>
      <c r="O236" s="83"/>
      <c r="P236" s="83"/>
      <c r="Q236" s="83"/>
      <c r="R236" s="83"/>
      <c r="S236" s="83"/>
      <c r="T236" s="84"/>
      <c r="AT236" s="14" t="s">
        <v>139</v>
      </c>
      <c r="AU236" s="14" t="s">
        <v>83</v>
      </c>
    </row>
    <row r="237" s="1" customFormat="1">
      <c r="B237" s="35"/>
      <c r="C237" s="36"/>
      <c r="D237" s="223" t="s">
        <v>141</v>
      </c>
      <c r="E237" s="36"/>
      <c r="F237" s="226" t="s">
        <v>387</v>
      </c>
      <c r="G237" s="36"/>
      <c r="H237" s="36"/>
      <c r="I237" s="136"/>
      <c r="J237" s="36"/>
      <c r="K237" s="36"/>
      <c r="L237" s="40"/>
      <c r="M237" s="225"/>
      <c r="N237" s="83"/>
      <c r="O237" s="83"/>
      <c r="P237" s="83"/>
      <c r="Q237" s="83"/>
      <c r="R237" s="83"/>
      <c r="S237" s="83"/>
      <c r="T237" s="84"/>
      <c r="AT237" s="14" t="s">
        <v>141</v>
      </c>
      <c r="AU237" s="14" t="s">
        <v>83</v>
      </c>
    </row>
    <row r="238" s="1" customFormat="1" ht="16.5" customHeight="1">
      <c r="B238" s="35"/>
      <c r="C238" s="211" t="s">
        <v>388</v>
      </c>
      <c r="D238" s="211" t="s">
        <v>134</v>
      </c>
      <c r="E238" s="212" t="s">
        <v>389</v>
      </c>
      <c r="F238" s="213" t="s">
        <v>390</v>
      </c>
      <c r="G238" s="214" t="s">
        <v>267</v>
      </c>
      <c r="H238" s="215">
        <v>77.099999999999994</v>
      </c>
      <c r="I238" s="216"/>
      <c r="J238" s="215">
        <f>ROUND(I238*H238,2)</f>
        <v>0</v>
      </c>
      <c r="K238" s="213" t="s">
        <v>1</v>
      </c>
      <c r="L238" s="40"/>
      <c r="M238" s="217" t="s">
        <v>1</v>
      </c>
      <c r="N238" s="218" t="s">
        <v>40</v>
      </c>
      <c r="O238" s="83"/>
      <c r="P238" s="219">
        <f>O238*H238</f>
        <v>0</v>
      </c>
      <c r="Q238" s="219">
        <v>0</v>
      </c>
      <c r="R238" s="219">
        <f>Q238*H238</f>
        <v>0</v>
      </c>
      <c r="S238" s="219">
        <v>0</v>
      </c>
      <c r="T238" s="220">
        <f>S238*H238</f>
        <v>0</v>
      </c>
      <c r="AR238" s="221" t="s">
        <v>132</v>
      </c>
      <c r="AT238" s="221" t="s">
        <v>134</v>
      </c>
      <c r="AU238" s="221" t="s">
        <v>83</v>
      </c>
      <c r="AY238" s="14" t="s">
        <v>133</v>
      </c>
      <c r="BE238" s="222">
        <f>IF(N238="základní",J238,0)</f>
        <v>0</v>
      </c>
      <c r="BF238" s="222">
        <f>IF(N238="snížená",J238,0)</f>
        <v>0</v>
      </c>
      <c r="BG238" s="222">
        <f>IF(N238="zákl. přenesená",J238,0)</f>
        <v>0</v>
      </c>
      <c r="BH238" s="222">
        <f>IF(N238="sníž. přenesená",J238,0)</f>
        <v>0</v>
      </c>
      <c r="BI238" s="222">
        <f>IF(N238="nulová",J238,0)</f>
        <v>0</v>
      </c>
      <c r="BJ238" s="14" t="s">
        <v>83</v>
      </c>
      <c r="BK238" s="222">
        <f>ROUND(I238*H238,2)</f>
        <v>0</v>
      </c>
      <c r="BL238" s="14" t="s">
        <v>132</v>
      </c>
      <c r="BM238" s="221" t="s">
        <v>391</v>
      </c>
    </row>
    <row r="239" s="1" customFormat="1">
      <c r="B239" s="35"/>
      <c r="C239" s="36"/>
      <c r="D239" s="223" t="s">
        <v>139</v>
      </c>
      <c r="E239" s="36"/>
      <c r="F239" s="224" t="s">
        <v>390</v>
      </c>
      <c r="G239" s="36"/>
      <c r="H239" s="36"/>
      <c r="I239" s="136"/>
      <c r="J239" s="36"/>
      <c r="K239" s="36"/>
      <c r="L239" s="40"/>
      <c r="M239" s="225"/>
      <c r="N239" s="83"/>
      <c r="O239" s="83"/>
      <c r="P239" s="83"/>
      <c r="Q239" s="83"/>
      <c r="R239" s="83"/>
      <c r="S239" s="83"/>
      <c r="T239" s="84"/>
      <c r="AT239" s="14" t="s">
        <v>139</v>
      </c>
      <c r="AU239" s="14" t="s">
        <v>83</v>
      </c>
    </row>
    <row r="240" s="1" customFormat="1">
      <c r="B240" s="35"/>
      <c r="C240" s="36"/>
      <c r="D240" s="223" t="s">
        <v>141</v>
      </c>
      <c r="E240" s="36"/>
      <c r="F240" s="226" t="s">
        <v>387</v>
      </c>
      <c r="G240" s="36"/>
      <c r="H240" s="36"/>
      <c r="I240" s="136"/>
      <c r="J240" s="36"/>
      <c r="K240" s="36"/>
      <c r="L240" s="40"/>
      <c r="M240" s="225"/>
      <c r="N240" s="83"/>
      <c r="O240" s="83"/>
      <c r="P240" s="83"/>
      <c r="Q240" s="83"/>
      <c r="R240" s="83"/>
      <c r="S240" s="83"/>
      <c r="T240" s="84"/>
      <c r="AT240" s="14" t="s">
        <v>141</v>
      </c>
      <c r="AU240" s="14" t="s">
        <v>83</v>
      </c>
    </row>
    <row r="241" s="1" customFormat="1" ht="24" customHeight="1">
      <c r="B241" s="35"/>
      <c r="C241" s="211" t="s">
        <v>392</v>
      </c>
      <c r="D241" s="211" t="s">
        <v>134</v>
      </c>
      <c r="E241" s="212" t="s">
        <v>393</v>
      </c>
      <c r="F241" s="213" t="s">
        <v>394</v>
      </c>
      <c r="G241" s="214" t="s">
        <v>267</v>
      </c>
      <c r="H241" s="215">
        <v>77.099999999999994</v>
      </c>
      <c r="I241" s="216"/>
      <c r="J241" s="215">
        <f>ROUND(I241*H241,2)</f>
        <v>0</v>
      </c>
      <c r="K241" s="213" t="s">
        <v>1</v>
      </c>
      <c r="L241" s="40"/>
      <c r="M241" s="217" t="s">
        <v>1</v>
      </c>
      <c r="N241" s="218" t="s">
        <v>40</v>
      </c>
      <c r="O241" s="83"/>
      <c r="P241" s="219">
        <f>O241*H241</f>
        <v>0</v>
      </c>
      <c r="Q241" s="219">
        <v>0</v>
      </c>
      <c r="R241" s="219">
        <f>Q241*H241</f>
        <v>0</v>
      </c>
      <c r="S241" s="219">
        <v>0</v>
      </c>
      <c r="T241" s="220">
        <f>S241*H241</f>
        <v>0</v>
      </c>
      <c r="AR241" s="221" t="s">
        <v>132</v>
      </c>
      <c r="AT241" s="221" t="s">
        <v>134</v>
      </c>
      <c r="AU241" s="221" t="s">
        <v>83</v>
      </c>
      <c r="AY241" s="14" t="s">
        <v>133</v>
      </c>
      <c r="BE241" s="222">
        <f>IF(N241="základní",J241,0)</f>
        <v>0</v>
      </c>
      <c r="BF241" s="222">
        <f>IF(N241="snížená",J241,0)</f>
        <v>0</v>
      </c>
      <c r="BG241" s="222">
        <f>IF(N241="zákl. přenesená",J241,0)</f>
        <v>0</v>
      </c>
      <c r="BH241" s="222">
        <f>IF(N241="sníž. přenesená",J241,0)</f>
        <v>0</v>
      </c>
      <c r="BI241" s="222">
        <f>IF(N241="nulová",J241,0)</f>
        <v>0</v>
      </c>
      <c r="BJ241" s="14" t="s">
        <v>83</v>
      </c>
      <c r="BK241" s="222">
        <f>ROUND(I241*H241,2)</f>
        <v>0</v>
      </c>
      <c r="BL241" s="14" t="s">
        <v>132</v>
      </c>
      <c r="BM241" s="221" t="s">
        <v>395</v>
      </c>
    </row>
    <row r="242" s="1" customFormat="1">
      <c r="B242" s="35"/>
      <c r="C242" s="36"/>
      <c r="D242" s="223" t="s">
        <v>139</v>
      </c>
      <c r="E242" s="36"/>
      <c r="F242" s="224" t="s">
        <v>394</v>
      </c>
      <c r="G242" s="36"/>
      <c r="H242" s="36"/>
      <c r="I242" s="136"/>
      <c r="J242" s="36"/>
      <c r="K242" s="36"/>
      <c r="L242" s="40"/>
      <c r="M242" s="225"/>
      <c r="N242" s="83"/>
      <c r="O242" s="83"/>
      <c r="P242" s="83"/>
      <c r="Q242" s="83"/>
      <c r="R242" s="83"/>
      <c r="S242" s="83"/>
      <c r="T242" s="84"/>
      <c r="AT242" s="14" t="s">
        <v>139</v>
      </c>
      <c r="AU242" s="14" t="s">
        <v>83</v>
      </c>
    </row>
    <row r="243" s="1" customFormat="1">
      <c r="B243" s="35"/>
      <c r="C243" s="36"/>
      <c r="D243" s="223" t="s">
        <v>141</v>
      </c>
      <c r="E243" s="36"/>
      <c r="F243" s="226" t="s">
        <v>396</v>
      </c>
      <c r="G243" s="36"/>
      <c r="H243" s="36"/>
      <c r="I243" s="136"/>
      <c r="J243" s="36"/>
      <c r="K243" s="36"/>
      <c r="L243" s="40"/>
      <c r="M243" s="225"/>
      <c r="N243" s="83"/>
      <c r="O243" s="83"/>
      <c r="P243" s="83"/>
      <c r="Q243" s="83"/>
      <c r="R243" s="83"/>
      <c r="S243" s="83"/>
      <c r="T243" s="84"/>
      <c r="AT243" s="14" t="s">
        <v>141</v>
      </c>
      <c r="AU243" s="14" t="s">
        <v>83</v>
      </c>
    </row>
    <row r="244" s="1" customFormat="1" ht="24" customHeight="1">
      <c r="B244" s="35"/>
      <c r="C244" s="211" t="s">
        <v>397</v>
      </c>
      <c r="D244" s="211" t="s">
        <v>134</v>
      </c>
      <c r="E244" s="212" t="s">
        <v>398</v>
      </c>
      <c r="F244" s="213" t="s">
        <v>399</v>
      </c>
      <c r="G244" s="214" t="s">
        <v>267</v>
      </c>
      <c r="H244" s="215">
        <v>28.84</v>
      </c>
      <c r="I244" s="216"/>
      <c r="J244" s="215">
        <f>ROUND(I244*H244,2)</f>
        <v>0</v>
      </c>
      <c r="K244" s="213" t="s">
        <v>1</v>
      </c>
      <c r="L244" s="40"/>
      <c r="M244" s="217" t="s">
        <v>1</v>
      </c>
      <c r="N244" s="218" t="s">
        <v>40</v>
      </c>
      <c r="O244" s="83"/>
      <c r="P244" s="219">
        <f>O244*H244</f>
        <v>0</v>
      </c>
      <c r="Q244" s="219">
        <v>0</v>
      </c>
      <c r="R244" s="219">
        <f>Q244*H244</f>
        <v>0</v>
      </c>
      <c r="S244" s="219">
        <v>0</v>
      </c>
      <c r="T244" s="220">
        <f>S244*H244</f>
        <v>0</v>
      </c>
      <c r="AR244" s="221" t="s">
        <v>132</v>
      </c>
      <c r="AT244" s="221" t="s">
        <v>134</v>
      </c>
      <c r="AU244" s="221" t="s">
        <v>83</v>
      </c>
      <c r="AY244" s="14" t="s">
        <v>133</v>
      </c>
      <c r="BE244" s="222">
        <f>IF(N244="základní",J244,0)</f>
        <v>0</v>
      </c>
      <c r="BF244" s="222">
        <f>IF(N244="snížená",J244,0)</f>
        <v>0</v>
      </c>
      <c r="BG244" s="222">
        <f>IF(N244="zákl. přenesená",J244,0)</f>
        <v>0</v>
      </c>
      <c r="BH244" s="222">
        <f>IF(N244="sníž. přenesená",J244,0)</f>
        <v>0</v>
      </c>
      <c r="BI244" s="222">
        <f>IF(N244="nulová",J244,0)</f>
        <v>0</v>
      </c>
      <c r="BJ244" s="14" t="s">
        <v>83</v>
      </c>
      <c r="BK244" s="222">
        <f>ROUND(I244*H244,2)</f>
        <v>0</v>
      </c>
      <c r="BL244" s="14" t="s">
        <v>132</v>
      </c>
      <c r="BM244" s="221" t="s">
        <v>400</v>
      </c>
    </row>
    <row r="245" s="1" customFormat="1">
      <c r="B245" s="35"/>
      <c r="C245" s="36"/>
      <c r="D245" s="223" t="s">
        <v>139</v>
      </c>
      <c r="E245" s="36"/>
      <c r="F245" s="224" t="s">
        <v>399</v>
      </c>
      <c r="G245" s="36"/>
      <c r="H245" s="36"/>
      <c r="I245" s="136"/>
      <c r="J245" s="36"/>
      <c r="K245" s="36"/>
      <c r="L245" s="40"/>
      <c r="M245" s="225"/>
      <c r="N245" s="83"/>
      <c r="O245" s="83"/>
      <c r="P245" s="83"/>
      <c r="Q245" s="83"/>
      <c r="R245" s="83"/>
      <c r="S245" s="83"/>
      <c r="T245" s="84"/>
      <c r="AT245" s="14" t="s">
        <v>139</v>
      </c>
      <c r="AU245" s="14" t="s">
        <v>83</v>
      </c>
    </row>
    <row r="246" s="1" customFormat="1">
      <c r="B246" s="35"/>
      <c r="C246" s="36"/>
      <c r="D246" s="223" t="s">
        <v>141</v>
      </c>
      <c r="E246" s="36"/>
      <c r="F246" s="226" t="s">
        <v>401</v>
      </c>
      <c r="G246" s="36"/>
      <c r="H246" s="36"/>
      <c r="I246" s="136"/>
      <c r="J246" s="36"/>
      <c r="K246" s="36"/>
      <c r="L246" s="40"/>
      <c r="M246" s="225"/>
      <c r="N246" s="83"/>
      <c r="O246" s="83"/>
      <c r="P246" s="83"/>
      <c r="Q246" s="83"/>
      <c r="R246" s="83"/>
      <c r="S246" s="83"/>
      <c r="T246" s="84"/>
      <c r="AT246" s="14" t="s">
        <v>141</v>
      </c>
      <c r="AU246" s="14" t="s">
        <v>83</v>
      </c>
    </row>
    <row r="247" s="10" customFormat="1" ht="25.92" customHeight="1">
      <c r="B247" s="197"/>
      <c r="C247" s="198"/>
      <c r="D247" s="199" t="s">
        <v>74</v>
      </c>
      <c r="E247" s="200" t="s">
        <v>174</v>
      </c>
      <c r="F247" s="200" t="s">
        <v>402</v>
      </c>
      <c r="G247" s="198"/>
      <c r="H247" s="198"/>
      <c r="I247" s="201"/>
      <c r="J247" s="202">
        <f>BK247</f>
        <v>0</v>
      </c>
      <c r="K247" s="198"/>
      <c r="L247" s="203"/>
      <c r="M247" s="204"/>
      <c r="N247" s="205"/>
      <c r="O247" s="205"/>
      <c r="P247" s="206">
        <f>SUM(P248:P255)</f>
        <v>0</v>
      </c>
      <c r="Q247" s="205"/>
      <c r="R247" s="206">
        <f>SUM(R248:R255)</f>
        <v>0</v>
      </c>
      <c r="S247" s="205"/>
      <c r="T247" s="207">
        <f>SUM(T248:T255)</f>
        <v>0</v>
      </c>
      <c r="AR247" s="208" t="s">
        <v>132</v>
      </c>
      <c r="AT247" s="209" t="s">
        <v>74</v>
      </c>
      <c r="AU247" s="209" t="s">
        <v>75</v>
      </c>
      <c r="AY247" s="208" t="s">
        <v>133</v>
      </c>
      <c r="BK247" s="210">
        <f>SUM(BK248:BK255)</f>
        <v>0</v>
      </c>
    </row>
    <row r="248" s="1" customFormat="1" ht="16.5" customHeight="1">
      <c r="B248" s="35"/>
      <c r="C248" s="211" t="s">
        <v>403</v>
      </c>
      <c r="D248" s="211" t="s">
        <v>134</v>
      </c>
      <c r="E248" s="212" t="s">
        <v>404</v>
      </c>
      <c r="F248" s="213" t="s">
        <v>405</v>
      </c>
      <c r="G248" s="214" t="s">
        <v>267</v>
      </c>
      <c r="H248" s="215">
        <v>223.66</v>
      </c>
      <c r="I248" s="216"/>
      <c r="J248" s="215">
        <f>ROUND(I248*H248,2)</f>
        <v>0</v>
      </c>
      <c r="K248" s="213" t="s">
        <v>1</v>
      </c>
      <c r="L248" s="40"/>
      <c r="M248" s="217" t="s">
        <v>1</v>
      </c>
      <c r="N248" s="218" t="s">
        <v>40</v>
      </c>
      <c r="O248" s="83"/>
      <c r="P248" s="219">
        <f>O248*H248</f>
        <v>0</v>
      </c>
      <c r="Q248" s="219">
        <v>0</v>
      </c>
      <c r="R248" s="219">
        <f>Q248*H248</f>
        <v>0</v>
      </c>
      <c r="S248" s="219">
        <v>0</v>
      </c>
      <c r="T248" s="220">
        <f>S248*H248</f>
        <v>0</v>
      </c>
      <c r="AR248" s="221" t="s">
        <v>132</v>
      </c>
      <c r="AT248" s="221" t="s">
        <v>134</v>
      </c>
      <c r="AU248" s="221" t="s">
        <v>83</v>
      </c>
      <c r="AY248" s="14" t="s">
        <v>133</v>
      </c>
      <c r="BE248" s="222">
        <f>IF(N248="základní",J248,0)</f>
        <v>0</v>
      </c>
      <c r="BF248" s="222">
        <f>IF(N248="snížená",J248,0)</f>
        <v>0</v>
      </c>
      <c r="BG248" s="222">
        <f>IF(N248="zákl. přenesená",J248,0)</f>
        <v>0</v>
      </c>
      <c r="BH248" s="222">
        <f>IF(N248="sníž. přenesená",J248,0)</f>
        <v>0</v>
      </c>
      <c r="BI248" s="222">
        <f>IF(N248="nulová",J248,0)</f>
        <v>0</v>
      </c>
      <c r="BJ248" s="14" t="s">
        <v>83</v>
      </c>
      <c r="BK248" s="222">
        <f>ROUND(I248*H248,2)</f>
        <v>0</v>
      </c>
      <c r="BL248" s="14" t="s">
        <v>132</v>
      </c>
      <c r="BM248" s="221" t="s">
        <v>406</v>
      </c>
    </row>
    <row r="249" s="1" customFormat="1">
      <c r="B249" s="35"/>
      <c r="C249" s="36"/>
      <c r="D249" s="223" t="s">
        <v>139</v>
      </c>
      <c r="E249" s="36"/>
      <c r="F249" s="224" t="s">
        <v>407</v>
      </c>
      <c r="G249" s="36"/>
      <c r="H249" s="36"/>
      <c r="I249" s="136"/>
      <c r="J249" s="36"/>
      <c r="K249" s="36"/>
      <c r="L249" s="40"/>
      <c r="M249" s="225"/>
      <c r="N249" s="83"/>
      <c r="O249" s="83"/>
      <c r="P249" s="83"/>
      <c r="Q249" s="83"/>
      <c r="R249" s="83"/>
      <c r="S249" s="83"/>
      <c r="T249" s="84"/>
      <c r="AT249" s="14" t="s">
        <v>139</v>
      </c>
      <c r="AU249" s="14" t="s">
        <v>83</v>
      </c>
    </row>
    <row r="250" s="1" customFormat="1">
      <c r="B250" s="35"/>
      <c r="C250" s="36"/>
      <c r="D250" s="223" t="s">
        <v>141</v>
      </c>
      <c r="E250" s="36"/>
      <c r="F250" s="226" t="s">
        <v>408</v>
      </c>
      <c r="G250" s="36"/>
      <c r="H250" s="36"/>
      <c r="I250" s="136"/>
      <c r="J250" s="36"/>
      <c r="K250" s="36"/>
      <c r="L250" s="40"/>
      <c r="M250" s="225"/>
      <c r="N250" s="83"/>
      <c r="O250" s="83"/>
      <c r="P250" s="83"/>
      <c r="Q250" s="83"/>
      <c r="R250" s="83"/>
      <c r="S250" s="83"/>
      <c r="T250" s="84"/>
      <c r="AT250" s="14" t="s">
        <v>141</v>
      </c>
      <c r="AU250" s="14" t="s">
        <v>83</v>
      </c>
    </row>
    <row r="251" s="11" customFormat="1">
      <c r="B251" s="227"/>
      <c r="C251" s="228"/>
      <c r="D251" s="223" t="s">
        <v>149</v>
      </c>
      <c r="E251" s="229" t="s">
        <v>409</v>
      </c>
      <c r="F251" s="230" t="s">
        <v>410</v>
      </c>
      <c r="G251" s="228"/>
      <c r="H251" s="231">
        <v>55.200000000000003</v>
      </c>
      <c r="I251" s="232"/>
      <c r="J251" s="228"/>
      <c r="K251" s="228"/>
      <c r="L251" s="233"/>
      <c r="M251" s="234"/>
      <c r="N251" s="235"/>
      <c r="O251" s="235"/>
      <c r="P251" s="235"/>
      <c r="Q251" s="235"/>
      <c r="R251" s="235"/>
      <c r="S251" s="235"/>
      <c r="T251" s="236"/>
      <c r="AT251" s="237" t="s">
        <v>149</v>
      </c>
      <c r="AU251" s="237" t="s">
        <v>83</v>
      </c>
      <c r="AV251" s="11" t="s">
        <v>143</v>
      </c>
      <c r="AW251" s="11" t="s">
        <v>33</v>
      </c>
      <c r="AX251" s="11" t="s">
        <v>75</v>
      </c>
      <c r="AY251" s="237" t="s">
        <v>133</v>
      </c>
    </row>
    <row r="252" s="11" customFormat="1">
      <c r="B252" s="227"/>
      <c r="C252" s="228"/>
      <c r="D252" s="223" t="s">
        <v>149</v>
      </c>
      <c r="E252" s="229" t="s">
        <v>180</v>
      </c>
      <c r="F252" s="230" t="s">
        <v>411</v>
      </c>
      <c r="G252" s="228"/>
      <c r="H252" s="231">
        <v>111.01719999999999</v>
      </c>
      <c r="I252" s="232"/>
      <c r="J252" s="228"/>
      <c r="K252" s="228"/>
      <c r="L252" s="233"/>
      <c r="M252" s="234"/>
      <c r="N252" s="235"/>
      <c r="O252" s="235"/>
      <c r="P252" s="235"/>
      <c r="Q252" s="235"/>
      <c r="R252" s="235"/>
      <c r="S252" s="235"/>
      <c r="T252" s="236"/>
      <c r="AT252" s="237" t="s">
        <v>149</v>
      </c>
      <c r="AU252" s="237" t="s">
        <v>83</v>
      </c>
      <c r="AV252" s="11" t="s">
        <v>143</v>
      </c>
      <c r="AW252" s="11" t="s">
        <v>33</v>
      </c>
      <c r="AX252" s="11" t="s">
        <v>75</v>
      </c>
      <c r="AY252" s="237" t="s">
        <v>133</v>
      </c>
    </row>
    <row r="253" s="11" customFormat="1">
      <c r="B253" s="227"/>
      <c r="C253" s="228"/>
      <c r="D253" s="223" t="s">
        <v>149</v>
      </c>
      <c r="E253" s="229" t="s">
        <v>184</v>
      </c>
      <c r="F253" s="230" t="s">
        <v>412</v>
      </c>
      <c r="G253" s="228"/>
      <c r="H253" s="231">
        <v>20.239999999999998</v>
      </c>
      <c r="I253" s="232"/>
      <c r="J253" s="228"/>
      <c r="K253" s="228"/>
      <c r="L253" s="233"/>
      <c r="M253" s="234"/>
      <c r="N253" s="235"/>
      <c r="O253" s="235"/>
      <c r="P253" s="235"/>
      <c r="Q253" s="235"/>
      <c r="R253" s="235"/>
      <c r="S253" s="235"/>
      <c r="T253" s="236"/>
      <c r="AT253" s="237" t="s">
        <v>149</v>
      </c>
      <c r="AU253" s="237" t="s">
        <v>83</v>
      </c>
      <c r="AV253" s="11" t="s">
        <v>143</v>
      </c>
      <c r="AW253" s="11" t="s">
        <v>33</v>
      </c>
      <c r="AX253" s="11" t="s">
        <v>75</v>
      </c>
      <c r="AY253" s="237" t="s">
        <v>133</v>
      </c>
    </row>
    <row r="254" s="11" customFormat="1">
      <c r="B254" s="227"/>
      <c r="C254" s="228"/>
      <c r="D254" s="223" t="s">
        <v>149</v>
      </c>
      <c r="E254" s="229" t="s">
        <v>186</v>
      </c>
      <c r="F254" s="230" t="s">
        <v>413</v>
      </c>
      <c r="G254" s="228"/>
      <c r="H254" s="231">
        <v>37.200000000000003</v>
      </c>
      <c r="I254" s="232"/>
      <c r="J254" s="228"/>
      <c r="K254" s="228"/>
      <c r="L254" s="233"/>
      <c r="M254" s="234"/>
      <c r="N254" s="235"/>
      <c r="O254" s="235"/>
      <c r="P254" s="235"/>
      <c r="Q254" s="235"/>
      <c r="R254" s="235"/>
      <c r="S254" s="235"/>
      <c r="T254" s="236"/>
      <c r="AT254" s="237" t="s">
        <v>149</v>
      </c>
      <c r="AU254" s="237" t="s">
        <v>83</v>
      </c>
      <c r="AV254" s="11" t="s">
        <v>143</v>
      </c>
      <c r="AW254" s="11" t="s">
        <v>33</v>
      </c>
      <c r="AX254" s="11" t="s">
        <v>75</v>
      </c>
      <c r="AY254" s="237" t="s">
        <v>133</v>
      </c>
    </row>
    <row r="255" s="11" customFormat="1">
      <c r="B255" s="227"/>
      <c r="C255" s="228"/>
      <c r="D255" s="223" t="s">
        <v>149</v>
      </c>
      <c r="E255" s="229" t="s">
        <v>414</v>
      </c>
      <c r="F255" s="230" t="s">
        <v>415</v>
      </c>
      <c r="G255" s="228"/>
      <c r="H255" s="231">
        <v>223.65719999999999</v>
      </c>
      <c r="I255" s="232"/>
      <c r="J255" s="228"/>
      <c r="K255" s="228"/>
      <c r="L255" s="233"/>
      <c r="M255" s="234"/>
      <c r="N255" s="235"/>
      <c r="O255" s="235"/>
      <c r="P255" s="235"/>
      <c r="Q255" s="235"/>
      <c r="R255" s="235"/>
      <c r="S255" s="235"/>
      <c r="T255" s="236"/>
      <c r="AT255" s="237" t="s">
        <v>149</v>
      </c>
      <c r="AU255" s="237" t="s">
        <v>83</v>
      </c>
      <c r="AV255" s="11" t="s">
        <v>143</v>
      </c>
      <c r="AW255" s="11" t="s">
        <v>33</v>
      </c>
      <c r="AX255" s="11" t="s">
        <v>83</v>
      </c>
      <c r="AY255" s="237" t="s">
        <v>133</v>
      </c>
    </row>
    <row r="256" s="10" customFormat="1" ht="25.92" customHeight="1">
      <c r="B256" s="197"/>
      <c r="C256" s="198"/>
      <c r="D256" s="199" t="s">
        <v>74</v>
      </c>
      <c r="E256" s="200" t="s">
        <v>237</v>
      </c>
      <c r="F256" s="200" t="s">
        <v>416</v>
      </c>
      <c r="G256" s="198"/>
      <c r="H256" s="198"/>
      <c r="I256" s="201"/>
      <c r="J256" s="202">
        <f>BK256</f>
        <v>0</v>
      </c>
      <c r="K256" s="198"/>
      <c r="L256" s="203"/>
      <c r="M256" s="204"/>
      <c r="N256" s="205"/>
      <c r="O256" s="205"/>
      <c r="P256" s="206">
        <f>SUM(P257:P282)</f>
        <v>0</v>
      </c>
      <c r="Q256" s="205"/>
      <c r="R256" s="206">
        <f>SUM(R257:R282)</f>
        <v>0</v>
      </c>
      <c r="S256" s="205"/>
      <c r="T256" s="207">
        <f>SUM(T257:T282)</f>
        <v>0</v>
      </c>
      <c r="AR256" s="208" t="s">
        <v>132</v>
      </c>
      <c r="AT256" s="209" t="s">
        <v>74</v>
      </c>
      <c r="AU256" s="209" t="s">
        <v>75</v>
      </c>
      <c r="AY256" s="208" t="s">
        <v>133</v>
      </c>
      <c r="BK256" s="210">
        <f>SUM(BK257:BK282)</f>
        <v>0</v>
      </c>
    </row>
    <row r="257" s="1" customFormat="1" ht="24" customHeight="1">
      <c r="B257" s="35"/>
      <c r="C257" s="211" t="s">
        <v>417</v>
      </c>
      <c r="D257" s="211" t="s">
        <v>134</v>
      </c>
      <c r="E257" s="212" t="s">
        <v>418</v>
      </c>
      <c r="F257" s="213" t="s">
        <v>419</v>
      </c>
      <c r="G257" s="214" t="s">
        <v>223</v>
      </c>
      <c r="H257" s="215">
        <v>31</v>
      </c>
      <c r="I257" s="216"/>
      <c r="J257" s="215">
        <f>ROUND(I257*H257,2)</f>
        <v>0</v>
      </c>
      <c r="K257" s="213" t="s">
        <v>1</v>
      </c>
      <c r="L257" s="40"/>
      <c r="M257" s="217" t="s">
        <v>1</v>
      </c>
      <c r="N257" s="218" t="s">
        <v>40</v>
      </c>
      <c r="O257" s="83"/>
      <c r="P257" s="219">
        <f>O257*H257</f>
        <v>0</v>
      </c>
      <c r="Q257" s="219">
        <v>0</v>
      </c>
      <c r="R257" s="219">
        <f>Q257*H257</f>
        <v>0</v>
      </c>
      <c r="S257" s="219">
        <v>0</v>
      </c>
      <c r="T257" s="220">
        <f>S257*H257</f>
        <v>0</v>
      </c>
      <c r="AR257" s="221" t="s">
        <v>132</v>
      </c>
      <c r="AT257" s="221" t="s">
        <v>134</v>
      </c>
      <c r="AU257" s="221" t="s">
        <v>83</v>
      </c>
      <c r="AY257" s="14" t="s">
        <v>133</v>
      </c>
      <c r="BE257" s="222">
        <f>IF(N257="základní",J257,0)</f>
        <v>0</v>
      </c>
      <c r="BF257" s="222">
        <f>IF(N257="snížená",J257,0)</f>
        <v>0</v>
      </c>
      <c r="BG257" s="222">
        <f>IF(N257="zákl. přenesená",J257,0)</f>
        <v>0</v>
      </c>
      <c r="BH257" s="222">
        <f>IF(N257="sníž. přenesená",J257,0)</f>
        <v>0</v>
      </c>
      <c r="BI257" s="222">
        <f>IF(N257="nulová",J257,0)</f>
        <v>0</v>
      </c>
      <c r="BJ257" s="14" t="s">
        <v>83</v>
      </c>
      <c r="BK257" s="222">
        <f>ROUND(I257*H257,2)</f>
        <v>0</v>
      </c>
      <c r="BL257" s="14" t="s">
        <v>132</v>
      </c>
      <c r="BM257" s="221" t="s">
        <v>420</v>
      </c>
    </row>
    <row r="258" s="1" customFormat="1">
      <c r="B258" s="35"/>
      <c r="C258" s="36"/>
      <c r="D258" s="223" t="s">
        <v>139</v>
      </c>
      <c r="E258" s="36"/>
      <c r="F258" s="224" t="s">
        <v>419</v>
      </c>
      <c r="G258" s="36"/>
      <c r="H258" s="36"/>
      <c r="I258" s="136"/>
      <c r="J258" s="36"/>
      <c r="K258" s="36"/>
      <c r="L258" s="40"/>
      <c r="M258" s="225"/>
      <c r="N258" s="83"/>
      <c r="O258" s="83"/>
      <c r="P258" s="83"/>
      <c r="Q258" s="83"/>
      <c r="R258" s="83"/>
      <c r="S258" s="83"/>
      <c r="T258" s="84"/>
      <c r="AT258" s="14" t="s">
        <v>139</v>
      </c>
      <c r="AU258" s="14" t="s">
        <v>83</v>
      </c>
    </row>
    <row r="259" s="1" customFormat="1">
      <c r="B259" s="35"/>
      <c r="C259" s="36"/>
      <c r="D259" s="223" t="s">
        <v>141</v>
      </c>
      <c r="E259" s="36"/>
      <c r="F259" s="226" t="s">
        <v>421</v>
      </c>
      <c r="G259" s="36"/>
      <c r="H259" s="36"/>
      <c r="I259" s="136"/>
      <c r="J259" s="36"/>
      <c r="K259" s="36"/>
      <c r="L259" s="40"/>
      <c r="M259" s="225"/>
      <c r="N259" s="83"/>
      <c r="O259" s="83"/>
      <c r="P259" s="83"/>
      <c r="Q259" s="83"/>
      <c r="R259" s="83"/>
      <c r="S259" s="83"/>
      <c r="T259" s="84"/>
      <c r="AT259" s="14" t="s">
        <v>141</v>
      </c>
      <c r="AU259" s="14" t="s">
        <v>83</v>
      </c>
    </row>
    <row r="260" s="11" customFormat="1">
      <c r="B260" s="227"/>
      <c r="C260" s="228"/>
      <c r="D260" s="223" t="s">
        <v>149</v>
      </c>
      <c r="E260" s="229" t="s">
        <v>422</v>
      </c>
      <c r="F260" s="230" t="s">
        <v>423</v>
      </c>
      <c r="G260" s="228"/>
      <c r="H260" s="231">
        <v>30.999999999999996</v>
      </c>
      <c r="I260" s="232"/>
      <c r="J260" s="228"/>
      <c r="K260" s="228"/>
      <c r="L260" s="233"/>
      <c r="M260" s="234"/>
      <c r="N260" s="235"/>
      <c r="O260" s="235"/>
      <c r="P260" s="235"/>
      <c r="Q260" s="235"/>
      <c r="R260" s="235"/>
      <c r="S260" s="235"/>
      <c r="T260" s="236"/>
      <c r="AT260" s="237" t="s">
        <v>149</v>
      </c>
      <c r="AU260" s="237" t="s">
        <v>83</v>
      </c>
      <c r="AV260" s="11" t="s">
        <v>143</v>
      </c>
      <c r="AW260" s="11" t="s">
        <v>33</v>
      </c>
      <c r="AX260" s="11" t="s">
        <v>83</v>
      </c>
      <c r="AY260" s="237" t="s">
        <v>133</v>
      </c>
    </row>
    <row r="261" s="1" customFormat="1" ht="16.5" customHeight="1">
      <c r="B261" s="35"/>
      <c r="C261" s="211" t="s">
        <v>424</v>
      </c>
      <c r="D261" s="211" t="s">
        <v>134</v>
      </c>
      <c r="E261" s="212" t="s">
        <v>425</v>
      </c>
      <c r="F261" s="213" t="s">
        <v>426</v>
      </c>
      <c r="G261" s="214" t="s">
        <v>170</v>
      </c>
      <c r="H261" s="215">
        <v>6</v>
      </c>
      <c r="I261" s="216"/>
      <c r="J261" s="215">
        <f>ROUND(I261*H261,2)</f>
        <v>0</v>
      </c>
      <c r="K261" s="213" t="s">
        <v>1</v>
      </c>
      <c r="L261" s="40"/>
      <c r="M261" s="217" t="s">
        <v>1</v>
      </c>
      <c r="N261" s="218" t="s">
        <v>40</v>
      </c>
      <c r="O261" s="83"/>
      <c r="P261" s="219">
        <f>O261*H261</f>
        <v>0</v>
      </c>
      <c r="Q261" s="219">
        <v>0</v>
      </c>
      <c r="R261" s="219">
        <f>Q261*H261</f>
        <v>0</v>
      </c>
      <c r="S261" s="219">
        <v>0</v>
      </c>
      <c r="T261" s="220">
        <f>S261*H261</f>
        <v>0</v>
      </c>
      <c r="AR261" s="221" t="s">
        <v>132</v>
      </c>
      <c r="AT261" s="221" t="s">
        <v>134</v>
      </c>
      <c r="AU261" s="221" t="s">
        <v>83</v>
      </c>
      <c r="AY261" s="14" t="s">
        <v>133</v>
      </c>
      <c r="BE261" s="222">
        <f>IF(N261="základní",J261,0)</f>
        <v>0</v>
      </c>
      <c r="BF261" s="222">
        <f>IF(N261="snížená",J261,0)</f>
        <v>0</v>
      </c>
      <c r="BG261" s="222">
        <f>IF(N261="zákl. přenesená",J261,0)</f>
        <v>0</v>
      </c>
      <c r="BH261" s="222">
        <f>IF(N261="sníž. přenesená",J261,0)</f>
        <v>0</v>
      </c>
      <c r="BI261" s="222">
        <f>IF(N261="nulová",J261,0)</f>
        <v>0</v>
      </c>
      <c r="BJ261" s="14" t="s">
        <v>83</v>
      </c>
      <c r="BK261" s="222">
        <f>ROUND(I261*H261,2)</f>
        <v>0</v>
      </c>
      <c r="BL261" s="14" t="s">
        <v>132</v>
      </c>
      <c r="BM261" s="221" t="s">
        <v>427</v>
      </c>
    </row>
    <row r="262" s="1" customFormat="1">
      <c r="B262" s="35"/>
      <c r="C262" s="36"/>
      <c r="D262" s="223" t="s">
        <v>139</v>
      </c>
      <c r="E262" s="36"/>
      <c r="F262" s="224" t="s">
        <v>428</v>
      </c>
      <c r="G262" s="36"/>
      <c r="H262" s="36"/>
      <c r="I262" s="136"/>
      <c r="J262" s="36"/>
      <c r="K262" s="36"/>
      <c r="L262" s="40"/>
      <c r="M262" s="225"/>
      <c r="N262" s="83"/>
      <c r="O262" s="83"/>
      <c r="P262" s="83"/>
      <c r="Q262" s="83"/>
      <c r="R262" s="83"/>
      <c r="S262" s="83"/>
      <c r="T262" s="84"/>
      <c r="AT262" s="14" t="s">
        <v>139</v>
      </c>
      <c r="AU262" s="14" t="s">
        <v>83</v>
      </c>
    </row>
    <row r="263" s="1" customFormat="1">
      <c r="B263" s="35"/>
      <c r="C263" s="36"/>
      <c r="D263" s="223" t="s">
        <v>141</v>
      </c>
      <c r="E263" s="36"/>
      <c r="F263" s="226" t="s">
        <v>429</v>
      </c>
      <c r="G263" s="36"/>
      <c r="H263" s="36"/>
      <c r="I263" s="136"/>
      <c r="J263" s="36"/>
      <c r="K263" s="36"/>
      <c r="L263" s="40"/>
      <c r="M263" s="225"/>
      <c r="N263" s="83"/>
      <c r="O263" s="83"/>
      <c r="P263" s="83"/>
      <c r="Q263" s="83"/>
      <c r="R263" s="83"/>
      <c r="S263" s="83"/>
      <c r="T263" s="84"/>
      <c r="AT263" s="14" t="s">
        <v>141</v>
      </c>
      <c r="AU263" s="14" t="s">
        <v>83</v>
      </c>
    </row>
    <row r="264" s="1" customFormat="1" ht="16.5" customHeight="1">
      <c r="B264" s="35"/>
      <c r="C264" s="211" t="s">
        <v>430</v>
      </c>
      <c r="D264" s="211" t="s">
        <v>134</v>
      </c>
      <c r="E264" s="212" t="s">
        <v>431</v>
      </c>
      <c r="F264" s="213" t="s">
        <v>432</v>
      </c>
      <c r="G264" s="214" t="s">
        <v>170</v>
      </c>
      <c r="H264" s="215">
        <v>1</v>
      </c>
      <c r="I264" s="216"/>
      <c r="J264" s="215">
        <f>ROUND(I264*H264,2)</f>
        <v>0</v>
      </c>
      <c r="K264" s="213" t="s">
        <v>1</v>
      </c>
      <c r="L264" s="40"/>
      <c r="M264" s="217" t="s">
        <v>1</v>
      </c>
      <c r="N264" s="218" t="s">
        <v>40</v>
      </c>
      <c r="O264" s="83"/>
      <c r="P264" s="219">
        <f>O264*H264</f>
        <v>0</v>
      </c>
      <c r="Q264" s="219">
        <v>0</v>
      </c>
      <c r="R264" s="219">
        <f>Q264*H264</f>
        <v>0</v>
      </c>
      <c r="S264" s="219">
        <v>0</v>
      </c>
      <c r="T264" s="220">
        <f>S264*H264</f>
        <v>0</v>
      </c>
      <c r="AR264" s="221" t="s">
        <v>132</v>
      </c>
      <c r="AT264" s="221" t="s">
        <v>134</v>
      </c>
      <c r="AU264" s="221" t="s">
        <v>83</v>
      </c>
      <c r="AY264" s="14" t="s">
        <v>133</v>
      </c>
      <c r="BE264" s="222">
        <f>IF(N264="základní",J264,0)</f>
        <v>0</v>
      </c>
      <c r="BF264" s="222">
        <f>IF(N264="snížená",J264,0)</f>
        <v>0</v>
      </c>
      <c r="BG264" s="222">
        <f>IF(N264="zákl. přenesená",J264,0)</f>
        <v>0</v>
      </c>
      <c r="BH264" s="222">
        <f>IF(N264="sníž. přenesená",J264,0)</f>
        <v>0</v>
      </c>
      <c r="BI264" s="222">
        <f>IF(N264="nulová",J264,0)</f>
        <v>0</v>
      </c>
      <c r="BJ264" s="14" t="s">
        <v>83</v>
      </c>
      <c r="BK264" s="222">
        <f>ROUND(I264*H264,2)</f>
        <v>0</v>
      </c>
      <c r="BL264" s="14" t="s">
        <v>132</v>
      </c>
      <c r="BM264" s="221" t="s">
        <v>433</v>
      </c>
    </row>
    <row r="265" s="1" customFormat="1">
      <c r="B265" s="35"/>
      <c r="C265" s="36"/>
      <c r="D265" s="223" t="s">
        <v>139</v>
      </c>
      <c r="E265" s="36"/>
      <c r="F265" s="224" t="s">
        <v>434</v>
      </c>
      <c r="G265" s="36"/>
      <c r="H265" s="36"/>
      <c r="I265" s="136"/>
      <c r="J265" s="36"/>
      <c r="K265" s="36"/>
      <c r="L265" s="40"/>
      <c r="M265" s="225"/>
      <c r="N265" s="83"/>
      <c r="O265" s="83"/>
      <c r="P265" s="83"/>
      <c r="Q265" s="83"/>
      <c r="R265" s="83"/>
      <c r="S265" s="83"/>
      <c r="T265" s="84"/>
      <c r="AT265" s="14" t="s">
        <v>139</v>
      </c>
      <c r="AU265" s="14" t="s">
        <v>83</v>
      </c>
    </row>
    <row r="266" s="1" customFormat="1">
      <c r="B266" s="35"/>
      <c r="C266" s="36"/>
      <c r="D266" s="223" t="s">
        <v>141</v>
      </c>
      <c r="E266" s="36"/>
      <c r="F266" s="226" t="s">
        <v>435</v>
      </c>
      <c r="G266" s="36"/>
      <c r="H266" s="36"/>
      <c r="I266" s="136"/>
      <c r="J266" s="36"/>
      <c r="K266" s="36"/>
      <c r="L266" s="40"/>
      <c r="M266" s="225"/>
      <c r="N266" s="83"/>
      <c r="O266" s="83"/>
      <c r="P266" s="83"/>
      <c r="Q266" s="83"/>
      <c r="R266" s="83"/>
      <c r="S266" s="83"/>
      <c r="T266" s="84"/>
      <c r="AT266" s="14" t="s">
        <v>141</v>
      </c>
      <c r="AU266" s="14" t="s">
        <v>83</v>
      </c>
    </row>
    <row r="267" s="1" customFormat="1" ht="24" customHeight="1">
      <c r="B267" s="35"/>
      <c r="C267" s="211" t="s">
        <v>436</v>
      </c>
      <c r="D267" s="211" t="s">
        <v>134</v>
      </c>
      <c r="E267" s="212" t="s">
        <v>437</v>
      </c>
      <c r="F267" s="213" t="s">
        <v>438</v>
      </c>
      <c r="G267" s="214" t="s">
        <v>223</v>
      </c>
      <c r="H267" s="215">
        <v>43.700000000000003</v>
      </c>
      <c r="I267" s="216"/>
      <c r="J267" s="215">
        <f>ROUND(I267*H267,2)</f>
        <v>0</v>
      </c>
      <c r="K267" s="213" t="s">
        <v>1</v>
      </c>
      <c r="L267" s="40"/>
      <c r="M267" s="217" t="s">
        <v>1</v>
      </c>
      <c r="N267" s="218" t="s">
        <v>40</v>
      </c>
      <c r="O267" s="83"/>
      <c r="P267" s="219">
        <f>O267*H267</f>
        <v>0</v>
      </c>
      <c r="Q267" s="219">
        <v>0</v>
      </c>
      <c r="R267" s="219">
        <f>Q267*H267</f>
        <v>0</v>
      </c>
      <c r="S267" s="219">
        <v>0</v>
      </c>
      <c r="T267" s="220">
        <f>S267*H267</f>
        <v>0</v>
      </c>
      <c r="AR267" s="221" t="s">
        <v>132</v>
      </c>
      <c r="AT267" s="221" t="s">
        <v>134</v>
      </c>
      <c r="AU267" s="221" t="s">
        <v>83</v>
      </c>
      <c r="AY267" s="14" t="s">
        <v>133</v>
      </c>
      <c r="BE267" s="222">
        <f>IF(N267="základní",J267,0)</f>
        <v>0</v>
      </c>
      <c r="BF267" s="222">
        <f>IF(N267="snížená",J267,0)</f>
        <v>0</v>
      </c>
      <c r="BG267" s="222">
        <f>IF(N267="zákl. přenesená",J267,0)</f>
        <v>0</v>
      </c>
      <c r="BH267" s="222">
        <f>IF(N267="sníž. přenesená",J267,0)</f>
        <v>0</v>
      </c>
      <c r="BI267" s="222">
        <f>IF(N267="nulová",J267,0)</f>
        <v>0</v>
      </c>
      <c r="BJ267" s="14" t="s">
        <v>83</v>
      </c>
      <c r="BK267" s="222">
        <f>ROUND(I267*H267,2)</f>
        <v>0</v>
      </c>
      <c r="BL267" s="14" t="s">
        <v>132</v>
      </c>
      <c r="BM267" s="221" t="s">
        <v>439</v>
      </c>
    </row>
    <row r="268" s="1" customFormat="1">
      <c r="B268" s="35"/>
      <c r="C268" s="36"/>
      <c r="D268" s="223" t="s">
        <v>139</v>
      </c>
      <c r="E268" s="36"/>
      <c r="F268" s="224" t="s">
        <v>438</v>
      </c>
      <c r="G268" s="36"/>
      <c r="H268" s="36"/>
      <c r="I268" s="136"/>
      <c r="J268" s="36"/>
      <c r="K268" s="36"/>
      <c r="L268" s="40"/>
      <c r="M268" s="225"/>
      <c r="N268" s="83"/>
      <c r="O268" s="83"/>
      <c r="P268" s="83"/>
      <c r="Q268" s="83"/>
      <c r="R268" s="83"/>
      <c r="S268" s="83"/>
      <c r="T268" s="84"/>
      <c r="AT268" s="14" t="s">
        <v>139</v>
      </c>
      <c r="AU268" s="14" t="s">
        <v>83</v>
      </c>
    </row>
    <row r="269" s="1" customFormat="1">
      <c r="B269" s="35"/>
      <c r="C269" s="36"/>
      <c r="D269" s="223" t="s">
        <v>141</v>
      </c>
      <c r="E269" s="36"/>
      <c r="F269" s="226" t="s">
        <v>440</v>
      </c>
      <c r="G269" s="36"/>
      <c r="H269" s="36"/>
      <c r="I269" s="136"/>
      <c r="J269" s="36"/>
      <c r="K269" s="36"/>
      <c r="L269" s="40"/>
      <c r="M269" s="225"/>
      <c r="N269" s="83"/>
      <c r="O269" s="83"/>
      <c r="P269" s="83"/>
      <c r="Q269" s="83"/>
      <c r="R269" s="83"/>
      <c r="S269" s="83"/>
      <c r="T269" s="84"/>
      <c r="AT269" s="14" t="s">
        <v>141</v>
      </c>
      <c r="AU269" s="14" t="s">
        <v>83</v>
      </c>
    </row>
    <row r="270" s="11" customFormat="1">
      <c r="B270" s="227"/>
      <c r="C270" s="228"/>
      <c r="D270" s="223" t="s">
        <v>149</v>
      </c>
      <c r="E270" s="229" t="s">
        <v>441</v>
      </c>
      <c r="F270" s="230" t="s">
        <v>442</v>
      </c>
      <c r="G270" s="228"/>
      <c r="H270" s="231">
        <v>43.700000000000003</v>
      </c>
      <c r="I270" s="232"/>
      <c r="J270" s="228"/>
      <c r="K270" s="228"/>
      <c r="L270" s="233"/>
      <c r="M270" s="234"/>
      <c r="N270" s="235"/>
      <c r="O270" s="235"/>
      <c r="P270" s="235"/>
      <c r="Q270" s="235"/>
      <c r="R270" s="235"/>
      <c r="S270" s="235"/>
      <c r="T270" s="236"/>
      <c r="AT270" s="237" t="s">
        <v>149</v>
      </c>
      <c r="AU270" s="237" t="s">
        <v>83</v>
      </c>
      <c r="AV270" s="11" t="s">
        <v>143</v>
      </c>
      <c r="AW270" s="11" t="s">
        <v>33</v>
      </c>
      <c r="AX270" s="11" t="s">
        <v>83</v>
      </c>
      <c r="AY270" s="237" t="s">
        <v>133</v>
      </c>
    </row>
    <row r="271" s="1" customFormat="1" ht="16.5" customHeight="1">
      <c r="B271" s="35"/>
      <c r="C271" s="211" t="s">
        <v>443</v>
      </c>
      <c r="D271" s="211" t="s">
        <v>134</v>
      </c>
      <c r="E271" s="212" t="s">
        <v>444</v>
      </c>
      <c r="F271" s="213" t="s">
        <v>445</v>
      </c>
      <c r="G271" s="214" t="s">
        <v>198</v>
      </c>
      <c r="H271" s="215">
        <v>0.080000000000000002</v>
      </c>
      <c r="I271" s="216"/>
      <c r="J271" s="215">
        <f>ROUND(I271*H271,2)</f>
        <v>0</v>
      </c>
      <c r="K271" s="213" t="s">
        <v>1</v>
      </c>
      <c r="L271" s="40"/>
      <c r="M271" s="217" t="s">
        <v>1</v>
      </c>
      <c r="N271" s="218" t="s">
        <v>40</v>
      </c>
      <c r="O271" s="83"/>
      <c r="P271" s="219">
        <f>O271*H271</f>
        <v>0</v>
      </c>
      <c r="Q271" s="219">
        <v>0</v>
      </c>
      <c r="R271" s="219">
        <f>Q271*H271</f>
        <v>0</v>
      </c>
      <c r="S271" s="219">
        <v>0</v>
      </c>
      <c r="T271" s="220">
        <f>S271*H271</f>
        <v>0</v>
      </c>
      <c r="AR271" s="221" t="s">
        <v>132</v>
      </c>
      <c r="AT271" s="221" t="s">
        <v>134</v>
      </c>
      <c r="AU271" s="221" t="s">
        <v>83</v>
      </c>
      <c r="AY271" s="14" t="s">
        <v>133</v>
      </c>
      <c r="BE271" s="222">
        <f>IF(N271="základní",J271,0)</f>
        <v>0</v>
      </c>
      <c r="BF271" s="222">
        <f>IF(N271="snížená",J271,0)</f>
        <v>0</v>
      </c>
      <c r="BG271" s="222">
        <f>IF(N271="zákl. přenesená",J271,0)</f>
        <v>0</v>
      </c>
      <c r="BH271" s="222">
        <f>IF(N271="sníž. přenesená",J271,0)</f>
        <v>0</v>
      </c>
      <c r="BI271" s="222">
        <f>IF(N271="nulová",J271,0)</f>
        <v>0</v>
      </c>
      <c r="BJ271" s="14" t="s">
        <v>83</v>
      </c>
      <c r="BK271" s="222">
        <f>ROUND(I271*H271,2)</f>
        <v>0</v>
      </c>
      <c r="BL271" s="14" t="s">
        <v>132</v>
      </c>
      <c r="BM271" s="221" t="s">
        <v>446</v>
      </c>
    </row>
    <row r="272" s="1" customFormat="1">
      <c r="B272" s="35"/>
      <c r="C272" s="36"/>
      <c r="D272" s="223" t="s">
        <v>139</v>
      </c>
      <c r="E272" s="36"/>
      <c r="F272" s="224" t="s">
        <v>447</v>
      </c>
      <c r="G272" s="36"/>
      <c r="H272" s="36"/>
      <c r="I272" s="136"/>
      <c r="J272" s="36"/>
      <c r="K272" s="36"/>
      <c r="L272" s="40"/>
      <c r="M272" s="225"/>
      <c r="N272" s="83"/>
      <c r="O272" s="83"/>
      <c r="P272" s="83"/>
      <c r="Q272" s="83"/>
      <c r="R272" s="83"/>
      <c r="S272" s="83"/>
      <c r="T272" s="84"/>
      <c r="AT272" s="14" t="s">
        <v>139</v>
      </c>
      <c r="AU272" s="14" t="s">
        <v>83</v>
      </c>
    </row>
    <row r="273" s="1" customFormat="1">
      <c r="B273" s="35"/>
      <c r="C273" s="36"/>
      <c r="D273" s="223" t="s">
        <v>141</v>
      </c>
      <c r="E273" s="36"/>
      <c r="F273" s="226" t="s">
        <v>448</v>
      </c>
      <c r="G273" s="36"/>
      <c r="H273" s="36"/>
      <c r="I273" s="136"/>
      <c r="J273" s="36"/>
      <c r="K273" s="36"/>
      <c r="L273" s="40"/>
      <c r="M273" s="225"/>
      <c r="N273" s="83"/>
      <c r="O273" s="83"/>
      <c r="P273" s="83"/>
      <c r="Q273" s="83"/>
      <c r="R273" s="83"/>
      <c r="S273" s="83"/>
      <c r="T273" s="84"/>
      <c r="AT273" s="14" t="s">
        <v>141</v>
      </c>
      <c r="AU273" s="14" t="s">
        <v>83</v>
      </c>
    </row>
    <row r="274" s="1" customFormat="1" ht="24" customHeight="1">
      <c r="B274" s="35"/>
      <c r="C274" s="211" t="s">
        <v>449</v>
      </c>
      <c r="D274" s="211" t="s">
        <v>134</v>
      </c>
      <c r="E274" s="212" t="s">
        <v>450</v>
      </c>
      <c r="F274" s="213" t="s">
        <v>451</v>
      </c>
      <c r="G274" s="214" t="s">
        <v>223</v>
      </c>
      <c r="H274" s="215">
        <v>48.100000000000001</v>
      </c>
      <c r="I274" s="216"/>
      <c r="J274" s="215">
        <f>ROUND(I274*H274,2)</f>
        <v>0</v>
      </c>
      <c r="K274" s="213" t="s">
        <v>1</v>
      </c>
      <c r="L274" s="40"/>
      <c r="M274" s="217" t="s">
        <v>1</v>
      </c>
      <c r="N274" s="218" t="s">
        <v>40</v>
      </c>
      <c r="O274" s="83"/>
      <c r="P274" s="219">
        <f>O274*H274</f>
        <v>0</v>
      </c>
      <c r="Q274" s="219">
        <v>0</v>
      </c>
      <c r="R274" s="219">
        <f>Q274*H274</f>
        <v>0</v>
      </c>
      <c r="S274" s="219">
        <v>0</v>
      </c>
      <c r="T274" s="220">
        <f>S274*H274</f>
        <v>0</v>
      </c>
      <c r="AR274" s="221" t="s">
        <v>132</v>
      </c>
      <c r="AT274" s="221" t="s">
        <v>134</v>
      </c>
      <c r="AU274" s="221" t="s">
        <v>83</v>
      </c>
      <c r="AY274" s="14" t="s">
        <v>133</v>
      </c>
      <c r="BE274" s="222">
        <f>IF(N274="základní",J274,0)</f>
        <v>0</v>
      </c>
      <c r="BF274" s="222">
        <f>IF(N274="snížená",J274,0)</f>
        <v>0</v>
      </c>
      <c r="BG274" s="222">
        <f>IF(N274="zákl. přenesená",J274,0)</f>
        <v>0</v>
      </c>
      <c r="BH274" s="222">
        <f>IF(N274="sníž. přenesená",J274,0)</f>
        <v>0</v>
      </c>
      <c r="BI274" s="222">
        <f>IF(N274="nulová",J274,0)</f>
        <v>0</v>
      </c>
      <c r="BJ274" s="14" t="s">
        <v>83</v>
      </c>
      <c r="BK274" s="222">
        <f>ROUND(I274*H274,2)</f>
        <v>0</v>
      </c>
      <c r="BL274" s="14" t="s">
        <v>132</v>
      </c>
      <c r="BM274" s="221" t="s">
        <v>452</v>
      </c>
    </row>
    <row r="275" s="1" customFormat="1">
      <c r="B275" s="35"/>
      <c r="C275" s="36"/>
      <c r="D275" s="223" t="s">
        <v>139</v>
      </c>
      <c r="E275" s="36"/>
      <c r="F275" s="224" t="s">
        <v>453</v>
      </c>
      <c r="G275" s="36"/>
      <c r="H275" s="36"/>
      <c r="I275" s="136"/>
      <c r="J275" s="36"/>
      <c r="K275" s="36"/>
      <c r="L275" s="40"/>
      <c r="M275" s="225"/>
      <c r="N275" s="83"/>
      <c r="O275" s="83"/>
      <c r="P275" s="83"/>
      <c r="Q275" s="83"/>
      <c r="R275" s="83"/>
      <c r="S275" s="83"/>
      <c r="T275" s="84"/>
      <c r="AT275" s="14" t="s">
        <v>139</v>
      </c>
      <c r="AU275" s="14" t="s">
        <v>83</v>
      </c>
    </row>
    <row r="276" s="1" customFormat="1">
      <c r="B276" s="35"/>
      <c r="C276" s="36"/>
      <c r="D276" s="223" t="s">
        <v>141</v>
      </c>
      <c r="E276" s="36"/>
      <c r="F276" s="226" t="s">
        <v>454</v>
      </c>
      <c r="G276" s="36"/>
      <c r="H276" s="36"/>
      <c r="I276" s="136"/>
      <c r="J276" s="36"/>
      <c r="K276" s="36"/>
      <c r="L276" s="40"/>
      <c r="M276" s="225"/>
      <c r="N276" s="83"/>
      <c r="O276" s="83"/>
      <c r="P276" s="83"/>
      <c r="Q276" s="83"/>
      <c r="R276" s="83"/>
      <c r="S276" s="83"/>
      <c r="T276" s="84"/>
      <c r="AT276" s="14" t="s">
        <v>141</v>
      </c>
      <c r="AU276" s="14" t="s">
        <v>83</v>
      </c>
    </row>
    <row r="277" s="11" customFormat="1">
      <c r="B277" s="227"/>
      <c r="C277" s="228"/>
      <c r="D277" s="223" t="s">
        <v>149</v>
      </c>
      <c r="E277" s="229" t="s">
        <v>455</v>
      </c>
      <c r="F277" s="230" t="s">
        <v>456</v>
      </c>
      <c r="G277" s="228"/>
      <c r="H277" s="231">
        <v>32.5</v>
      </c>
      <c r="I277" s="232"/>
      <c r="J277" s="228"/>
      <c r="K277" s="228"/>
      <c r="L277" s="233"/>
      <c r="M277" s="234"/>
      <c r="N277" s="235"/>
      <c r="O277" s="235"/>
      <c r="P277" s="235"/>
      <c r="Q277" s="235"/>
      <c r="R277" s="235"/>
      <c r="S277" s="235"/>
      <c r="T277" s="236"/>
      <c r="AT277" s="237" t="s">
        <v>149</v>
      </c>
      <c r="AU277" s="237" t="s">
        <v>83</v>
      </c>
      <c r="AV277" s="11" t="s">
        <v>143</v>
      </c>
      <c r="AW277" s="11" t="s">
        <v>33</v>
      </c>
      <c r="AX277" s="11" t="s">
        <v>75</v>
      </c>
      <c r="AY277" s="237" t="s">
        <v>133</v>
      </c>
    </row>
    <row r="278" s="11" customFormat="1">
      <c r="B278" s="227"/>
      <c r="C278" s="228"/>
      <c r="D278" s="223" t="s">
        <v>149</v>
      </c>
      <c r="E278" s="229" t="s">
        <v>182</v>
      </c>
      <c r="F278" s="230" t="s">
        <v>457</v>
      </c>
      <c r="G278" s="228"/>
      <c r="H278" s="231">
        <v>15.6</v>
      </c>
      <c r="I278" s="232"/>
      <c r="J278" s="228"/>
      <c r="K278" s="228"/>
      <c r="L278" s="233"/>
      <c r="M278" s="234"/>
      <c r="N278" s="235"/>
      <c r="O278" s="235"/>
      <c r="P278" s="235"/>
      <c r="Q278" s="235"/>
      <c r="R278" s="235"/>
      <c r="S278" s="235"/>
      <c r="T278" s="236"/>
      <c r="AT278" s="237" t="s">
        <v>149</v>
      </c>
      <c r="AU278" s="237" t="s">
        <v>83</v>
      </c>
      <c r="AV278" s="11" t="s">
        <v>143</v>
      </c>
      <c r="AW278" s="11" t="s">
        <v>33</v>
      </c>
      <c r="AX278" s="11" t="s">
        <v>75</v>
      </c>
      <c r="AY278" s="237" t="s">
        <v>133</v>
      </c>
    </row>
    <row r="279" s="11" customFormat="1">
      <c r="B279" s="227"/>
      <c r="C279" s="228"/>
      <c r="D279" s="223" t="s">
        <v>149</v>
      </c>
      <c r="E279" s="229" t="s">
        <v>458</v>
      </c>
      <c r="F279" s="230" t="s">
        <v>459</v>
      </c>
      <c r="G279" s="228"/>
      <c r="H279" s="231">
        <v>48.100000000000001</v>
      </c>
      <c r="I279" s="232"/>
      <c r="J279" s="228"/>
      <c r="K279" s="228"/>
      <c r="L279" s="233"/>
      <c r="M279" s="234"/>
      <c r="N279" s="235"/>
      <c r="O279" s="235"/>
      <c r="P279" s="235"/>
      <c r="Q279" s="235"/>
      <c r="R279" s="235"/>
      <c r="S279" s="235"/>
      <c r="T279" s="236"/>
      <c r="AT279" s="237" t="s">
        <v>149</v>
      </c>
      <c r="AU279" s="237" t="s">
        <v>83</v>
      </c>
      <c r="AV279" s="11" t="s">
        <v>143</v>
      </c>
      <c r="AW279" s="11" t="s">
        <v>33</v>
      </c>
      <c r="AX279" s="11" t="s">
        <v>83</v>
      </c>
      <c r="AY279" s="237" t="s">
        <v>133</v>
      </c>
    </row>
    <row r="280" s="1" customFormat="1" ht="24" customHeight="1">
      <c r="B280" s="35"/>
      <c r="C280" s="211" t="s">
        <v>460</v>
      </c>
      <c r="D280" s="211" t="s">
        <v>134</v>
      </c>
      <c r="E280" s="212" t="s">
        <v>461</v>
      </c>
      <c r="F280" s="213" t="s">
        <v>462</v>
      </c>
      <c r="G280" s="214" t="s">
        <v>223</v>
      </c>
      <c r="H280" s="215">
        <v>7.7999999999999998</v>
      </c>
      <c r="I280" s="216"/>
      <c r="J280" s="215">
        <f>ROUND(I280*H280,2)</f>
        <v>0</v>
      </c>
      <c r="K280" s="213" t="s">
        <v>1</v>
      </c>
      <c r="L280" s="40"/>
      <c r="M280" s="217" t="s">
        <v>1</v>
      </c>
      <c r="N280" s="218" t="s">
        <v>40</v>
      </c>
      <c r="O280" s="83"/>
      <c r="P280" s="219">
        <f>O280*H280</f>
        <v>0</v>
      </c>
      <c r="Q280" s="219">
        <v>0</v>
      </c>
      <c r="R280" s="219">
        <f>Q280*H280</f>
        <v>0</v>
      </c>
      <c r="S280" s="219">
        <v>0</v>
      </c>
      <c r="T280" s="220">
        <f>S280*H280</f>
        <v>0</v>
      </c>
      <c r="AR280" s="221" t="s">
        <v>132</v>
      </c>
      <c r="AT280" s="221" t="s">
        <v>134</v>
      </c>
      <c r="AU280" s="221" t="s">
        <v>83</v>
      </c>
      <c r="AY280" s="14" t="s">
        <v>133</v>
      </c>
      <c r="BE280" s="222">
        <f>IF(N280="základní",J280,0)</f>
        <v>0</v>
      </c>
      <c r="BF280" s="222">
        <f>IF(N280="snížená",J280,0)</f>
        <v>0</v>
      </c>
      <c r="BG280" s="222">
        <f>IF(N280="zákl. přenesená",J280,0)</f>
        <v>0</v>
      </c>
      <c r="BH280" s="222">
        <f>IF(N280="sníž. přenesená",J280,0)</f>
        <v>0</v>
      </c>
      <c r="BI280" s="222">
        <f>IF(N280="nulová",J280,0)</f>
        <v>0</v>
      </c>
      <c r="BJ280" s="14" t="s">
        <v>83</v>
      </c>
      <c r="BK280" s="222">
        <f>ROUND(I280*H280,2)</f>
        <v>0</v>
      </c>
      <c r="BL280" s="14" t="s">
        <v>132</v>
      </c>
      <c r="BM280" s="221" t="s">
        <v>463</v>
      </c>
    </row>
    <row r="281" s="1" customFormat="1">
      <c r="B281" s="35"/>
      <c r="C281" s="36"/>
      <c r="D281" s="223" t="s">
        <v>139</v>
      </c>
      <c r="E281" s="36"/>
      <c r="F281" s="224" t="s">
        <v>462</v>
      </c>
      <c r="G281" s="36"/>
      <c r="H281" s="36"/>
      <c r="I281" s="136"/>
      <c r="J281" s="36"/>
      <c r="K281" s="36"/>
      <c r="L281" s="40"/>
      <c r="M281" s="225"/>
      <c r="N281" s="83"/>
      <c r="O281" s="83"/>
      <c r="P281" s="83"/>
      <c r="Q281" s="83"/>
      <c r="R281" s="83"/>
      <c r="S281" s="83"/>
      <c r="T281" s="84"/>
      <c r="AT281" s="14" t="s">
        <v>139</v>
      </c>
      <c r="AU281" s="14" t="s">
        <v>83</v>
      </c>
    </row>
    <row r="282" s="1" customFormat="1">
      <c r="B282" s="35"/>
      <c r="C282" s="36"/>
      <c r="D282" s="223" t="s">
        <v>141</v>
      </c>
      <c r="E282" s="36"/>
      <c r="F282" s="226" t="s">
        <v>464</v>
      </c>
      <c r="G282" s="36"/>
      <c r="H282" s="36"/>
      <c r="I282" s="136"/>
      <c r="J282" s="36"/>
      <c r="K282" s="36"/>
      <c r="L282" s="40"/>
      <c r="M282" s="238"/>
      <c r="N282" s="239"/>
      <c r="O282" s="239"/>
      <c r="P282" s="239"/>
      <c r="Q282" s="239"/>
      <c r="R282" s="239"/>
      <c r="S282" s="239"/>
      <c r="T282" s="240"/>
      <c r="AT282" s="14" t="s">
        <v>141</v>
      </c>
      <c r="AU282" s="14" t="s">
        <v>83</v>
      </c>
    </row>
    <row r="283" s="1" customFormat="1" ht="6.96" customHeight="1">
      <c r="B283" s="58"/>
      <c r="C283" s="59"/>
      <c r="D283" s="59"/>
      <c r="E283" s="59"/>
      <c r="F283" s="59"/>
      <c r="G283" s="59"/>
      <c r="H283" s="59"/>
      <c r="I283" s="170"/>
      <c r="J283" s="59"/>
      <c r="K283" s="59"/>
      <c r="L283" s="40"/>
    </row>
  </sheetData>
  <sheetProtection sheet="1" autoFilter="0" formatColumns="0" formatRows="0" objects="1" scenarios="1" spinCount="100000" saltValue="7oo6tnHltEMH9fh0TJ2T0OSY6TNMYvZEw6l3F1yTgNP2xGajNaOZfAy7dogtSsf86fLpYRaDllSYXSS6/Z2fpQ==" hashValue="SF/D9RFi3393af8uso4qf80v7W/PfhW+6HS39fnHPzwONrvJDFk8ETnKK2J7H4LXBdmshwOVxwRpHAhRYGCVVQ==" algorithmName="SHA-512" password="CC35"/>
  <autoFilter ref="C123:K28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8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91</v>
      </c>
      <c r="AZ2" s="241" t="s">
        <v>465</v>
      </c>
      <c r="BA2" s="241" t="s">
        <v>465</v>
      </c>
      <c r="BB2" s="241" t="s">
        <v>1</v>
      </c>
      <c r="BC2" s="241" t="s">
        <v>466</v>
      </c>
      <c r="BD2" s="241" t="s">
        <v>143</v>
      </c>
    </row>
    <row r="3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17"/>
      <c r="AT3" s="14" t="s">
        <v>85</v>
      </c>
      <c r="AZ3" s="241" t="s">
        <v>467</v>
      </c>
      <c r="BA3" s="241" t="s">
        <v>467</v>
      </c>
      <c r="BB3" s="241" t="s">
        <v>1</v>
      </c>
      <c r="BC3" s="241" t="s">
        <v>468</v>
      </c>
      <c r="BD3" s="241" t="s">
        <v>143</v>
      </c>
    </row>
    <row r="4" ht="24.96" customHeight="1">
      <c r="B4" s="17"/>
      <c r="D4" s="132" t="s">
        <v>110</v>
      </c>
      <c r="L4" s="17"/>
      <c r="M4" s="133" t="s">
        <v>10</v>
      </c>
      <c r="AT4" s="14" t="s">
        <v>4</v>
      </c>
      <c r="AZ4" s="241" t="s">
        <v>469</v>
      </c>
      <c r="BA4" s="241" t="s">
        <v>469</v>
      </c>
      <c r="BB4" s="241" t="s">
        <v>1</v>
      </c>
      <c r="BC4" s="241" t="s">
        <v>470</v>
      </c>
      <c r="BD4" s="241" t="s">
        <v>143</v>
      </c>
    </row>
    <row r="5" ht="6.96" customHeight="1">
      <c r="B5" s="17"/>
      <c r="L5" s="17"/>
      <c r="AZ5" s="241" t="s">
        <v>471</v>
      </c>
      <c r="BA5" s="241" t="s">
        <v>471</v>
      </c>
      <c r="BB5" s="241" t="s">
        <v>1</v>
      </c>
      <c r="BC5" s="241" t="s">
        <v>472</v>
      </c>
      <c r="BD5" s="241" t="s">
        <v>143</v>
      </c>
    </row>
    <row r="6" ht="12" customHeight="1">
      <c r="B6" s="17"/>
      <c r="D6" s="134" t="s">
        <v>15</v>
      </c>
      <c r="L6" s="17"/>
      <c r="AZ6" s="241" t="s">
        <v>473</v>
      </c>
      <c r="BA6" s="241" t="s">
        <v>473</v>
      </c>
      <c r="BB6" s="241" t="s">
        <v>1</v>
      </c>
      <c r="BC6" s="241" t="s">
        <v>152</v>
      </c>
      <c r="BD6" s="241" t="s">
        <v>143</v>
      </c>
    </row>
    <row r="7" ht="16.5" customHeight="1">
      <c r="B7" s="17"/>
      <c r="E7" s="135" t="str">
        <f>'Rekapitulace stavby'!K6</f>
        <v>Lávka pro pěší přes kolejiště nádraží v Chebu-uznatelné náklady</v>
      </c>
      <c r="F7" s="134"/>
      <c r="G7" s="134"/>
      <c r="H7" s="134"/>
      <c r="L7" s="17"/>
      <c r="AZ7" s="241" t="s">
        <v>474</v>
      </c>
      <c r="BA7" s="241" t="s">
        <v>474</v>
      </c>
      <c r="BB7" s="241" t="s">
        <v>1</v>
      </c>
      <c r="BC7" s="241" t="s">
        <v>249</v>
      </c>
      <c r="BD7" s="241" t="s">
        <v>143</v>
      </c>
    </row>
    <row r="8" s="1" customFormat="1" ht="12" customHeight="1">
      <c r="B8" s="40"/>
      <c r="D8" s="134" t="s">
        <v>111</v>
      </c>
      <c r="I8" s="136"/>
      <c r="L8" s="40"/>
      <c r="AZ8" s="241" t="s">
        <v>475</v>
      </c>
      <c r="BA8" s="241" t="s">
        <v>475</v>
      </c>
      <c r="BB8" s="241" t="s">
        <v>1</v>
      </c>
      <c r="BC8" s="241" t="s">
        <v>476</v>
      </c>
      <c r="BD8" s="241" t="s">
        <v>143</v>
      </c>
    </row>
    <row r="9" s="1" customFormat="1" ht="36.96" customHeight="1">
      <c r="B9" s="40"/>
      <c r="E9" s="137" t="s">
        <v>477</v>
      </c>
      <c r="F9" s="1"/>
      <c r="G9" s="1"/>
      <c r="H9" s="1"/>
      <c r="I9" s="136"/>
      <c r="L9" s="40"/>
    </row>
    <row r="10" s="1" customFormat="1">
      <c r="B10" s="40"/>
      <c r="I10" s="136"/>
      <c r="L10" s="40"/>
    </row>
    <row r="11" s="1" customFormat="1" ht="12" customHeight="1">
      <c r="B11" s="40"/>
      <c r="D11" s="134" t="s">
        <v>17</v>
      </c>
      <c r="F11" s="138" t="s">
        <v>1</v>
      </c>
      <c r="I11" s="139" t="s">
        <v>18</v>
      </c>
      <c r="J11" s="138" t="s">
        <v>1</v>
      </c>
      <c r="L11" s="40"/>
    </row>
    <row r="12" s="1" customFormat="1" ht="12" customHeight="1">
      <c r="B12" s="40"/>
      <c r="D12" s="134" t="s">
        <v>19</v>
      </c>
      <c r="F12" s="138" t="s">
        <v>20</v>
      </c>
      <c r="I12" s="139" t="s">
        <v>21</v>
      </c>
      <c r="J12" s="140" t="str">
        <f>'Rekapitulace stavby'!AN8</f>
        <v>2. 7. 2019</v>
      </c>
      <c r="L12" s="40"/>
    </row>
    <row r="13" s="1" customFormat="1" ht="10.8" customHeight="1">
      <c r="B13" s="40"/>
      <c r="I13" s="136"/>
      <c r="L13" s="40"/>
    </row>
    <row r="14" s="1" customFormat="1" ht="12" customHeight="1">
      <c r="B14" s="40"/>
      <c r="D14" s="134" t="s">
        <v>23</v>
      </c>
      <c r="I14" s="139" t="s">
        <v>24</v>
      </c>
      <c r="J14" s="138" t="str">
        <f>IF('Rekapitulace stavby'!AN10="","",'Rekapitulace stavby'!AN10)</f>
        <v>00253979</v>
      </c>
      <c r="L14" s="40"/>
    </row>
    <row r="15" s="1" customFormat="1" ht="18" customHeight="1">
      <c r="B15" s="40"/>
      <c r="E15" s="138" t="str">
        <f>IF('Rekapitulace stavby'!E11="","",'Rekapitulace stavby'!E11)</f>
        <v>Město Cheb</v>
      </c>
      <c r="I15" s="139" t="s">
        <v>27</v>
      </c>
      <c r="J15" s="138" t="str">
        <f>IF('Rekapitulace stavby'!AN11="","",'Rekapitulace stavby'!AN11)</f>
        <v>CZ00253979</v>
      </c>
      <c r="L15" s="40"/>
    </row>
    <row r="16" s="1" customFormat="1" ht="6.96" customHeight="1">
      <c r="B16" s="40"/>
      <c r="I16" s="136"/>
      <c r="L16" s="40"/>
    </row>
    <row r="17" s="1" customFormat="1" ht="12" customHeight="1">
      <c r="B17" s="40"/>
      <c r="D17" s="134" t="s">
        <v>29</v>
      </c>
      <c r="I17" s="139" t="s">
        <v>24</v>
      </c>
      <c r="J17" s="30" t="str">
        <f>'Rekapitulace stavby'!AN13</f>
        <v>Vyplň údaj</v>
      </c>
      <c r="L17" s="40"/>
    </row>
    <row r="18" s="1" customFormat="1" ht="18" customHeight="1">
      <c r="B18" s="40"/>
      <c r="E18" s="30" t="str">
        <f>'Rekapitulace stavby'!E14</f>
        <v>Vyplň údaj</v>
      </c>
      <c r="F18" s="138"/>
      <c r="G18" s="138"/>
      <c r="H18" s="138"/>
      <c r="I18" s="139" t="s">
        <v>27</v>
      </c>
      <c r="J18" s="30" t="str">
        <f>'Rekapitulace stavby'!AN14</f>
        <v>Vyplň údaj</v>
      </c>
      <c r="L18" s="40"/>
    </row>
    <row r="19" s="1" customFormat="1" ht="6.96" customHeight="1">
      <c r="B19" s="40"/>
      <c r="I19" s="136"/>
      <c r="L19" s="40"/>
    </row>
    <row r="20" s="1" customFormat="1" ht="12" customHeight="1">
      <c r="B20" s="40"/>
      <c r="D20" s="134" t="s">
        <v>31</v>
      </c>
      <c r="I20" s="139" t="s">
        <v>24</v>
      </c>
      <c r="J20" s="138" t="str">
        <f>IF('Rekapitulace stavby'!AN16="","",'Rekapitulace stavby'!AN16)</f>
        <v/>
      </c>
      <c r="L20" s="40"/>
    </row>
    <row r="21" s="1" customFormat="1" ht="18" customHeight="1">
      <c r="B21" s="40"/>
      <c r="E21" s="138" t="str">
        <f>IF('Rekapitulace stavby'!E17="","",'Rekapitulace stavby'!E17)</f>
        <v xml:space="preserve"> </v>
      </c>
      <c r="I21" s="139" t="s">
        <v>27</v>
      </c>
      <c r="J21" s="138" t="str">
        <f>IF('Rekapitulace stavby'!AN17="","",'Rekapitulace stavby'!AN17)</f>
        <v/>
      </c>
      <c r="L21" s="40"/>
    </row>
    <row r="22" s="1" customFormat="1" ht="6.96" customHeight="1">
      <c r="B22" s="40"/>
      <c r="I22" s="136"/>
      <c r="L22" s="40"/>
    </row>
    <row r="23" s="1" customFormat="1" ht="12" customHeight="1">
      <c r="B23" s="40"/>
      <c r="D23" s="134" t="s">
        <v>32</v>
      </c>
      <c r="I23" s="139" t="s">
        <v>24</v>
      </c>
      <c r="J23" s="138" t="str">
        <f>IF('Rekapitulace stavby'!AN19="","",'Rekapitulace stavby'!AN19)</f>
        <v/>
      </c>
      <c r="L23" s="40"/>
    </row>
    <row r="24" s="1" customFormat="1" ht="18" customHeight="1">
      <c r="B24" s="40"/>
      <c r="E24" s="138" t="str">
        <f>IF('Rekapitulace stavby'!E20="","",'Rekapitulace stavby'!E20)</f>
        <v xml:space="preserve"> </v>
      </c>
      <c r="I24" s="139" t="s">
        <v>27</v>
      </c>
      <c r="J24" s="138" t="str">
        <f>IF('Rekapitulace stavby'!AN20="","",'Rekapitulace stavby'!AN20)</f>
        <v/>
      </c>
      <c r="L24" s="40"/>
    </row>
    <row r="25" s="1" customFormat="1" ht="6.96" customHeight="1">
      <c r="B25" s="40"/>
      <c r="I25" s="136"/>
      <c r="L25" s="40"/>
    </row>
    <row r="26" s="1" customFormat="1" ht="12" customHeight="1">
      <c r="B26" s="40"/>
      <c r="D26" s="134" t="s">
        <v>34</v>
      </c>
      <c r="I26" s="136"/>
      <c r="L26" s="40"/>
    </row>
    <row r="27" s="7" customFormat="1" ht="16.5" customHeight="1">
      <c r="B27" s="141"/>
      <c r="E27" s="142" t="s">
        <v>1</v>
      </c>
      <c r="F27" s="142"/>
      <c r="G27" s="142"/>
      <c r="H27" s="142"/>
      <c r="I27" s="143"/>
      <c r="L27" s="141"/>
    </row>
    <row r="28" s="1" customFormat="1" ht="6.96" customHeight="1">
      <c r="B28" s="40"/>
      <c r="I28" s="136"/>
      <c r="L28" s="40"/>
    </row>
    <row r="29" s="1" customFormat="1" ht="6.96" customHeight="1">
      <c r="B29" s="40"/>
      <c r="D29" s="75"/>
      <c r="E29" s="75"/>
      <c r="F29" s="75"/>
      <c r="G29" s="75"/>
      <c r="H29" s="75"/>
      <c r="I29" s="144"/>
      <c r="J29" s="75"/>
      <c r="K29" s="75"/>
      <c r="L29" s="40"/>
    </row>
    <row r="30" s="1" customFormat="1" ht="25.44" customHeight="1">
      <c r="B30" s="40"/>
      <c r="D30" s="145" t="s">
        <v>35</v>
      </c>
      <c r="I30" s="136"/>
      <c r="J30" s="146">
        <f>ROUND(J124, 2)</f>
        <v>0</v>
      </c>
      <c r="L30" s="40"/>
    </row>
    <row r="31" s="1" customFormat="1" ht="6.96" customHeight="1">
      <c r="B31" s="40"/>
      <c r="D31" s="75"/>
      <c r="E31" s="75"/>
      <c r="F31" s="75"/>
      <c r="G31" s="75"/>
      <c r="H31" s="75"/>
      <c r="I31" s="144"/>
      <c r="J31" s="75"/>
      <c r="K31" s="75"/>
      <c r="L31" s="40"/>
    </row>
    <row r="32" s="1" customFormat="1" ht="14.4" customHeight="1">
      <c r="B32" s="40"/>
      <c r="F32" s="147" t="s">
        <v>37</v>
      </c>
      <c r="I32" s="148" t="s">
        <v>36</v>
      </c>
      <c r="J32" s="147" t="s">
        <v>38</v>
      </c>
      <c r="L32" s="40"/>
    </row>
    <row r="33" s="1" customFormat="1" ht="14.4" customHeight="1">
      <c r="B33" s="40"/>
      <c r="D33" s="149" t="s">
        <v>39</v>
      </c>
      <c r="E33" s="134" t="s">
        <v>40</v>
      </c>
      <c r="F33" s="150">
        <f>ROUND((SUM(BE124:BE275)),  2)</f>
        <v>0</v>
      </c>
      <c r="I33" s="151">
        <v>0.20999999999999999</v>
      </c>
      <c r="J33" s="150">
        <f>ROUND(((SUM(BE124:BE275))*I33),  2)</f>
        <v>0</v>
      </c>
      <c r="L33" s="40"/>
    </row>
    <row r="34" s="1" customFormat="1" ht="14.4" customHeight="1">
      <c r="B34" s="40"/>
      <c r="E34" s="134" t="s">
        <v>41</v>
      </c>
      <c r="F34" s="150">
        <f>ROUND((SUM(BF124:BF275)),  2)</f>
        <v>0</v>
      </c>
      <c r="I34" s="151">
        <v>0.14999999999999999</v>
      </c>
      <c r="J34" s="150">
        <f>ROUND(((SUM(BF124:BF275))*I34),  2)</f>
        <v>0</v>
      </c>
      <c r="L34" s="40"/>
    </row>
    <row r="35" hidden="1" s="1" customFormat="1" ht="14.4" customHeight="1">
      <c r="B35" s="40"/>
      <c r="E35" s="134" t="s">
        <v>42</v>
      </c>
      <c r="F35" s="150">
        <f>ROUND((SUM(BG124:BG275)),  2)</f>
        <v>0</v>
      </c>
      <c r="I35" s="151">
        <v>0.20999999999999999</v>
      </c>
      <c r="J35" s="150">
        <f>0</f>
        <v>0</v>
      </c>
      <c r="L35" s="40"/>
    </row>
    <row r="36" hidden="1" s="1" customFormat="1" ht="14.4" customHeight="1">
      <c r="B36" s="40"/>
      <c r="E36" s="134" t="s">
        <v>43</v>
      </c>
      <c r="F36" s="150">
        <f>ROUND((SUM(BH124:BH275)),  2)</f>
        <v>0</v>
      </c>
      <c r="I36" s="151">
        <v>0.14999999999999999</v>
      </c>
      <c r="J36" s="150">
        <f>0</f>
        <v>0</v>
      </c>
      <c r="L36" s="40"/>
    </row>
    <row r="37" hidden="1" s="1" customFormat="1" ht="14.4" customHeight="1">
      <c r="B37" s="40"/>
      <c r="E37" s="134" t="s">
        <v>44</v>
      </c>
      <c r="F37" s="150">
        <f>ROUND((SUM(BI124:BI275)),  2)</f>
        <v>0</v>
      </c>
      <c r="I37" s="151">
        <v>0</v>
      </c>
      <c r="J37" s="150">
        <f>0</f>
        <v>0</v>
      </c>
      <c r="L37" s="40"/>
    </row>
    <row r="38" s="1" customFormat="1" ht="6.96" customHeight="1">
      <c r="B38" s="40"/>
      <c r="I38" s="136"/>
      <c r="L38" s="40"/>
    </row>
    <row r="39" s="1" customFormat="1" ht="25.44" customHeight="1">
      <c r="B39" s="40"/>
      <c r="C39" s="152"/>
      <c r="D39" s="153" t="s">
        <v>45</v>
      </c>
      <c r="E39" s="154"/>
      <c r="F39" s="154"/>
      <c r="G39" s="155" t="s">
        <v>46</v>
      </c>
      <c r="H39" s="156" t="s">
        <v>47</v>
      </c>
      <c r="I39" s="157"/>
      <c r="J39" s="158">
        <f>SUM(J30:J37)</f>
        <v>0</v>
      </c>
      <c r="K39" s="159"/>
      <c r="L39" s="40"/>
    </row>
    <row r="40" s="1" customFormat="1" ht="14.4" customHeight="1">
      <c r="B40" s="40"/>
      <c r="I40" s="136"/>
      <c r="L40" s="40"/>
    </row>
    <row r="41" ht="14.4" customHeight="1">
      <c r="B41" s="17"/>
      <c r="L41" s="17"/>
    </row>
    <row r="42" ht="14.4" customHeight="1">
      <c r="B42" s="17"/>
      <c r="L42" s="17"/>
    </row>
    <row r="43" ht="14.4" customHeight="1">
      <c r="B43" s="17"/>
      <c r="L43" s="17"/>
    </row>
    <row r="44" ht="14.4" customHeight="1">
      <c r="B44" s="17"/>
      <c r="L44" s="17"/>
    </row>
    <row r="45" ht="14.4" customHeight="1">
      <c r="B45" s="17"/>
      <c r="L45" s="17"/>
    </row>
    <row r="46" ht="14.4" customHeight="1">
      <c r="B46" s="17"/>
      <c r="L46" s="17"/>
    </row>
    <row r="47" ht="14.4" customHeight="1">
      <c r="B47" s="17"/>
      <c r="L47" s="17"/>
    </row>
    <row r="48" ht="14.4" customHeight="1">
      <c r="B48" s="17"/>
      <c r="L48" s="17"/>
    </row>
    <row r="49" ht="14.4" customHeight="1">
      <c r="B49" s="17"/>
      <c r="L49" s="17"/>
    </row>
    <row r="50" s="1" customFormat="1" ht="14.4" customHeight="1">
      <c r="B50" s="40"/>
      <c r="D50" s="160" t="s">
        <v>48</v>
      </c>
      <c r="E50" s="161"/>
      <c r="F50" s="161"/>
      <c r="G50" s="160" t="s">
        <v>49</v>
      </c>
      <c r="H50" s="161"/>
      <c r="I50" s="162"/>
      <c r="J50" s="161"/>
      <c r="K50" s="161"/>
      <c r="L50" s="4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1" customFormat="1">
      <c r="B61" s="40"/>
      <c r="D61" s="163" t="s">
        <v>50</v>
      </c>
      <c r="E61" s="164"/>
      <c r="F61" s="165" t="s">
        <v>51</v>
      </c>
      <c r="G61" s="163" t="s">
        <v>50</v>
      </c>
      <c r="H61" s="164"/>
      <c r="I61" s="166"/>
      <c r="J61" s="167" t="s">
        <v>51</v>
      </c>
      <c r="K61" s="164"/>
      <c r="L61" s="40"/>
    </row>
    <row r="62">
      <c r="B62" s="17"/>
      <c r="L62" s="17"/>
    </row>
    <row r="63">
      <c r="B63" s="17"/>
      <c r="L63" s="17"/>
    </row>
    <row r="64">
      <c r="B64" s="17"/>
      <c r="L64" s="17"/>
    </row>
    <row r="65" s="1" customFormat="1">
      <c r="B65" s="40"/>
      <c r="D65" s="160" t="s">
        <v>52</v>
      </c>
      <c r="E65" s="161"/>
      <c r="F65" s="161"/>
      <c r="G65" s="160" t="s">
        <v>53</v>
      </c>
      <c r="H65" s="161"/>
      <c r="I65" s="162"/>
      <c r="J65" s="161"/>
      <c r="K65" s="161"/>
      <c r="L65" s="40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1" customFormat="1">
      <c r="B76" s="40"/>
      <c r="D76" s="163" t="s">
        <v>50</v>
      </c>
      <c r="E76" s="164"/>
      <c r="F76" s="165" t="s">
        <v>51</v>
      </c>
      <c r="G76" s="163" t="s">
        <v>50</v>
      </c>
      <c r="H76" s="164"/>
      <c r="I76" s="166"/>
      <c r="J76" s="167" t="s">
        <v>51</v>
      </c>
      <c r="K76" s="164"/>
      <c r="L76" s="40"/>
    </row>
    <row r="77" s="1" customFormat="1" ht="14.4" customHeight="1">
      <c r="B77" s="168"/>
      <c r="C77" s="169"/>
      <c r="D77" s="169"/>
      <c r="E77" s="169"/>
      <c r="F77" s="169"/>
      <c r="G77" s="169"/>
      <c r="H77" s="169"/>
      <c r="I77" s="170"/>
      <c r="J77" s="169"/>
      <c r="K77" s="169"/>
      <c r="L77" s="40"/>
    </row>
    <row r="81" s="1" customFormat="1" ht="6.96" customHeight="1">
      <c r="B81" s="171"/>
      <c r="C81" s="172"/>
      <c r="D81" s="172"/>
      <c r="E81" s="172"/>
      <c r="F81" s="172"/>
      <c r="G81" s="172"/>
      <c r="H81" s="172"/>
      <c r="I81" s="173"/>
      <c r="J81" s="172"/>
      <c r="K81" s="172"/>
      <c r="L81" s="40"/>
    </row>
    <row r="82" s="1" customFormat="1" ht="24.96" customHeight="1">
      <c r="B82" s="35"/>
      <c r="C82" s="20" t="s">
        <v>113</v>
      </c>
      <c r="D82" s="36"/>
      <c r="E82" s="36"/>
      <c r="F82" s="36"/>
      <c r="G82" s="36"/>
      <c r="H82" s="36"/>
      <c r="I82" s="136"/>
      <c r="J82" s="36"/>
      <c r="K82" s="36"/>
      <c r="L82" s="40"/>
    </row>
    <row r="83" s="1" customFormat="1" ht="6.96" customHeight="1">
      <c r="B83" s="35"/>
      <c r="C83" s="36"/>
      <c r="D83" s="36"/>
      <c r="E83" s="36"/>
      <c r="F83" s="36"/>
      <c r="G83" s="36"/>
      <c r="H83" s="36"/>
      <c r="I83" s="136"/>
      <c r="J83" s="36"/>
      <c r="K83" s="36"/>
      <c r="L83" s="40"/>
    </row>
    <row r="84" s="1" customFormat="1" ht="12" customHeight="1">
      <c r="B84" s="35"/>
      <c r="C84" s="29" t="s">
        <v>15</v>
      </c>
      <c r="D84" s="36"/>
      <c r="E84" s="36"/>
      <c r="F84" s="36"/>
      <c r="G84" s="36"/>
      <c r="H84" s="36"/>
      <c r="I84" s="136"/>
      <c r="J84" s="36"/>
      <c r="K84" s="36"/>
      <c r="L84" s="40"/>
    </row>
    <row r="85" s="1" customFormat="1" ht="16.5" customHeight="1">
      <c r="B85" s="35"/>
      <c r="C85" s="36"/>
      <c r="D85" s="36"/>
      <c r="E85" s="174" t="str">
        <f>E7</f>
        <v>Lávka pro pěší přes kolejiště nádraží v Chebu-uznatelné náklady</v>
      </c>
      <c r="F85" s="29"/>
      <c r="G85" s="29"/>
      <c r="H85" s="29"/>
      <c r="I85" s="136"/>
      <c r="J85" s="36"/>
      <c r="K85" s="36"/>
      <c r="L85" s="40"/>
    </row>
    <row r="86" s="1" customFormat="1" ht="12" customHeight="1">
      <c r="B86" s="35"/>
      <c r="C86" s="29" t="s">
        <v>111</v>
      </c>
      <c r="D86" s="36"/>
      <c r="E86" s="36"/>
      <c r="F86" s="36"/>
      <c r="G86" s="36"/>
      <c r="H86" s="36"/>
      <c r="I86" s="136"/>
      <c r="J86" s="36"/>
      <c r="K86" s="36"/>
      <c r="L86" s="40"/>
    </row>
    <row r="87" s="1" customFormat="1" ht="16.5" customHeight="1">
      <c r="B87" s="35"/>
      <c r="C87" s="36"/>
      <c r="D87" s="36"/>
      <c r="E87" s="68" t="str">
        <f>E9</f>
        <v>SO 102 - Nájezdová rampa Švédský vrch</v>
      </c>
      <c r="F87" s="36"/>
      <c r="G87" s="36"/>
      <c r="H87" s="36"/>
      <c r="I87" s="136"/>
      <c r="J87" s="36"/>
      <c r="K87" s="36"/>
      <c r="L87" s="40"/>
    </row>
    <row r="88" s="1" customFormat="1" ht="6.96" customHeight="1">
      <c r="B88" s="35"/>
      <c r="C88" s="36"/>
      <c r="D88" s="36"/>
      <c r="E88" s="36"/>
      <c r="F88" s="36"/>
      <c r="G88" s="36"/>
      <c r="H88" s="36"/>
      <c r="I88" s="136"/>
      <c r="J88" s="36"/>
      <c r="K88" s="36"/>
      <c r="L88" s="40"/>
    </row>
    <row r="89" s="1" customFormat="1" ht="12" customHeight="1">
      <c r="B89" s="35"/>
      <c r="C89" s="29" t="s">
        <v>19</v>
      </c>
      <c r="D89" s="36"/>
      <c r="E89" s="36"/>
      <c r="F89" s="24" t="str">
        <f>F12</f>
        <v xml:space="preserve"> </v>
      </c>
      <c r="G89" s="36"/>
      <c r="H89" s="36"/>
      <c r="I89" s="139" t="s">
        <v>21</v>
      </c>
      <c r="J89" s="71" t="str">
        <f>IF(J12="","",J12)</f>
        <v>2. 7. 2019</v>
      </c>
      <c r="K89" s="36"/>
      <c r="L89" s="40"/>
    </row>
    <row r="90" s="1" customFormat="1" ht="6.96" customHeight="1">
      <c r="B90" s="35"/>
      <c r="C90" s="36"/>
      <c r="D90" s="36"/>
      <c r="E90" s="36"/>
      <c r="F90" s="36"/>
      <c r="G90" s="36"/>
      <c r="H90" s="36"/>
      <c r="I90" s="136"/>
      <c r="J90" s="36"/>
      <c r="K90" s="36"/>
      <c r="L90" s="40"/>
    </row>
    <row r="91" s="1" customFormat="1" ht="15.15" customHeight="1">
      <c r="B91" s="35"/>
      <c r="C91" s="29" t="s">
        <v>23</v>
      </c>
      <c r="D91" s="36"/>
      <c r="E91" s="36"/>
      <c r="F91" s="24" t="str">
        <f>E15</f>
        <v>Město Cheb</v>
      </c>
      <c r="G91" s="36"/>
      <c r="H91" s="36"/>
      <c r="I91" s="139" t="s">
        <v>31</v>
      </c>
      <c r="J91" s="33" t="str">
        <f>E21</f>
        <v xml:space="preserve"> </v>
      </c>
      <c r="K91" s="36"/>
      <c r="L91" s="40"/>
    </row>
    <row r="92" s="1" customFormat="1" ht="15.15" customHeight="1">
      <c r="B92" s="35"/>
      <c r="C92" s="29" t="s">
        <v>29</v>
      </c>
      <c r="D92" s="36"/>
      <c r="E92" s="36"/>
      <c r="F92" s="24" t="str">
        <f>IF(E18="","",E18)</f>
        <v>Vyplň údaj</v>
      </c>
      <c r="G92" s="36"/>
      <c r="H92" s="36"/>
      <c r="I92" s="139" t="s">
        <v>32</v>
      </c>
      <c r="J92" s="33" t="str">
        <f>E24</f>
        <v xml:space="preserve"> </v>
      </c>
      <c r="K92" s="36"/>
      <c r="L92" s="40"/>
    </row>
    <row r="93" s="1" customFormat="1" ht="10.32" customHeight="1">
      <c r="B93" s="35"/>
      <c r="C93" s="36"/>
      <c r="D93" s="36"/>
      <c r="E93" s="36"/>
      <c r="F93" s="36"/>
      <c r="G93" s="36"/>
      <c r="H93" s="36"/>
      <c r="I93" s="136"/>
      <c r="J93" s="36"/>
      <c r="K93" s="36"/>
      <c r="L93" s="40"/>
    </row>
    <row r="94" s="1" customFormat="1" ht="29.28" customHeight="1">
      <c r="B94" s="35"/>
      <c r="C94" s="175" t="s">
        <v>114</v>
      </c>
      <c r="D94" s="176"/>
      <c r="E94" s="176"/>
      <c r="F94" s="176"/>
      <c r="G94" s="176"/>
      <c r="H94" s="176"/>
      <c r="I94" s="177"/>
      <c r="J94" s="178" t="s">
        <v>115</v>
      </c>
      <c r="K94" s="176"/>
      <c r="L94" s="40"/>
    </row>
    <row r="95" s="1" customFormat="1" ht="10.32" customHeight="1">
      <c r="B95" s="35"/>
      <c r="C95" s="36"/>
      <c r="D95" s="36"/>
      <c r="E95" s="36"/>
      <c r="F95" s="36"/>
      <c r="G95" s="36"/>
      <c r="H95" s="36"/>
      <c r="I95" s="136"/>
      <c r="J95" s="36"/>
      <c r="K95" s="36"/>
      <c r="L95" s="40"/>
    </row>
    <row r="96" s="1" customFormat="1" ht="22.8" customHeight="1">
      <c r="B96" s="35"/>
      <c r="C96" s="179" t="s">
        <v>116</v>
      </c>
      <c r="D96" s="36"/>
      <c r="E96" s="36"/>
      <c r="F96" s="36"/>
      <c r="G96" s="36"/>
      <c r="H96" s="36"/>
      <c r="I96" s="136"/>
      <c r="J96" s="102">
        <f>J124</f>
        <v>0</v>
      </c>
      <c r="K96" s="36"/>
      <c r="L96" s="40"/>
      <c r="AU96" s="14" t="s">
        <v>85</v>
      </c>
    </row>
    <row r="97" s="8" customFormat="1" ht="24.96" customHeight="1">
      <c r="B97" s="180"/>
      <c r="C97" s="181"/>
      <c r="D97" s="182" t="s">
        <v>117</v>
      </c>
      <c r="E97" s="183"/>
      <c r="F97" s="183"/>
      <c r="G97" s="183"/>
      <c r="H97" s="183"/>
      <c r="I97" s="184"/>
      <c r="J97" s="185">
        <f>J125</f>
        <v>0</v>
      </c>
      <c r="K97" s="181"/>
      <c r="L97" s="186"/>
    </row>
    <row r="98" s="8" customFormat="1" ht="24.96" customHeight="1">
      <c r="B98" s="180"/>
      <c r="C98" s="181"/>
      <c r="D98" s="182" t="s">
        <v>189</v>
      </c>
      <c r="E98" s="183"/>
      <c r="F98" s="183"/>
      <c r="G98" s="183"/>
      <c r="H98" s="183"/>
      <c r="I98" s="184"/>
      <c r="J98" s="185">
        <f>J135</f>
        <v>0</v>
      </c>
      <c r="K98" s="181"/>
      <c r="L98" s="186"/>
    </row>
    <row r="99" s="8" customFormat="1" ht="24.96" customHeight="1">
      <c r="B99" s="180"/>
      <c r="C99" s="181"/>
      <c r="D99" s="182" t="s">
        <v>190</v>
      </c>
      <c r="E99" s="183"/>
      <c r="F99" s="183"/>
      <c r="G99" s="183"/>
      <c r="H99" s="183"/>
      <c r="I99" s="184"/>
      <c r="J99" s="185">
        <f>J161</f>
        <v>0</v>
      </c>
      <c r="K99" s="181"/>
      <c r="L99" s="186"/>
    </row>
    <row r="100" s="8" customFormat="1" ht="24.96" customHeight="1">
      <c r="B100" s="180"/>
      <c r="C100" s="181"/>
      <c r="D100" s="182" t="s">
        <v>191</v>
      </c>
      <c r="E100" s="183"/>
      <c r="F100" s="183"/>
      <c r="G100" s="183"/>
      <c r="H100" s="183"/>
      <c r="I100" s="184"/>
      <c r="J100" s="185">
        <f>J186</f>
        <v>0</v>
      </c>
      <c r="K100" s="181"/>
      <c r="L100" s="186"/>
    </row>
    <row r="101" s="8" customFormat="1" ht="24.96" customHeight="1">
      <c r="B101" s="180"/>
      <c r="C101" s="181"/>
      <c r="D101" s="182" t="s">
        <v>192</v>
      </c>
      <c r="E101" s="183"/>
      <c r="F101" s="183"/>
      <c r="G101" s="183"/>
      <c r="H101" s="183"/>
      <c r="I101" s="184"/>
      <c r="J101" s="185">
        <f>J206</f>
        <v>0</v>
      </c>
      <c r="K101" s="181"/>
      <c r="L101" s="186"/>
    </row>
    <row r="102" s="8" customFormat="1" ht="24.96" customHeight="1">
      <c r="B102" s="180"/>
      <c r="C102" s="181"/>
      <c r="D102" s="182" t="s">
        <v>193</v>
      </c>
      <c r="E102" s="183"/>
      <c r="F102" s="183"/>
      <c r="G102" s="183"/>
      <c r="H102" s="183"/>
      <c r="I102" s="184"/>
      <c r="J102" s="185">
        <f>J222</f>
        <v>0</v>
      </c>
      <c r="K102" s="181"/>
      <c r="L102" s="186"/>
    </row>
    <row r="103" s="8" customFormat="1" ht="24.96" customHeight="1">
      <c r="B103" s="180"/>
      <c r="C103" s="181"/>
      <c r="D103" s="182" t="s">
        <v>194</v>
      </c>
      <c r="E103" s="183"/>
      <c r="F103" s="183"/>
      <c r="G103" s="183"/>
      <c r="H103" s="183"/>
      <c r="I103" s="184"/>
      <c r="J103" s="185">
        <f>J239</f>
        <v>0</v>
      </c>
      <c r="K103" s="181"/>
      <c r="L103" s="186"/>
    </row>
    <row r="104" s="8" customFormat="1" ht="24.96" customHeight="1">
      <c r="B104" s="180"/>
      <c r="C104" s="181"/>
      <c r="D104" s="182" t="s">
        <v>195</v>
      </c>
      <c r="E104" s="183"/>
      <c r="F104" s="183"/>
      <c r="G104" s="183"/>
      <c r="H104" s="183"/>
      <c r="I104" s="184"/>
      <c r="J104" s="185">
        <f>J248</f>
        <v>0</v>
      </c>
      <c r="K104" s="181"/>
      <c r="L104" s="186"/>
    </row>
    <row r="105" s="1" customFormat="1" ht="21.84" customHeight="1">
      <c r="B105" s="35"/>
      <c r="C105" s="36"/>
      <c r="D105" s="36"/>
      <c r="E105" s="36"/>
      <c r="F105" s="36"/>
      <c r="G105" s="36"/>
      <c r="H105" s="36"/>
      <c r="I105" s="136"/>
      <c r="J105" s="36"/>
      <c r="K105" s="36"/>
      <c r="L105" s="40"/>
    </row>
    <row r="106" s="1" customFormat="1" ht="6.96" customHeight="1">
      <c r="B106" s="58"/>
      <c r="C106" s="59"/>
      <c r="D106" s="59"/>
      <c r="E106" s="59"/>
      <c r="F106" s="59"/>
      <c r="G106" s="59"/>
      <c r="H106" s="59"/>
      <c r="I106" s="170"/>
      <c r="J106" s="59"/>
      <c r="K106" s="59"/>
      <c r="L106" s="40"/>
    </row>
    <row r="110" s="1" customFormat="1" ht="6.96" customHeight="1">
      <c r="B110" s="60"/>
      <c r="C110" s="61"/>
      <c r="D110" s="61"/>
      <c r="E110" s="61"/>
      <c r="F110" s="61"/>
      <c r="G110" s="61"/>
      <c r="H110" s="61"/>
      <c r="I110" s="173"/>
      <c r="J110" s="61"/>
      <c r="K110" s="61"/>
      <c r="L110" s="40"/>
    </row>
    <row r="111" s="1" customFormat="1" ht="24.96" customHeight="1">
      <c r="B111" s="35"/>
      <c r="C111" s="20" t="s">
        <v>118</v>
      </c>
      <c r="D111" s="36"/>
      <c r="E111" s="36"/>
      <c r="F111" s="36"/>
      <c r="G111" s="36"/>
      <c r="H111" s="36"/>
      <c r="I111" s="136"/>
      <c r="J111" s="36"/>
      <c r="K111" s="36"/>
      <c r="L111" s="40"/>
    </row>
    <row r="112" s="1" customFormat="1" ht="6.96" customHeight="1">
      <c r="B112" s="35"/>
      <c r="C112" s="36"/>
      <c r="D112" s="36"/>
      <c r="E112" s="36"/>
      <c r="F112" s="36"/>
      <c r="G112" s="36"/>
      <c r="H112" s="36"/>
      <c r="I112" s="136"/>
      <c r="J112" s="36"/>
      <c r="K112" s="36"/>
      <c r="L112" s="40"/>
    </row>
    <row r="113" s="1" customFormat="1" ht="12" customHeight="1">
      <c r="B113" s="35"/>
      <c r="C113" s="29" t="s">
        <v>15</v>
      </c>
      <c r="D113" s="36"/>
      <c r="E113" s="36"/>
      <c r="F113" s="36"/>
      <c r="G113" s="36"/>
      <c r="H113" s="36"/>
      <c r="I113" s="136"/>
      <c r="J113" s="36"/>
      <c r="K113" s="36"/>
      <c r="L113" s="40"/>
    </row>
    <row r="114" s="1" customFormat="1" ht="16.5" customHeight="1">
      <c r="B114" s="35"/>
      <c r="C114" s="36"/>
      <c r="D114" s="36"/>
      <c r="E114" s="174" t="str">
        <f>E7</f>
        <v>Lávka pro pěší přes kolejiště nádraží v Chebu-uznatelné náklady</v>
      </c>
      <c r="F114" s="29"/>
      <c r="G114" s="29"/>
      <c r="H114" s="29"/>
      <c r="I114" s="136"/>
      <c r="J114" s="36"/>
      <c r="K114" s="36"/>
      <c r="L114" s="40"/>
    </row>
    <row r="115" s="1" customFormat="1" ht="12" customHeight="1">
      <c r="B115" s="35"/>
      <c r="C115" s="29" t="s">
        <v>111</v>
      </c>
      <c r="D115" s="36"/>
      <c r="E115" s="36"/>
      <c r="F115" s="36"/>
      <c r="G115" s="36"/>
      <c r="H115" s="36"/>
      <c r="I115" s="136"/>
      <c r="J115" s="36"/>
      <c r="K115" s="36"/>
      <c r="L115" s="40"/>
    </row>
    <row r="116" s="1" customFormat="1" ht="16.5" customHeight="1">
      <c r="B116" s="35"/>
      <c r="C116" s="36"/>
      <c r="D116" s="36"/>
      <c r="E116" s="68" t="str">
        <f>E9</f>
        <v>SO 102 - Nájezdová rampa Švédský vrch</v>
      </c>
      <c r="F116" s="36"/>
      <c r="G116" s="36"/>
      <c r="H116" s="36"/>
      <c r="I116" s="136"/>
      <c r="J116" s="36"/>
      <c r="K116" s="36"/>
      <c r="L116" s="40"/>
    </row>
    <row r="117" s="1" customFormat="1" ht="6.96" customHeight="1">
      <c r="B117" s="35"/>
      <c r="C117" s="36"/>
      <c r="D117" s="36"/>
      <c r="E117" s="36"/>
      <c r="F117" s="36"/>
      <c r="G117" s="36"/>
      <c r="H117" s="36"/>
      <c r="I117" s="136"/>
      <c r="J117" s="36"/>
      <c r="K117" s="36"/>
      <c r="L117" s="40"/>
    </row>
    <row r="118" s="1" customFormat="1" ht="12" customHeight="1">
      <c r="B118" s="35"/>
      <c r="C118" s="29" t="s">
        <v>19</v>
      </c>
      <c r="D118" s="36"/>
      <c r="E118" s="36"/>
      <c r="F118" s="24" t="str">
        <f>F12</f>
        <v xml:space="preserve"> </v>
      </c>
      <c r="G118" s="36"/>
      <c r="H118" s="36"/>
      <c r="I118" s="139" t="s">
        <v>21</v>
      </c>
      <c r="J118" s="71" t="str">
        <f>IF(J12="","",J12)</f>
        <v>2. 7. 2019</v>
      </c>
      <c r="K118" s="36"/>
      <c r="L118" s="40"/>
    </row>
    <row r="119" s="1" customFormat="1" ht="6.96" customHeight="1">
      <c r="B119" s="35"/>
      <c r="C119" s="36"/>
      <c r="D119" s="36"/>
      <c r="E119" s="36"/>
      <c r="F119" s="36"/>
      <c r="G119" s="36"/>
      <c r="H119" s="36"/>
      <c r="I119" s="136"/>
      <c r="J119" s="36"/>
      <c r="K119" s="36"/>
      <c r="L119" s="40"/>
    </row>
    <row r="120" s="1" customFormat="1" ht="15.15" customHeight="1">
      <c r="B120" s="35"/>
      <c r="C120" s="29" t="s">
        <v>23</v>
      </c>
      <c r="D120" s="36"/>
      <c r="E120" s="36"/>
      <c r="F120" s="24" t="str">
        <f>E15</f>
        <v>Město Cheb</v>
      </c>
      <c r="G120" s="36"/>
      <c r="H120" s="36"/>
      <c r="I120" s="139" t="s">
        <v>31</v>
      </c>
      <c r="J120" s="33" t="str">
        <f>E21</f>
        <v xml:space="preserve"> </v>
      </c>
      <c r="K120" s="36"/>
      <c r="L120" s="40"/>
    </row>
    <row r="121" s="1" customFormat="1" ht="15.15" customHeight="1">
      <c r="B121" s="35"/>
      <c r="C121" s="29" t="s">
        <v>29</v>
      </c>
      <c r="D121" s="36"/>
      <c r="E121" s="36"/>
      <c r="F121" s="24" t="str">
        <f>IF(E18="","",E18)</f>
        <v>Vyplň údaj</v>
      </c>
      <c r="G121" s="36"/>
      <c r="H121" s="36"/>
      <c r="I121" s="139" t="s">
        <v>32</v>
      </c>
      <c r="J121" s="33" t="str">
        <f>E24</f>
        <v xml:space="preserve"> </v>
      </c>
      <c r="K121" s="36"/>
      <c r="L121" s="40"/>
    </row>
    <row r="122" s="1" customFormat="1" ht="10.32" customHeight="1">
      <c r="B122" s="35"/>
      <c r="C122" s="36"/>
      <c r="D122" s="36"/>
      <c r="E122" s="36"/>
      <c r="F122" s="36"/>
      <c r="G122" s="36"/>
      <c r="H122" s="36"/>
      <c r="I122" s="136"/>
      <c r="J122" s="36"/>
      <c r="K122" s="36"/>
      <c r="L122" s="40"/>
    </row>
    <row r="123" s="9" customFormat="1" ht="29.28" customHeight="1">
      <c r="B123" s="187"/>
      <c r="C123" s="188" t="s">
        <v>119</v>
      </c>
      <c r="D123" s="189" t="s">
        <v>60</v>
      </c>
      <c r="E123" s="189" t="s">
        <v>56</v>
      </c>
      <c r="F123" s="189" t="s">
        <v>57</v>
      </c>
      <c r="G123" s="189" t="s">
        <v>120</v>
      </c>
      <c r="H123" s="189" t="s">
        <v>121</v>
      </c>
      <c r="I123" s="190" t="s">
        <v>122</v>
      </c>
      <c r="J123" s="189" t="s">
        <v>115</v>
      </c>
      <c r="K123" s="191" t="s">
        <v>123</v>
      </c>
      <c r="L123" s="192"/>
      <c r="M123" s="92" t="s">
        <v>1</v>
      </c>
      <c r="N123" s="93" t="s">
        <v>39</v>
      </c>
      <c r="O123" s="93" t="s">
        <v>124</v>
      </c>
      <c r="P123" s="93" t="s">
        <v>125</v>
      </c>
      <c r="Q123" s="93" t="s">
        <v>126</v>
      </c>
      <c r="R123" s="93" t="s">
        <v>127</v>
      </c>
      <c r="S123" s="93" t="s">
        <v>128</v>
      </c>
      <c r="T123" s="94" t="s">
        <v>129</v>
      </c>
    </row>
    <row r="124" s="1" customFormat="1" ht="22.8" customHeight="1">
      <c r="B124" s="35"/>
      <c r="C124" s="99" t="s">
        <v>130</v>
      </c>
      <c r="D124" s="36"/>
      <c r="E124" s="36"/>
      <c r="F124" s="36"/>
      <c r="G124" s="36"/>
      <c r="H124" s="36"/>
      <c r="I124" s="136"/>
      <c r="J124" s="193">
        <f>BK124</f>
        <v>0</v>
      </c>
      <c r="K124" s="36"/>
      <c r="L124" s="40"/>
      <c r="M124" s="95"/>
      <c r="N124" s="96"/>
      <c r="O124" s="96"/>
      <c r="P124" s="194">
        <f>P125+P135+P161+P186+P206+P222+P239+P248</f>
        <v>0</v>
      </c>
      <c r="Q124" s="96"/>
      <c r="R124" s="194">
        <f>R125+R135+R161+R186+R206+R222+R239+R248</f>
        <v>0</v>
      </c>
      <c r="S124" s="96"/>
      <c r="T124" s="195">
        <f>T125+T135+T161+T186+T206+T222+T239+T248</f>
        <v>0</v>
      </c>
      <c r="AT124" s="14" t="s">
        <v>74</v>
      </c>
      <c r="AU124" s="14" t="s">
        <v>85</v>
      </c>
      <c r="BK124" s="196">
        <f>BK125+BK135+BK161+BK186+BK206+BK222+BK239+BK248</f>
        <v>0</v>
      </c>
    </row>
    <row r="125" s="10" customFormat="1" ht="25.92" customHeight="1">
      <c r="B125" s="197"/>
      <c r="C125" s="198"/>
      <c r="D125" s="199" t="s">
        <v>74</v>
      </c>
      <c r="E125" s="200" t="s">
        <v>75</v>
      </c>
      <c r="F125" s="200" t="s">
        <v>131</v>
      </c>
      <c r="G125" s="198"/>
      <c r="H125" s="198"/>
      <c r="I125" s="201"/>
      <c r="J125" s="202">
        <f>BK125</f>
        <v>0</v>
      </c>
      <c r="K125" s="198"/>
      <c r="L125" s="203"/>
      <c r="M125" s="204"/>
      <c r="N125" s="205"/>
      <c r="O125" s="205"/>
      <c r="P125" s="206">
        <f>SUM(P126:P134)</f>
        <v>0</v>
      </c>
      <c r="Q125" s="205"/>
      <c r="R125" s="206">
        <f>SUM(R126:R134)</f>
        <v>0</v>
      </c>
      <c r="S125" s="205"/>
      <c r="T125" s="207">
        <f>SUM(T126:T134)</f>
        <v>0</v>
      </c>
      <c r="AR125" s="208" t="s">
        <v>132</v>
      </c>
      <c r="AT125" s="209" t="s">
        <v>74</v>
      </c>
      <c r="AU125" s="209" t="s">
        <v>75</v>
      </c>
      <c r="AY125" s="208" t="s">
        <v>133</v>
      </c>
      <c r="BK125" s="210">
        <f>SUM(BK126:BK134)</f>
        <v>0</v>
      </c>
    </row>
    <row r="126" s="1" customFormat="1" ht="16.5" customHeight="1">
      <c r="B126" s="35"/>
      <c r="C126" s="211" t="s">
        <v>83</v>
      </c>
      <c r="D126" s="211" t="s">
        <v>134</v>
      </c>
      <c r="E126" s="212" t="s">
        <v>196</v>
      </c>
      <c r="F126" s="213" t="s">
        <v>197</v>
      </c>
      <c r="G126" s="214" t="s">
        <v>198</v>
      </c>
      <c r="H126" s="215">
        <v>33.119999999999997</v>
      </c>
      <c r="I126" s="216"/>
      <c r="J126" s="215">
        <f>ROUND(I126*H126,2)</f>
        <v>0</v>
      </c>
      <c r="K126" s="213" t="s">
        <v>1</v>
      </c>
      <c r="L126" s="40"/>
      <c r="M126" s="217" t="s">
        <v>1</v>
      </c>
      <c r="N126" s="218" t="s">
        <v>40</v>
      </c>
      <c r="O126" s="83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AR126" s="221" t="s">
        <v>132</v>
      </c>
      <c r="AT126" s="221" t="s">
        <v>134</v>
      </c>
      <c r="AU126" s="221" t="s">
        <v>83</v>
      </c>
      <c r="AY126" s="14" t="s">
        <v>133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4" t="s">
        <v>83</v>
      </c>
      <c r="BK126" s="222">
        <f>ROUND(I126*H126,2)</f>
        <v>0</v>
      </c>
      <c r="BL126" s="14" t="s">
        <v>132</v>
      </c>
      <c r="BM126" s="221" t="s">
        <v>478</v>
      </c>
    </row>
    <row r="127" s="1" customFormat="1">
      <c r="B127" s="35"/>
      <c r="C127" s="36"/>
      <c r="D127" s="223" t="s">
        <v>139</v>
      </c>
      <c r="E127" s="36"/>
      <c r="F127" s="224" t="s">
        <v>479</v>
      </c>
      <c r="G127" s="36"/>
      <c r="H127" s="36"/>
      <c r="I127" s="136"/>
      <c r="J127" s="36"/>
      <c r="K127" s="36"/>
      <c r="L127" s="40"/>
      <c r="M127" s="225"/>
      <c r="N127" s="83"/>
      <c r="O127" s="83"/>
      <c r="P127" s="83"/>
      <c r="Q127" s="83"/>
      <c r="R127" s="83"/>
      <c r="S127" s="83"/>
      <c r="T127" s="84"/>
      <c r="AT127" s="14" t="s">
        <v>139</v>
      </c>
      <c r="AU127" s="14" t="s">
        <v>83</v>
      </c>
    </row>
    <row r="128" s="1" customFormat="1">
      <c r="B128" s="35"/>
      <c r="C128" s="36"/>
      <c r="D128" s="223" t="s">
        <v>141</v>
      </c>
      <c r="E128" s="36"/>
      <c r="F128" s="226" t="s">
        <v>200</v>
      </c>
      <c r="G128" s="36"/>
      <c r="H128" s="36"/>
      <c r="I128" s="136"/>
      <c r="J128" s="36"/>
      <c r="K128" s="36"/>
      <c r="L128" s="40"/>
      <c r="M128" s="225"/>
      <c r="N128" s="83"/>
      <c r="O128" s="83"/>
      <c r="P128" s="83"/>
      <c r="Q128" s="83"/>
      <c r="R128" s="83"/>
      <c r="S128" s="83"/>
      <c r="T128" s="84"/>
      <c r="AT128" s="14" t="s">
        <v>141</v>
      </c>
      <c r="AU128" s="14" t="s">
        <v>83</v>
      </c>
    </row>
    <row r="129" s="1" customFormat="1" ht="16.5" customHeight="1">
      <c r="B129" s="35"/>
      <c r="C129" s="211" t="s">
        <v>143</v>
      </c>
      <c r="D129" s="211" t="s">
        <v>134</v>
      </c>
      <c r="E129" s="212" t="s">
        <v>203</v>
      </c>
      <c r="F129" s="213" t="s">
        <v>204</v>
      </c>
      <c r="G129" s="214" t="s">
        <v>137</v>
      </c>
      <c r="H129" s="215">
        <v>1</v>
      </c>
      <c r="I129" s="216"/>
      <c r="J129" s="215">
        <f>ROUND(I129*H129,2)</f>
        <v>0</v>
      </c>
      <c r="K129" s="213" t="s">
        <v>1</v>
      </c>
      <c r="L129" s="40"/>
      <c r="M129" s="217" t="s">
        <v>1</v>
      </c>
      <c r="N129" s="218" t="s">
        <v>40</v>
      </c>
      <c r="O129" s="83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AR129" s="221" t="s">
        <v>132</v>
      </c>
      <c r="AT129" s="221" t="s">
        <v>134</v>
      </c>
      <c r="AU129" s="221" t="s">
        <v>83</v>
      </c>
      <c r="AY129" s="14" t="s">
        <v>133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4" t="s">
        <v>83</v>
      </c>
      <c r="BK129" s="222">
        <f>ROUND(I129*H129,2)</f>
        <v>0</v>
      </c>
      <c r="BL129" s="14" t="s">
        <v>132</v>
      </c>
      <c r="BM129" s="221" t="s">
        <v>480</v>
      </c>
    </row>
    <row r="130" s="1" customFormat="1">
      <c r="B130" s="35"/>
      <c r="C130" s="36"/>
      <c r="D130" s="223" t="s">
        <v>139</v>
      </c>
      <c r="E130" s="36"/>
      <c r="F130" s="224" t="s">
        <v>481</v>
      </c>
      <c r="G130" s="36"/>
      <c r="H130" s="36"/>
      <c r="I130" s="136"/>
      <c r="J130" s="36"/>
      <c r="K130" s="36"/>
      <c r="L130" s="40"/>
      <c r="M130" s="225"/>
      <c r="N130" s="83"/>
      <c r="O130" s="83"/>
      <c r="P130" s="83"/>
      <c r="Q130" s="83"/>
      <c r="R130" s="83"/>
      <c r="S130" s="83"/>
      <c r="T130" s="84"/>
      <c r="AT130" s="14" t="s">
        <v>139</v>
      </c>
      <c r="AU130" s="14" t="s">
        <v>83</v>
      </c>
    </row>
    <row r="131" s="1" customFormat="1">
      <c r="B131" s="35"/>
      <c r="C131" s="36"/>
      <c r="D131" s="223" t="s">
        <v>141</v>
      </c>
      <c r="E131" s="36"/>
      <c r="F131" s="226" t="s">
        <v>207</v>
      </c>
      <c r="G131" s="36"/>
      <c r="H131" s="36"/>
      <c r="I131" s="136"/>
      <c r="J131" s="36"/>
      <c r="K131" s="36"/>
      <c r="L131" s="40"/>
      <c r="M131" s="225"/>
      <c r="N131" s="83"/>
      <c r="O131" s="83"/>
      <c r="P131" s="83"/>
      <c r="Q131" s="83"/>
      <c r="R131" s="83"/>
      <c r="S131" s="83"/>
      <c r="T131" s="84"/>
      <c r="AT131" s="14" t="s">
        <v>141</v>
      </c>
      <c r="AU131" s="14" t="s">
        <v>83</v>
      </c>
    </row>
    <row r="132" s="1" customFormat="1" ht="24" customHeight="1">
      <c r="B132" s="35"/>
      <c r="C132" s="211" t="s">
        <v>152</v>
      </c>
      <c r="D132" s="211" t="s">
        <v>134</v>
      </c>
      <c r="E132" s="212" t="s">
        <v>208</v>
      </c>
      <c r="F132" s="213" t="s">
        <v>209</v>
      </c>
      <c r="G132" s="214" t="s">
        <v>170</v>
      </c>
      <c r="H132" s="215">
        <v>2</v>
      </c>
      <c r="I132" s="216"/>
      <c r="J132" s="215">
        <f>ROUND(I132*H132,2)</f>
        <v>0</v>
      </c>
      <c r="K132" s="213" t="s">
        <v>1</v>
      </c>
      <c r="L132" s="40"/>
      <c r="M132" s="217" t="s">
        <v>1</v>
      </c>
      <c r="N132" s="218" t="s">
        <v>40</v>
      </c>
      <c r="O132" s="83"/>
      <c r="P132" s="219">
        <f>O132*H132</f>
        <v>0</v>
      </c>
      <c r="Q132" s="219">
        <v>0</v>
      </c>
      <c r="R132" s="219">
        <f>Q132*H132</f>
        <v>0</v>
      </c>
      <c r="S132" s="219">
        <v>0</v>
      </c>
      <c r="T132" s="220">
        <f>S132*H132</f>
        <v>0</v>
      </c>
      <c r="AR132" s="221" t="s">
        <v>132</v>
      </c>
      <c r="AT132" s="221" t="s">
        <v>134</v>
      </c>
      <c r="AU132" s="221" t="s">
        <v>83</v>
      </c>
      <c r="AY132" s="14" t="s">
        <v>133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4" t="s">
        <v>83</v>
      </c>
      <c r="BK132" s="222">
        <f>ROUND(I132*H132,2)</f>
        <v>0</v>
      </c>
      <c r="BL132" s="14" t="s">
        <v>132</v>
      </c>
      <c r="BM132" s="221" t="s">
        <v>482</v>
      </c>
    </row>
    <row r="133" s="1" customFormat="1">
      <c r="B133" s="35"/>
      <c r="C133" s="36"/>
      <c r="D133" s="223" t="s">
        <v>139</v>
      </c>
      <c r="E133" s="36"/>
      <c r="F133" s="224" t="s">
        <v>483</v>
      </c>
      <c r="G133" s="36"/>
      <c r="H133" s="36"/>
      <c r="I133" s="136"/>
      <c r="J133" s="36"/>
      <c r="K133" s="36"/>
      <c r="L133" s="40"/>
      <c r="M133" s="225"/>
      <c r="N133" s="83"/>
      <c r="O133" s="83"/>
      <c r="P133" s="83"/>
      <c r="Q133" s="83"/>
      <c r="R133" s="83"/>
      <c r="S133" s="83"/>
      <c r="T133" s="84"/>
      <c r="AT133" s="14" t="s">
        <v>139</v>
      </c>
      <c r="AU133" s="14" t="s">
        <v>83</v>
      </c>
    </row>
    <row r="134" s="1" customFormat="1">
      <c r="B134" s="35"/>
      <c r="C134" s="36"/>
      <c r="D134" s="223" t="s">
        <v>141</v>
      </c>
      <c r="E134" s="36"/>
      <c r="F134" s="226" t="s">
        <v>157</v>
      </c>
      <c r="G134" s="36"/>
      <c r="H134" s="36"/>
      <c r="I134" s="136"/>
      <c r="J134" s="36"/>
      <c r="K134" s="36"/>
      <c r="L134" s="40"/>
      <c r="M134" s="225"/>
      <c r="N134" s="83"/>
      <c r="O134" s="83"/>
      <c r="P134" s="83"/>
      <c r="Q134" s="83"/>
      <c r="R134" s="83"/>
      <c r="S134" s="83"/>
      <c r="T134" s="84"/>
      <c r="AT134" s="14" t="s">
        <v>141</v>
      </c>
      <c r="AU134" s="14" t="s">
        <v>83</v>
      </c>
    </row>
    <row r="135" s="10" customFormat="1" ht="25.92" customHeight="1">
      <c r="B135" s="197"/>
      <c r="C135" s="198"/>
      <c r="D135" s="199" t="s">
        <v>74</v>
      </c>
      <c r="E135" s="200" t="s">
        <v>83</v>
      </c>
      <c r="F135" s="200" t="s">
        <v>212</v>
      </c>
      <c r="G135" s="198"/>
      <c r="H135" s="198"/>
      <c r="I135" s="201"/>
      <c r="J135" s="202">
        <f>BK135</f>
        <v>0</v>
      </c>
      <c r="K135" s="198"/>
      <c r="L135" s="203"/>
      <c r="M135" s="204"/>
      <c r="N135" s="205"/>
      <c r="O135" s="205"/>
      <c r="P135" s="206">
        <f>SUM(P136:P160)</f>
        <v>0</v>
      </c>
      <c r="Q135" s="205"/>
      <c r="R135" s="206">
        <f>SUM(R136:R160)</f>
        <v>0</v>
      </c>
      <c r="S135" s="205"/>
      <c r="T135" s="207">
        <f>SUM(T136:T160)</f>
        <v>0</v>
      </c>
      <c r="AR135" s="208" t="s">
        <v>132</v>
      </c>
      <c r="AT135" s="209" t="s">
        <v>74</v>
      </c>
      <c r="AU135" s="209" t="s">
        <v>75</v>
      </c>
      <c r="AY135" s="208" t="s">
        <v>133</v>
      </c>
      <c r="BK135" s="210">
        <f>SUM(BK136:BK160)</f>
        <v>0</v>
      </c>
    </row>
    <row r="136" s="1" customFormat="1" ht="24" customHeight="1">
      <c r="B136" s="35"/>
      <c r="C136" s="211" t="s">
        <v>132</v>
      </c>
      <c r="D136" s="211" t="s">
        <v>134</v>
      </c>
      <c r="E136" s="212" t="s">
        <v>484</v>
      </c>
      <c r="F136" s="213" t="s">
        <v>485</v>
      </c>
      <c r="G136" s="214" t="s">
        <v>198</v>
      </c>
      <c r="H136" s="215">
        <v>10.44</v>
      </c>
      <c r="I136" s="216"/>
      <c r="J136" s="215">
        <f>ROUND(I136*H136,2)</f>
        <v>0</v>
      </c>
      <c r="K136" s="213" t="s">
        <v>1</v>
      </c>
      <c r="L136" s="40"/>
      <c r="M136" s="217" t="s">
        <v>1</v>
      </c>
      <c r="N136" s="218" t="s">
        <v>40</v>
      </c>
      <c r="O136" s="83"/>
      <c r="P136" s="219">
        <f>O136*H136</f>
        <v>0</v>
      </c>
      <c r="Q136" s="219">
        <v>0</v>
      </c>
      <c r="R136" s="219">
        <f>Q136*H136</f>
        <v>0</v>
      </c>
      <c r="S136" s="219">
        <v>0</v>
      </c>
      <c r="T136" s="220">
        <f>S136*H136</f>
        <v>0</v>
      </c>
      <c r="AR136" s="221" t="s">
        <v>132</v>
      </c>
      <c r="AT136" s="221" t="s">
        <v>134</v>
      </c>
      <c r="AU136" s="221" t="s">
        <v>83</v>
      </c>
      <c r="AY136" s="14" t="s">
        <v>133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4" t="s">
        <v>83</v>
      </c>
      <c r="BK136" s="222">
        <f>ROUND(I136*H136,2)</f>
        <v>0</v>
      </c>
      <c r="BL136" s="14" t="s">
        <v>132</v>
      </c>
      <c r="BM136" s="221" t="s">
        <v>486</v>
      </c>
    </row>
    <row r="137" s="1" customFormat="1">
      <c r="B137" s="35"/>
      <c r="C137" s="36"/>
      <c r="D137" s="223" t="s">
        <v>139</v>
      </c>
      <c r="E137" s="36"/>
      <c r="F137" s="224" t="s">
        <v>487</v>
      </c>
      <c r="G137" s="36"/>
      <c r="H137" s="36"/>
      <c r="I137" s="136"/>
      <c r="J137" s="36"/>
      <c r="K137" s="36"/>
      <c r="L137" s="40"/>
      <c r="M137" s="225"/>
      <c r="N137" s="83"/>
      <c r="O137" s="83"/>
      <c r="P137" s="83"/>
      <c r="Q137" s="83"/>
      <c r="R137" s="83"/>
      <c r="S137" s="83"/>
      <c r="T137" s="84"/>
      <c r="AT137" s="14" t="s">
        <v>139</v>
      </c>
      <c r="AU137" s="14" t="s">
        <v>83</v>
      </c>
    </row>
    <row r="138" s="1" customFormat="1">
      <c r="B138" s="35"/>
      <c r="C138" s="36"/>
      <c r="D138" s="223" t="s">
        <v>141</v>
      </c>
      <c r="E138" s="36"/>
      <c r="F138" s="226" t="s">
        <v>217</v>
      </c>
      <c r="G138" s="36"/>
      <c r="H138" s="36"/>
      <c r="I138" s="136"/>
      <c r="J138" s="36"/>
      <c r="K138" s="36"/>
      <c r="L138" s="40"/>
      <c r="M138" s="225"/>
      <c r="N138" s="83"/>
      <c r="O138" s="83"/>
      <c r="P138" s="83"/>
      <c r="Q138" s="83"/>
      <c r="R138" s="83"/>
      <c r="S138" s="83"/>
      <c r="T138" s="84"/>
      <c r="AT138" s="14" t="s">
        <v>141</v>
      </c>
      <c r="AU138" s="14" t="s">
        <v>83</v>
      </c>
    </row>
    <row r="139" s="11" customFormat="1">
      <c r="B139" s="227"/>
      <c r="C139" s="228"/>
      <c r="D139" s="223" t="s">
        <v>149</v>
      </c>
      <c r="E139" s="229" t="s">
        <v>488</v>
      </c>
      <c r="F139" s="230" t="s">
        <v>489</v>
      </c>
      <c r="G139" s="228"/>
      <c r="H139" s="231">
        <v>10.44</v>
      </c>
      <c r="I139" s="232"/>
      <c r="J139" s="228"/>
      <c r="K139" s="228"/>
      <c r="L139" s="233"/>
      <c r="M139" s="234"/>
      <c r="N139" s="235"/>
      <c r="O139" s="235"/>
      <c r="P139" s="235"/>
      <c r="Q139" s="235"/>
      <c r="R139" s="235"/>
      <c r="S139" s="235"/>
      <c r="T139" s="236"/>
      <c r="AT139" s="237" t="s">
        <v>149</v>
      </c>
      <c r="AU139" s="237" t="s">
        <v>83</v>
      </c>
      <c r="AV139" s="11" t="s">
        <v>143</v>
      </c>
      <c r="AW139" s="11" t="s">
        <v>33</v>
      </c>
      <c r="AX139" s="11" t="s">
        <v>83</v>
      </c>
      <c r="AY139" s="237" t="s">
        <v>133</v>
      </c>
    </row>
    <row r="140" s="1" customFormat="1" ht="24" customHeight="1">
      <c r="B140" s="35"/>
      <c r="C140" s="211" t="s">
        <v>163</v>
      </c>
      <c r="D140" s="211" t="s">
        <v>134</v>
      </c>
      <c r="E140" s="212" t="s">
        <v>229</v>
      </c>
      <c r="F140" s="213" t="s">
        <v>230</v>
      </c>
      <c r="G140" s="214" t="s">
        <v>231</v>
      </c>
      <c r="H140" s="215">
        <v>679.39999999999998</v>
      </c>
      <c r="I140" s="216"/>
      <c r="J140" s="215">
        <f>ROUND(I140*H140,2)</f>
        <v>0</v>
      </c>
      <c r="K140" s="213" t="s">
        <v>1</v>
      </c>
      <c r="L140" s="40"/>
      <c r="M140" s="217" t="s">
        <v>1</v>
      </c>
      <c r="N140" s="218" t="s">
        <v>40</v>
      </c>
      <c r="O140" s="83"/>
      <c r="P140" s="219">
        <f>O140*H140</f>
        <v>0</v>
      </c>
      <c r="Q140" s="219">
        <v>0</v>
      </c>
      <c r="R140" s="219">
        <f>Q140*H140</f>
        <v>0</v>
      </c>
      <c r="S140" s="219">
        <v>0</v>
      </c>
      <c r="T140" s="220">
        <f>S140*H140</f>
        <v>0</v>
      </c>
      <c r="AR140" s="221" t="s">
        <v>132</v>
      </c>
      <c r="AT140" s="221" t="s">
        <v>134</v>
      </c>
      <c r="AU140" s="221" t="s">
        <v>83</v>
      </c>
      <c r="AY140" s="14" t="s">
        <v>133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4" t="s">
        <v>83</v>
      </c>
      <c r="BK140" s="222">
        <f>ROUND(I140*H140,2)</f>
        <v>0</v>
      </c>
      <c r="BL140" s="14" t="s">
        <v>132</v>
      </c>
      <c r="BM140" s="221" t="s">
        <v>490</v>
      </c>
    </row>
    <row r="141" s="1" customFormat="1">
      <c r="B141" s="35"/>
      <c r="C141" s="36"/>
      <c r="D141" s="223" t="s">
        <v>139</v>
      </c>
      <c r="E141" s="36"/>
      <c r="F141" s="224" t="s">
        <v>233</v>
      </c>
      <c r="G141" s="36"/>
      <c r="H141" s="36"/>
      <c r="I141" s="136"/>
      <c r="J141" s="36"/>
      <c r="K141" s="36"/>
      <c r="L141" s="40"/>
      <c r="M141" s="225"/>
      <c r="N141" s="83"/>
      <c r="O141" s="83"/>
      <c r="P141" s="83"/>
      <c r="Q141" s="83"/>
      <c r="R141" s="83"/>
      <c r="S141" s="83"/>
      <c r="T141" s="84"/>
      <c r="AT141" s="14" t="s">
        <v>139</v>
      </c>
      <c r="AU141" s="14" t="s">
        <v>83</v>
      </c>
    </row>
    <row r="142" s="1" customFormat="1">
      <c r="B142" s="35"/>
      <c r="C142" s="36"/>
      <c r="D142" s="223" t="s">
        <v>141</v>
      </c>
      <c r="E142" s="36"/>
      <c r="F142" s="226" t="s">
        <v>234</v>
      </c>
      <c r="G142" s="36"/>
      <c r="H142" s="36"/>
      <c r="I142" s="136"/>
      <c r="J142" s="36"/>
      <c r="K142" s="36"/>
      <c r="L142" s="40"/>
      <c r="M142" s="225"/>
      <c r="N142" s="83"/>
      <c r="O142" s="83"/>
      <c r="P142" s="83"/>
      <c r="Q142" s="83"/>
      <c r="R142" s="83"/>
      <c r="S142" s="83"/>
      <c r="T142" s="84"/>
      <c r="AT142" s="14" t="s">
        <v>141</v>
      </c>
      <c r="AU142" s="14" t="s">
        <v>83</v>
      </c>
    </row>
    <row r="143" s="11" customFormat="1">
      <c r="B143" s="227"/>
      <c r="C143" s="228"/>
      <c r="D143" s="223" t="s">
        <v>149</v>
      </c>
      <c r="E143" s="229" t="s">
        <v>491</v>
      </c>
      <c r="F143" s="230" t="s">
        <v>492</v>
      </c>
      <c r="G143" s="228"/>
      <c r="H143" s="231">
        <v>679.39999999999998</v>
      </c>
      <c r="I143" s="232"/>
      <c r="J143" s="228"/>
      <c r="K143" s="228"/>
      <c r="L143" s="233"/>
      <c r="M143" s="234"/>
      <c r="N143" s="235"/>
      <c r="O143" s="235"/>
      <c r="P143" s="235"/>
      <c r="Q143" s="235"/>
      <c r="R143" s="235"/>
      <c r="S143" s="235"/>
      <c r="T143" s="236"/>
      <c r="AT143" s="237" t="s">
        <v>149</v>
      </c>
      <c r="AU143" s="237" t="s">
        <v>83</v>
      </c>
      <c r="AV143" s="11" t="s">
        <v>143</v>
      </c>
      <c r="AW143" s="11" t="s">
        <v>33</v>
      </c>
      <c r="AX143" s="11" t="s">
        <v>83</v>
      </c>
      <c r="AY143" s="237" t="s">
        <v>133</v>
      </c>
    </row>
    <row r="144" s="1" customFormat="1" ht="16.5" customHeight="1">
      <c r="B144" s="35"/>
      <c r="C144" s="211" t="s">
        <v>167</v>
      </c>
      <c r="D144" s="211" t="s">
        <v>134</v>
      </c>
      <c r="E144" s="212" t="s">
        <v>238</v>
      </c>
      <c r="F144" s="213" t="s">
        <v>239</v>
      </c>
      <c r="G144" s="214" t="s">
        <v>198</v>
      </c>
      <c r="H144" s="215">
        <v>135.88</v>
      </c>
      <c r="I144" s="216"/>
      <c r="J144" s="215">
        <f>ROUND(I144*H144,2)</f>
        <v>0</v>
      </c>
      <c r="K144" s="213" t="s">
        <v>1</v>
      </c>
      <c r="L144" s="40"/>
      <c r="M144" s="217" t="s">
        <v>1</v>
      </c>
      <c r="N144" s="218" t="s">
        <v>40</v>
      </c>
      <c r="O144" s="83"/>
      <c r="P144" s="219">
        <f>O144*H144</f>
        <v>0</v>
      </c>
      <c r="Q144" s="219">
        <v>0</v>
      </c>
      <c r="R144" s="219">
        <f>Q144*H144</f>
        <v>0</v>
      </c>
      <c r="S144" s="219">
        <v>0</v>
      </c>
      <c r="T144" s="220">
        <f>S144*H144</f>
        <v>0</v>
      </c>
      <c r="AR144" s="221" t="s">
        <v>132</v>
      </c>
      <c r="AT144" s="221" t="s">
        <v>134</v>
      </c>
      <c r="AU144" s="221" t="s">
        <v>83</v>
      </c>
      <c r="AY144" s="14" t="s">
        <v>133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14" t="s">
        <v>83</v>
      </c>
      <c r="BK144" s="222">
        <f>ROUND(I144*H144,2)</f>
        <v>0</v>
      </c>
      <c r="BL144" s="14" t="s">
        <v>132</v>
      </c>
      <c r="BM144" s="221" t="s">
        <v>493</v>
      </c>
    </row>
    <row r="145" s="1" customFormat="1">
      <c r="B145" s="35"/>
      <c r="C145" s="36"/>
      <c r="D145" s="223" t="s">
        <v>139</v>
      </c>
      <c r="E145" s="36"/>
      <c r="F145" s="224" t="s">
        <v>494</v>
      </c>
      <c r="G145" s="36"/>
      <c r="H145" s="36"/>
      <c r="I145" s="136"/>
      <c r="J145" s="36"/>
      <c r="K145" s="36"/>
      <c r="L145" s="40"/>
      <c r="M145" s="225"/>
      <c r="N145" s="83"/>
      <c r="O145" s="83"/>
      <c r="P145" s="83"/>
      <c r="Q145" s="83"/>
      <c r="R145" s="83"/>
      <c r="S145" s="83"/>
      <c r="T145" s="84"/>
      <c r="AT145" s="14" t="s">
        <v>139</v>
      </c>
      <c r="AU145" s="14" t="s">
        <v>83</v>
      </c>
    </row>
    <row r="146" s="1" customFormat="1">
      <c r="B146" s="35"/>
      <c r="C146" s="36"/>
      <c r="D146" s="223" t="s">
        <v>141</v>
      </c>
      <c r="E146" s="36"/>
      <c r="F146" s="226" t="s">
        <v>241</v>
      </c>
      <c r="G146" s="36"/>
      <c r="H146" s="36"/>
      <c r="I146" s="136"/>
      <c r="J146" s="36"/>
      <c r="K146" s="36"/>
      <c r="L146" s="40"/>
      <c r="M146" s="225"/>
      <c r="N146" s="83"/>
      <c r="O146" s="83"/>
      <c r="P146" s="83"/>
      <c r="Q146" s="83"/>
      <c r="R146" s="83"/>
      <c r="S146" s="83"/>
      <c r="T146" s="84"/>
      <c r="AT146" s="14" t="s">
        <v>141</v>
      </c>
      <c r="AU146" s="14" t="s">
        <v>83</v>
      </c>
    </row>
    <row r="147" s="1" customFormat="1" ht="24" customHeight="1">
      <c r="B147" s="35"/>
      <c r="C147" s="211" t="s">
        <v>174</v>
      </c>
      <c r="D147" s="211" t="s">
        <v>134</v>
      </c>
      <c r="E147" s="212" t="s">
        <v>243</v>
      </c>
      <c r="F147" s="213" t="s">
        <v>244</v>
      </c>
      <c r="G147" s="214" t="s">
        <v>198</v>
      </c>
      <c r="H147" s="215">
        <v>33.119999999999997</v>
      </c>
      <c r="I147" s="216"/>
      <c r="J147" s="215">
        <f>ROUND(I147*H147,2)</f>
        <v>0</v>
      </c>
      <c r="K147" s="213" t="s">
        <v>1</v>
      </c>
      <c r="L147" s="40"/>
      <c r="M147" s="217" t="s">
        <v>1</v>
      </c>
      <c r="N147" s="218" t="s">
        <v>40</v>
      </c>
      <c r="O147" s="83"/>
      <c r="P147" s="219">
        <f>O147*H147</f>
        <v>0</v>
      </c>
      <c r="Q147" s="219">
        <v>0</v>
      </c>
      <c r="R147" s="219">
        <f>Q147*H147</f>
        <v>0</v>
      </c>
      <c r="S147" s="219">
        <v>0</v>
      </c>
      <c r="T147" s="220">
        <f>S147*H147</f>
        <v>0</v>
      </c>
      <c r="AR147" s="221" t="s">
        <v>132</v>
      </c>
      <c r="AT147" s="221" t="s">
        <v>134</v>
      </c>
      <c r="AU147" s="221" t="s">
        <v>83</v>
      </c>
      <c r="AY147" s="14" t="s">
        <v>133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14" t="s">
        <v>83</v>
      </c>
      <c r="BK147" s="222">
        <f>ROUND(I147*H147,2)</f>
        <v>0</v>
      </c>
      <c r="BL147" s="14" t="s">
        <v>132</v>
      </c>
      <c r="BM147" s="221" t="s">
        <v>495</v>
      </c>
    </row>
    <row r="148" s="1" customFormat="1">
      <c r="B148" s="35"/>
      <c r="C148" s="36"/>
      <c r="D148" s="223" t="s">
        <v>139</v>
      </c>
      <c r="E148" s="36"/>
      <c r="F148" s="224" t="s">
        <v>496</v>
      </c>
      <c r="G148" s="36"/>
      <c r="H148" s="36"/>
      <c r="I148" s="136"/>
      <c r="J148" s="36"/>
      <c r="K148" s="36"/>
      <c r="L148" s="40"/>
      <c r="M148" s="225"/>
      <c r="N148" s="83"/>
      <c r="O148" s="83"/>
      <c r="P148" s="83"/>
      <c r="Q148" s="83"/>
      <c r="R148" s="83"/>
      <c r="S148" s="83"/>
      <c r="T148" s="84"/>
      <c r="AT148" s="14" t="s">
        <v>139</v>
      </c>
      <c r="AU148" s="14" t="s">
        <v>83</v>
      </c>
    </row>
    <row r="149" s="1" customFormat="1">
      <c r="B149" s="35"/>
      <c r="C149" s="36"/>
      <c r="D149" s="223" t="s">
        <v>141</v>
      </c>
      <c r="E149" s="36"/>
      <c r="F149" s="226" t="s">
        <v>241</v>
      </c>
      <c r="G149" s="36"/>
      <c r="H149" s="36"/>
      <c r="I149" s="136"/>
      <c r="J149" s="36"/>
      <c r="K149" s="36"/>
      <c r="L149" s="40"/>
      <c r="M149" s="225"/>
      <c r="N149" s="83"/>
      <c r="O149" s="83"/>
      <c r="P149" s="83"/>
      <c r="Q149" s="83"/>
      <c r="R149" s="83"/>
      <c r="S149" s="83"/>
      <c r="T149" s="84"/>
      <c r="AT149" s="14" t="s">
        <v>141</v>
      </c>
      <c r="AU149" s="14" t="s">
        <v>83</v>
      </c>
    </row>
    <row r="150" s="11" customFormat="1">
      <c r="B150" s="227"/>
      <c r="C150" s="228"/>
      <c r="D150" s="223" t="s">
        <v>149</v>
      </c>
      <c r="E150" s="229" t="s">
        <v>497</v>
      </c>
      <c r="F150" s="230" t="s">
        <v>498</v>
      </c>
      <c r="G150" s="228"/>
      <c r="H150" s="231">
        <v>33.120000000000005</v>
      </c>
      <c r="I150" s="232"/>
      <c r="J150" s="228"/>
      <c r="K150" s="228"/>
      <c r="L150" s="233"/>
      <c r="M150" s="234"/>
      <c r="N150" s="235"/>
      <c r="O150" s="235"/>
      <c r="P150" s="235"/>
      <c r="Q150" s="235"/>
      <c r="R150" s="235"/>
      <c r="S150" s="235"/>
      <c r="T150" s="236"/>
      <c r="AT150" s="237" t="s">
        <v>149</v>
      </c>
      <c r="AU150" s="237" t="s">
        <v>83</v>
      </c>
      <c r="AV150" s="11" t="s">
        <v>143</v>
      </c>
      <c r="AW150" s="11" t="s">
        <v>33</v>
      </c>
      <c r="AX150" s="11" t="s">
        <v>83</v>
      </c>
      <c r="AY150" s="237" t="s">
        <v>133</v>
      </c>
    </row>
    <row r="151" s="1" customFormat="1" ht="24" customHeight="1">
      <c r="B151" s="35"/>
      <c r="C151" s="211" t="s">
        <v>228</v>
      </c>
      <c r="D151" s="211" t="s">
        <v>134</v>
      </c>
      <c r="E151" s="212" t="s">
        <v>250</v>
      </c>
      <c r="F151" s="213" t="s">
        <v>251</v>
      </c>
      <c r="G151" s="214" t="s">
        <v>198</v>
      </c>
      <c r="H151" s="215">
        <v>169</v>
      </c>
      <c r="I151" s="216"/>
      <c r="J151" s="215">
        <f>ROUND(I151*H151,2)</f>
        <v>0</v>
      </c>
      <c r="K151" s="213" t="s">
        <v>1</v>
      </c>
      <c r="L151" s="40"/>
      <c r="M151" s="217" t="s">
        <v>1</v>
      </c>
      <c r="N151" s="218" t="s">
        <v>40</v>
      </c>
      <c r="O151" s="83"/>
      <c r="P151" s="219">
        <f>O151*H151</f>
        <v>0</v>
      </c>
      <c r="Q151" s="219">
        <v>0</v>
      </c>
      <c r="R151" s="219">
        <f>Q151*H151</f>
        <v>0</v>
      </c>
      <c r="S151" s="219">
        <v>0</v>
      </c>
      <c r="T151" s="220">
        <f>S151*H151</f>
        <v>0</v>
      </c>
      <c r="AR151" s="221" t="s">
        <v>132</v>
      </c>
      <c r="AT151" s="221" t="s">
        <v>134</v>
      </c>
      <c r="AU151" s="221" t="s">
        <v>83</v>
      </c>
      <c r="AY151" s="14" t="s">
        <v>133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4" t="s">
        <v>83</v>
      </c>
      <c r="BK151" s="222">
        <f>ROUND(I151*H151,2)</f>
        <v>0</v>
      </c>
      <c r="BL151" s="14" t="s">
        <v>132</v>
      </c>
      <c r="BM151" s="221" t="s">
        <v>499</v>
      </c>
    </row>
    <row r="152" s="1" customFormat="1">
      <c r="B152" s="35"/>
      <c r="C152" s="36"/>
      <c r="D152" s="223" t="s">
        <v>139</v>
      </c>
      <c r="E152" s="36"/>
      <c r="F152" s="224" t="s">
        <v>500</v>
      </c>
      <c r="G152" s="36"/>
      <c r="H152" s="36"/>
      <c r="I152" s="136"/>
      <c r="J152" s="36"/>
      <c r="K152" s="36"/>
      <c r="L152" s="40"/>
      <c r="M152" s="225"/>
      <c r="N152" s="83"/>
      <c r="O152" s="83"/>
      <c r="P152" s="83"/>
      <c r="Q152" s="83"/>
      <c r="R152" s="83"/>
      <c r="S152" s="83"/>
      <c r="T152" s="84"/>
      <c r="AT152" s="14" t="s">
        <v>139</v>
      </c>
      <c r="AU152" s="14" t="s">
        <v>83</v>
      </c>
    </row>
    <row r="153" s="1" customFormat="1">
      <c r="B153" s="35"/>
      <c r="C153" s="36"/>
      <c r="D153" s="223" t="s">
        <v>141</v>
      </c>
      <c r="E153" s="36"/>
      <c r="F153" s="226" t="s">
        <v>254</v>
      </c>
      <c r="G153" s="36"/>
      <c r="H153" s="36"/>
      <c r="I153" s="136"/>
      <c r="J153" s="36"/>
      <c r="K153" s="36"/>
      <c r="L153" s="40"/>
      <c r="M153" s="225"/>
      <c r="N153" s="83"/>
      <c r="O153" s="83"/>
      <c r="P153" s="83"/>
      <c r="Q153" s="83"/>
      <c r="R153" s="83"/>
      <c r="S153" s="83"/>
      <c r="T153" s="84"/>
      <c r="AT153" s="14" t="s">
        <v>141</v>
      </c>
      <c r="AU153" s="14" t="s">
        <v>83</v>
      </c>
    </row>
    <row r="154" s="1" customFormat="1" ht="16.5" customHeight="1">
      <c r="B154" s="35"/>
      <c r="C154" s="211" t="s">
        <v>237</v>
      </c>
      <c r="D154" s="211" t="s">
        <v>134</v>
      </c>
      <c r="E154" s="212" t="s">
        <v>258</v>
      </c>
      <c r="F154" s="213" t="s">
        <v>259</v>
      </c>
      <c r="G154" s="214" t="s">
        <v>198</v>
      </c>
      <c r="H154" s="215">
        <v>135.88</v>
      </c>
      <c r="I154" s="216"/>
      <c r="J154" s="215">
        <f>ROUND(I154*H154,2)</f>
        <v>0</v>
      </c>
      <c r="K154" s="213" t="s">
        <v>1</v>
      </c>
      <c r="L154" s="40"/>
      <c r="M154" s="217" t="s">
        <v>1</v>
      </c>
      <c r="N154" s="218" t="s">
        <v>40</v>
      </c>
      <c r="O154" s="83"/>
      <c r="P154" s="219">
        <f>O154*H154</f>
        <v>0</v>
      </c>
      <c r="Q154" s="219">
        <v>0</v>
      </c>
      <c r="R154" s="219">
        <f>Q154*H154</f>
        <v>0</v>
      </c>
      <c r="S154" s="219">
        <v>0</v>
      </c>
      <c r="T154" s="220">
        <f>S154*H154</f>
        <v>0</v>
      </c>
      <c r="AR154" s="221" t="s">
        <v>132</v>
      </c>
      <c r="AT154" s="221" t="s">
        <v>134</v>
      </c>
      <c r="AU154" s="221" t="s">
        <v>83</v>
      </c>
      <c r="AY154" s="14" t="s">
        <v>133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14" t="s">
        <v>83</v>
      </c>
      <c r="BK154" s="222">
        <f>ROUND(I154*H154,2)</f>
        <v>0</v>
      </c>
      <c r="BL154" s="14" t="s">
        <v>132</v>
      </c>
      <c r="BM154" s="221" t="s">
        <v>501</v>
      </c>
    </row>
    <row r="155" s="1" customFormat="1">
      <c r="B155" s="35"/>
      <c r="C155" s="36"/>
      <c r="D155" s="223" t="s">
        <v>139</v>
      </c>
      <c r="E155" s="36"/>
      <c r="F155" s="224" t="s">
        <v>502</v>
      </c>
      <c r="G155" s="36"/>
      <c r="H155" s="36"/>
      <c r="I155" s="136"/>
      <c r="J155" s="36"/>
      <c r="K155" s="36"/>
      <c r="L155" s="40"/>
      <c r="M155" s="225"/>
      <c r="N155" s="83"/>
      <c r="O155" s="83"/>
      <c r="P155" s="83"/>
      <c r="Q155" s="83"/>
      <c r="R155" s="83"/>
      <c r="S155" s="83"/>
      <c r="T155" s="84"/>
      <c r="AT155" s="14" t="s">
        <v>139</v>
      </c>
      <c r="AU155" s="14" t="s">
        <v>83</v>
      </c>
    </row>
    <row r="156" s="1" customFormat="1">
      <c r="B156" s="35"/>
      <c r="C156" s="36"/>
      <c r="D156" s="223" t="s">
        <v>141</v>
      </c>
      <c r="E156" s="36"/>
      <c r="F156" s="226" t="s">
        <v>261</v>
      </c>
      <c r="G156" s="36"/>
      <c r="H156" s="36"/>
      <c r="I156" s="136"/>
      <c r="J156" s="36"/>
      <c r="K156" s="36"/>
      <c r="L156" s="40"/>
      <c r="M156" s="225"/>
      <c r="N156" s="83"/>
      <c r="O156" s="83"/>
      <c r="P156" s="83"/>
      <c r="Q156" s="83"/>
      <c r="R156" s="83"/>
      <c r="S156" s="83"/>
      <c r="T156" s="84"/>
      <c r="AT156" s="14" t="s">
        <v>141</v>
      </c>
      <c r="AU156" s="14" t="s">
        <v>83</v>
      </c>
    </row>
    <row r="157" s="1" customFormat="1" ht="16.5" customHeight="1">
      <c r="B157" s="35"/>
      <c r="C157" s="211" t="s">
        <v>242</v>
      </c>
      <c r="D157" s="211" t="s">
        <v>134</v>
      </c>
      <c r="E157" s="212" t="s">
        <v>265</v>
      </c>
      <c r="F157" s="213" t="s">
        <v>266</v>
      </c>
      <c r="G157" s="214" t="s">
        <v>267</v>
      </c>
      <c r="H157" s="215">
        <v>59.359999999999999</v>
      </c>
      <c r="I157" s="216"/>
      <c r="J157" s="215">
        <f>ROUND(I157*H157,2)</f>
        <v>0</v>
      </c>
      <c r="K157" s="213" t="s">
        <v>1</v>
      </c>
      <c r="L157" s="40"/>
      <c r="M157" s="217" t="s">
        <v>1</v>
      </c>
      <c r="N157" s="218" t="s">
        <v>40</v>
      </c>
      <c r="O157" s="83"/>
      <c r="P157" s="219">
        <f>O157*H157</f>
        <v>0</v>
      </c>
      <c r="Q157" s="219">
        <v>0</v>
      </c>
      <c r="R157" s="219">
        <f>Q157*H157</f>
        <v>0</v>
      </c>
      <c r="S157" s="219">
        <v>0</v>
      </c>
      <c r="T157" s="220">
        <f>S157*H157</f>
        <v>0</v>
      </c>
      <c r="AR157" s="221" t="s">
        <v>132</v>
      </c>
      <c r="AT157" s="221" t="s">
        <v>134</v>
      </c>
      <c r="AU157" s="221" t="s">
        <v>83</v>
      </c>
      <c r="AY157" s="14" t="s">
        <v>133</v>
      </c>
      <c r="BE157" s="222">
        <f>IF(N157="základní",J157,0)</f>
        <v>0</v>
      </c>
      <c r="BF157" s="222">
        <f>IF(N157="snížená",J157,0)</f>
        <v>0</v>
      </c>
      <c r="BG157" s="222">
        <f>IF(N157="zákl. přenesená",J157,0)</f>
        <v>0</v>
      </c>
      <c r="BH157" s="222">
        <f>IF(N157="sníž. přenesená",J157,0)</f>
        <v>0</v>
      </c>
      <c r="BI157" s="222">
        <f>IF(N157="nulová",J157,0)</f>
        <v>0</v>
      </c>
      <c r="BJ157" s="14" t="s">
        <v>83</v>
      </c>
      <c r="BK157" s="222">
        <f>ROUND(I157*H157,2)</f>
        <v>0</v>
      </c>
      <c r="BL157" s="14" t="s">
        <v>132</v>
      </c>
      <c r="BM157" s="221" t="s">
        <v>503</v>
      </c>
    </row>
    <row r="158" s="1" customFormat="1">
      <c r="B158" s="35"/>
      <c r="C158" s="36"/>
      <c r="D158" s="223" t="s">
        <v>139</v>
      </c>
      <c r="E158" s="36"/>
      <c r="F158" s="224" t="s">
        <v>504</v>
      </c>
      <c r="G158" s="36"/>
      <c r="H158" s="36"/>
      <c r="I158" s="136"/>
      <c r="J158" s="36"/>
      <c r="K158" s="36"/>
      <c r="L158" s="40"/>
      <c r="M158" s="225"/>
      <c r="N158" s="83"/>
      <c r="O158" s="83"/>
      <c r="P158" s="83"/>
      <c r="Q158" s="83"/>
      <c r="R158" s="83"/>
      <c r="S158" s="83"/>
      <c r="T158" s="84"/>
      <c r="AT158" s="14" t="s">
        <v>139</v>
      </c>
      <c r="AU158" s="14" t="s">
        <v>83</v>
      </c>
    </row>
    <row r="159" s="1" customFormat="1">
      <c r="B159" s="35"/>
      <c r="C159" s="36"/>
      <c r="D159" s="223" t="s">
        <v>141</v>
      </c>
      <c r="E159" s="36"/>
      <c r="F159" s="226" t="s">
        <v>269</v>
      </c>
      <c r="G159" s="36"/>
      <c r="H159" s="36"/>
      <c r="I159" s="136"/>
      <c r="J159" s="36"/>
      <c r="K159" s="36"/>
      <c r="L159" s="40"/>
      <c r="M159" s="225"/>
      <c r="N159" s="83"/>
      <c r="O159" s="83"/>
      <c r="P159" s="83"/>
      <c r="Q159" s="83"/>
      <c r="R159" s="83"/>
      <c r="S159" s="83"/>
      <c r="T159" s="84"/>
      <c r="AT159" s="14" t="s">
        <v>141</v>
      </c>
      <c r="AU159" s="14" t="s">
        <v>83</v>
      </c>
    </row>
    <row r="160" s="11" customFormat="1">
      <c r="B160" s="227"/>
      <c r="C160" s="228"/>
      <c r="D160" s="223" t="s">
        <v>149</v>
      </c>
      <c r="E160" s="229" t="s">
        <v>247</v>
      </c>
      <c r="F160" s="230" t="s">
        <v>505</v>
      </c>
      <c r="G160" s="228"/>
      <c r="H160" s="231">
        <v>59.359999999999992</v>
      </c>
      <c r="I160" s="232"/>
      <c r="J160" s="228"/>
      <c r="K160" s="228"/>
      <c r="L160" s="233"/>
      <c r="M160" s="234"/>
      <c r="N160" s="235"/>
      <c r="O160" s="235"/>
      <c r="P160" s="235"/>
      <c r="Q160" s="235"/>
      <c r="R160" s="235"/>
      <c r="S160" s="235"/>
      <c r="T160" s="236"/>
      <c r="AT160" s="237" t="s">
        <v>149</v>
      </c>
      <c r="AU160" s="237" t="s">
        <v>83</v>
      </c>
      <c r="AV160" s="11" t="s">
        <v>143</v>
      </c>
      <c r="AW160" s="11" t="s">
        <v>33</v>
      </c>
      <c r="AX160" s="11" t="s">
        <v>83</v>
      </c>
      <c r="AY160" s="237" t="s">
        <v>133</v>
      </c>
    </row>
    <row r="161" s="10" customFormat="1" ht="25.92" customHeight="1">
      <c r="B161" s="197"/>
      <c r="C161" s="198"/>
      <c r="D161" s="199" t="s">
        <v>74</v>
      </c>
      <c r="E161" s="200" t="s">
        <v>143</v>
      </c>
      <c r="F161" s="200" t="s">
        <v>272</v>
      </c>
      <c r="G161" s="198"/>
      <c r="H161" s="198"/>
      <c r="I161" s="201"/>
      <c r="J161" s="202">
        <f>BK161</f>
        <v>0</v>
      </c>
      <c r="K161" s="198"/>
      <c r="L161" s="203"/>
      <c r="M161" s="204"/>
      <c r="N161" s="205"/>
      <c r="O161" s="205"/>
      <c r="P161" s="206">
        <f>SUM(P162:P185)</f>
        <v>0</v>
      </c>
      <c r="Q161" s="205"/>
      <c r="R161" s="206">
        <f>SUM(R162:R185)</f>
        <v>0</v>
      </c>
      <c r="S161" s="205"/>
      <c r="T161" s="207">
        <f>SUM(T162:T185)</f>
        <v>0</v>
      </c>
      <c r="AR161" s="208" t="s">
        <v>132</v>
      </c>
      <c r="AT161" s="209" t="s">
        <v>74</v>
      </c>
      <c r="AU161" s="209" t="s">
        <v>75</v>
      </c>
      <c r="AY161" s="208" t="s">
        <v>133</v>
      </c>
      <c r="BK161" s="210">
        <f>SUM(BK162:BK185)</f>
        <v>0</v>
      </c>
    </row>
    <row r="162" s="1" customFormat="1" ht="24" customHeight="1">
      <c r="B162" s="35"/>
      <c r="C162" s="211" t="s">
        <v>249</v>
      </c>
      <c r="D162" s="211" t="s">
        <v>134</v>
      </c>
      <c r="E162" s="212" t="s">
        <v>274</v>
      </c>
      <c r="F162" s="213" t="s">
        <v>275</v>
      </c>
      <c r="G162" s="214" t="s">
        <v>223</v>
      </c>
      <c r="H162" s="215">
        <v>15</v>
      </c>
      <c r="I162" s="216"/>
      <c r="J162" s="215">
        <f>ROUND(I162*H162,2)</f>
        <v>0</v>
      </c>
      <c r="K162" s="213" t="s">
        <v>1</v>
      </c>
      <c r="L162" s="40"/>
      <c r="M162" s="217" t="s">
        <v>1</v>
      </c>
      <c r="N162" s="218" t="s">
        <v>40</v>
      </c>
      <c r="O162" s="83"/>
      <c r="P162" s="219">
        <f>O162*H162</f>
        <v>0</v>
      </c>
      <c r="Q162" s="219">
        <v>0</v>
      </c>
      <c r="R162" s="219">
        <f>Q162*H162</f>
        <v>0</v>
      </c>
      <c r="S162" s="219">
        <v>0</v>
      </c>
      <c r="T162" s="220">
        <f>S162*H162</f>
        <v>0</v>
      </c>
      <c r="AR162" s="221" t="s">
        <v>132</v>
      </c>
      <c r="AT162" s="221" t="s">
        <v>134</v>
      </c>
      <c r="AU162" s="221" t="s">
        <v>83</v>
      </c>
      <c r="AY162" s="14" t="s">
        <v>133</v>
      </c>
      <c r="BE162" s="222">
        <f>IF(N162="základní",J162,0)</f>
        <v>0</v>
      </c>
      <c r="BF162" s="222">
        <f>IF(N162="snížená",J162,0)</f>
        <v>0</v>
      </c>
      <c r="BG162" s="222">
        <f>IF(N162="zákl. přenesená",J162,0)</f>
        <v>0</v>
      </c>
      <c r="BH162" s="222">
        <f>IF(N162="sníž. přenesená",J162,0)</f>
        <v>0</v>
      </c>
      <c r="BI162" s="222">
        <f>IF(N162="nulová",J162,0)</f>
        <v>0</v>
      </c>
      <c r="BJ162" s="14" t="s">
        <v>83</v>
      </c>
      <c r="BK162" s="222">
        <f>ROUND(I162*H162,2)</f>
        <v>0</v>
      </c>
      <c r="BL162" s="14" t="s">
        <v>132</v>
      </c>
      <c r="BM162" s="221" t="s">
        <v>506</v>
      </c>
    </row>
    <row r="163" s="1" customFormat="1">
      <c r="B163" s="35"/>
      <c r="C163" s="36"/>
      <c r="D163" s="223" t="s">
        <v>139</v>
      </c>
      <c r="E163" s="36"/>
      <c r="F163" s="224" t="s">
        <v>507</v>
      </c>
      <c r="G163" s="36"/>
      <c r="H163" s="36"/>
      <c r="I163" s="136"/>
      <c r="J163" s="36"/>
      <c r="K163" s="36"/>
      <c r="L163" s="40"/>
      <c r="M163" s="225"/>
      <c r="N163" s="83"/>
      <c r="O163" s="83"/>
      <c r="P163" s="83"/>
      <c r="Q163" s="83"/>
      <c r="R163" s="83"/>
      <c r="S163" s="83"/>
      <c r="T163" s="84"/>
      <c r="AT163" s="14" t="s">
        <v>139</v>
      </c>
      <c r="AU163" s="14" t="s">
        <v>83</v>
      </c>
    </row>
    <row r="164" s="1" customFormat="1">
      <c r="B164" s="35"/>
      <c r="C164" s="36"/>
      <c r="D164" s="223" t="s">
        <v>141</v>
      </c>
      <c r="E164" s="36"/>
      <c r="F164" s="226" t="s">
        <v>278</v>
      </c>
      <c r="G164" s="36"/>
      <c r="H164" s="36"/>
      <c r="I164" s="136"/>
      <c r="J164" s="36"/>
      <c r="K164" s="36"/>
      <c r="L164" s="40"/>
      <c r="M164" s="225"/>
      <c r="N164" s="83"/>
      <c r="O164" s="83"/>
      <c r="P164" s="83"/>
      <c r="Q164" s="83"/>
      <c r="R164" s="83"/>
      <c r="S164" s="83"/>
      <c r="T164" s="84"/>
      <c r="AT164" s="14" t="s">
        <v>141</v>
      </c>
      <c r="AU164" s="14" t="s">
        <v>83</v>
      </c>
    </row>
    <row r="165" s="11" customFormat="1">
      <c r="B165" s="227"/>
      <c r="C165" s="228"/>
      <c r="D165" s="223" t="s">
        <v>149</v>
      </c>
      <c r="E165" s="229" t="s">
        <v>255</v>
      </c>
      <c r="F165" s="230" t="s">
        <v>508</v>
      </c>
      <c r="G165" s="228"/>
      <c r="H165" s="231">
        <v>10.35</v>
      </c>
      <c r="I165" s="232"/>
      <c r="J165" s="228"/>
      <c r="K165" s="228"/>
      <c r="L165" s="233"/>
      <c r="M165" s="234"/>
      <c r="N165" s="235"/>
      <c r="O165" s="235"/>
      <c r="P165" s="235"/>
      <c r="Q165" s="235"/>
      <c r="R165" s="235"/>
      <c r="S165" s="235"/>
      <c r="T165" s="236"/>
      <c r="AT165" s="237" t="s">
        <v>149</v>
      </c>
      <c r="AU165" s="237" t="s">
        <v>83</v>
      </c>
      <c r="AV165" s="11" t="s">
        <v>143</v>
      </c>
      <c r="AW165" s="11" t="s">
        <v>33</v>
      </c>
      <c r="AX165" s="11" t="s">
        <v>75</v>
      </c>
      <c r="AY165" s="237" t="s">
        <v>133</v>
      </c>
    </row>
    <row r="166" s="11" customFormat="1">
      <c r="B166" s="227"/>
      <c r="C166" s="228"/>
      <c r="D166" s="223" t="s">
        <v>149</v>
      </c>
      <c r="E166" s="229" t="s">
        <v>465</v>
      </c>
      <c r="F166" s="230" t="s">
        <v>509</v>
      </c>
      <c r="G166" s="228"/>
      <c r="H166" s="231">
        <v>1.6499999999999999</v>
      </c>
      <c r="I166" s="232"/>
      <c r="J166" s="228"/>
      <c r="K166" s="228"/>
      <c r="L166" s="233"/>
      <c r="M166" s="234"/>
      <c r="N166" s="235"/>
      <c r="O166" s="235"/>
      <c r="P166" s="235"/>
      <c r="Q166" s="235"/>
      <c r="R166" s="235"/>
      <c r="S166" s="235"/>
      <c r="T166" s="236"/>
      <c r="AT166" s="237" t="s">
        <v>149</v>
      </c>
      <c r="AU166" s="237" t="s">
        <v>83</v>
      </c>
      <c r="AV166" s="11" t="s">
        <v>143</v>
      </c>
      <c r="AW166" s="11" t="s">
        <v>33</v>
      </c>
      <c r="AX166" s="11" t="s">
        <v>75</v>
      </c>
      <c r="AY166" s="237" t="s">
        <v>133</v>
      </c>
    </row>
    <row r="167" s="11" customFormat="1">
      <c r="B167" s="227"/>
      <c r="C167" s="228"/>
      <c r="D167" s="223" t="s">
        <v>149</v>
      </c>
      <c r="E167" s="229" t="s">
        <v>473</v>
      </c>
      <c r="F167" s="230" t="s">
        <v>510</v>
      </c>
      <c r="G167" s="228"/>
      <c r="H167" s="231">
        <v>3</v>
      </c>
      <c r="I167" s="232"/>
      <c r="J167" s="228"/>
      <c r="K167" s="228"/>
      <c r="L167" s="233"/>
      <c r="M167" s="234"/>
      <c r="N167" s="235"/>
      <c r="O167" s="235"/>
      <c r="P167" s="235"/>
      <c r="Q167" s="235"/>
      <c r="R167" s="235"/>
      <c r="S167" s="235"/>
      <c r="T167" s="236"/>
      <c r="AT167" s="237" t="s">
        <v>149</v>
      </c>
      <c r="AU167" s="237" t="s">
        <v>83</v>
      </c>
      <c r="AV167" s="11" t="s">
        <v>143</v>
      </c>
      <c r="AW167" s="11" t="s">
        <v>33</v>
      </c>
      <c r="AX167" s="11" t="s">
        <v>75</v>
      </c>
      <c r="AY167" s="237" t="s">
        <v>133</v>
      </c>
    </row>
    <row r="168" s="11" customFormat="1">
      <c r="B168" s="227"/>
      <c r="C168" s="228"/>
      <c r="D168" s="223" t="s">
        <v>149</v>
      </c>
      <c r="E168" s="229" t="s">
        <v>511</v>
      </c>
      <c r="F168" s="230" t="s">
        <v>512</v>
      </c>
      <c r="G168" s="228"/>
      <c r="H168" s="231">
        <v>15</v>
      </c>
      <c r="I168" s="232"/>
      <c r="J168" s="228"/>
      <c r="K168" s="228"/>
      <c r="L168" s="233"/>
      <c r="M168" s="234"/>
      <c r="N168" s="235"/>
      <c r="O168" s="235"/>
      <c r="P168" s="235"/>
      <c r="Q168" s="235"/>
      <c r="R168" s="235"/>
      <c r="S168" s="235"/>
      <c r="T168" s="236"/>
      <c r="AT168" s="237" t="s">
        <v>149</v>
      </c>
      <c r="AU168" s="237" t="s">
        <v>83</v>
      </c>
      <c r="AV168" s="11" t="s">
        <v>143</v>
      </c>
      <c r="AW168" s="11" t="s">
        <v>33</v>
      </c>
      <c r="AX168" s="11" t="s">
        <v>83</v>
      </c>
      <c r="AY168" s="237" t="s">
        <v>133</v>
      </c>
    </row>
    <row r="169" s="1" customFormat="1" ht="16.5" customHeight="1">
      <c r="B169" s="35"/>
      <c r="C169" s="211" t="s">
        <v>257</v>
      </c>
      <c r="D169" s="211" t="s">
        <v>134</v>
      </c>
      <c r="E169" s="212" t="s">
        <v>289</v>
      </c>
      <c r="F169" s="213" t="s">
        <v>290</v>
      </c>
      <c r="G169" s="214" t="s">
        <v>198</v>
      </c>
      <c r="H169" s="215">
        <v>26.5</v>
      </c>
      <c r="I169" s="216"/>
      <c r="J169" s="215">
        <f>ROUND(I169*H169,2)</f>
        <v>0</v>
      </c>
      <c r="K169" s="213" t="s">
        <v>1</v>
      </c>
      <c r="L169" s="40"/>
      <c r="M169" s="217" t="s">
        <v>1</v>
      </c>
      <c r="N169" s="218" t="s">
        <v>40</v>
      </c>
      <c r="O169" s="83"/>
      <c r="P169" s="219">
        <f>O169*H169</f>
        <v>0</v>
      </c>
      <c r="Q169" s="219">
        <v>0</v>
      </c>
      <c r="R169" s="219">
        <f>Q169*H169</f>
        <v>0</v>
      </c>
      <c r="S169" s="219">
        <v>0</v>
      </c>
      <c r="T169" s="220">
        <f>S169*H169</f>
        <v>0</v>
      </c>
      <c r="AR169" s="221" t="s">
        <v>132</v>
      </c>
      <c r="AT169" s="221" t="s">
        <v>134</v>
      </c>
      <c r="AU169" s="221" t="s">
        <v>83</v>
      </c>
      <c r="AY169" s="14" t="s">
        <v>133</v>
      </c>
      <c r="BE169" s="222">
        <f>IF(N169="základní",J169,0)</f>
        <v>0</v>
      </c>
      <c r="BF169" s="222">
        <f>IF(N169="snížená",J169,0)</f>
        <v>0</v>
      </c>
      <c r="BG169" s="222">
        <f>IF(N169="zákl. přenesená",J169,0)</f>
        <v>0</v>
      </c>
      <c r="BH169" s="222">
        <f>IF(N169="sníž. přenesená",J169,0)</f>
        <v>0</v>
      </c>
      <c r="BI169" s="222">
        <f>IF(N169="nulová",J169,0)</f>
        <v>0</v>
      </c>
      <c r="BJ169" s="14" t="s">
        <v>83</v>
      </c>
      <c r="BK169" s="222">
        <f>ROUND(I169*H169,2)</f>
        <v>0</v>
      </c>
      <c r="BL169" s="14" t="s">
        <v>132</v>
      </c>
      <c r="BM169" s="221" t="s">
        <v>513</v>
      </c>
    </row>
    <row r="170" s="1" customFormat="1">
      <c r="B170" s="35"/>
      <c r="C170" s="36"/>
      <c r="D170" s="223" t="s">
        <v>139</v>
      </c>
      <c r="E170" s="36"/>
      <c r="F170" s="224" t="s">
        <v>290</v>
      </c>
      <c r="G170" s="36"/>
      <c r="H170" s="36"/>
      <c r="I170" s="136"/>
      <c r="J170" s="36"/>
      <c r="K170" s="36"/>
      <c r="L170" s="40"/>
      <c r="M170" s="225"/>
      <c r="N170" s="83"/>
      <c r="O170" s="83"/>
      <c r="P170" s="83"/>
      <c r="Q170" s="83"/>
      <c r="R170" s="83"/>
      <c r="S170" s="83"/>
      <c r="T170" s="84"/>
      <c r="AT170" s="14" t="s">
        <v>139</v>
      </c>
      <c r="AU170" s="14" t="s">
        <v>83</v>
      </c>
    </row>
    <row r="171" s="1" customFormat="1">
      <c r="B171" s="35"/>
      <c r="C171" s="36"/>
      <c r="D171" s="223" t="s">
        <v>141</v>
      </c>
      <c r="E171" s="36"/>
      <c r="F171" s="226" t="s">
        <v>292</v>
      </c>
      <c r="G171" s="36"/>
      <c r="H171" s="36"/>
      <c r="I171" s="136"/>
      <c r="J171" s="36"/>
      <c r="K171" s="36"/>
      <c r="L171" s="40"/>
      <c r="M171" s="225"/>
      <c r="N171" s="83"/>
      <c r="O171" s="83"/>
      <c r="P171" s="83"/>
      <c r="Q171" s="83"/>
      <c r="R171" s="83"/>
      <c r="S171" s="83"/>
      <c r="T171" s="84"/>
      <c r="AT171" s="14" t="s">
        <v>141</v>
      </c>
      <c r="AU171" s="14" t="s">
        <v>83</v>
      </c>
    </row>
    <row r="172" s="1" customFormat="1" ht="16.5" customHeight="1">
      <c r="B172" s="35"/>
      <c r="C172" s="211" t="s">
        <v>264</v>
      </c>
      <c r="D172" s="211" t="s">
        <v>134</v>
      </c>
      <c r="E172" s="212" t="s">
        <v>294</v>
      </c>
      <c r="F172" s="213" t="s">
        <v>295</v>
      </c>
      <c r="G172" s="214" t="s">
        <v>198</v>
      </c>
      <c r="H172" s="215">
        <v>13.18</v>
      </c>
      <c r="I172" s="216"/>
      <c r="J172" s="215">
        <f>ROUND(I172*H172,2)</f>
        <v>0</v>
      </c>
      <c r="K172" s="213" t="s">
        <v>1</v>
      </c>
      <c r="L172" s="40"/>
      <c r="M172" s="217" t="s">
        <v>1</v>
      </c>
      <c r="N172" s="218" t="s">
        <v>40</v>
      </c>
      <c r="O172" s="83"/>
      <c r="P172" s="219">
        <f>O172*H172</f>
        <v>0</v>
      </c>
      <c r="Q172" s="219">
        <v>0</v>
      </c>
      <c r="R172" s="219">
        <f>Q172*H172</f>
        <v>0</v>
      </c>
      <c r="S172" s="219">
        <v>0</v>
      </c>
      <c r="T172" s="220">
        <f>S172*H172</f>
        <v>0</v>
      </c>
      <c r="AR172" s="221" t="s">
        <v>132</v>
      </c>
      <c r="AT172" s="221" t="s">
        <v>134</v>
      </c>
      <c r="AU172" s="221" t="s">
        <v>83</v>
      </c>
      <c r="AY172" s="14" t="s">
        <v>133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4" t="s">
        <v>83</v>
      </c>
      <c r="BK172" s="222">
        <f>ROUND(I172*H172,2)</f>
        <v>0</v>
      </c>
      <c r="BL172" s="14" t="s">
        <v>132</v>
      </c>
      <c r="BM172" s="221" t="s">
        <v>514</v>
      </c>
    </row>
    <row r="173" s="1" customFormat="1">
      <c r="B173" s="35"/>
      <c r="C173" s="36"/>
      <c r="D173" s="223" t="s">
        <v>139</v>
      </c>
      <c r="E173" s="36"/>
      <c r="F173" s="224" t="s">
        <v>297</v>
      </c>
      <c r="G173" s="36"/>
      <c r="H173" s="36"/>
      <c r="I173" s="136"/>
      <c r="J173" s="36"/>
      <c r="K173" s="36"/>
      <c r="L173" s="40"/>
      <c r="M173" s="225"/>
      <c r="N173" s="83"/>
      <c r="O173" s="83"/>
      <c r="P173" s="83"/>
      <c r="Q173" s="83"/>
      <c r="R173" s="83"/>
      <c r="S173" s="83"/>
      <c r="T173" s="84"/>
      <c r="AT173" s="14" t="s">
        <v>139</v>
      </c>
      <c r="AU173" s="14" t="s">
        <v>83</v>
      </c>
    </row>
    <row r="174" s="1" customFormat="1">
      <c r="B174" s="35"/>
      <c r="C174" s="36"/>
      <c r="D174" s="223" t="s">
        <v>141</v>
      </c>
      <c r="E174" s="36"/>
      <c r="F174" s="226" t="s">
        <v>298</v>
      </c>
      <c r="G174" s="36"/>
      <c r="H174" s="36"/>
      <c r="I174" s="136"/>
      <c r="J174" s="36"/>
      <c r="K174" s="36"/>
      <c r="L174" s="40"/>
      <c r="M174" s="225"/>
      <c r="N174" s="83"/>
      <c r="O174" s="83"/>
      <c r="P174" s="83"/>
      <c r="Q174" s="83"/>
      <c r="R174" s="83"/>
      <c r="S174" s="83"/>
      <c r="T174" s="84"/>
      <c r="AT174" s="14" t="s">
        <v>141</v>
      </c>
      <c r="AU174" s="14" t="s">
        <v>83</v>
      </c>
    </row>
    <row r="175" s="11" customFormat="1">
      <c r="B175" s="227"/>
      <c r="C175" s="228"/>
      <c r="D175" s="223" t="s">
        <v>149</v>
      </c>
      <c r="E175" s="229" t="s">
        <v>262</v>
      </c>
      <c r="F175" s="230" t="s">
        <v>515</v>
      </c>
      <c r="G175" s="228"/>
      <c r="H175" s="231">
        <v>13.176</v>
      </c>
      <c r="I175" s="232"/>
      <c r="J175" s="228"/>
      <c r="K175" s="228"/>
      <c r="L175" s="233"/>
      <c r="M175" s="234"/>
      <c r="N175" s="235"/>
      <c r="O175" s="235"/>
      <c r="P175" s="235"/>
      <c r="Q175" s="235"/>
      <c r="R175" s="235"/>
      <c r="S175" s="235"/>
      <c r="T175" s="236"/>
      <c r="AT175" s="237" t="s">
        <v>149</v>
      </c>
      <c r="AU175" s="237" t="s">
        <v>83</v>
      </c>
      <c r="AV175" s="11" t="s">
        <v>143</v>
      </c>
      <c r="AW175" s="11" t="s">
        <v>33</v>
      </c>
      <c r="AX175" s="11" t="s">
        <v>83</v>
      </c>
      <c r="AY175" s="237" t="s">
        <v>133</v>
      </c>
    </row>
    <row r="176" s="1" customFormat="1" ht="16.5" customHeight="1">
      <c r="B176" s="35"/>
      <c r="C176" s="211" t="s">
        <v>273</v>
      </c>
      <c r="D176" s="211" t="s">
        <v>134</v>
      </c>
      <c r="E176" s="212" t="s">
        <v>300</v>
      </c>
      <c r="F176" s="213" t="s">
        <v>301</v>
      </c>
      <c r="G176" s="214" t="s">
        <v>302</v>
      </c>
      <c r="H176" s="215">
        <v>2.3700000000000001</v>
      </c>
      <c r="I176" s="216"/>
      <c r="J176" s="215">
        <f>ROUND(I176*H176,2)</f>
        <v>0</v>
      </c>
      <c r="K176" s="213" t="s">
        <v>1</v>
      </c>
      <c r="L176" s="40"/>
      <c r="M176" s="217" t="s">
        <v>1</v>
      </c>
      <c r="N176" s="218" t="s">
        <v>40</v>
      </c>
      <c r="O176" s="83"/>
      <c r="P176" s="219">
        <f>O176*H176</f>
        <v>0</v>
      </c>
      <c r="Q176" s="219">
        <v>0</v>
      </c>
      <c r="R176" s="219">
        <f>Q176*H176</f>
        <v>0</v>
      </c>
      <c r="S176" s="219">
        <v>0</v>
      </c>
      <c r="T176" s="220">
        <f>S176*H176</f>
        <v>0</v>
      </c>
      <c r="AR176" s="221" t="s">
        <v>132</v>
      </c>
      <c r="AT176" s="221" t="s">
        <v>134</v>
      </c>
      <c r="AU176" s="221" t="s">
        <v>83</v>
      </c>
      <c r="AY176" s="14" t="s">
        <v>133</v>
      </c>
      <c r="BE176" s="222">
        <f>IF(N176="základní",J176,0)</f>
        <v>0</v>
      </c>
      <c r="BF176" s="222">
        <f>IF(N176="snížená",J176,0)</f>
        <v>0</v>
      </c>
      <c r="BG176" s="222">
        <f>IF(N176="zákl. přenesená",J176,0)</f>
        <v>0</v>
      </c>
      <c r="BH176" s="222">
        <f>IF(N176="sníž. přenesená",J176,0)</f>
        <v>0</v>
      </c>
      <c r="BI176" s="222">
        <f>IF(N176="nulová",J176,0)</f>
        <v>0</v>
      </c>
      <c r="BJ176" s="14" t="s">
        <v>83</v>
      </c>
      <c r="BK176" s="222">
        <f>ROUND(I176*H176,2)</f>
        <v>0</v>
      </c>
      <c r="BL176" s="14" t="s">
        <v>132</v>
      </c>
      <c r="BM176" s="221" t="s">
        <v>516</v>
      </c>
    </row>
    <row r="177" s="1" customFormat="1">
      <c r="B177" s="35"/>
      <c r="C177" s="36"/>
      <c r="D177" s="223" t="s">
        <v>139</v>
      </c>
      <c r="E177" s="36"/>
      <c r="F177" s="224" t="s">
        <v>304</v>
      </c>
      <c r="G177" s="36"/>
      <c r="H177" s="36"/>
      <c r="I177" s="136"/>
      <c r="J177" s="36"/>
      <c r="K177" s="36"/>
      <c r="L177" s="40"/>
      <c r="M177" s="225"/>
      <c r="N177" s="83"/>
      <c r="O177" s="83"/>
      <c r="P177" s="83"/>
      <c r="Q177" s="83"/>
      <c r="R177" s="83"/>
      <c r="S177" s="83"/>
      <c r="T177" s="84"/>
      <c r="AT177" s="14" t="s">
        <v>139</v>
      </c>
      <c r="AU177" s="14" t="s">
        <v>83</v>
      </c>
    </row>
    <row r="178" s="1" customFormat="1">
      <c r="B178" s="35"/>
      <c r="C178" s="36"/>
      <c r="D178" s="223" t="s">
        <v>141</v>
      </c>
      <c r="E178" s="36"/>
      <c r="F178" s="226" t="s">
        <v>305</v>
      </c>
      <c r="G178" s="36"/>
      <c r="H178" s="36"/>
      <c r="I178" s="136"/>
      <c r="J178" s="36"/>
      <c r="K178" s="36"/>
      <c r="L178" s="40"/>
      <c r="M178" s="225"/>
      <c r="N178" s="83"/>
      <c r="O178" s="83"/>
      <c r="P178" s="83"/>
      <c r="Q178" s="83"/>
      <c r="R178" s="83"/>
      <c r="S178" s="83"/>
      <c r="T178" s="84"/>
      <c r="AT178" s="14" t="s">
        <v>141</v>
      </c>
      <c r="AU178" s="14" t="s">
        <v>83</v>
      </c>
    </row>
    <row r="179" s="11" customFormat="1">
      <c r="B179" s="227"/>
      <c r="C179" s="228"/>
      <c r="D179" s="223" t="s">
        <v>149</v>
      </c>
      <c r="E179" s="229" t="s">
        <v>270</v>
      </c>
      <c r="F179" s="230" t="s">
        <v>517</v>
      </c>
      <c r="G179" s="228"/>
      <c r="H179" s="231">
        <v>2.3723999999999998</v>
      </c>
      <c r="I179" s="232"/>
      <c r="J179" s="228"/>
      <c r="K179" s="228"/>
      <c r="L179" s="233"/>
      <c r="M179" s="234"/>
      <c r="N179" s="235"/>
      <c r="O179" s="235"/>
      <c r="P179" s="235"/>
      <c r="Q179" s="235"/>
      <c r="R179" s="235"/>
      <c r="S179" s="235"/>
      <c r="T179" s="236"/>
      <c r="AT179" s="237" t="s">
        <v>149</v>
      </c>
      <c r="AU179" s="237" t="s">
        <v>83</v>
      </c>
      <c r="AV179" s="11" t="s">
        <v>143</v>
      </c>
      <c r="AW179" s="11" t="s">
        <v>33</v>
      </c>
      <c r="AX179" s="11" t="s">
        <v>83</v>
      </c>
      <c r="AY179" s="237" t="s">
        <v>133</v>
      </c>
    </row>
    <row r="180" s="1" customFormat="1" ht="24" customHeight="1">
      <c r="B180" s="35"/>
      <c r="C180" s="211" t="s">
        <v>8</v>
      </c>
      <c r="D180" s="211" t="s">
        <v>134</v>
      </c>
      <c r="E180" s="212" t="s">
        <v>309</v>
      </c>
      <c r="F180" s="213" t="s">
        <v>310</v>
      </c>
      <c r="G180" s="214" t="s">
        <v>267</v>
      </c>
      <c r="H180" s="215">
        <v>59.359999999999999</v>
      </c>
      <c r="I180" s="216"/>
      <c r="J180" s="215">
        <f>ROUND(I180*H180,2)</f>
        <v>0</v>
      </c>
      <c r="K180" s="213" t="s">
        <v>1</v>
      </c>
      <c r="L180" s="40"/>
      <c r="M180" s="217" t="s">
        <v>1</v>
      </c>
      <c r="N180" s="218" t="s">
        <v>40</v>
      </c>
      <c r="O180" s="83"/>
      <c r="P180" s="219">
        <f>O180*H180</f>
        <v>0</v>
      </c>
      <c r="Q180" s="219">
        <v>0</v>
      </c>
      <c r="R180" s="219">
        <f>Q180*H180</f>
        <v>0</v>
      </c>
      <c r="S180" s="219">
        <v>0</v>
      </c>
      <c r="T180" s="220">
        <f>S180*H180</f>
        <v>0</v>
      </c>
      <c r="AR180" s="221" t="s">
        <v>132</v>
      </c>
      <c r="AT180" s="221" t="s">
        <v>134</v>
      </c>
      <c r="AU180" s="221" t="s">
        <v>83</v>
      </c>
      <c r="AY180" s="14" t="s">
        <v>133</v>
      </c>
      <c r="BE180" s="222">
        <f>IF(N180="základní",J180,0)</f>
        <v>0</v>
      </c>
      <c r="BF180" s="222">
        <f>IF(N180="snížená",J180,0)</f>
        <v>0</v>
      </c>
      <c r="BG180" s="222">
        <f>IF(N180="zákl. přenesená",J180,0)</f>
        <v>0</v>
      </c>
      <c r="BH180" s="222">
        <f>IF(N180="sníž. přenesená",J180,0)</f>
        <v>0</v>
      </c>
      <c r="BI180" s="222">
        <f>IF(N180="nulová",J180,0)</f>
        <v>0</v>
      </c>
      <c r="BJ180" s="14" t="s">
        <v>83</v>
      </c>
      <c r="BK180" s="222">
        <f>ROUND(I180*H180,2)</f>
        <v>0</v>
      </c>
      <c r="BL180" s="14" t="s">
        <v>132</v>
      </c>
      <c r="BM180" s="221" t="s">
        <v>518</v>
      </c>
    </row>
    <row r="181" s="1" customFormat="1">
      <c r="B181" s="35"/>
      <c r="C181" s="36"/>
      <c r="D181" s="223" t="s">
        <v>139</v>
      </c>
      <c r="E181" s="36"/>
      <c r="F181" s="224" t="s">
        <v>312</v>
      </c>
      <c r="G181" s="36"/>
      <c r="H181" s="36"/>
      <c r="I181" s="136"/>
      <c r="J181" s="36"/>
      <c r="K181" s="36"/>
      <c r="L181" s="40"/>
      <c r="M181" s="225"/>
      <c r="N181" s="83"/>
      <c r="O181" s="83"/>
      <c r="P181" s="83"/>
      <c r="Q181" s="83"/>
      <c r="R181" s="83"/>
      <c r="S181" s="83"/>
      <c r="T181" s="84"/>
      <c r="AT181" s="14" t="s">
        <v>139</v>
      </c>
      <c r="AU181" s="14" t="s">
        <v>83</v>
      </c>
    </row>
    <row r="182" s="1" customFormat="1">
      <c r="B182" s="35"/>
      <c r="C182" s="36"/>
      <c r="D182" s="223" t="s">
        <v>141</v>
      </c>
      <c r="E182" s="36"/>
      <c r="F182" s="226" t="s">
        <v>313</v>
      </c>
      <c r="G182" s="36"/>
      <c r="H182" s="36"/>
      <c r="I182" s="136"/>
      <c r="J182" s="36"/>
      <c r="K182" s="36"/>
      <c r="L182" s="40"/>
      <c r="M182" s="225"/>
      <c r="N182" s="83"/>
      <c r="O182" s="83"/>
      <c r="P182" s="83"/>
      <c r="Q182" s="83"/>
      <c r="R182" s="83"/>
      <c r="S182" s="83"/>
      <c r="T182" s="84"/>
      <c r="AT182" s="14" t="s">
        <v>141</v>
      </c>
      <c r="AU182" s="14" t="s">
        <v>83</v>
      </c>
    </row>
    <row r="183" s="1" customFormat="1" ht="16.5" customHeight="1">
      <c r="B183" s="35"/>
      <c r="C183" s="211" t="s">
        <v>283</v>
      </c>
      <c r="D183" s="211" t="s">
        <v>134</v>
      </c>
      <c r="E183" s="212" t="s">
        <v>314</v>
      </c>
      <c r="F183" s="213" t="s">
        <v>315</v>
      </c>
      <c r="G183" s="214" t="s">
        <v>267</v>
      </c>
      <c r="H183" s="215">
        <v>34</v>
      </c>
      <c r="I183" s="216"/>
      <c r="J183" s="215">
        <f>ROUND(I183*H183,2)</f>
        <v>0</v>
      </c>
      <c r="K183" s="213" t="s">
        <v>1</v>
      </c>
      <c r="L183" s="40"/>
      <c r="M183" s="217" t="s">
        <v>1</v>
      </c>
      <c r="N183" s="218" t="s">
        <v>40</v>
      </c>
      <c r="O183" s="83"/>
      <c r="P183" s="219">
        <f>O183*H183</f>
        <v>0</v>
      </c>
      <c r="Q183" s="219">
        <v>0</v>
      </c>
      <c r="R183" s="219">
        <f>Q183*H183</f>
        <v>0</v>
      </c>
      <c r="S183" s="219">
        <v>0</v>
      </c>
      <c r="T183" s="220">
        <f>S183*H183</f>
        <v>0</v>
      </c>
      <c r="AR183" s="221" t="s">
        <v>132</v>
      </c>
      <c r="AT183" s="221" t="s">
        <v>134</v>
      </c>
      <c r="AU183" s="221" t="s">
        <v>83</v>
      </c>
      <c r="AY183" s="14" t="s">
        <v>133</v>
      </c>
      <c r="BE183" s="222">
        <f>IF(N183="základní",J183,0)</f>
        <v>0</v>
      </c>
      <c r="BF183" s="222">
        <f>IF(N183="snížená",J183,0)</f>
        <v>0</v>
      </c>
      <c r="BG183" s="222">
        <f>IF(N183="zákl. přenesená",J183,0)</f>
        <v>0</v>
      </c>
      <c r="BH183" s="222">
        <f>IF(N183="sníž. přenesená",J183,0)</f>
        <v>0</v>
      </c>
      <c r="BI183" s="222">
        <f>IF(N183="nulová",J183,0)</f>
        <v>0</v>
      </c>
      <c r="BJ183" s="14" t="s">
        <v>83</v>
      </c>
      <c r="BK183" s="222">
        <f>ROUND(I183*H183,2)</f>
        <v>0</v>
      </c>
      <c r="BL183" s="14" t="s">
        <v>132</v>
      </c>
      <c r="BM183" s="221" t="s">
        <v>519</v>
      </c>
    </row>
    <row r="184" s="1" customFormat="1">
      <c r="B184" s="35"/>
      <c r="C184" s="36"/>
      <c r="D184" s="223" t="s">
        <v>139</v>
      </c>
      <c r="E184" s="36"/>
      <c r="F184" s="224" t="s">
        <v>317</v>
      </c>
      <c r="G184" s="36"/>
      <c r="H184" s="36"/>
      <c r="I184" s="136"/>
      <c r="J184" s="36"/>
      <c r="K184" s="36"/>
      <c r="L184" s="40"/>
      <c r="M184" s="225"/>
      <c r="N184" s="83"/>
      <c r="O184" s="83"/>
      <c r="P184" s="83"/>
      <c r="Q184" s="83"/>
      <c r="R184" s="83"/>
      <c r="S184" s="83"/>
      <c r="T184" s="84"/>
      <c r="AT184" s="14" t="s">
        <v>139</v>
      </c>
      <c r="AU184" s="14" t="s">
        <v>83</v>
      </c>
    </row>
    <row r="185" s="1" customFormat="1">
      <c r="B185" s="35"/>
      <c r="C185" s="36"/>
      <c r="D185" s="223" t="s">
        <v>141</v>
      </c>
      <c r="E185" s="36"/>
      <c r="F185" s="226" t="s">
        <v>318</v>
      </c>
      <c r="G185" s="36"/>
      <c r="H185" s="36"/>
      <c r="I185" s="136"/>
      <c r="J185" s="36"/>
      <c r="K185" s="36"/>
      <c r="L185" s="40"/>
      <c r="M185" s="225"/>
      <c r="N185" s="83"/>
      <c r="O185" s="83"/>
      <c r="P185" s="83"/>
      <c r="Q185" s="83"/>
      <c r="R185" s="83"/>
      <c r="S185" s="83"/>
      <c r="T185" s="84"/>
      <c r="AT185" s="14" t="s">
        <v>141</v>
      </c>
      <c r="AU185" s="14" t="s">
        <v>83</v>
      </c>
    </row>
    <row r="186" s="10" customFormat="1" ht="25.92" customHeight="1">
      <c r="B186" s="197"/>
      <c r="C186" s="198"/>
      <c r="D186" s="199" t="s">
        <v>74</v>
      </c>
      <c r="E186" s="200" t="s">
        <v>152</v>
      </c>
      <c r="F186" s="200" t="s">
        <v>319</v>
      </c>
      <c r="G186" s="198"/>
      <c r="H186" s="198"/>
      <c r="I186" s="201"/>
      <c r="J186" s="202">
        <f>BK186</f>
        <v>0</v>
      </c>
      <c r="K186" s="198"/>
      <c r="L186" s="203"/>
      <c r="M186" s="204"/>
      <c r="N186" s="205"/>
      <c r="O186" s="205"/>
      <c r="P186" s="206">
        <f>SUM(P187:P205)</f>
        <v>0</v>
      </c>
      <c r="Q186" s="205"/>
      <c r="R186" s="206">
        <f>SUM(R187:R205)</f>
        <v>0</v>
      </c>
      <c r="S186" s="205"/>
      <c r="T186" s="207">
        <f>SUM(T187:T205)</f>
        <v>0</v>
      </c>
      <c r="AR186" s="208" t="s">
        <v>132</v>
      </c>
      <c r="AT186" s="209" t="s">
        <v>74</v>
      </c>
      <c r="AU186" s="209" t="s">
        <v>75</v>
      </c>
      <c r="AY186" s="208" t="s">
        <v>133</v>
      </c>
      <c r="BK186" s="210">
        <f>SUM(BK187:BK205)</f>
        <v>0</v>
      </c>
    </row>
    <row r="187" s="1" customFormat="1" ht="16.5" customHeight="1">
      <c r="B187" s="35"/>
      <c r="C187" s="211" t="s">
        <v>288</v>
      </c>
      <c r="D187" s="211" t="s">
        <v>134</v>
      </c>
      <c r="E187" s="212" t="s">
        <v>321</v>
      </c>
      <c r="F187" s="213" t="s">
        <v>322</v>
      </c>
      <c r="G187" s="214" t="s">
        <v>198</v>
      </c>
      <c r="H187" s="215">
        <v>2.4199999999999999</v>
      </c>
      <c r="I187" s="216"/>
      <c r="J187" s="215">
        <f>ROUND(I187*H187,2)</f>
        <v>0</v>
      </c>
      <c r="K187" s="213" t="s">
        <v>1</v>
      </c>
      <c r="L187" s="40"/>
      <c r="M187" s="217" t="s">
        <v>1</v>
      </c>
      <c r="N187" s="218" t="s">
        <v>40</v>
      </c>
      <c r="O187" s="83"/>
      <c r="P187" s="219">
        <f>O187*H187</f>
        <v>0</v>
      </c>
      <c r="Q187" s="219">
        <v>0</v>
      </c>
      <c r="R187" s="219">
        <f>Q187*H187</f>
        <v>0</v>
      </c>
      <c r="S187" s="219">
        <v>0</v>
      </c>
      <c r="T187" s="220">
        <f>S187*H187</f>
        <v>0</v>
      </c>
      <c r="AR187" s="221" t="s">
        <v>132</v>
      </c>
      <c r="AT187" s="221" t="s">
        <v>134</v>
      </c>
      <c r="AU187" s="221" t="s">
        <v>83</v>
      </c>
      <c r="AY187" s="14" t="s">
        <v>133</v>
      </c>
      <c r="BE187" s="222">
        <f>IF(N187="základní",J187,0)</f>
        <v>0</v>
      </c>
      <c r="BF187" s="222">
        <f>IF(N187="snížená",J187,0)</f>
        <v>0</v>
      </c>
      <c r="BG187" s="222">
        <f>IF(N187="zákl. přenesená",J187,0)</f>
        <v>0</v>
      </c>
      <c r="BH187" s="222">
        <f>IF(N187="sníž. přenesená",J187,0)</f>
        <v>0</v>
      </c>
      <c r="BI187" s="222">
        <f>IF(N187="nulová",J187,0)</f>
        <v>0</v>
      </c>
      <c r="BJ187" s="14" t="s">
        <v>83</v>
      </c>
      <c r="BK187" s="222">
        <f>ROUND(I187*H187,2)</f>
        <v>0</v>
      </c>
      <c r="BL187" s="14" t="s">
        <v>132</v>
      </c>
      <c r="BM187" s="221" t="s">
        <v>520</v>
      </c>
    </row>
    <row r="188" s="1" customFormat="1">
      <c r="B188" s="35"/>
      <c r="C188" s="36"/>
      <c r="D188" s="223" t="s">
        <v>139</v>
      </c>
      <c r="E188" s="36"/>
      <c r="F188" s="224" t="s">
        <v>324</v>
      </c>
      <c r="G188" s="36"/>
      <c r="H188" s="36"/>
      <c r="I188" s="136"/>
      <c r="J188" s="36"/>
      <c r="K188" s="36"/>
      <c r="L188" s="40"/>
      <c r="M188" s="225"/>
      <c r="N188" s="83"/>
      <c r="O188" s="83"/>
      <c r="P188" s="83"/>
      <c r="Q188" s="83"/>
      <c r="R188" s="83"/>
      <c r="S188" s="83"/>
      <c r="T188" s="84"/>
      <c r="AT188" s="14" t="s">
        <v>139</v>
      </c>
      <c r="AU188" s="14" t="s">
        <v>83</v>
      </c>
    </row>
    <row r="189" s="1" customFormat="1">
      <c r="B189" s="35"/>
      <c r="C189" s="36"/>
      <c r="D189" s="223" t="s">
        <v>141</v>
      </c>
      <c r="E189" s="36"/>
      <c r="F189" s="226" t="s">
        <v>325</v>
      </c>
      <c r="G189" s="36"/>
      <c r="H189" s="36"/>
      <c r="I189" s="136"/>
      <c r="J189" s="36"/>
      <c r="K189" s="36"/>
      <c r="L189" s="40"/>
      <c r="M189" s="225"/>
      <c r="N189" s="83"/>
      <c r="O189" s="83"/>
      <c r="P189" s="83"/>
      <c r="Q189" s="83"/>
      <c r="R189" s="83"/>
      <c r="S189" s="83"/>
      <c r="T189" s="84"/>
      <c r="AT189" s="14" t="s">
        <v>141</v>
      </c>
      <c r="AU189" s="14" t="s">
        <v>83</v>
      </c>
    </row>
    <row r="190" s="11" customFormat="1">
      <c r="B190" s="227"/>
      <c r="C190" s="228"/>
      <c r="D190" s="223" t="s">
        <v>149</v>
      </c>
      <c r="E190" s="229" t="s">
        <v>306</v>
      </c>
      <c r="F190" s="230" t="s">
        <v>521</v>
      </c>
      <c r="G190" s="228"/>
      <c r="H190" s="231">
        <v>2.4163699999999997</v>
      </c>
      <c r="I190" s="232"/>
      <c r="J190" s="228"/>
      <c r="K190" s="228"/>
      <c r="L190" s="233"/>
      <c r="M190" s="234"/>
      <c r="N190" s="235"/>
      <c r="O190" s="235"/>
      <c r="P190" s="235"/>
      <c r="Q190" s="235"/>
      <c r="R190" s="235"/>
      <c r="S190" s="235"/>
      <c r="T190" s="236"/>
      <c r="AT190" s="237" t="s">
        <v>149</v>
      </c>
      <c r="AU190" s="237" t="s">
        <v>83</v>
      </c>
      <c r="AV190" s="11" t="s">
        <v>143</v>
      </c>
      <c r="AW190" s="11" t="s">
        <v>33</v>
      </c>
      <c r="AX190" s="11" t="s">
        <v>83</v>
      </c>
      <c r="AY190" s="237" t="s">
        <v>133</v>
      </c>
    </row>
    <row r="191" s="1" customFormat="1" ht="16.5" customHeight="1">
      <c r="B191" s="35"/>
      <c r="C191" s="211" t="s">
        <v>293</v>
      </c>
      <c r="D191" s="211" t="s">
        <v>134</v>
      </c>
      <c r="E191" s="212" t="s">
        <v>327</v>
      </c>
      <c r="F191" s="213" t="s">
        <v>328</v>
      </c>
      <c r="G191" s="214" t="s">
        <v>302</v>
      </c>
      <c r="H191" s="215">
        <v>0.60999999999999999</v>
      </c>
      <c r="I191" s="216"/>
      <c r="J191" s="215">
        <f>ROUND(I191*H191,2)</f>
        <v>0</v>
      </c>
      <c r="K191" s="213" t="s">
        <v>1</v>
      </c>
      <c r="L191" s="40"/>
      <c r="M191" s="217" t="s">
        <v>1</v>
      </c>
      <c r="N191" s="218" t="s">
        <v>40</v>
      </c>
      <c r="O191" s="83"/>
      <c r="P191" s="219">
        <f>O191*H191</f>
        <v>0</v>
      </c>
      <c r="Q191" s="219">
        <v>0</v>
      </c>
      <c r="R191" s="219">
        <f>Q191*H191</f>
        <v>0</v>
      </c>
      <c r="S191" s="219">
        <v>0</v>
      </c>
      <c r="T191" s="220">
        <f>S191*H191</f>
        <v>0</v>
      </c>
      <c r="AR191" s="221" t="s">
        <v>132</v>
      </c>
      <c r="AT191" s="221" t="s">
        <v>134</v>
      </c>
      <c r="AU191" s="221" t="s">
        <v>83</v>
      </c>
      <c r="AY191" s="14" t="s">
        <v>133</v>
      </c>
      <c r="BE191" s="222">
        <f>IF(N191="základní",J191,0)</f>
        <v>0</v>
      </c>
      <c r="BF191" s="222">
        <f>IF(N191="snížená",J191,0)</f>
        <v>0</v>
      </c>
      <c r="BG191" s="222">
        <f>IF(N191="zákl. přenesená",J191,0)</f>
        <v>0</v>
      </c>
      <c r="BH191" s="222">
        <f>IF(N191="sníž. přenesená",J191,0)</f>
        <v>0</v>
      </c>
      <c r="BI191" s="222">
        <f>IF(N191="nulová",J191,0)</f>
        <v>0</v>
      </c>
      <c r="BJ191" s="14" t="s">
        <v>83</v>
      </c>
      <c r="BK191" s="222">
        <f>ROUND(I191*H191,2)</f>
        <v>0</v>
      </c>
      <c r="BL191" s="14" t="s">
        <v>132</v>
      </c>
      <c r="BM191" s="221" t="s">
        <v>522</v>
      </c>
    </row>
    <row r="192" s="1" customFormat="1">
      <c r="B192" s="35"/>
      <c r="C192" s="36"/>
      <c r="D192" s="223" t="s">
        <v>139</v>
      </c>
      <c r="E192" s="36"/>
      <c r="F192" s="224" t="s">
        <v>330</v>
      </c>
      <c r="G192" s="36"/>
      <c r="H192" s="36"/>
      <c r="I192" s="136"/>
      <c r="J192" s="36"/>
      <c r="K192" s="36"/>
      <c r="L192" s="40"/>
      <c r="M192" s="225"/>
      <c r="N192" s="83"/>
      <c r="O192" s="83"/>
      <c r="P192" s="83"/>
      <c r="Q192" s="83"/>
      <c r="R192" s="83"/>
      <c r="S192" s="83"/>
      <c r="T192" s="84"/>
      <c r="AT192" s="14" t="s">
        <v>139</v>
      </c>
      <c r="AU192" s="14" t="s">
        <v>83</v>
      </c>
    </row>
    <row r="193" s="1" customFormat="1">
      <c r="B193" s="35"/>
      <c r="C193" s="36"/>
      <c r="D193" s="223" t="s">
        <v>141</v>
      </c>
      <c r="E193" s="36"/>
      <c r="F193" s="226" t="s">
        <v>331</v>
      </c>
      <c r="G193" s="36"/>
      <c r="H193" s="36"/>
      <c r="I193" s="136"/>
      <c r="J193" s="36"/>
      <c r="K193" s="36"/>
      <c r="L193" s="40"/>
      <c r="M193" s="225"/>
      <c r="N193" s="83"/>
      <c r="O193" s="83"/>
      <c r="P193" s="83"/>
      <c r="Q193" s="83"/>
      <c r="R193" s="83"/>
      <c r="S193" s="83"/>
      <c r="T193" s="84"/>
      <c r="AT193" s="14" t="s">
        <v>141</v>
      </c>
      <c r="AU193" s="14" t="s">
        <v>83</v>
      </c>
    </row>
    <row r="194" s="11" customFormat="1">
      <c r="B194" s="227"/>
      <c r="C194" s="228"/>
      <c r="D194" s="223" t="s">
        <v>149</v>
      </c>
      <c r="E194" s="229" t="s">
        <v>523</v>
      </c>
      <c r="F194" s="230" t="s">
        <v>524</v>
      </c>
      <c r="G194" s="228"/>
      <c r="H194" s="231">
        <v>0.60499999999999998</v>
      </c>
      <c r="I194" s="232"/>
      <c r="J194" s="228"/>
      <c r="K194" s="228"/>
      <c r="L194" s="233"/>
      <c r="M194" s="234"/>
      <c r="N194" s="235"/>
      <c r="O194" s="235"/>
      <c r="P194" s="235"/>
      <c r="Q194" s="235"/>
      <c r="R194" s="235"/>
      <c r="S194" s="235"/>
      <c r="T194" s="236"/>
      <c r="AT194" s="237" t="s">
        <v>149</v>
      </c>
      <c r="AU194" s="237" t="s">
        <v>83</v>
      </c>
      <c r="AV194" s="11" t="s">
        <v>143</v>
      </c>
      <c r="AW194" s="11" t="s">
        <v>33</v>
      </c>
      <c r="AX194" s="11" t="s">
        <v>83</v>
      </c>
      <c r="AY194" s="237" t="s">
        <v>133</v>
      </c>
    </row>
    <row r="195" s="1" customFormat="1" ht="24" customHeight="1">
      <c r="B195" s="35"/>
      <c r="C195" s="211" t="s">
        <v>299</v>
      </c>
      <c r="D195" s="211" t="s">
        <v>134</v>
      </c>
      <c r="E195" s="212" t="s">
        <v>525</v>
      </c>
      <c r="F195" s="213" t="s">
        <v>526</v>
      </c>
      <c r="G195" s="214" t="s">
        <v>198</v>
      </c>
      <c r="H195" s="215">
        <v>13.91</v>
      </c>
      <c r="I195" s="216"/>
      <c r="J195" s="215">
        <f>ROUND(I195*H195,2)</f>
        <v>0</v>
      </c>
      <c r="K195" s="213" t="s">
        <v>1</v>
      </c>
      <c r="L195" s="40"/>
      <c r="M195" s="217" t="s">
        <v>1</v>
      </c>
      <c r="N195" s="218" t="s">
        <v>40</v>
      </c>
      <c r="O195" s="83"/>
      <c r="P195" s="219">
        <f>O195*H195</f>
        <v>0</v>
      </c>
      <c r="Q195" s="219">
        <v>0</v>
      </c>
      <c r="R195" s="219">
        <f>Q195*H195</f>
        <v>0</v>
      </c>
      <c r="S195" s="219">
        <v>0</v>
      </c>
      <c r="T195" s="220">
        <f>S195*H195</f>
        <v>0</v>
      </c>
      <c r="AR195" s="221" t="s">
        <v>132</v>
      </c>
      <c r="AT195" s="221" t="s">
        <v>134</v>
      </c>
      <c r="AU195" s="221" t="s">
        <v>83</v>
      </c>
      <c r="AY195" s="14" t="s">
        <v>133</v>
      </c>
      <c r="BE195" s="222">
        <f>IF(N195="základní",J195,0)</f>
        <v>0</v>
      </c>
      <c r="BF195" s="222">
        <f>IF(N195="snížená",J195,0)</f>
        <v>0</v>
      </c>
      <c r="BG195" s="222">
        <f>IF(N195="zákl. přenesená",J195,0)</f>
        <v>0</v>
      </c>
      <c r="BH195" s="222">
        <f>IF(N195="sníž. přenesená",J195,0)</f>
        <v>0</v>
      </c>
      <c r="BI195" s="222">
        <f>IF(N195="nulová",J195,0)</f>
        <v>0</v>
      </c>
      <c r="BJ195" s="14" t="s">
        <v>83</v>
      </c>
      <c r="BK195" s="222">
        <f>ROUND(I195*H195,2)</f>
        <v>0</v>
      </c>
      <c r="BL195" s="14" t="s">
        <v>132</v>
      </c>
      <c r="BM195" s="221" t="s">
        <v>527</v>
      </c>
    </row>
    <row r="196" s="1" customFormat="1">
      <c r="B196" s="35"/>
      <c r="C196" s="36"/>
      <c r="D196" s="223" t="s">
        <v>139</v>
      </c>
      <c r="E196" s="36"/>
      <c r="F196" s="224" t="s">
        <v>344</v>
      </c>
      <c r="G196" s="36"/>
      <c r="H196" s="36"/>
      <c r="I196" s="136"/>
      <c r="J196" s="36"/>
      <c r="K196" s="36"/>
      <c r="L196" s="40"/>
      <c r="M196" s="225"/>
      <c r="N196" s="83"/>
      <c r="O196" s="83"/>
      <c r="P196" s="83"/>
      <c r="Q196" s="83"/>
      <c r="R196" s="83"/>
      <c r="S196" s="83"/>
      <c r="T196" s="84"/>
      <c r="AT196" s="14" t="s">
        <v>139</v>
      </c>
      <c r="AU196" s="14" t="s">
        <v>83</v>
      </c>
    </row>
    <row r="197" s="1" customFormat="1">
      <c r="B197" s="35"/>
      <c r="C197" s="36"/>
      <c r="D197" s="223" t="s">
        <v>141</v>
      </c>
      <c r="E197" s="36"/>
      <c r="F197" s="226" t="s">
        <v>355</v>
      </c>
      <c r="G197" s="36"/>
      <c r="H197" s="36"/>
      <c r="I197" s="136"/>
      <c r="J197" s="36"/>
      <c r="K197" s="36"/>
      <c r="L197" s="40"/>
      <c r="M197" s="225"/>
      <c r="N197" s="83"/>
      <c r="O197" s="83"/>
      <c r="P197" s="83"/>
      <c r="Q197" s="83"/>
      <c r="R197" s="83"/>
      <c r="S197" s="83"/>
      <c r="T197" s="84"/>
      <c r="AT197" s="14" t="s">
        <v>141</v>
      </c>
      <c r="AU197" s="14" t="s">
        <v>83</v>
      </c>
    </row>
    <row r="198" s="1" customFormat="1" ht="16.5" customHeight="1">
      <c r="B198" s="35"/>
      <c r="C198" s="211" t="s">
        <v>308</v>
      </c>
      <c r="D198" s="211" t="s">
        <v>134</v>
      </c>
      <c r="E198" s="212" t="s">
        <v>335</v>
      </c>
      <c r="F198" s="213" t="s">
        <v>336</v>
      </c>
      <c r="G198" s="214" t="s">
        <v>198</v>
      </c>
      <c r="H198" s="215">
        <v>3.5699999999999998</v>
      </c>
      <c r="I198" s="216"/>
      <c r="J198" s="215">
        <f>ROUND(I198*H198,2)</f>
        <v>0</v>
      </c>
      <c r="K198" s="213" t="s">
        <v>1</v>
      </c>
      <c r="L198" s="40"/>
      <c r="M198" s="217" t="s">
        <v>1</v>
      </c>
      <c r="N198" s="218" t="s">
        <v>40</v>
      </c>
      <c r="O198" s="83"/>
      <c r="P198" s="219">
        <f>O198*H198</f>
        <v>0</v>
      </c>
      <c r="Q198" s="219">
        <v>0</v>
      </c>
      <c r="R198" s="219">
        <f>Q198*H198</f>
        <v>0</v>
      </c>
      <c r="S198" s="219">
        <v>0</v>
      </c>
      <c r="T198" s="220">
        <f>S198*H198</f>
        <v>0</v>
      </c>
      <c r="AR198" s="221" t="s">
        <v>132</v>
      </c>
      <c r="AT198" s="221" t="s">
        <v>134</v>
      </c>
      <c r="AU198" s="221" t="s">
        <v>83</v>
      </c>
      <c r="AY198" s="14" t="s">
        <v>133</v>
      </c>
      <c r="BE198" s="222">
        <f>IF(N198="základní",J198,0)</f>
        <v>0</v>
      </c>
      <c r="BF198" s="222">
        <f>IF(N198="snížená",J198,0)</f>
        <v>0</v>
      </c>
      <c r="BG198" s="222">
        <f>IF(N198="zákl. přenesená",J198,0)</f>
        <v>0</v>
      </c>
      <c r="BH198" s="222">
        <f>IF(N198="sníž. přenesená",J198,0)</f>
        <v>0</v>
      </c>
      <c r="BI198" s="222">
        <f>IF(N198="nulová",J198,0)</f>
        <v>0</v>
      </c>
      <c r="BJ198" s="14" t="s">
        <v>83</v>
      </c>
      <c r="BK198" s="222">
        <f>ROUND(I198*H198,2)</f>
        <v>0</v>
      </c>
      <c r="BL198" s="14" t="s">
        <v>132</v>
      </c>
      <c r="BM198" s="221" t="s">
        <v>528</v>
      </c>
    </row>
    <row r="199" s="1" customFormat="1">
      <c r="B199" s="35"/>
      <c r="C199" s="36"/>
      <c r="D199" s="223" t="s">
        <v>139</v>
      </c>
      <c r="E199" s="36"/>
      <c r="F199" s="224" t="s">
        <v>338</v>
      </c>
      <c r="G199" s="36"/>
      <c r="H199" s="36"/>
      <c r="I199" s="136"/>
      <c r="J199" s="36"/>
      <c r="K199" s="36"/>
      <c r="L199" s="40"/>
      <c r="M199" s="225"/>
      <c r="N199" s="83"/>
      <c r="O199" s="83"/>
      <c r="P199" s="83"/>
      <c r="Q199" s="83"/>
      <c r="R199" s="83"/>
      <c r="S199" s="83"/>
      <c r="T199" s="84"/>
      <c r="AT199" s="14" t="s">
        <v>139</v>
      </c>
      <c r="AU199" s="14" t="s">
        <v>83</v>
      </c>
    </row>
    <row r="200" s="1" customFormat="1">
      <c r="B200" s="35"/>
      <c r="C200" s="36"/>
      <c r="D200" s="223" t="s">
        <v>141</v>
      </c>
      <c r="E200" s="36"/>
      <c r="F200" s="226" t="s">
        <v>339</v>
      </c>
      <c r="G200" s="36"/>
      <c r="H200" s="36"/>
      <c r="I200" s="136"/>
      <c r="J200" s="36"/>
      <c r="K200" s="36"/>
      <c r="L200" s="40"/>
      <c r="M200" s="225"/>
      <c r="N200" s="83"/>
      <c r="O200" s="83"/>
      <c r="P200" s="83"/>
      <c r="Q200" s="83"/>
      <c r="R200" s="83"/>
      <c r="S200" s="83"/>
      <c r="T200" s="84"/>
      <c r="AT200" s="14" t="s">
        <v>141</v>
      </c>
      <c r="AU200" s="14" t="s">
        <v>83</v>
      </c>
    </row>
    <row r="201" s="11" customFormat="1">
      <c r="B201" s="227"/>
      <c r="C201" s="228"/>
      <c r="D201" s="223" t="s">
        <v>149</v>
      </c>
      <c r="E201" s="229" t="s">
        <v>529</v>
      </c>
      <c r="F201" s="230" t="s">
        <v>530</v>
      </c>
      <c r="G201" s="228"/>
      <c r="H201" s="231">
        <v>3.5700000000000003</v>
      </c>
      <c r="I201" s="232"/>
      <c r="J201" s="228"/>
      <c r="K201" s="228"/>
      <c r="L201" s="233"/>
      <c r="M201" s="234"/>
      <c r="N201" s="235"/>
      <c r="O201" s="235"/>
      <c r="P201" s="235"/>
      <c r="Q201" s="235"/>
      <c r="R201" s="235"/>
      <c r="S201" s="235"/>
      <c r="T201" s="236"/>
      <c r="AT201" s="237" t="s">
        <v>149</v>
      </c>
      <c r="AU201" s="237" t="s">
        <v>83</v>
      </c>
      <c r="AV201" s="11" t="s">
        <v>143</v>
      </c>
      <c r="AW201" s="11" t="s">
        <v>33</v>
      </c>
      <c r="AX201" s="11" t="s">
        <v>83</v>
      </c>
      <c r="AY201" s="237" t="s">
        <v>133</v>
      </c>
    </row>
    <row r="202" s="1" customFormat="1" ht="24" customHeight="1">
      <c r="B202" s="35"/>
      <c r="C202" s="211" t="s">
        <v>7</v>
      </c>
      <c r="D202" s="211" t="s">
        <v>134</v>
      </c>
      <c r="E202" s="212" t="s">
        <v>347</v>
      </c>
      <c r="F202" s="213" t="s">
        <v>348</v>
      </c>
      <c r="G202" s="214" t="s">
        <v>302</v>
      </c>
      <c r="H202" s="215">
        <v>3.48</v>
      </c>
      <c r="I202" s="216"/>
      <c r="J202" s="215">
        <f>ROUND(I202*H202,2)</f>
        <v>0</v>
      </c>
      <c r="K202" s="213" t="s">
        <v>1</v>
      </c>
      <c r="L202" s="40"/>
      <c r="M202" s="217" t="s">
        <v>1</v>
      </c>
      <c r="N202" s="218" t="s">
        <v>40</v>
      </c>
      <c r="O202" s="83"/>
      <c r="P202" s="219">
        <f>O202*H202</f>
        <v>0</v>
      </c>
      <c r="Q202" s="219">
        <v>0</v>
      </c>
      <c r="R202" s="219">
        <f>Q202*H202</f>
        <v>0</v>
      </c>
      <c r="S202" s="219">
        <v>0</v>
      </c>
      <c r="T202" s="220">
        <f>S202*H202</f>
        <v>0</v>
      </c>
      <c r="AR202" s="221" t="s">
        <v>132</v>
      </c>
      <c r="AT202" s="221" t="s">
        <v>134</v>
      </c>
      <c r="AU202" s="221" t="s">
        <v>83</v>
      </c>
      <c r="AY202" s="14" t="s">
        <v>133</v>
      </c>
      <c r="BE202" s="222">
        <f>IF(N202="základní",J202,0)</f>
        <v>0</v>
      </c>
      <c r="BF202" s="222">
        <f>IF(N202="snížená",J202,0)</f>
        <v>0</v>
      </c>
      <c r="BG202" s="222">
        <f>IF(N202="zákl. přenesená",J202,0)</f>
        <v>0</v>
      </c>
      <c r="BH202" s="222">
        <f>IF(N202="sníž. přenesená",J202,0)</f>
        <v>0</v>
      </c>
      <c r="BI202" s="222">
        <f>IF(N202="nulová",J202,0)</f>
        <v>0</v>
      </c>
      <c r="BJ202" s="14" t="s">
        <v>83</v>
      </c>
      <c r="BK202" s="222">
        <f>ROUND(I202*H202,2)</f>
        <v>0</v>
      </c>
      <c r="BL202" s="14" t="s">
        <v>132</v>
      </c>
      <c r="BM202" s="221" t="s">
        <v>531</v>
      </c>
    </row>
    <row r="203" s="1" customFormat="1">
      <c r="B203" s="35"/>
      <c r="C203" s="36"/>
      <c r="D203" s="223" t="s">
        <v>139</v>
      </c>
      <c r="E203" s="36"/>
      <c r="F203" s="224" t="s">
        <v>330</v>
      </c>
      <c r="G203" s="36"/>
      <c r="H203" s="36"/>
      <c r="I203" s="136"/>
      <c r="J203" s="36"/>
      <c r="K203" s="36"/>
      <c r="L203" s="40"/>
      <c r="M203" s="225"/>
      <c r="N203" s="83"/>
      <c r="O203" s="83"/>
      <c r="P203" s="83"/>
      <c r="Q203" s="83"/>
      <c r="R203" s="83"/>
      <c r="S203" s="83"/>
      <c r="T203" s="84"/>
      <c r="AT203" s="14" t="s">
        <v>139</v>
      </c>
      <c r="AU203" s="14" t="s">
        <v>83</v>
      </c>
    </row>
    <row r="204" s="1" customFormat="1">
      <c r="B204" s="35"/>
      <c r="C204" s="36"/>
      <c r="D204" s="223" t="s">
        <v>141</v>
      </c>
      <c r="E204" s="36"/>
      <c r="F204" s="226" t="s">
        <v>305</v>
      </c>
      <c r="G204" s="36"/>
      <c r="H204" s="36"/>
      <c r="I204" s="136"/>
      <c r="J204" s="36"/>
      <c r="K204" s="36"/>
      <c r="L204" s="40"/>
      <c r="M204" s="225"/>
      <c r="N204" s="83"/>
      <c r="O204" s="83"/>
      <c r="P204" s="83"/>
      <c r="Q204" s="83"/>
      <c r="R204" s="83"/>
      <c r="S204" s="83"/>
      <c r="T204" s="84"/>
      <c r="AT204" s="14" t="s">
        <v>141</v>
      </c>
      <c r="AU204" s="14" t="s">
        <v>83</v>
      </c>
    </row>
    <row r="205" s="11" customFormat="1">
      <c r="B205" s="227"/>
      <c r="C205" s="228"/>
      <c r="D205" s="223" t="s">
        <v>149</v>
      </c>
      <c r="E205" s="229" t="s">
        <v>532</v>
      </c>
      <c r="F205" s="230" t="s">
        <v>533</v>
      </c>
      <c r="G205" s="228"/>
      <c r="H205" s="231">
        <v>3.4775</v>
      </c>
      <c r="I205" s="232"/>
      <c r="J205" s="228"/>
      <c r="K205" s="228"/>
      <c r="L205" s="233"/>
      <c r="M205" s="234"/>
      <c r="N205" s="235"/>
      <c r="O205" s="235"/>
      <c r="P205" s="235"/>
      <c r="Q205" s="235"/>
      <c r="R205" s="235"/>
      <c r="S205" s="235"/>
      <c r="T205" s="236"/>
      <c r="AT205" s="237" t="s">
        <v>149</v>
      </c>
      <c r="AU205" s="237" t="s">
        <v>83</v>
      </c>
      <c r="AV205" s="11" t="s">
        <v>143</v>
      </c>
      <c r="AW205" s="11" t="s">
        <v>33</v>
      </c>
      <c r="AX205" s="11" t="s">
        <v>83</v>
      </c>
      <c r="AY205" s="237" t="s">
        <v>133</v>
      </c>
    </row>
    <row r="206" s="10" customFormat="1" ht="25.92" customHeight="1">
      <c r="B206" s="197"/>
      <c r="C206" s="198"/>
      <c r="D206" s="199" t="s">
        <v>74</v>
      </c>
      <c r="E206" s="200" t="s">
        <v>132</v>
      </c>
      <c r="F206" s="200" t="s">
        <v>350</v>
      </c>
      <c r="G206" s="198"/>
      <c r="H206" s="198"/>
      <c r="I206" s="201"/>
      <c r="J206" s="202">
        <f>BK206</f>
        <v>0</v>
      </c>
      <c r="K206" s="198"/>
      <c r="L206" s="203"/>
      <c r="M206" s="204"/>
      <c r="N206" s="205"/>
      <c r="O206" s="205"/>
      <c r="P206" s="206">
        <f>SUM(P207:P221)</f>
        <v>0</v>
      </c>
      <c r="Q206" s="205"/>
      <c r="R206" s="206">
        <f>SUM(R207:R221)</f>
        <v>0</v>
      </c>
      <c r="S206" s="205"/>
      <c r="T206" s="207">
        <f>SUM(T207:T221)</f>
        <v>0</v>
      </c>
      <c r="AR206" s="208" t="s">
        <v>132</v>
      </c>
      <c r="AT206" s="209" t="s">
        <v>74</v>
      </c>
      <c r="AU206" s="209" t="s">
        <v>75</v>
      </c>
      <c r="AY206" s="208" t="s">
        <v>133</v>
      </c>
      <c r="BK206" s="210">
        <f>SUM(BK207:BK221)</f>
        <v>0</v>
      </c>
    </row>
    <row r="207" s="1" customFormat="1" ht="24" customHeight="1">
      <c r="B207" s="35"/>
      <c r="C207" s="211" t="s">
        <v>320</v>
      </c>
      <c r="D207" s="211" t="s">
        <v>134</v>
      </c>
      <c r="E207" s="212" t="s">
        <v>357</v>
      </c>
      <c r="F207" s="213" t="s">
        <v>358</v>
      </c>
      <c r="G207" s="214" t="s">
        <v>198</v>
      </c>
      <c r="H207" s="215">
        <v>6.9000000000000004</v>
      </c>
      <c r="I207" s="216"/>
      <c r="J207" s="215">
        <f>ROUND(I207*H207,2)</f>
        <v>0</v>
      </c>
      <c r="K207" s="213" t="s">
        <v>1</v>
      </c>
      <c r="L207" s="40"/>
      <c r="M207" s="217" t="s">
        <v>1</v>
      </c>
      <c r="N207" s="218" t="s">
        <v>40</v>
      </c>
      <c r="O207" s="83"/>
      <c r="P207" s="219">
        <f>O207*H207</f>
        <v>0</v>
      </c>
      <c r="Q207" s="219">
        <v>0</v>
      </c>
      <c r="R207" s="219">
        <f>Q207*H207</f>
        <v>0</v>
      </c>
      <c r="S207" s="219">
        <v>0</v>
      </c>
      <c r="T207" s="220">
        <f>S207*H207</f>
        <v>0</v>
      </c>
      <c r="AR207" s="221" t="s">
        <v>132</v>
      </c>
      <c r="AT207" s="221" t="s">
        <v>134</v>
      </c>
      <c r="AU207" s="221" t="s">
        <v>83</v>
      </c>
      <c r="AY207" s="14" t="s">
        <v>133</v>
      </c>
      <c r="BE207" s="222">
        <f>IF(N207="základní",J207,0)</f>
        <v>0</v>
      </c>
      <c r="BF207" s="222">
        <f>IF(N207="snížená",J207,0)</f>
        <v>0</v>
      </c>
      <c r="BG207" s="222">
        <f>IF(N207="zákl. přenesená",J207,0)</f>
        <v>0</v>
      </c>
      <c r="BH207" s="222">
        <f>IF(N207="sníž. přenesená",J207,0)</f>
        <v>0</v>
      </c>
      <c r="BI207" s="222">
        <f>IF(N207="nulová",J207,0)</f>
        <v>0</v>
      </c>
      <c r="BJ207" s="14" t="s">
        <v>83</v>
      </c>
      <c r="BK207" s="222">
        <f>ROUND(I207*H207,2)</f>
        <v>0</v>
      </c>
      <c r="BL207" s="14" t="s">
        <v>132</v>
      </c>
      <c r="BM207" s="221" t="s">
        <v>534</v>
      </c>
    </row>
    <row r="208" s="1" customFormat="1">
      <c r="B208" s="35"/>
      <c r="C208" s="36"/>
      <c r="D208" s="223" t="s">
        <v>139</v>
      </c>
      <c r="E208" s="36"/>
      <c r="F208" s="224" t="s">
        <v>360</v>
      </c>
      <c r="G208" s="36"/>
      <c r="H208" s="36"/>
      <c r="I208" s="136"/>
      <c r="J208" s="36"/>
      <c r="K208" s="36"/>
      <c r="L208" s="40"/>
      <c r="M208" s="225"/>
      <c r="N208" s="83"/>
      <c r="O208" s="83"/>
      <c r="P208" s="83"/>
      <c r="Q208" s="83"/>
      <c r="R208" s="83"/>
      <c r="S208" s="83"/>
      <c r="T208" s="84"/>
      <c r="AT208" s="14" t="s">
        <v>139</v>
      </c>
      <c r="AU208" s="14" t="s">
        <v>83</v>
      </c>
    </row>
    <row r="209" s="1" customFormat="1">
      <c r="B209" s="35"/>
      <c r="C209" s="36"/>
      <c r="D209" s="223" t="s">
        <v>141</v>
      </c>
      <c r="E209" s="36"/>
      <c r="F209" s="226" t="s">
        <v>345</v>
      </c>
      <c r="G209" s="36"/>
      <c r="H209" s="36"/>
      <c r="I209" s="136"/>
      <c r="J209" s="36"/>
      <c r="K209" s="36"/>
      <c r="L209" s="40"/>
      <c r="M209" s="225"/>
      <c r="N209" s="83"/>
      <c r="O209" s="83"/>
      <c r="P209" s="83"/>
      <c r="Q209" s="83"/>
      <c r="R209" s="83"/>
      <c r="S209" s="83"/>
      <c r="T209" s="84"/>
      <c r="AT209" s="14" t="s">
        <v>141</v>
      </c>
      <c r="AU209" s="14" t="s">
        <v>83</v>
      </c>
    </row>
    <row r="210" s="11" customFormat="1">
      <c r="B210" s="227"/>
      <c r="C210" s="228"/>
      <c r="D210" s="223" t="s">
        <v>149</v>
      </c>
      <c r="E210" s="229" t="s">
        <v>332</v>
      </c>
      <c r="F210" s="230" t="s">
        <v>535</v>
      </c>
      <c r="G210" s="228"/>
      <c r="H210" s="231">
        <v>6.8999999999999995</v>
      </c>
      <c r="I210" s="232"/>
      <c r="J210" s="228"/>
      <c r="K210" s="228"/>
      <c r="L210" s="233"/>
      <c r="M210" s="234"/>
      <c r="N210" s="235"/>
      <c r="O210" s="235"/>
      <c r="P210" s="235"/>
      <c r="Q210" s="235"/>
      <c r="R210" s="235"/>
      <c r="S210" s="235"/>
      <c r="T210" s="236"/>
      <c r="AT210" s="237" t="s">
        <v>149</v>
      </c>
      <c r="AU210" s="237" t="s">
        <v>83</v>
      </c>
      <c r="AV210" s="11" t="s">
        <v>143</v>
      </c>
      <c r="AW210" s="11" t="s">
        <v>33</v>
      </c>
      <c r="AX210" s="11" t="s">
        <v>83</v>
      </c>
      <c r="AY210" s="237" t="s">
        <v>133</v>
      </c>
    </row>
    <row r="211" s="1" customFormat="1" ht="24" customHeight="1">
      <c r="B211" s="35"/>
      <c r="C211" s="211" t="s">
        <v>326</v>
      </c>
      <c r="D211" s="211" t="s">
        <v>134</v>
      </c>
      <c r="E211" s="212" t="s">
        <v>362</v>
      </c>
      <c r="F211" s="213" t="s">
        <v>363</v>
      </c>
      <c r="G211" s="214" t="s">
        <v>198</v>
      </c>
      <c r="H211" s="215">
        <v>0.089999999999999997</v>
      </c>
      <c r="I211" s="216"/>
      <c r="J211" s="215">
        <f>ROUND(I211*H211,2)</f>
        <v>0</v>
      </c>
      <c r="K211" s="213" t="s">
        <v>1</v>
      </c>
      <c r="L211" s="40"/>
      <c r="M211" s="217" t="s">
        <v>1</v>
      </c>
      <c r="N211" s="218" t="s">
        <v>40</v>
      </c>
      <c r="O211" s="83"/>
      <c r="P211" s="219">
        <f>O211*H211</f>
        <v>0</v>
      </c>
      <c r="Q211" s="219">
        <v>0</v>
      </c>
      <c r="R211" s="219">
        <f>Q211*H211</f>
        <v>0</v>
      </c>
      <c r="S211" s="219">
        <v>0</v>
      </c>
      <c r="T211" s="220">
        <f>S211*H211</f>
        <v>0</v>
      </c>
      <c r="AR211" s="221" t="s">
        <v>132</v>
      </c>
      <c r="AT211" s="221" t="s">
        <v>134</v>
      </c>
      <c r="AU211" s="221" t="s">
        <v>83</v>
      </c>
      <c r="AY211" s="14" t="s">
        <v>133</v>
      </c>
      <c r="BE211" s="222">
        <f>IF(N211="základní",J211,0)</f>
        <v>0</v>
      </c>
      <c r="BF211" s="222">
        <f>IF(N211="snížená",J211,0)</f>
        <v>0</v>
      </c>
      <c r="BG211" s="222">
        <f>IF(N211="zákl. přenesená",J211,0)</f>
        <v>0</v>
      </c>
      <c r="BH211" s="222">
        <f>IF(N211="sníž. přenesená",J211,0)</f>
        <v>0</v>
      </c>
      <c r="BI211" s="222">
        <f>IF(N211="nulová",J211,0)</f>
        <v>0</v>
      </c>
      <c r="BJ211" s="14" t="s">
        <v>83</v>
      </c>
      <c r="BK211" s="222">
        <f>ROUND(I211*H211,2)</f>
        <v>0</v>
      </c>
      <c r="BL211" s="14" t="s">
        <v>132</v>
      </c>
      <c r="BM211" s="221" t="s">
        <v>536</v>
      </c>
    </row>
    <row r="212" s="1" customFormat="1">
      <c r="B212" s="35"/>
      <c r="C212" s="36"/>
      <c r="D212" s="223" t="s">
        <v>139</v>
      </c>
      <c r="E212" s="36"/>
      <c r="F212" s="224" t="s">
        <v>537</v>
      </c>
      <c r="G212" s="36"/>
      <c r="H212" s="36"/>
      <c r="I212" s="136"/>
      <c r="J212" s="36"/>
      <c r="K212" s="36"/>
      <c r="L212" s="40"/>
      <c r="M212" s="225"/>
      <c r="N212" s="83"/>
      <c r="O212" s="83"/>
      <c r="P212" s="83"/>
      <c r="Q212" s="83"/>
      <c r="R212" s="83"/>
      <c r="S212" s="83"/>
      <c r="T212" s="84"/>
      <c r="AT212" s="14" t="s">
        <v>139</v>
      </c>
      <c r="AU212" s="14" t="s">
        <v>83</v>
      </c>
    </row>
    <row r="213" s="1" customFormat="1">
      <c r="B213" s="35"/>
      <c r="C213" s="36"/>
      <c r="D213" s="223" t="s">
        <v>141</v>
      </c>
      <c r="E213" s="36"/>
      <c r="F213" s="226" t="s">
        <v>345</v>
      </c>
      <c r="G213" s="36"/>
      <c r="H213" s="36"/>
      <c r="I213" s="136"/>
      <c r="J213" s="36"/>
      <c r="K213" s="36"/>
      <c r="L213" s="40"/>
      <c r="M213" s="225"/>
      <c r="N213" s="83"/>
      <c r="O213" s="83"/>
      <c r="P213" s="83"/>
      <c r="Q213" s="83"/>
      <c r="R213" s="83"/>
      <c r="S213" s="83"/>
      <c r="T213" s="84"/>
      <c r="AT213" s="14" t="s">
        <v>141</v>
      </c>
      <c r="AU213" s="14" t="s">
        <v>83</v>
      </c>
    </row>
    <row r="214" s="11" customFormat="1">
      <c r="B214" s="227"/>
      <c r="C214" s="228"/>
      <c r="D214" s="223" t="s">
        <v>149</v>
      </c>
      <c r="E214" s="229" t="s">
        <v>538</v>
      </c>
      <c r="F214" s="230" t="s">
        <v>539</v>
      </c>
      <c r="G214" s="228"/>
      <c r="H214" s="231">
        <v>0.091499999999999998</v>
      </c>
      <c r="I214" s="232"/>
      <c r="J214" s="228"/>
      <c r="K214" s="228"/>
      <c r="L214" s="233"/>
      <c r="M214" s="234"/>
      <c r="N214" s="235"/>
      <c r="O214" s="235"/>
      <c r="P214" s="235"/>
      <c r="Q214" s="235"/>
      <c r="R214" s="235"/>
      <c r="S214" s="235"/>
      <c r="T214" s="236"/>
      <c r="AT214" s="237" t="s">
        <v>149</v>
      </c>
      <c r="AU214" s="237" t="s">
        <v>83</v>
      </c>
      <c r="AV214" s="11" t="s">
        <v>143</v>
      </c>
      <c r="AW214" s="11" t="s">
        <v>33</v>
      </c>
      <c r="AX214" s="11" t="s">
        <v>83</v>
      </c>
      <c r="AY214" s="237" t="s">
        <v>133</v>
      </c>
    </row>
    <row r="215" s="1" customFormat="1" ht="16.5" customHeight="1">
      <c r="B215" s="35"/>
      <c r="C215" s="211" t="s">
        <v>334</v>
      </c>
      <c r="D215" s="211" t="s">
        <v>134</v>
      </c>
      <c r="E215" s="212" t="s">
        <v>540</v>
      </c>
      <c r="F215" s="213" t="s">
        <v>541</v>
      </c>
      <c r="G215" s="214" t="s">
        <v>198</v>
      </c>
      <c r="H215" s="215">
        <v>13.369999999999999</v>
      </c>
      <c r="I215" s="216"/>
      <c r="J215" s="215">
        <f>ROUND(I215*H215,2)</f>
        <v>0</v>
      </c>
      <c r="K215" s="213" t="s">
        <v>1</v>
      </c>
      <c r="L215" s="40"/>
      <c r="M215" s="217" t="s">
        <v>1</v>
      </c>
      <c r="N215" s="218" t="s">
        <v>40</v>
      </c>
      <c r="O215" s="83"/>
      <c r="P215" s="219">
        <f>O215*H215</f>
        <v>0</v>
      </c>
      <c r="Q215" s="219">
        <v>0</v>
      </c>
      <c r="R215" s="219">
        <f>Q215*H215</f>
        <v>0</v>
      </c>
      <c r="S215" s="219">
        <v>0</v>
      </c>
      <c r="T215" s="220">
        <f>S215*H215</f>
        <v>0</v>
      </c>
      <c r="AR215" s="221" t="s">
        <v>132</v>
      </c>
      <c r="AT215" s="221" t="s">
        <v>134</v>
      </c>
      <c r="AU215" s="221" t="s">
        <v>83</v>
      </c>
      <c r="AY215" s="14" t="s">
        <v>133</v>
      </c>
      <c r="BE215" s="222">
        <f>IF(N215="základní",J215,0)</f>
        <v>0</v>
      </c>
      <c r="BF215" s="222">
        <f>IF(N215="snížená",J215,0)</f>
        <v>0</v>
      </c>
      <c r="BG215" s="222">
        <f>IF(N215="zákl. přenesená",J215,0)</f>
        <v>0</v>
      </c>
      <c r="BH215" s="222">
        <f>IF(N215="sníž. přenesená",J215,0)</f>
        <v>0</v>
      </c>
      <c r="BI215" s="222">
        <f>IF(N215="nulová",J215,0)</f>
        <v>0</v>
      </c>
      <c r="BJ215" s="14" t="s">
        <v>83</v>
      </c>
      <c r="BK215" s="222">
        <f>ROUND(I215*H215,2)</f>
        <v>0</v>
      </c>
      <c r="BL215" s="14" t="s">
        <v>132</v>
      </c>
      <c r="BM215" s="221" t="s">
        <v>542</v>
      </c>
    </row>
    <row r="216" s="1" customFormat="1">
      <c r="B216" s="35"/>
      <c r="C216" s="36"/>
      <c r="D216" s="223" t="s">
        <v>139</v>
      </c>
      <c r="E216" s="36"/>
      <c r="F216" s="224" t="s">
        <v>541</v>
      </c>
      <c r="G216" s="36"/>
      <c r="H216" s="36"/>
      <c r="I216" s="136"/>
      <c r="J216" s="36"/>
      <c r="K216" s="36"/>
      <c r="L216" s="40"/>
      <c r="M216" s="225"/>
      <c r="N216" s="83"/>
      <c r="O216" s="83"/>
      <c r="P216" s="83"/>
      <c r="Q216" s="83"/>
      <c r="R216" s="83"/>
      <c r="S216" s="83"/>
      <c r="T216" s="84"/>
      <c r="AT216" s="14" t="s">
        <v>139</v>
      </c>
      <c r="AU216" s="14" t="s">
        <v>83</v>
      </c>
    </row>
    <row r="217" s="1" customFormat="1">
      <c r="B217" s="35"/>
      <c r="C217" s="36"/>
      <c r="D217" s="223" t="s">
        <v>141</v>
      </c>
      <c r="E217" s="36"/>
      <c r="F217" s="226" t="s">
        <v>543</v>
      </c>
      <c r="G217" s="36"/>
      <c r="H217" s="36"/>
      <c r="I217" s="136"/>
      <c r="J217" s="36"/>
      <c r="K217" s="36"/>
      <c r="L217" s="40"/>
      <c r="M217" s="225"/>
      <c r="N217" s="83"/>
      <c r="O217" s="83"/>
      <c r="P217" s="83"/>
      <c r="Q217" s="83"/>
      <c r="R217" s="83"/>
      <c r="S217" s="83"/>
      <c r="T217" s="84"/>
      <c r="AT217" s="14" t="s">
        <v>141</v>
      </c>
      <c r="AU217" s="14" t="s">
        <v>83</v>
      </c>
    </row>
    <row r="218" s="11" customFormat="1">
      <c r="B218" s="227"/>
      <c r="C218" s="228"/>
      <c r="D218" s="223" t="s">
        <v>149</v>
      </c>
      <c r="E218" s="229" t="s">
        <v>544</v>
      </c>
      <c r="F218" s="230" t="s">
        <v>545</v>
      </c>
      <c r="G218" s="228"/>
      <c r="H218" s="231">
        <v>13.364999999999998</v>
      </c>
      <c r="I218" s="232"/>
      <c r="J218" s="228"/>
      <c r="K218" s="228"/>
      <c r="L218" s="233"/>
      <c r="M218" s="234"/>
      <c r="N218" s="235"/>
      <c r="O218" s="235"/>
      <c r="P218" s="235"/>
      <c r="Q218" s="235"/>
      <c r="R218" s="235"/>
      <c r="S218" s="235"/>
      <c r="T218" s="236"/>
      <c r="AT218" s="237" t="s">
        <v>149</v>
      </c>
      <c r="AU218" s="237" t="s">
        <v>83</v>
      </c>
      <c r="AV218" s="11" t="s">
        <v>143</v>
      </c>
      <c r="AW218" s="11" t="s">
        <v>33</v>
      </c>
      <c r="AX218" s="11" t="s">
        <v>83</v>
      </c>
      <c r="AY218" s="237" t="s">
        <v>133</v>
      </c>
    </row>
    <row r="219" s="1" customFormat="1" ht="16.5" customHeight="1">
      <c r="B219" s="35"/>
      <c r="C219" s="211" t="s">
        <v>340</v>
      </c>
      <c r="D219" s="211" t="s">
        <v>134</v>
      </c>
      <c r="E219" s="212" t="s">
        <v>367</v>
      </c>
      <c r="F219" s="213" t="s">
        <v>368</v>
      </c>
      <c r="G219" s="214" t="s">
        <v>198</v>
      </c>
      <c r="H219" s="215">
        <v>0.080000000000000002</v>
      </c>
      <c r="I219" s="216"/>
      <c r="J219" s="215">
        <f>ROUND(I219*H219,2)</f>
        <v>0</v>
      </c>
      <c r="K219" s="213" t="s">
        <v>1</v>
      </c>
      <c r="L219" s="40"/>
      <c r="M219" s="217" t="s">
        <v>1</v>
      </c>
      <c r="N219" s="218" t="s">
        <v>40</v>
      </c>
      <c r="O219" s="83"/>
      <c r="P219" s="219">
        <f>O219*H219</f>
        <v>0</v>
      </c>
      <c r="Q219" s="219">
        <v>0</v>
      </c>
      <c r="R219" s="219">
        <f>Q219*H219</f>
        <v>0</v>
      </c>
      <c r="S219" s="219">
        <v>0</v>
      </c>
      <c r="T219" s="220">
        <f>S219*H219</f>
        <v>0</v>
      </c>
      <c r="AR219" s="221" t="s">
        <v>132</v>
      </c>
      <c r="AT219" s="221" t="s">
        <v>134</v>
      </c>
      <c r="AU219" s="221" t="s">
        <v>83</v>
      </c>
      <c r="AY219" s="14" t="s">
        <v>133</v>
      </c>
      <c r="BE219" s="222">
        <f>IF(N219="základní",J219,0)</f>
        <v>0</v>
      </c>
      <c r="BF219" s="222">
        <f>IF(N219="snížená",J219,0)</f>
        <v>0</v>
      </c>
      <c r="BG219" s="222">
        <f>IF(N219="zákl. přenesená",J219,0)</f>
        <v>0</v>
      </c>
      <c r="BH219" s="222">
        <f>IF(N219="sníž. přenesená",J219,0)</f>
        <v>0</v>
      </c>
      <c r="BI219" s="222">
        <f>IF(N219="nulová",J219,0)</f>
        <v>0</v>
      </c>
      <c r="BJ219" s="14" t="s">
        <v>83</v>
      </c>
      <c r="BK219" s="222">
        <f>ROUND(I219*H219,2)</f>
        <v>0</v>
      </c>
      <c r="BL219" s="14" t="s">
        <v>132</v>
      </c>
      <c r="BM219" s="221" t="s">
        <v>546</v>
      </c>
    </row>
    <row r="220" s="1" customFormat="1">
      <c r="B220" s="35"/>
      <c r="C220" s="36"/>
      <c r="D220" s="223" t="s">
        <v>139</v>
      </c>
      <c r="E220" s="36"/>
      <c r="F220" s="224" t="s">
        <v>370</v>
      </c>
      <c r="G220" s="36"/>
      <c r="H220" s="36"/>
      <c r="I220" s="136"/>
      <c r="J220" s="36"/>
      <c r="K220" s="36"/>
      <c r="L220" s="40"/>
      <c r="M220" s="225"/>
      <c r="N220" s="83"/>
      <c r="O220" s="83"/>
      <c r="P220" s="83"/>
      <c r="Q220" s="83"/>
      <c r="R220" s="83"/>
      <c r="S220" s="83"/>
      <c r="T220" s="84"/>
      <c r="AT220" s="14" t="s">
        <v>139</v>
      </c>
      <c r="AU220" s="14" t="s">
        <v>83</v>
      </c>
    </row>
    <row r="221" s="1" customFormat="1">
      <c r="B221" s="35"/>
      <c r="C221" s="36"/>
      <c r="D221" s="223" t="s">
        <v>141</v>
      </c>
      <c r="E221" s="36"/>
      <c r="F221" s="226" t="s">
        <v>371</v>
      </c>
      <c r="G221" s="36"/>
      <c r="H221" s="36"/>
      <c r="I221" s="136"/>
      <c r="J221" s="36"/>
      <c r="K221" s="36"/>
      <c r="L221" s="40"/>
      <c r="M221" s="225"/>
      <c r="N221" s="83"/>
      <c r="O221" s="83"/>
      <c r="P221" s="83"/>
      <c r="Q221" s="83"/>
      <c r="R221" s="83"/>
      <c r="S221" s="83"/>
      <c r="T221" s="84"/>
      <c r="AT221" s="14" t="s">
        <v>141</v>
      </c>
      <c r="AU221" s="14" t="s">
        <v>83</v>
      </c>
    </row>
    <row r="222" s="10" customFormat="1" ht="25.92" customHeight="1">
      <c r="B222" s="197"/>
      <c r="C222" s="198"/>
      <c r="D222" s="199" t="s">
        <v>74</v>
      </c>
      <c r="E222" s="200" t="s">
        <v>163</v>
      </c>
      <c r="F222" s="200" t="s">
        <v>372</v>
      </c>
      <c r="G222" s="198"/>
      <c r="H222" s="198"/>
      <c r="I222" s="201"/>
      <c r="J222" s="202">
        <f>BK222</f>
        <v>0</v>
      </c>
      <c r="K222" s="198"/>
      <c r="L222" s="203"/>
      <c r="M222" s="204"/>
      <c r="N222" s="205"/>
      <c r="O222" s="205"/>
      <c r="P222" s="206">
        <f>SUM(P223:P238)</f>
        <v>0</v>
      </c>
      <c r="Q222" s="205"/>
      <c r="R222" s="206">
        <f>SUM(R223:R238)</f>
        <v>0</v>
      </c>
      <c r="S222" s="205"/>
      <c r="T222" s="207">
        <f>SUM(T223:T238)</f>
        <v>0</v>
      </c>
      <c r="AR222" s="208" t="s">
        <v>132</v>
      </c>
      <c r="AT222" s="209" t="s">
        <v>74</v>
      </c>
      <c r="AU222" s="209" t="s">
        <v>75</v>
      </c>
      <c r="AY222" s="208" t="s">
        <v>133</v>
      </c>
      <c r="BK222" s="210">
        <f>SUM(BK223:BK238)</f>
        <v>0</v>
      </c>
    </row>
    <row r="223" s="1" customFormat="1" ht="24" customHeight="1">
      <c r="B223" s="35"/>
      <c r="C223" s="211" t="s">
        <v>346</v>
      </c>
      <c r="D223" s="211" t="s">
        <v>134</v>
      </c>
      <c r="E223" s="212" t="s">
        <v>374</v>
      </c>
      <c r="F223" s="213" t="s">
        <v>375</v>
      </c>
      <c r="G223" s="214" t="s">
        <v>267</v>
      </c>
      <c r="H223" s="215">
        <v>48.600000000000001</v>
      </c>
      <c r="I223" s="216"/>
      <c r="J223" s="215">
        <f>ROUND(I223*H223,2)</f>
        <v>0</v>
      </c>
      <c r="K223" s="213" t="s">
        <v>1</v>
      </c>
      <c r="L223" s="40"/>
      <c r="M223" s="217" t="s">
        <v>1</v>
      </c>
      <c r="N223" s="218" t="s">
        <v>40</v>
      </c>
      <c r="O223" s="83"/>
      <c r="P223" s="219">
        <f>O223*H223</f>
        <v>0</v>
      </c>
      <c r="Q223" s="219">
        <v>0</v>
      </c>
      <c r="R223" s="219">
        <f>Q223*H223</f>
        <v>0</v>
      </c>
      <c r="S223" s="219">
        <v>0</v>
      </c>
      <c r="T223" s="220">
        <f>S223*H223</f>
        <v>0</v>
      </c>
      <c r="AR223" s="221" t="s">
        <v>132</v>
      </c>
      <c r="AT223" s="221" t="s">
        <v>134</v>
      </c>
      <c r="AU223" s="221" t="s">
        <v>83</v>
      </c>
      <c r="AY223" s="14" t="s">
        <v>133</v>
      </c>
      <c r="BE223" s="222">
        <f>IF(N223="základní",J223,0)</f>
        <v>0</v>
      </c>
      <c r="BF223" s="222">
        <f>IF(N223="snížená",J223,0)</f>
        <v>0</v>
      </c>
      <c r="BG223" s="222">
        <f>IF(N223="zákl. přenesená",J223,0)</f>
        <v>0</v>
      </c>
      <c r="BH223" s="222">
        <f>IF(N223="sníž. přenesená",J223,0)</f>
        <v>0</v>
      </c>
      <c r="BI223" s="222">
        <f>IF(N223="nulová",J223,0)</f>
        <v>0</v>
      </c>
      <c r="BJ223" s="14" t="s">
        <v>83</v>
      </c>
      <c r="BK223" s="222">
        <f>ROUND(I223*H223,2)</f>
        <v>0</v>
      </c>
      <c r="BL223" s="14" t="s">
        <v>132</v>
      </c>
      <c r="BM223" s="221" t="s">
        <v>547</v>
      </c>
    </row>
    <row r="224" s="1" customFormat="1">
      <c r="B224" s="35"/>
      <c r="C224" s="36"/>
      <c r="D224" s="223" t="s">
        <v>139</v>
      </c>
      <c r="E224" s="36"/>
      <c r="F224" s="224" t="s">
        <v>375</v>
      </c>
      <c r="G224" s="36"/>
      <c r="H224" s="36"/>
      <c r="I224" s="136"/>
      <c r="J224" s="36"/>
      <c r="K224" s="36"/>
      <c r="L224" s="40"/>
      <c r="M224" s="225"/>
      <c r="N224" s="83"/>
      <c r="O224" s="83"/>
      <c r="P224" s="83"/>
      <c r="Q224" s="83"/>
      <c r="R224" s="83"/>
      <c r="S224" s="83"/>
      <c r="T224" s="84"/>
      <c r="AT224" s="14" t="s">
        <v>139</v>
      </c>
      <c r="AU224" s="14" t="s">
        <v>83</v>
      </c>
    </row>
    <row r="225" s="1" customFormat="1">
      <c r="B225" s="35"/>
      <c r="C225" s="36"/>
      <c r="D225" s="223" t="s">
        <v>141</v>
      </c>
      <c r="E225" s="36"/>
      <c r="F225" s="226" t="s">
        <v>377</v>
      </c>
      <c r="G225" s="36"/>
      <c r="H225" s="36"/>
      <c r="I225" s="136"/>
      <c r="J225" s="36"/>
      <c r="K225" s="36"/>
      <c r="L225" s="40"/>
      <c r="M225" s="225"/>
      <c r="N225" s="83"/>
      <c r="O225" s="83"/>
      <c r="P225" s="83"/>
      <c r="Q225" s="83"/>
      <c r="R225" s="83"/>
      <c r="S225" s="83"/>
      <c r="T225" s="84"/>
      <c r="AT225" s="14" t="s">
        <v>141</v>
      </c>
      <c r="AU225" s="14" t="s">
        <v>83</v>
      </c>
    </row>
    <row r="226" s="11" customFormat="1">
      <c r="B226" s="227"/>
      <c r="C226" s="228"/>
      <c r="D226" s="223" t="s">
        <v>149</v>
      </c>
      <c r="E226" s="229" t="s">
        <v>548</v>
      </c>
      <c r="F226" s="230" t="s">
        <v>549</v>
      </c>
      <c r="G226" s="228"/>
      <c r="H226" s="231">
        <v>48.600000000000001</v>
      </c>
      <c r="I226" s="232"/>
      <c r="J226" s="228"/>
      <c r="K226" s="228"/>
      <c r="L226" s="233"/>
      <c r="M226" s="234"/>
      <c r="N226" s="235"/>
      <c r="O226" s="235"/>
      <c r="P226" s="235"/>
      <c r="Q226" s="235"/>
      <c r="R226" s="235"/>
      <c r="S226" s="235"/>
      <c r="T226" s="236"/>
      <c r="AT226" s="237" t="s">
        <v>149</v>
      </c>
      <c r="AU226" s="237" t="s">
        <v>83</v>
      </c>
      <c r="AV226" s="11" t="s">
        <v>143</v>
      </c>
      <c r="AW226" s="11" t="s">
        <v>33</v>
      </c>
      <c r="AX226" s="11" t="s">
        <v>83</v>
      </c>
      <c r="AY226" s="237" t="s">
        <v>133</v>
      </c>
    </row>
    <row r="227" s="1" customFormat="1" ht="24" customHeight="1">
      <c r="B227" s="35"/>
      <c r="C227" s="211" t="s">
        <v>351</v>
      </c>
      <c r="D227" s="211" t="s">
        <v>134</v>
      </c>
      <c r="E227" s="212" t="s">
        <v>379</v>
      </c>
      <c r="F227" s="213" t="s">
        <v>380</v>
      </c>
      <c r="G227" s="214" t="s">
        <v>267</v>
      </c>
      <c r="H227" s="215">
        <v>48.600000000000001</v>
      </c>
      <c r="I227" s="216"/>
      <c r="J227" s="215">
        <f>ROUND(I227*H227,2)</f>
        <v>0</v>
      </c>
      <c r="K227" s="213" t="s">
        <v>1</v>
      </c>
      <c r="L227" s="40"/>
      <c r="M227" s="217" t="s">
        <v>1</v>
      </c>
      <c r="N227" s="218" t="s">
        <v>40</v>
      </c>
      <c r="O227" s="83"/>
      <c r="P227" s="219">
        <f>O227*H227</f>
        <v>0</v>
      </c>
      <c r="Q227" s="219">
        <v>0</v>
      </c>
      <c r="R227" s="219">
        <f>Q227*H227</f>
        <v>0</v>
      </c>
      <c r="S227" s="219">
        <v>0</v>
      </c>
      <c r="T227" s="220">
        <f>S227*H227</f>
        <v>0</v>
      </c>
      <c r="AR227" s="221" t="s">
        <v>132</v>
      </c>
      <c r="AT227" s="221" t="s">
        <v>134</v>
      </c>
      <c r="AU227" s="221" t="s">
        <v>83</v>
      </c>
      <c r="AY227" s="14" t="s">
        <v>133</v>
      </c>
      <c r="BE227" s="222">
        <f>IF(N227="základní",J227,0)</f>
        <v>0</v>
      </c>
      <c r="BF227" s="222">
        <f>IF(N227="snížená",J227,0)</f>
        <v>0</v>
      </c>
      <c r="BG227" s="222">
        <f>IF(N227="zákl. přenesená",J227,0)</f>
        <v>0</v>
      </c>
      <c r="BH227" s="222">
        <f>IF(N227="sníž. přenesená",J227,0)</f>
        <v>0</v>
      </c>
      <c r="BI227" s="222">
        <f>IF(N227="nulová",J227,0)</f>
        <v>0</v>
      </c>
      <c r="BJ227" s="14" t="s">
        <v>83</v>
      </c>
      <c r="BK227" s="222">
        <f>ROUND(I227*H227,2)</f>
        <v>0</v>
      </c>
      <c r="BL227" s="14" t="s">
        <v>132</v>
      </c>
      <c r="BM227" s="221" t="s">
        <v>550</v>
      </c>
    </row>
    <row r="228" s="1" customFormat="1">
      <c r="B228" s="35"/>
      <c r="C228" s="36"/>
      <c r="D228" s="223" t="s">
        <v>139</v>
      </c>
      <c r="E228" s="36"/>
      <c r="F228" s="224" t="s">
        <v>380</v>
      </c>
      <c r="G228" s="36"/>
      <c r="H228" s="36"/>
      <c r="I228" s="136"/>
      <c r="J228" s="36"/>
      <c r="K228" s="36"/>
      <c r="L228" s="40"/>
      <c r="M228" s="225"/>
      <c r="N228" s="83"/>
      <c r="O228" s="83"/>
      <c r="P228" s="83"/>
      <c r="Q228" s="83"/>
      <c r="R228" s="83"/>
      <c r="S228" s="83"/>
      <c r="T228" s="84"/>
      <c r="AT228" s="14" t="s">
        <v>139</v>
      </c>
      <c r="AU228" s="14" t="s">
        <v>83</v>
      </c>
    </row>
    <row r="229" s="1" customFormat="1">
      <c r="B229" s="35"/>
      <c r="C229" s="36"/>
      <c r="D229" s="223" t="s">
        <v>141</v>
      </c>
      <c r="E229" s="36"/>
      <c r="F229" s="226" t="s">
        <v>382</v>
      </c>
      <c r="G229" s="36"/>
      <c r="H229" s="36"/>
      <c r="I229" s="136"/>
      <c r="J229" s="36"/>
      <c r="K229" s="36"/>
      <c r="L229" s="40"/>
      <c r="M229" s="225"/>
      <c r="N229" s="83"/>
      <c r="O229" s="83"/>
      <c r="P229" s="83"/>
      <c r="Q229" s="83"/>
      <c r="R229" s="83"/>
      <c r="S229" s="83"/>
      <c r="T229" s="84"/>
      <c r="AT229" s="14" t="s">
        <v>141</v>
      </c>
      <c r="AU229" s="14" t="s">
        <v>83</v>
      </c>
    </row>
    <row r="230" s="1" customFormat="1" ht="16.5" customHeight="1">
      <c r="B230" s="35"/>
      <c r="C230" s="211" t="s">
        <v>356</v>
      </c>
      <c r="D230" s="211" t="s">
        <v>134</v>
      </c>
      <c r="E230" s="212" t="s">
        <v>384</v>
      </c>
      <c r="F230" s="213" t="s">
        <v>385</v>
      </c>
      <c r="G230" s="214" t="s">
        <v>267</v>
      </c>
      <c r="H230" s="215">
        <v>48.600000000000001</v>
      </c>
      <c r="I230" s="216"/>
      <c r="J230" s="215">
        <f>ROUND(I230*H230,2)</f>
        <v>0</v>
      </c>
      <c r="K230" s="213" t="s">
        <v>1</v>
      </c>
      <c r="L230" s="40"/>
      <c r="M230" s="217" t="s">
        <v>1</v>
      </c>
      <c r="N230" s="218" t="s">
        <v>40</v>
      </c>
      <c r="O230" s="83"/>
      <c r="P230" s="219">
        <f>O230*H230</f>
        <v>0</v>
      </c>
      <c r="Q230" s="219">
        <v>0</v>
      </c>
      <c r="R230" s="219">
        <f>Q230*H230</f>
        <v>0</v>
      </c>
      <c r="S230" s="219">
        <v>0</v>
      </c>
      <c r="T230" s="220">
        <f>S230*H230</f>
        <v>0</v>
      </c>
      <c r="AR230" s="221" t="s">
        <v>132</v>
      </c>
      <c r="AT230" s="221" t="s">
        <v>134</v>
      </c>
      <c r="AU230" s="221" t="s">
        <v>83</v>
      </c>
      <c r="AY230" s="14" t="s">
        <v>133</v>
      </c>
      <c r="BE230" s="222">
        <f>IF(N230="základní",J230,0)</f>
        <v>0</v>
      </c>
      <c r="BF230" s="222">
        <f>IF(N230="snížená",J230,0)</f>
        <v>0</v>
      </c>
      <c r="BG230" s="222">
        <f>IF(N230="zákl. přenesená",J230,0)</f>
        <v>0</v>
      </c>
      <c r="BH230" s="222">
        <f>IF(N230="sníž. přenesená",J230,0)</f>
        <v>0</v>
      </c>
      <c r="BI230" s="222">
        <f>IF(N230="nulová",J230,0)</f>
        <v>0</v>
      </c>
      <c r="BJ230" s="14" t="s">
        <v>83</v>
      </c>
      <c r="BK230" s="222">
        <f>ROUND(I230*H230,2)</f>
        <v>0</v>
      </c>
      <c r="BL230" s="14" t="s">
        <v>132</v>
      </c>
      <c r="BM230" s="221" t="s">
        <v>551</v>
      </c>
    </row>
    <row r="231" s="1" customFormat="1">
      <c r="B231" s="35"/>
      <c r="C231" s="36"/>
      <c r="D231" s="223" t="s">
        <v>139</v>
      </c>
      <c r="E231" s="36"/>
      <c r="F231" s="224" t="s">
        <v>385</v>
      </c>
      <c r="G231" s="36"/>
      <c r="H231" s="36"/>
      <c r="I231" s="136"/>
      <c r="J231" s="36"/>
      <c r="K231" s="36"/>
      <c r="L231" s="40"/>
      <c r="M231" s="225"/>
      <c r="N231" s="83"/>
      <c r="O231" s="83"/>
      <c r="P231" s="83"/>
      <c r="Q231" s="83"/>
      <c r="R231" s="83"/>
      <c r="S231" s="83"/>
      <c r="T231" s="84"/>
      <c r="AT231" s="14" t="s">
        <v>139</v>
      </c>
      <c r="AU231" s="14" t="s">
        <v>83</v>
      </c>
    </row>
    <row r="232" s="1" customFormat="1">
      <c r="B232" s="35"/>
      <c r="C232" s="36"/>
      <c r="D232" s="223" t="s">
        <v>141</v>
      </c>
      <c r="E232" s="36"/>
      <c r="F232" s="226" t="s">
        <v>387</v>
      </c>
      <c r="G232" s="36"/>
      <c r="H232" s="36"/>
      <c r="I232" s="136"/>
      <c r="J232" s="36"/>
      <c r="K232" s="36"/>
      <c r="L232" s="40"/>
      <c r="M232" s="225"/>
      <c r="N232" s="83"/>
      <c r="O232" s="83"/>
      <c r="P232" s="83"/>
      <c r="Q232" s="83"/>
      <c r="R232" s="83"/>
      <c r="S232" s="83"/>
      <c r="T232" s="84"/>
      <c r="AT232" s="14" t="s">
        <v>141</v>
      </c>
      <c r="AU232" s="14" t="s">
        <v>83</v>
      </c>
    </row>
    <row r="233" s="1" customFormat="1" ht="16.5" customHeight="1">
      <c r="B233" s="35"/>
      <c r="C233" s="211" t="s">
        <v>361</v>
      </c>
      <c r="D233" s="211" t="s">
        <v>134</v>
      </c>
      <c r="E233" s="212" t="s">
        <v>389</v>
      </c>
      <c r="F233" s="213" t="s">
        <v>390</v>
      </c>
      <c r="G233" s="214" t="s">
        <v>267</v>
      </c>
      <c r="H233" s="215">
        <v>48.600000000000001</v>
      </c>
      <c r="I233" s="216"/>
      <c r="J233" s="215">
        <f>ROUND(I233*H233,2)</f>
        <v>0</v>
      </c>
      <c r="K233" s="213" t="s">
        <v>1</v>
      </c>
      <c r="L233" s="40"/>
      <c r="M233" s="217" t="s">
        <v>1</v>
      </c>
      <c r="N233" s="218" t="s">
        <v>40</v>
      </c>
      <c r="O233" s="83"/>
      <c r="P233" s="219">
        <f>O233*H233</f>
        <v>0</v>
      </c>
      <c r="Q233" s="219">
        <v>0</v>
      </c>
      <c r="R233" s="219">
        <f>Q233*H233</f>
        <v>0</v>
      </c>
      <c r="S233" s="219">
        <v>0</v>
      </c>
      <c r="T233" s="220">
        <f>S233*H233</f>
        <v>0</v>
      </c>
      <c r="AR233" s="221" t="s">
        <v>132</v>
      </c>
      <c r="AT233" s="221" t="s">
        <v>134</v>
      </c>
      <c r="AU233" s="221" t="s">
        <v>83</v>
      </c>
      <c r="AY233" s="14" t="s">
        <v>133</v>
      </c>
      <c r="BE233" s="222">
        <f>IF(N233="základní",J233,0)</f>
        <v>0</v>
      </c>
      <c r="BF233" s="222">
        <f>IF(N233="snížená",J233,0)</f>
        <v>0</v>
      </c>
      <c r="BG233" s="222">
        <f>IF(N233="zákl. přenesená",J233,0)</f>
        <v>0</v>
      </c>
      <c r="BH233" s="222">
        <f>IF(N233="sníž. přenesená",J233,0)</f>
        <v>0</v>
      </c>
      <c r="BI233" s="222">
        <f>IF(N233="nulová",J233,0)</f>
        <v>0</v>
      </c>
      <c r="BJ233" s="14" t="s">
        <v>83</v>
      </c>
      <c r="BK233" s="222">
        <f>ROUND(I233*H233,2)</f>
        <v>0</v>
      </c>
      <c r="BL233" s="14" t="s">
        <v>132</v>
      </c>
      <c r="BM233" s="221" t="s">
        <v>552</v>
      </c>
    </row>
    <row r="234" s="1" customFormat="1">
      <c r="B234" s="35"/>
      <c r="C234" s="36"/>
      <c r="D234" s="223" t="s">
        <v>139</v>
      </c>
      <c r="E234" s="36"/>
      <c r="F234" s="224" t="s">
        <v>390</v>
      </c>
      <c r="G234" s="36"/>
      <c r="H234" s="36"/>
      <c r="I234" s="136"/>
      <c r="J234" s="36"/>
      <c r="K234" s="36"/>
      <c r="L234" s="40"/>
      <c r="M234" s="225"/>
      <c r="N234" s="83"/>
      <c r="O234" s="83"/>
      <c r="P234" s="83"/>
      <c r="Q234" s="83"/>
      <c r="R234" s="83"/>
      <c r="S234" s="83"/>
      <c r="T234" s="84"/>
      <c r="AT234" s="14" t="s">
        <v>139</v>
      </c>
      <c r="AU234" s="14" t="s">
        <v>83</v>
      </c>
    </row>
    <row r="235" s="1" customFormat="1">
      <c r="B235" s="35"/>
      <c r="C235" s="36"/>
      <c r="D235" s="223" t="s">
        <v>141</v>
      </c>
      <c r="E235" s="36"/>
      <c r="F235" s="226" t="s">
        <v>387</v>
      </c>
      <c r="G235" s="36"/>
      <c r="H235" s="36"/>
      <c r="I235" s="136"/>
      <c r="J235" s="36"/>
      <c r="K235" s="36"/>
      <c r="L235" s="40"/>
      <c r="M235" s="225"/>
      <c r="N235" s="83"/>
      <c r="O235" s="83"/>
      <c r="P235" s="83"/>
      <c r="Q235" s="83"/>
      <c r="R235" s="83"/>
      <c r="S235" s="83"/>
      <c r="T235" s="84"/>
      <c r="AT235" s="14" t="s">
        <v>141</v>
      </c>
      <c r="AU235" s="14" t="s">
        <v>83</v>
      </c>
    </row>
    <row r="236" s="1" customFormat="1" ht="24" customHeight="1">
      <c r="B236" s="35"/>
      <c r="C236" s="211" t="s">
        <v>366</v>
      </c>
      <c r="D236" s="211" t="s">
        <v>134</v>
      </c>
      <c r="E236" s="212" t="s">
        <v>393</v>
      </c>
      <c r="F236" s="213" t="s">
        <v>394</v>
      </c>
      <c r="G236" s="214" t="s">
        <v>267</v>
      </c>
      <c r="H236" s="215">
        <v>48.600000000000001</v>
      </c>
      <c r="I236" s="216"/>
      <c r="J236" s="215">
        <f>ROUND(I236*H236,2)</f>
        <v>0</v>
      </c>
      <c r="K236" s="213" t="s">
        <v>1</v>
      </c>
      <c r="L236" s="40"/>
      <c r="M236" s="217" t="s">
        <v>1</v>
      </c>
      <c r="N236" s="218" t="s">
        <v>40</v>
      </c>
      <c r="O236" s="83"/>
      <c r="P236" s="219">
        <f>O236*H236</f>
        <v>0</v>
      </c>
      <c r="Q236" s="219">
        <v>0</v>
      </c>
      <c r="R236" s="219">
        <f>Q236*H236</f>
        <v>0</v>
      </c>
      <c r="S236" s="219">
        <v>0</v>
      </c>
      <c r="T236" s="220">
        <f>S236*H236</f>
        <v>0</v>
      </c>
      <c r="AR236" s="221" t="s">
        <v>132</v>
      </c>
      <c r="AT236" s="221" t="s">
        <v>134</v>
      </c>
      <c r="AU236" s="221" t="s">
        <v>83</v>
      </c>
      <c r="AY236" s="14" t="s">
        <v>133</v>
      </c>
      <c r="BE236" s="222">
        <f>IF(N236="základní",J236,0)</f>
        <v>0</v>
      </c>
      <c r="BF236" s="222">
        <f>IF(N236="snížená",J236,0)</f>
        <v>0</v>
      </c>
      <c r="BG236" s="222">
        <f>IF(N236="zákl. přenesená",J236,0)</f>
        <v>0</v>
      </c>
      <c r="BH236" s="222">
        <f>IF(N236="sníž. přenesená",J236,0)</f>
        <v>0</v>
      </c>
      <c r="BI236" s="222">
        <f>IF(N236="nulová",J236,0)</f>
        <v>0</v>
      </c>
      <c r="BJ236" s="14" t="s">
        <v>83</v>
      </c>
      <c r="BK236" s="222">
        <f>ROUND(I236*H236,2)</f>
        <v>0</v>
      </c>
      <c r="BL236" s="14" t="s">
        <v>132</v>
      </c>
      <c r="BM236" s="221" t="s">
        <v>553</v>
      </c>
    </row>
    <row r="237" s="1" customFormat="1">
      <c r="B237" s="35"/>
      <c r="C237" s="36"/>
      <c r="D237" s="223" t="s">
        <v>139</v>
      </c>
      <c r="E237" s="36"/>
      <c r="F237" s="224" t="s">
        <v>394</v>
      </c>
      <c r="G237" s="36"/>
      <c r="H237" s="36"/>
      <c r="I237" s="136"/>
      <c r="J237" s="36"/>
      <c r="K237" s="36"/>
      <c r="L237" s="40"/>
      <c r="M237" s="225"/>
      <c r="N237" s="83"/>
      <c r="O237" s="83"/>
      <c r="P237" s="83"/>
      <c r="Q237" s="83"/>
      <c r="R237" s="83"/>
      <c r="S237" s="83"/>
      <c r="T237" s="84"/>
      <c r="AT237" s="14" t="s">
        <v>139</v>
      </c>
      <c r="AU237" s="14" t="s">
        <v>83</v>
      </c>
    </row>
    <row r="238" s="1" customFormat="1">
      <c r="B238" s="35"/>
      <c r="C238" s="36"/>
      <c r="D238" s="223" t="s">
        <v>141</v>
      </c>
      <c r="E238" s="36"/>
      <c r="F238" s="226" t="s">
        <v>396</v>
      </c>
      <c r="G238" s="36"/>
      <c r="H238" s="36"/>
      <c r="I238" s="136"/>
      <c r="J238" s="36"/>
      <c r="K238" s="36"/>
      <c r="L238" s="40"/>
      <c r="M238" s="225"/>
      <c r="N238" s="83"/>
      <c r="O238" s="83"/>
      <c r="P238" s="83"/>
      <c r="Q238" s="83"/>
      <c r="R238" s="83"/>
      <c r="S238" s="83"/>
      <c r="T238" s="84"/>
      <c r="AT238" s="14" t="s">
        <v>141</v>
      </c>
      <c r="AU238" s="14" t="s">
        <v>83</v>
      </c>
    </row>
    <row r="239" s="10" customFormat="1" ht="25.92" customHeight="1">
      <c r="B239" s="197"/>
      <c r="C239" s="198"/>
      <c r="D239" s="199" t="s">
        <v>74</v>
      </c>
      <c r="E239" s="200" t="s">
        <v>174</v>
      </c>
      <c r="F239" s="200" t="s">
        <v>402</v>
      </c>
      <c r="G239" s="198"/>
      <c r="H239" s="198"/>
      <c r="I239" s="201"/>
      <c r="J239" s="202">
        <f>BK239</f>
        <v>0</v>
      </c>
      <c r="K239" s="198"/>
      <c r="L239" s="203"/>
      <c r="M239" s="204"/>
      <c r="N239" s="205"/>
      <c r="O239" s="205"/>
      <c r="P239" s="206">
        <f>SUM(P240:P247)</f>
        <v>0</v>
      </c>
      <c r="Q239" s="205"/>
      <c r="R239" s="206">
        <f>SUM(R240:R247)</f>
        <v>0</v>
      </c>
      <c r="S239" s="205"/>
      <c r="T239" s="207">
        <f>SUM(T240:T247)</f>
        <v>0</v>
      </c>
      <c r="AR239" s="208" t="s">
        <v>132</v>
      </c>
      <c r="AT239" s="209" t="s">
        <v>74</v>
      </c>
      <c r="AU239" s="209" t="s">
        <v>75</v>
      </c>
      <c r="AY239" s="208" t="s">
        <v>133</v>
      </c>
      <c r="BK239" s="210">
        <f>SUM(BK240:BK247)</f>
        <v>0</v>
      </c>
    </row>
    <row r="240" s="1" customFormat="1" ht="16.5" customHeight="1">
      <c r="B240" s="35"/>
      <c r="C240" s="211" t="s">
        <v>373</v>
      </c>
      <c r="D240" s="211" t="s">
        <v>134</v>
      </c>
      <c r="E240" s="212" t="s">
        <v>404</v>
      </c>
      <c r="F240" s="213" t="s">
        <v>405</v>
      </c>
      <c r="G240" s="214" t="s">
        <v>267</v>
      </c>
      <c r="H240" s="215">
        <v>157.47999999999999</v>
      </c>
      <c r="I240" s="216"/>
      <c r="J240" s="215">
        <f>ROUND(I240*H240,2)</f>
        <v>0</v>
      </c>
      <c r="K240" s="213" t="s">
        <v>1</v>
      </c>
      <c r="L240" s="40"/>
      <c r="M240" s="217" t="s">
        <v>1</v>
      </c>
      <c r="N240" s="218" t="s">
        <v>40</v>
      </c>
      <c r="O240" s="83"/>
      <c r="P240" s="219">
        <f>O240*H240</f>
        <v>0</v>
      </c>
      <c r="Q240" s="219">
        <v>0</v>
      </c>
      <c r="R240" s="219">
        <f>Q240*H240</f>
        <v>0</v>
      </c>
      <c r="S240" s="219">
        <v>0</v>
      </c>
      <c r="T240" s="220">
        <f>S240*H240</f>
        <v>0</v>
      </c>
      <c r="AR240" s="221" t="s">
        <v>132</v>
      </c>
      <c r="AT240" s="221" t="s">
        <v>134</v>
      </c>
      <c r="AU240" s="221" t="s">
        <v>83</v>
      </c>
      <c r="AY240" s="14" t="s">
        <v>133</v>
      </c>
      <c r="BE240" s="222">
        <f>IF(N240="základní",J240,0)</f>
        <v>0</v>
      </c>
      <c r="BF240" s="222">
        <f>IF(N240="snížená",J240,0)</f>
        <v>0</v>
      </c>
      <c r="BG240" s="222">
        <f>IF(N240="zákl. přenesená",J240,0)</f>
        <v>0</v>
      </c>
      <c r="BH240" s="222">
        <f>IF(N240="sníž. přenesená",J240,0)</f>
        <v>0</v>
      </c>
      <c r="BI240" s="222">
        <f>IF(N240="nulová",J240,0)</f>
        <v>0</v>
      </c>
      <c r="BJ240" s="14" t="s">
        <v>83</v>
      </c>
      <c r="BK240" s="222">
        <f>ROUND(I240*H240,2)</f>
        <v>0</v>
      </c>
      <c r="BL240" s="14" t="s">
        <v>132</v>
      </c>
      <c r="BM240" s="221" t="s">
        <v>554</v>
      </c>
    </row>
    <row r="241" s="1" customFormat="1">
      <c r="B241" s="35"/>
      <c r="C241" s="36"/>
      <c r="D241" s="223" t="s">
        <v>139</v>
      </c>
      <c r="E241" s="36"/>
      <c r="F241" s="224" t="s">
        <v>407</v>
      </c>
      <c r="G241" s="36"/>
      <c r="H241" s="36"/>
      <c r="I241" s="136"/>
      <c r="J241" s="36"/>
      <c r="K241" s="36"/>
      <c r="L241" s="40"/>
      <c r="M241" s="225"/>
      <c r="N241" s="83"/>
      <c r="O241" s="83"/>
      <c r="P241" s="83"/>
      <c r="Q241" s="83"/>
      <c r="R241" s="83"/>
      <c r="S241" s="83"/>
      <c r="T241" s="84"/>
      <c r="AT241" s="14" t="s">
        <v>139</v>
      </c>
      <c r="AU241" s="14" t="s">
        <v>83</v>
      </c>
    </row>
    <row r="242" s="1" customFormat="1">
      <c r="B242" s="35"/>
      <c r="C242" s="36"/>
      <c r="D242" s="223" t="s">
        <v>141</v>
      </c>
      <c r="E242" s="36"/>
      <c r="F242" s="226" t="s">
        <v>408</v>
      </c>
      <c r="G242" s="36"/>
      <c r="H242" s="36"/>
      <c r="I242" s="136"/>
      <c r="J242" s="36"/>
      <c r="K242" s="36"/>
      <c r="L242" s="40"/>
      <c r="M242" s="225"/>
      <c r="N242" s="83"/>
      <c r="O242" s="83"/>
      <c r="P242" s="83"/>
      <c r="Q242" s="83"/>
      <c r="R242" s="83"/>
      <c r="S242" s="83"/>
      <c r="T242" s="84"/>
      <c r="AT242" s="14" t="s">
        <v>141</v>
      </c>
      <c r="AU242" s="14" t="s">
        <v>83</v>
      </c>
    </row>
    <row r="243" s="11" customFormat="1">
      <c r="B243" s="227"/>
      <c r="C243" s="228"/>
      <c r="D243" s="223" t="s">
        <v>149</v>
      </c>
      <c r="E243" s="229" t="s">
        <v>555</v>
      </c>
      <c r="F243" s="230" t="s">
        <v>556</v>
      </c>
      <c r="G243" s="228"/>
      <c r="H243" s="231">
        <v>34</v>
      </c>
      <c r="I243" s="232"/>
      <c r="J243" s="228"/>
      <c r="K243" s="228"/>
      <c r="L243" s="233"/>
      <c r="M243" s="234"/>
      <c r="N243" s="235"/>
      <c r="O243" s="235"/>
      <c r="P243" s="235"/>
      <c r="Q243" s="235"/>
      <c r="R243" s="235"/>
      <c r="S243" s="235"/>
      <c r="T243" s="236"/>
      <c r="AT243" s="237" t="s">
        <v>149</v>
      </c>
      <c r="AU243" s="237" t="s">
        <v>83</v>
      </c>
      <c r="AV243" s="11" t="s">
        <v>143</v>
      </c>
      <c r="AW243" s="11" t="s">
        <v>33</v>
      </c>
      <c r="AX243" s="11" t="s">
        <v>75</v>
      </c>
      <c r="AY243" s="237" t="s">
        <v>133</v>
      </c>
    </row>
    <row r="244" s="11" customFormat="1">
      <c r="B244" s="227"/>
      <c r="C244" s="228"/>
      <c r="D244" s="223" t="s">
        <v>149</v>
      </c>
      <c r="E244" s="229" t="s">
        <v>467</v>
      </c>
      <c r="F244" s="230" t="s">
        <v>557</v>
      </c>
      <c r="G244" s="228"/>
      <c r="H244" s="231">
        <v>76.780000000000001</v>
      </c>
      <c r="I244" s="232"/>
      <c r="J244" s="228"/>
      <c r="K244" s="228"/>
      <c r="L244" s="233"/>
      <c r="M244" s="234"/>
      <c r="N244" s="235"/>
      <c r="O244" s="235"/>
      <c r="P244" s="235"/>
      <c r="Q244" s="235"/>
      <c r="R244" s="235"/>
      <c r="S244" s="235"/>
      <c r="T244" s="236"/>
      <c r="AT244" s="237" t="s">
        <v>149</v>
      </c>
      <c r="AU244" s="237" t="s">
        <v>83</v>
      </c>
      <c r="AV244" s="11" t="s">
        <v>143</v>
      </c>
      <c r="AW244" s="11" t="s">
        <v>33</v>
      </c>
      <c r="AX244" s="11" t="s">
        <v>75</v>
      </c>
      <c r="AY244" s="237" t="s">
        <v>133</v>
      </c>
    </row>
    <row r="245" s="11" customFormat="1">
      <c r="B245" s="227"/>
      <c r="C245" s="228"/>
      <c r="D245" s="223" t="s">
        <v>149</v>
      </c>
      <c r="E245" s="229" t="s">
        <v>474</v>
      </c>
      <c r="F245" s="230" t="s">
        <v>558</v>
      </c>
      <c r="G245" s="228"/>
      <c r="H245" s="231">
        <v>11</v>
      </c>
      <c r="I245" s="232"/>
      <c r="J245" s="228"/>
      <c r="K245" s="228"/>
      <c r="L245" s="233"/>
      <c r="M245" s="234"/>
      <c r="N245" s="235"/>
      <c r="O245" s="235"/>
      <c r="P245" s="235"/>
      <c r="Q245" s="235"/>
      <c r="R245" s="235"/>
      <c r="S245" s="235"/>
      <c r="T245" s="236"/>
      <c r="AT245" s="237" t="s">
        <v>149</v>
      </c>
      <c r="AU245" s="237" t="s">
        <v>83</v>
      </c>
      <c r="AV245" s="11" t="s">
        <v>143</v>
      </c>
      <c r="AW245" s="11" t="s">
        <v>33</v>
      </c>
      <c r="AX245" s="11" t="s">
        <v>75</v>
      </c>
      <c r="AY245" s="237" t="s">
        <v>133</v>
      </c>
    </row>
    <row r="246" s="11" customFormat="1">
      <c r="B246" s="227"/>
      <c r="C246" s="228"/>
      <c r="D246" s="223" t="s">
        <v>149</v>
      </c>
      <c r="E246" s="229" t="s">
        <v>475</v>
      </c>
      <c r="F246" s="230" t="s">
        <v>559</v>
      </c>
      <c r="G246" s="228"/>
      <c r="H246" s="231">
        <v>35.700000000000003</v>
      </c>
      <c r="I246" s="232"/>
      <c r="J246" s="228"/>
      <c r="K246" s="228"/>
      <c r="L246" s="233"/>
      <c r="M246" s="234"/>
      <c r="N246" s="235"/>
      <c r="O246" s="235"/>
      <c r="P246" s="235"/>
      <c r="Q246" s="235"/>
      <c r="R246" s="235"/>
      <c r="S246" s="235"/>
      <c r="T246" s="236"/>
      <c r="AT246" s="237" t="s">
        <v>149</v>
      </c>
      <c r="AU246" s="237" t="s">
        <v>83</v>
      </c>
      <c r="AV246" s="11" t="s">
        <v>143</v>
      </c>
      <c r="AW246" s="11" t="s">
        <v>33</v>
      </c>
      <c r="AX246" s="11" t="s">
        <v>75</v>
      </c>
      <c r="AY246" s="237" t="s">
        <v>133</v>
      </c>
    </row>
    <row r="247" s="11" customFormat="1">
      <c r="B247" s="227"/>
      <c r="C247" s="228"/>
      <c r="D247" s="223" t="s">
        <v>149</v>
      </c>
      <c r="E247" s="229" t="s">
        <v>560</v>
      </c>
      <c r="F247" s="230" t="s">
        <v>561</v>
      </c>
      <c r="G247" s="228"/>
      <c r="H247" s="231">
        <v>157.48000000000002</v>
      </c>
      <c r="I247" s="232"/>
      <c r="J247" s="228"/>
      <c r="K247" s="228"/>
      <c r="L247" s="233"/>
      <c r="M247" s="234"/>
      <c r="N247" s="235"/>
      <c r="O247" s="235"/>
      <c r="P247" s="235"/>
      <c r="Q247" s="235"/>
      <c r="R247" s="235"/>
      <c r="S247" s="235"/>
      <c r="T247" s="236"/>
      <c r="AT247" s="237" t="s">
        <v>149</v>
      </c>
      <c r="AU247" s="237" t="s">
        <v>83</v>
      </c>
      <c r="AV247" s="11" t="s">
        <v>143</v>
      </c>
      <c r="AW247" s="11" t="s">
        <v>33</v>
      </c>
      <c r="AX247" s="11" t="s">
        <v>83</v>
      </c>
      <c r="AY247" s="237" t="s">
        <v>133</v>
      </c>
    </row>
    <row r="248" s="10" customFormat="1" ht="25.92" customHeight="1">
      <c r="B248" s="197"/>
      <c r="C248" s="198"/>
      <c r="D248" s="199" t="s">
        <v>74</v>
      </c>
      <c r="E248" s="200" t="s">
        <v>237</v>
      </c>
      <c r="F248" s="200" t="s">
        <v>416</v>
      </c>
      <c r="G248" s="198"/>
      <c r="H248" s="198"/>
      <c r="I248" s="201"/>
      <c r="J248" s="202">
        <f>BK248</f>
        <v>0</v>
      </c>
      <c r="K248" s="198"/>
      <c r="L248" s="203"/>
      <c r="M248" s="204"/>
      <c r="N248" s="205"/>
      <c r="O248" s="205"/>
      <c r="P248" s="206">
        <f>SUM(P249:P275)</f>
        <v>0</v>
      </c>
      <c r="Q248" s="205"/>
      <c r="R248" s="206">
        <f>SUM(R249:R275)</f>
        <v>0</v>
      </c>
      <c r="S248" s="205"/>
      <c r="T248" s="207">
        <f>SUM(T249:T275)</f>
        <v>0</v>
      </c>
      <c r="AR248" s="208" t="s">
        <v>132</v>
      </c>
      <c r="AT248" s="209" t="s">
        <v>74</v>
      </c>
      <c r="AU248" s="209" t="s">
        <v>75</v>
      </c>
      <c r="AY248" s="208" t="s">
        <v>133</v>
      </c>
      <c r="BK248" s="210">
        <f>SUM(BK249:BK275)</f>
        <v>0</v>
      </c>
    </row>
    <row r="249" s="1" customFormat="1" ht="24" customHeight="1">
      <c r="B249" s="35"/>
      <c r="C249" s="211" t="s">
        <v>378</v>
      </c>
      <c r="D249" s="211" t="s">
        <v>134</v>
      </c>
      <c r="E249" s="212" t="s">
        <v>418</v>
      </c>
      <c r="F249" s="213" t="s">
        <v>419</v>
      </c>
      <c r="G249" s="214" t="s">
        <v>223</v>
      </c>
      <c r="H249" s="215">
        <v>20</v>
      </c>
      <c r="I249" s="216"/>
      <c r="J249" s="215">
        <f>ROUND(I249*H249,2)</f>
        <v>0</v>
      </c>
      <c r="K249" s="213" t="s">
        <v>1</v>
      </c>
      <c r="L249" s="40"/>
      <c r="M249" s="217" t="s">
        <v>1</v>
      </c>
      <c r="N249" s="218" t="s">
        <v>40</v>
      </c>
      <c r="O249" s="83"/>
      <c r="P249" s="219">
        <f>O249*H249</f>
        <v>0</v>
      </c>
      <c r="Q249" s="219">
        <v>0</v>
      </c>
      <c r="R249" s="219">
        <f>Q249*H249</f>
        <v>0</v>
      </c>
      <c r="S249" s="219">
        <v>0</v>
      </c>
      <c r="T249" s="220">
        <f>S249*H249</f>
        <v>0</v>
      </c>
      <c r="AR249" s="221" t="s">
        <v>132</v>
      </c>
      <c r="AT249" s="221" t="s">
        <v>134</v>
      </c>
      <c r="AU249" s="221" t="s">
        <v>83</v>
      </c>
      <c r="AY249" s="14" t="s">
        <v>133</v>
      </c>
      <c r="BE249" s="222">
        <f>IF(N249="základní",J249,0)</f>
        <v>0</v>
      </c>
      <c r="BF249" s="222">
        <f>IF(N249="snížená",J249,0)</f>
        <v>0</v>
      </c>
      <c r="BG249" s="222">
        <f>IF(N249="zákl. přenesená",J249,0)</f>
        <v>0</v>
      </c>
      <c r="BH249" s="222">
        <f>IF(N249="sníž. přenesená",J249,0)</f>
        <v>0</v>
      </c>
      <c r="BI249" s="222">
        <f>IF(N249="nulová",J249,0)</f>
        <v>0</v>
      </c>
      <c r="BJ249" s="14" t="s">
        <v>83</v>
      </c>
      <c r="BK249" s="222">
        <f>ROUND(I249*H249,2)</f>
        <v>0</v>
      </c>
      <c r="BL249" s="14" t="s">
        <v>132</v>
      </c>
      <c r="BM249" s="221" t="s">
        <v>562</v>
      </c>
    </row>
    <row r="250" s="1" customFormat="1">
      <c r="B250" s="35"/>
      <c r="C250" s="36"/>
      <c r="D250" s="223" t="s">
        <v>139</v>
      </c>
      <c r="E250" s="36"/>
      <c r="F250" s="224" t="s">
        <v>419</v>
      </c>
      <c r="G250" s="36"/>
      <c r="H250" s="36"/>
      <c r="I250" s="136"/>
      <c r="J250" s="36"/>
      <c r="K250" s="36"/>
      <c r="L250" s="40"/>
      <c r="M250" s="225"/>
      <c r="N250" s="83"/>
      <c r="O250" s="83"/>
      <c r="P250" s="83"/>
      <c r="Q250" s="83"/>
      <c r="R250" s="83"/>
      <c r="S250" s="83"/>
      <c r="T250" s="84"/>
      <c r="AT250" s="14" t="s">
        <v>139</v>
      </c>
      <c r="AU250" s="14" t="s">
        <v>83</v>
      </c>
    </row>
    <row r="251" s="1" customFormat="1">
      <c r="B251" s="35"/>
      <c r="C251" s="36"/>
      <c r="D251" s="223" t="s">
        <v>141</v>
      </c>
      <c r="E251" s="36"/>
      <c r="F251" s="226" t="s">
        <v>421</v>
      </c>
      <c r="G251" s="36"/>
      <c r="H251" s="36"/>
      <c r="I251" s="136"/>
      <c r="J251" s="36"/>
      <c r="K251" s="36"/>
      <c r="L251" s="40"/>
      <c r="M251" s="225"/>
      <c r="N251" s="83"/>
      <c r="O251" s="83"/>
      <c r="P251" s="83"/>
      <c r="Q251" s="83"/>
      <c r="R251" s="83"/>
      <c r="S251" s="83"/>
      <c r="T251" s="84"/>
      <c r="AT251" s="14" t="s">
        <v>141</v>
      </c>
      <c r="AU251" s="14" t="s">
        <v>83</v>
      </c>
    </row>
    <row r="252" s="1" customFormat="1" ht="16.5" customHeight="1">
      <c r="B252" s="35"/>
      <c r="C252" s="211" t="s">
        <v>383</v>
      </c>
      <c r="D252" s="211" t="s">
        <v>134</v>
      </c>
      <c r="E252" s="212" t="s">
        <v>425</v>
      </c>
      <c r="F252" s="213" t="s">
        <v>426</v>
      </c>
      <c r="G252" s="214" t="s">
        <v>170</v>
      </c>
      <c r="H252" s="215">
        <v>4</v>
      </c>
      <c r="I252" s="216"/>
      <c r="J252" s="215">
        <f>ROUND(I252*H252,2)</f>
        <v>0</v>
      </c>
      <c r="K252" s="213" t="s">
        <v>1</v>
      </c>
      <c r="L252" s="40"/>
      <c r="M252" s="217" t="s">
        <v>1</v>
      </c>
      <c r="N252" s="218" t="s">
        <v>40</v>
      </c>
      <c r="O252" s="83"/>
      <c r="P252" s="219">
        <f>O252*H252</f>
        <v>0</v>
      </c>
      <c r="Q252" s="219">
        <v>0</v>
      </c>
      <c r="R252" s="219">
        <f>Q252*H252</f>
        <v>0</v>
      </c>
      <c r="S252" s="219">
        <v>0</v>
      </c>
      <c r="T252" s="220">
        <f>S252*H252</f>
        <v>0</v>
      </c>
      <c r="AR252" s="221" t="s">
        <v>132</v>
      </c>
      <c r="AT252" s="221" t="s">
        <v>134</v>
      </c>
      <c r="AU252" s="221" t="s">
        <v>83</v>
      </c>
      <c r="AY252" s="14" t="s">
        <v>133</v>
      </c>
      <c r="BE252" s="222">
        <f>IF(N252="základní",J252,0)</f>
        <v>0</v>
      </c>
      <c r="BF252" s="222">
        <f>IF(N252="snížená",J252,0)</f>
        <v>0</v>
      </c>
      <c r="BG252" s="222">
        <f>IF(N252="zákl. přenesená",J252,0)</f>
        <v>0</v>
      </c>
      <c r="BH252" s="222">
        <f>IF(N252="sníž. přenesená",J252,0)</f>
        <v>0</v>
      </c>
      <c r="BI252" s="222">
        <f>IF(N252="nulová",J252,0)</f>
        <v>0</v>
      </c>
      <c r="BJ252" s="14" t="s">
        <v>83</v>
      </c>
      <c r="BK252" s="222">
        <f>ROUND(I252*H252,2)</f>
        <v>0</v>
      </c>
      <c r="BL252" s="14" t="s">
        <v>132</v>
      </c>
      <c r="BM252" s="221" t="s">
        <v>563</v>
      </c>
    </row>
    <row r="253" s="1" customFormat="1">
      <c r="B253" s="35"/>
      <c r="C253" s="36"/>
      <c r="D253" s="223" t="s">
        <v>139</v>
      </c>
      <c r="E253" s="36"/>
      <c r="F253" s="224" t="s">
        <v>428</v>
      </c>
      <c r="G253" s="36"/>
      <c r="H253" s="36"/>
      <c r="I253" s="136"/>
      <c r="J253" s="36"/>
      <c r="K253" s="36"/>
      <c r="L253" s="40"/>
      <c r="M253" s="225"/>
      <c r="N253" s="83"/>
      <c r="O253" s="83"/>
      <c r="P253" s="83"/>
      <c r="Q253" s="83"/>
      <c r="R253" s="83"/>
      <c r="S253" s="83"/>
      <c r="T253" s="84"/>
      <c r="AT253" s="14" t="s">
        <v>139</v>
      </c>
      <c r="AU253" s="14" t="s">
        <v>83</v>
      </c>
    </row>
    <row r="254" s="1" customFormat="1">
      <c r="B254" s="35"/>
      <c r="C254" s="36"/>
      <c r="D254" s="223" t="s">
        <v>141</v>
      </c>
      <c r="E254" s="36"/>
      <c r="F254" s="226" t="s">
        <v>429</v>
      </c>
      <c r="G254" s="36"/>
      <c r="H254" s="36"/>
      <c r="I254" s="136"/>
      <c r="J254" s="36"/>
      <c r="K254" s="36"/>
      <c r="L254" s="40"/>
      <c r="M254" s="225"/>
      <c r="N254" s="83"/>
      <c r="O254" s="83"/>
      <c r="P254" s="83"/>
      <c r="Q254" s="83"/>
      <c r="R254" s="83"/>
      <c r="S254" s="83"/>
      <c r="T254" s="84"/>
      <c r="AT254" s="14" t="s">
        <v>141</v>
      </c>
      <c r="AU254" s="14" t="s">
        <v>83</v>
      </c>
    </row>
    <row r="255" s="1" customFormat="1" ht="16.5" customHeight="1">
      <c r="B255" s="35"/>
      <c r="C255" s="211" t="s">
        <v>388</v>
      </c>
      <c r="D255" s="211" t="s">
        <v>134</v>
      </c>
      <c r="E255" s="212" t="s">
        <v>431</v>
      </c>
      <c r="F255" s="213" t="s">
        <v>432</v>
      </c>
      <c r="G255" s="214" t="s">
        <v>170</v>
      </c>
      <c r="H255" s="215">
        <v>1</v>
      </c>
      <c r="I255" s="216"/>
      <c r="J255" s="215">
        <f>ROUND(I255*H255,2)</f>
        <v>0</v>
      </c>
      <c r="K255" s="213" t="s">
        <v>1</v>
      </c>
      <c r="L255" s="40"/>
      <c r="M255" s="217" t="s">
        <v>1</v>
      </c>
      <c r="N255" s="218" t="s">
        <v>40</v>
      </c>
      <c r="O255" s="83"/>
      <c r="P255" s="219">
        <f>O255*H255</f>
        <v>0</v>
      </c>
      <c r="Q255" s="219">
        <v>0</v>
      </c>
      <c r="R255" s="219">
        <f>Q255*H255</f>
        <v>0</v>
      </c>
      <c r="S255" s="219">
        <v>0</v>
      </c>
      <c r="T255" s="220">
        <f>S255*H255</f>
        <v>0</v>
      </c>
      <c r="AR255" s="221" t="s">
        <v>132</v>
      </c>
      <c r="AT255" s="221" t="s">
        <v>134</v>
      </c>
      <c r="AU255" s="221" t="s">
        <v>83</v>
      </c>
      <c r="AY255" s="14" t="s">
        <v>133</v>
      </c>
      <c r="BE255" s="222">
        <f>IF(N255="základní",J255,0)</f>
        <v>0</v>
      </c>
      <c r="BF255" s="222">
        <f>IF(N255="snížená",J255,0)</f>
        <v>0</v>
      </c>
      <c r="BG255" s="222">
        <f>IF(N255="zákl. přenesená",J255,0)</f>
        <v>0</v>
      </c>
      <c r="BH255" s="222">
        <f>IF(N255="sníž. přenesená",J255,0)</f>
        <v>0</v>
      </c>
      <c r="BI255" s="222">
        <f>IF(N255="nulová",J255,0)</f>
        <v>0</v>
      </c>
      <c r="BJ255" s="14" t="s">
        <v>83</v>
      </c>
      <c r="BK255" s="222">
        <f>ROUND(I255*H255,2)</f>
        <v>0</v>
      </c>
      <c r="BL255" s="14" t="s">
        <v>132</v>
      </c>
      <c r="BM255" s="221" t="s">
        <v>564</v>
      </c>
    </row>
    <row r="256" s="1" customFormat="1">
      <c r="B256" s="35"/>
      <c r="C256" s="36"/>
      <c r="D256" s="223" t="s">
        <v>139</v>
      </c>
      <c r="E256" s="36"/>
      <c r="F256" s="224" t="s">
        <v>434</v>
      </c>
      <c r="G256" s="36"/>
      <c r="H256" s="36"/>
      <c r="I256" s="136"/>
      <c r="J256" s="36"/>
      <c r="K256" s="36"/>
      <c r="L256" s="40"/>
      <c r="M256" s="225"/>
      <c r="N256" s="83"/>
      <c r="O256" s="83"/>
      <c r="P256" s="83"/>
      <c r="Q256" s="83"/>
      <c r="R256" s="83"/>
      <c r="S256" s="83"/>
      <c r="T256" s="84"/>
      <c r="AT256" s="14" t="s">
        <v>139</v>
      </c>
      <c r="AU256" s="14" t="s">
        <v>83</v>
      </c>
    </row>
    <row r="257" s="1" customFormat="1">
      <c r="B257" s="35"/>
      <c r="C257" s="36"/>
      <c r="D257" s="223" t="s">
        <v>141</v>
      </c>
      <c r="E257" s="36"/>
      <c r="F257" s="226" t="s">
        <v>435</v>
      </c>
      <c r="G257" s="36"/>
      <c r="H257" s="36"/>
      <c r="I257" s="136"/>
      <c r="J257" s="36"/>
      <c r="K257" s="36"/>
      <c r="L257" s="40"/>
      <c r="M257" s="225"/>
      <c r="N257" s="83"/>
      <c r="O257" s="83"/>
      <c r="P257" s="83"/>
      <c r="Q257" s="83"/>
      <c r="R257" s="83"/>
      <c r="S257" s="83"/>
      <c r="T257" s="84"/>
      <c r="AT257" s="14" t="s">
        <v>141</v>
      </c>
      <c r="AU257" s="14" t="s">
        <v>83</v>
      </c>
    </row>
    <row r="258" s="1" customFormat="1" ht="24" customHeight="1">
      <c r="B258" s="35"/>
      <c r="C258" s="211" t="s">
        <v>392</v>
      </c>
      <c r="D258" s="211" t="s">
        <v>134</v>
      </c>
      <c r="E258" s="212" t="s">
        <v>437</v>
      </c>
      <c r="F258" s="213" t="s">
        <v>438</v>
      </c>
      <c r="G258" s="214" t="s">
        <v>223</v>
      </c>
      <c r="H258" s="215">
        <v>16</v>
      </c>
      <c r="I258" s="216"/>
      <c r="J258" s="215">
        <f>ROUND(I258*H258,2)</f>
        <v>0</v>
      </c>
      <c r="K258" s="213" t="s">
        <v>1</v>
      </c>
      <c r="L258" s="40"/>
      <c r="M258" s="217" t="s">
        <v>1</v>
      </c>
      <c r="N258" s="218" t="s">
        <v>40</v>
      </c>
      <c r="O258" s="83"/>
      <c r="P258" s="219">
        <f>O258*H258</f>
        <v>0</v>
      </c>
      <c r="Q258" s="219">
        <v>0</v>
      </c>
      <c r="R258" s="219">
        <f>Q258*H258</f>
        <v>0</v>
      </c>
      <c r="S258" s="219">
        <v>0</v>
      </c>
      <c r="T258" s="220">
        <f>S258*H258</f>
        <v>0</v>
      </c>
      <c r="AR258" s="221" t="s">
        <v>132</v>
      </c>
      <c r="AT258" s="221" t="s">
        <v>134</v>
      </c>
      <c r="AU258" s="221" t="s">
        <v>83</v>
      </c>
      <c r="AY258" s="14" t="s">
        <v>133</v>
      </c>
      <c r="BE258" s="222">
        <f>IF(N258="základní",J258,0)</f>
        <v>0</v>
      </c>
      <c r="BF258" s="222">
        <f>IF(N258="snížená",J258,0)</f>
        <v>0</v>
      </c>
      <c r="BG258" s="222">
        <f>IF(N258="zákl. přenesená",J258,0)</f>
        <v>0</v>
      </c>
      <c r="BH258" s="222">
        <f>IF(N258="sníž. přenesená",J258,0)</f>
        <v>0</v>
      </c>
      <c r="BI258" s="222">
        <f>IF(N258="nulová",J258,0)</f>
        <v>0</v>
      </c>
      <c r="BJ258" s="14" t="s">
        <v>83</v>
      </c>
      <c r="BK258" s="222">
        <f>ROUND(I258*H258,2)</f>
        <v>0</v>
      </c>
      <c r="BL258" s="14" t="s">
        <v>132</v>
      </c>
      <c r="BM258" s="221" t="s">
        <v>565</v>
      </c>
    </row>
    <row r="259" s="1" customFormat="1">
      <c r="B259" s="35"/>
      <c r="C259" s="36"/>
      <c r="D259" s="223" t="s">
        <v>139</v>
      </c>
      <c r="E259" s="36"/>
      <c r="F259" s="224" t="s">
        <v>438</v>
      </c>
      <c r="G259" s="36"/>
      <c r="H259" s="36"/>
      <c r="I259" s="136"/>
      <c r="J259" s="36"/>
      <c r="K259" s="36"/>
      <c r="L259" s="40"/>
      <c r="M259" s="225"/>
      <c r="N259" s="83"/>
      <c r="O259" s="83"/>
      <c r="P259" s="83"/>
      <c r="Q259" s="83"/>
      <c r="R259" s="83"/>
      <c r="S259" s="83"/>
      <c r="T259" s="84"/>
      <c r="AT259" s="14" t="s">
        <v>139</v>
      </c>
      <c r="AU259" s="14" t="s">
        <v>83</v>
      </c>
    </row>
    <row r="260" s="1" customFormat="1">
      <c r="B260" s="35"/>
      <c r="C260" s="36"/>
      <c r="D260" s="223" t="s">
        <v>141</v>
      </c>
      <c r="E260" s="36"/>
      <c r="F260" s="226" t="s">
        <v>440</v>
      </c>
      <c r="G260" s="36"/>
      <c r="H260" s="36"/>
      <c r="I260" s="136"/>
      <c r="J260" s="36"/>
      <c r="K260" s="36"/>
      <c r="L260" s="40"/>
      <c r="M260" s="225"/>
      <c r="N260" s="83"/>
      <c r="O260" s="83"/>
      <c r="P260" s="83"/>
      <c r="Q260" s="83"/>
      <c r="R260" s="83"/>
      <c r="S260" s="83"/>
      <c r="T260" s="84"/>
      <c r="AT260" s="14" t="s">
        <v>141</v>
      </c>
      <c r="AU260" s="14" t="s">
        <v>83</v>
      </c>
    </row>
    <row r="261" s="1" customFormat="1" ht="16.5" customHeight="1">
      <c r="B261" s="35"/>
      <c r="C261" s="211" t="s">
        <v>397</v>
      </c>
      <c r="D261" s="211" t="s">
        <v>134</v>
      </c>
      <c r="E261" s="212" t="s">
        <v>444</v>
      </c>
      <c r="F261" s="213" t="s">
        <v>445</v>
      </c>
      <c r="G261" s="214" t="s">
        <v>198</v>
      </c>
      <c r="H261" s="215">
        <v>0.050000000000000003</v>
      </c>
      <c r="I261" s="216"/>
      <c r="J261" s="215">
        <f>ROUND(I261*H261,2)</f>
        <v>0</v>
      </c>
      <c r="K261" s="213" t="s">
        <v>1</v>
      </c>
      <c r="L261" s="40"/>
      <c r="M261" s="217" t="s">
        <v>1</v>
      </c>
      <c r="N261" s="218" t="s">
        <v>40</v>
      </c>
      <c r="O261" s="83"/>
      <c r="P261" s="219">
        <f>O261*H261</f>
        <v>0</v>
      </c>
      <c r="Q261" s="219">
        <v>0</v>
      </c>
      <c r="R261" s="219">
        <f>Q261*H261</f>
        <v>0</v>
      </c>
      <c r="S261" s="219">
        <v>0</v>
      </c>
      <c r="T261" s="220">
        <f>S261*H261</f>
        <v>0</v>
      </c>
      <c r="AR261" s="221" t="s">
        <v>132</v>
      </c>
      <c r="AT261" s="221" t="s">
        <v>134</v>
      </c>
      <c r="AU261" s="221" t="s">
        <v>83</v>
      </c>
      <c r="AY261" s="14" t="s">
        <v>133</v>
      </c>
      <c r="BE261" s="222">
        <f>IF(N261="základní",J261,0)</f>
        <v>0</v>
      </c>
      <c r="BF261" s="222">
        <f>IF(N261="snížená",J261,0)</f>
        <v>0</v>
      </c>
      <c r="BG261" s="222">
        <f>IF(N261="zákl. přenesená",J261,0)</f>
        <v>0</v>
      </c>
      <c r="BH261" s="222">
        <f>IF(N261="sníž. přenesená",J261,0)</f>
        <v>0</v>
      </c>
      <c r="BI261" s="222">
        <f>IF(N261="nulová",J261,0)</f>
        <v>0</v>
      </c>
      <c r="BJ261" s="14" t="s">
        <v>83</v>
      </c>
      <c r="BK261" s="222">
        <f>ROUND(I261*H261,2)</f>
        <v>0</v>
      </c>
      <c r="BL261" s="14" t="s">
        <v>132</v>
      </c>
      <c r="BM261" s="221" t="s">
        <v>566</v>
      </c>
    </row>
    <row r="262" s="1" customFormat="1">
      <c r="B262" s="35"/>
      <c r="C262" s="36"/>
      <c r="D262" s="223" t="s">
        <v>139</v>
      </c>
      <c r="E262" s="36"/>
      <c r="F262" s="224" t="s">
        <v>447</v>
      </c>
      <c r="G262" s="36"/>
      <c r="H262" s="36"/>
      <c r="I262" s="136"/>
      <c r="J262" s="36"/>
      <c r="K262" s="36"/>
      <c r="L262" s="40"/>
      <c r="M262" s="225"/>
      <c r="N262" s="83"/>
      <c r="O262" s="83"/>
      <c r="P262" s="83"/>
      <c r="Q262" s="83"/>
      <c r="R262" s="83"/>
      <c r="S262" s="83"/>
      <c r="T262" s="84"/>
      <c r="AT262" s="14" t="s">
        <v>139</v>
      </c>
      <c r="AU262" s="14" t="s">
        <v>83</v>
      </c>
    </row>
    <row r="263" s="1" customFormat="1">
      <c r="B263" s="35"/>
      <c r="C263" s="36"/>
      <c r="D263" s="223" t="s">
        <v>141</v>
      </c>
      <c r="E263" s="36"/>
      <c r="F263" s="226" t="s">
        <v>448</v>
      </c>
      <c r="G263" s="36"/>
      <c r="H263" s="36"/>
      <c r="I263" s="136"/>
      <c r="J263" s="36"/>
      <c r="K263" s="36"/>
      <c r="L263" s="40"/>
      <c r="M263" s="225"/>
      <c r="N263" s="83"/>
      <c r="O263" s="83"/>
      <c r="P263" s="83"/>
      <c r="Q263" s="83"/>
      <c r="R263" s="83"/>
      <c r="S263" s="83"/>
      <c r="T263" s="84"/>
      <c r="AT263" s="14" t="s">
        <v>141</v>
      </c>
      <c r="AU263" s="14" t="s">
        <v>83</v>
      </c>
    </row>
    <row r="264" s="11" customFormat="1">
      <c r="B264" s="227"/>
      <c r="C264" s="228"/>
      <c r="D264" s="223" t="s">
        <v>149</v>
      </c>
      <c r="E264" s="229" t="s">
        <v>567</v>
      </c>
      <c r="F264" s="230" t="s">
        <v>568</v>
      </c>
      <c r="G264" s="228"/>
      <c r="H264" s="231">
        <v>0.040000000000000008</v>
      </c>
      <c r="I264" s="232"/>
      <c r="J264" s="228"/>
      <c r="K264" s="228"/>
      <c r="L264" s="233"/>
      <c r="M264" s="234"/>
      <c r="N264" s="235"/>
      <c r="O264" s="235"/>
      <c r="P264" s="235"/>
      <c r="Q264" s="235"/>
      <c r="R264" s="235"/>
      <c r="S264" s="235"/>
      <c r="T264" s="236"/>
      <c r="AT264" s="237" t="s">
        <v>149</v>
      </c>
      <c r="AU264" s="237" t="s">
        <v>83</v>
      </c>
      <c r="AV264" s="11" t="s">
        <v>143</v>
      </c>
      <c r="AW264" s="11" t="s">
        <v>33</v>
      </c>
      <c r="AX264" s="11" t="s">
        <v>75</v>
      </c>
      <c r="AY264" s="237" t="s">
        <v>133</v>
      </c>
    </row>
    <row r="265" s="11" customFormat="1">
      <c r="B265" s="227"/>
      <c r="C265" s="228"/>
      <c r="D265" s="223" t="s">
        <v>149</v>
      </c>
      <c r="E265" s="229" t="s">
        <v>469</v>
      </c>
      <c r="F265" s="230" t="s">
        <v>569</v>
      </c>
      <c r="G265" s="228"/>
      <c r="H265" s="231">
        <v>0.012200000000000001</v>
      </c>
      <c r="I265" s="232"/>
      <c r="J265" s="228"/>
      <c r="K265" s="228"/>
      <c r="L265" s="233"/>
      <c r="M265" s="234"/>
      <c r="N265" s="235"/>
      <c r="O265" s="235"/>
      <c r="P265" s="235"/>
      <c r="Q265" s="235"/>
      <c r="R265" s="235"/>
      <c r="S265" s="235"/>
      <c r="T265" s="236"/>
      <c r="AT265" s="237" t="s">
        <v>149</v>
      </c>
      <c r="AU265" s="237" t="s">
        <v>83</v>
      </c>
      <c r="AV265" s="11" t="s">
        <v>143</v>
      </c>
      <c r="AW265" s="11" t="s">
        <v>33</v>
      </c>
      <c r="AX265" s="11" t="s">
        <v>75</v>
      </c>
      <c r="AY265" s="237" t="s">
        <v>133</v>
      </c>
    </row>
    <row r="266" s="11" customFormat="1">
      <c r="B266" s="227"/>
      <c r="C266" s="228"/>
      <c r="D266" s="223" t="s">
        <v>149</v>
      </c>
      <c r="E266" s="229" t="s">
        <v>570</v>
      </c>
      <c r="F266" s="230" t="s">
        <v>571</v>
      </c>
      <c r="G266" s="228"/>
      <c r="H266" s="231">
        <v>0.052200000000000003</v>
      </c>
      <c r="I266" s="232"/>
      <c r="J266" s="228"/>
      <c r="K266" s="228"/>
      <c r="L266" s="233"/>
      <c r="M266" s="234"/>
      <c r="N266" s="235"/>
      <c r="O266" s="235"/>
      <c r="P266" s="235"/>
      <c r="Q266" s="235"/>
      <c r="R266" s="235"/>
      <c r="S266" s="235"/>
      <c r="T266" s="236"/>
      <c r="AT266" s="237" t="s">
        <v>149</v>
      </c>
      <c r="AU266" s="237" t="s">
        <v>83</v>
      </c>
      <c r="AV266" s="11" t="s">
        <v>143</v>
      </c>
      <c r="AW266" s="11" t="s">
        <v>33</v>
      </c>
      <c r="AX266" s="11" t="s">
        <v>83</v>
      </c>
      <c r="AY266" s="237" t="s">
        <v>133</v>
      </c>
    </row>
    <row r="267" s="1" customFormat="1" ht="24" customHeight="1">
      <c r="B267" s="35"/>
      <c r="C267" s="211" t="s">
        <v>403</v>
      </c>
      <c r="D267" s="211" t="s">
        <v>134</v>
      </c>
      <c r="E267" s="212" t="s">
        <v>450</v>
      </c>
      <c r="F267" s="213" t="s">
        <v>451</v>
      </c>
      <c r="G267" s="214" t="s">
        <v>223</v>
      </c>
      <c r="H267" s="215">
        <v>26.100000000000001</v>
      </c>
      <c r="I267" s="216"/>
      <c r="J267" s="215">
        <f>ROUND(I267*H267,2)</f>
        <v>0</v>
      </c>
      <c r="K267" s="213" t="s">
        <v>1</v>
      </c>
      <c r="L267" s="40"/>
      <c r="M267" s="217" t="s">
        <v>1</v>
      </c>
      <c r="N267" s="218" t="s">
        <v>40</v>
      </c>
      <c r="O267" s="83"/>
      <c r="P267" s="219">
        <f>O267*H267</f>
        <v>0</v>
      </c>
      <c r="Q267" s="219">
        <v>0</v>
      </c>
      <c r="R267" s="219">
        <f>Q267*H267</f>
        <v>0</v>
      </c>
      <c r="S267" s="219">
        <v>0</v>
      </c>
      <c r="T267" s="220">
        <f>S267*H267</f>
        <v>0</v>
      </c>
      <c r="AR267" s="221" t="s">
        <v>132</v>
      </c>
      <c r="AT267" s="221" t="s">
        <v>134</v>
      </c>
      <c r="AU267" s="221" t="s">
        <v>83</v>
      </c>
      <c r="AY267" s="14" t="s">
        <v>133</v>
      </c>
      <c r="BE267" s="222">
        <f>IF(N267="základní",J267,0)</f>
        <v>0</v>
      </c>
      <c r="BF267" s="222">
        <f>IF(N267="snížená",J267,0)</f>
        <v>0</v>
      </c>
      <c r="BG267" s="222">
        <f>IF(N267="zákl. přenesená",J267,0)</f>
        <v>0</v>
      </c>
      <c r="BH267" s="222">
        <f>IF(N267="sníž. přenesená",J267,0)</f>
        <v>0</v>
      </c>
      <c r="BI267" s="222">
        <f>IF(N267="nulová",J267,0)</f>
        <v>0</v>
      </c>
      <c r="BJ267" s="14" t="s">
        <v>83</v>
      </c>
      <c r="BK267" s="222">
        <f>ROUND(I267*H267,2)</f>
        <v>0</v>
      </c>
      <c r="BL267" s="14" t="s">
        <v>132</v>
      </c>
      <c r="BM267" s="221" t="s">
        <v>572</v>
      </c>
    </row>
    <row r="268" s="1" customFormat="1">
      <c r="B268" s="35"/>
      <c r="C268" s="36"/>
      <c r="D268" s="223" t="s">
        <v>139</v>
      </c>
      <c r="E268" s="36"/>
      <c r="F268" s="224" t="s">
        <v>573</v>
      </c>
      <c r="G268" s="36"/>
      <c r="H268" s="36"/>
      <c r="I268" s="136"/>
      <c r="J268" s="36"/>
      <c r="K268" s="36"/>
      <c r="L268" s="40"/>
      <c r="M268" s="225"/>
      <c r="N268" s="83"/>
      <c r="O268" s="83"/>
      <c r="P268" s="83"/>
      <c r="Q268" s="83"/>
      <c r="R268" s="83"/>
      <c r="S268" s="83"/>
      <c r="T268" s="84"/>
      <c r="AT268" s="14" t="s">
        <v>139</v>
      </c>
      <c r="AU268" s="14" t="s">
        <v>83</v>
      </c>
    </row>
    <row r="269" s="1" customFormat="1">
      <c r="B269" s="35"/>
      <c r="C269" s="36"/>
      <c r="D269" s="223" t="s">
        <v>141</v>
      </c>
      <c r="E269" s="36"/>
      <c r="F269" s="226" t="s">
        <v>454</v>
      </c>
      <c r="G269" s="36"/>
      <c r="H269" s="36"/>
      <c r="I269" s="136"/>
      <c r="J269" s="36"/>
      <c r="K269" s="36"/>
      <c r="L269" s="40"/>
      <c r="M269" s="225"/>
      <c r="N269" s="83"/>
      <c r="O269" s="83"/>
      <c r="P269" s="83"/>
      <c r="Q269" s="83"/>
      <c r="R269" s="83"/>
      <c r="S269" s="83"/>
      <c r="T269" s="84"/>
      <c r="AT269" s="14" t="s">
        <v>141</v>
      </c>
      <c r="AU269" s="14" t="s">
        <v>83</v>
      </c>
    </row>
    <row r="270" s="11" customFormat="1">
      <c r="B270" s="227"/>
      <c r="C270" s="228"/>
      <c r="D270" s="223" t="s">
        <v>149</v>
      </c>
      <c r="E270" s="229" t="s">
        <v>574</v>
      </c>
      <c r="F270" s="230" t="s">
        <v>575</v>
      </c>
      <c r="G270" s="228"/>
      <c r="H270" s="231">
        <v>20</v>
      </c>
      <c r="I270" s="232"/>
      <c r="J270" s="228"/>
      <c r="K270" s="228"/>
      <c r="L270" s="233"/>
      <c r="M270" s="234"/>
      <c r="N270" s="235"/>
      <c r="O270" s="235"/>
      <c r="P270" s="235"/>
      <c r="Q270" s="235"/>
      <c r="R270" s="235"/>
      <c r="S270" s="235"/>
      <c r="T270" s="236"/>
      <c r="AT270" s="237" t="s">
        <v>149</v>
      </c>
      <c r="AU270" s="237" t="s">
        <v>83</v>
      </c>
      <c r="AV270" s="11" t="s">
        <v>143</v>
      </c>
      <c r="AW270" s="11" t="s">
        <v>33</v>
      </c>
      <c r="AX270" s="11" t="s">
        <v>75</v>
      </c>
      <c r="AY270" s="237" t="s">
        <v>133</v>
      </c>
    </row>
    <row r="271" s="11" customFormat="1">
      <c r="B271" s="227"/>
      <c r="C271" s="228"/>
      <c r="D271" s="223" t="s">
        <v>149</v>
      </c>
      <c r="E271" s="229" t="s">
        <v>471</v>
      </c>
      <c r="F271" s="230" t="s">
        <v>576</v>
      </c>
      <c r="G271" s="228"/>
      <c r="H271" s="231">
        <v>6.0999999999999996</v>
      </c>
      <c r="I271" s="232"/>
      <c r="J271" s="228"/>
      <c r="K271" s="228"/>
      <c r="L271" s="233"/>
      <c r="M271" s="234"/>
      <c r="N271" s="235"/>
      <c r="O271" s="235"/>
      <c r="P271" s="235"/>
      <c r="Q271" s="235"/>
      <c r="R271" s="235"/>
      <c r="S271" s="235"/>
      <c r="T271" s="236"/>
      <c r="AT271" s="237" t="s">
        <v>149</v>
      </c>
      <c r="AU271" s="237" t="s">
        <v>83</v>
      </c>
      <c r="AV271" s="11" t="s">
        <v>143</v>
      </c>
      <c r="AW271" s="11" t="s">
        <v>33</v>
      </c>
      <c r="AX271" s="11" t="s">
        <v>75</v>
      </c>
      <c r="AY271" s="237" t="s">
        <v>133</v>
      </c>
    </row>
    <row r="272" s="11" customFormat="1">
      <c r="B272" s="227"/>
      <c r="C272" s="228"/>
      <c r="D272" s="223" t="s">
        <v>149</v>
      </c>
      <c r="E272" s="229" t="s">
        <v>577</v>
      </c>
      <c r="F272" s="230" t="s">
        <v>578</v>
      </c>
      <c r="G272" s="228"/>
      <c r="H272" s="231">
        <v>26.100000000000001</v>
      </c>
      <c r="I272" s="232"/>
      <c r="J272" s="228"/>
      <c r="K272" s="228"/>
      <c r="L272" s="233"/>
      <c r="M272" s="234"/>
      <c r="N272" s="235"/>
      <c r="O272" s="235"/>
      <c r="P272" s="235"/>
      <c r="Q272" s="235"/>
      <c r="R272" s="235"/>
      <c r="S272" s="235"/>
      <c r="T272" s="236"/>
      <c r="AT272" s="237" t="s">
        <v>149</v>
      </c>
      <c r="AU272" s="237" t="s">
        <v>83</v>
      </c>
      <c r="AV272" s="11" t="s">
        <v>143</v>
      </c>
      <c r="AW272" s="11" t="s">
        <v>33</v>
      </c>
      <c r="AX272" s="11" t="s">
        <v>83</v>
      </c>
      <c r="AY272" s="237" t="s">
        <v>133</v>
      </c>
    </row>
    <row r="273" s="1" customFormat="1" ht="24" customHeight="1">
      <c r="B273" s="35"/>
      <c r="C273" s="211" t="s">
        <v>417</v>
      </c>
      <c r="D273" s="211" t="s">
        <v>134</v>
      </c>
      <c r="E273" s="212" t="s">
        <v>461</v>
      </c>
      <c r="F273" s="213" t="s">
        <v>462</v>
      </c>
      <c r="G273" s="214" t="s">
        <v>223</v>
      </c>
      <c r="H273" s="215">
        <v>3.0499999999999998</v>
      </c>
      <c r="I273" s="216"/>
      <c r="J273" s="215">
        <f>ROUND(I273*H273,2)</f>
        <v>0</v>
      </c>
      <c r="K273" s="213" t="s">
        <v>1</v>
      </c>
      <c r="L273" s="40"/>
      <c r="M273" s="217" t="s">
        <v>1</v>
      </c>
      <c r="N273" s="218" t="s">
        <v>40</v>
      </c>
      <c r="O273" s="83"/>
      <c r="P273" s="219">
        <f>O273*H273</f>
        <v>0</v>
      </c>
      <c r="Q273" s="219">
        <v>0</v>
      </c>
      <c r="R273" s="219">
        <f>Q273*H273</f>
        <v>0</v>
      </c>
      <c r="S273" s="219">
        <v>0</v>
      </c>
      <c r="T273" s="220">
        <f>S273*H273</f>
        <v>0</v>
      </c>
      <c r="AR273" s="221" t="s">
        <v>132</v>
      </c>
      <c r="AT273" s="221" t="s">
        <v>134</v>
      </c>
      <c r="AU273" s="221" t="s">
        <v>83</v>
      </c>
      <c r="AY273" s="14" t="s">
        <v>133</v>
      </c>
      <c r="BE273" s="222">
        <f>IF(N273="základní",J273,0)</f>
        <v>0</v>
      </c>
      <c r="BF273" s="222">
        <f>IF(N273="snížená",J273,0)</f>
        <v>0</v>
      </c>
      <c r="BG273" s="222">
        <f>IF(N273="zákl. přenesená",J273,0)</f>
        <v>0</v>
      </c>
      <c r="BH273" s="222">
        <f>IF(N273="sníž. přenesená",J273,0)</f>
        <v>0</v>
      </c>
      <c r="BI273" s="222">
        <f>IF(N273="nulová",J273,0)</f>
        <v>0</v>
      </c>
      <c r="BJ273" s="14" t="s">
        <v>83</v>
      </c>
      <c r="BK273" s="222">
        <f>ROUND(I273*H273,2)</f>
        <v>0</v>
      </c>
      <c r="BL273" s="14" t="s">
        <v>132</v>
      </c>
      <c r="BM273" s="221" t="s">
        <v>579</v>
      </c>
    </row>
    <row r="274" s="1" customFormat="1">
      <c r="B274" s="35"/>
      <c r="C274" s="36"/>
      <c r="D274" s="223" t="s">
        <v>139</v>
      </c>
      <c r="E274" s="36"/>
      <c r="F274" s="224" t="s">
        <v>462</v>
      </c>
      <c r="G274" s="36"/>
      <c r="H274" s="36"/>
      <c r="I274" s="136"/>
      <c r="J274" s="36"/>
      <c r="K274" s="36"/>
      <c r="L274" s="40"/>
      <c r="M274" s="225"/>
      <c r="N274" s="83"/>
      <c r="O274" s="83"/>
      <c r="P274" s="83"/>
      <c r="Q274" s="83"/>
      <c r="R274" s="83"/>
      <c r="S274" s="83"/>
      <c r="T274" s="84"/>
      <c r="AT274" s="14" t="s">
        <v>139</v>
      </c>
      <c r="AU274" s="14" t="s">
        <v>83</v>
      </c>
    </row>
    <row r="275" s="1" customFormat="1">
      <c r="B275" s="35"/>
      <c r="C275" s="36"/>
      <c r="D275" s="223" t="s">
        <v>141</v>
      </c>
      <c r="E275" s="36"/>
      <c r="F275" s="226" t="s">
        <v>464</v>
      </c>
      <c r="G275" s="36"/>
      <c r="H275" s="36"/>
      <c r="I275" s="136"/>
      <c r="J275" s="36"/>
      <c r="K275" s="36"/>
      <c r="L275" s="40"/>
      <c r="M275" s="238"/>
      <c r="N275" s="239"/>
      <c r="O275" s="239"/>
      <c r="P275" s="239"/>
      <c r="Q275" s="239"/>
      <c r="R275" s="239"/>
      <c r="S275" s="239"/>
      <c r="T275" s="240"/>
      <c r="AT275" s="14" t="s">
        <v>141</v>
      </c>
      <c r="AU275" s="14" t="s">
        <v>83</v>
      </c>
    </row>
    <row r="276" s="1" customFormat="1" ht="6.96" customHeight="1">
      <c r="B276" s="58"/>
      <c r="C276" s="59"/>
      <c r="D276" s="59"/>
      <c r="E276" s="59"/>
      <c r="F276" s="59"/>
      <c r="G276" s="59"/>
      <c r="H276" s="59"/>
      <c r="I276" s="170"/>
      <c r="J276" s="59"/>
      <c r="K276" s="59"/>
      <c r="L276" s="40"/>
    </row>
  </sheetData>
  <sheetProtection sheet="1" autoFilter="0" formatColumns="0" formatRows="0" objects="1" scenarios="1" spinCount="100000" saltValue="HaeRffehzdKOizM752B661E5UGNZVul0aa7pD4AloyQGLiEKJQz+kO/krL31k6kIPAZ4A9RqheY6EZr6r51B4Q==" hashValue="nIJL8qUOZQXtPr8BwvE5Dk+Y98HpAxrm3D1cVbLhRpZKTm4pZoKzifeOLrvRafSH6J+HFWaq6PS72tNK6hg3oQ==" algorithmName="SHA-512" password="CC35"/>
  <autoFilter ref="C123:K275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8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94</v>
      </c>
      <c r="AZ2" s="241" t="s">
        <v>580</v>
      </c>
      <c r="BA2" s="241" t="s">
        <v>580</v>
      </c>
      <c r="BB2" s="241" t="s">
        <v>1</v>
      </c>
      <c r="BC2" s="241" t="s">
        <v>249</v>
      </c>
      <c r="BD2" s="241" t="s">
        <v>143</v>
      </c>
    </row>
    <row r="3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17"/>
      <c r="AT3" s="14" t="s">
        <v>85</v>
      </c>
      <c r="AZ3" s="241" t="s">
        <v>581</v>
      </c>
      <c r="BA3" s="241" t="s">
        <v>581</v>
      </c>
      <c r="BB3" s="241" t="s">
        <v>1</v>
      </c>
      <c r="BC3" s="241" t="s">
        <v>183</v>
      </c>
      <c r="BD3" s="241" t="s">
        <v>143</v>
      </c>
    </row>
    <row r="4" ht="24.96" customHeight="1">
      <c r="B4" s="17"/>
      <c r="D4" s="132" t="s">
        <v>110</v>
      </c>
      <c r="L4" s="17"/>
      <c r="M4" s="133" t="s">
        <v>10</v>
      </c>
      <c r="AT4" s="14" t="s">
        <v>4</v>
      </c>
      <c r="AZ4" s="241" t="s">
        <v>582</v>
      </c>
      <c r="BA4" s="241" t="s">
        <v>582</v>
      </c>
      <c r="BB4" s="241" t="s">
        <v>1</v>
      </c>
      <c r="BC4" s="241" t="s">
        <v>583</v>
      </c>
      <c r="BD4" s="241" t="s">
        <v>143</v>
      </c>
    </row>
    <row r="5" ht="6.96" customHeight="1">
      <c r="B5" s="17"/>
      <c r="L5" s="17"/>
      <c r="AZ5" s="241" t="s">
        <v>497</v>
      </c>
      <c r="BA5" s="241" t="s">
        <v>497</v>
      </c>
      <c r="BB5" s="241" t="s">
        <v>1</v>
      </c>
      <c r="BC5" s="241" t="s">
        <v>584</v>
      </c>
      <c r="BD5" s="241" t="s">
        <v>143</v>
      </c>
    </row>
    <row r="6" ht="12" customHeight="1">
      <c r="B6" s="17"/>
      <c r="D6" s="134" t="s">
        <v>15</v>
      </c>
      <c r="L6" s="17"/>
      <c r="AZ6" s="241" t="s">
        <v>585</v>
      </c>
      <c r="BA6" s="241" t="s">
        <v>585</v>
      </c>
      <c r="BB6" s="241" t="s">
        <v>1</v>
      </c>
      <c r="BC6" s="241" t="s">
        <v>586</v>
      </c>
      <c r="BD6" s="241" t="s">
        <v>143</v>
      </c>
    </row>
    <row r="7" ht="16.5" customHeight="1">
      <c r="B7" s="17"/>
      <c r="E7" s="135" t="str">
        <f>'Rekapitulace stavby'!K6</f>
        <v>Lávka pro pěší přes kolejiště nádraží v Chebu-uznatelné náklady</v>
      </c>
      <c r="F7" s="134"/>
      <c r="G7" s="134"/>
      <c r="H7" s="134"/>
      <c r="L7" s="17"/>
      <c r="AZ7" s="241" t="s">
        <v>587</v>
      </c>
      <c r="BA7" s="241" t="s">
        <v>587</v>
      </c>
      <c r="BB7" s="241" t="s">
        <v>1</v>
      </c>
      <c r="BC7" s="241" t="s">
        <v>588</v>
      </c>
      <c r="BD7" s="241" t="s">
        <v>143</v>
      </c>
    </row>
    <row r="8" s="1" customFormat="1" ht="12" customHeight="1">
      <c r="B8" s="40"/>
      <c r="D8" s="134" t="s">
        <v>111</v>
      </c>
      <c r="I8" s="136"/>
      <c r="L8" s="40"/>
      <c r="AZ8" s="241" t="s">
        <v>589</v>
      </c>
      <c r="BA8" s="241" t="s">
        <v>589</v>
      </c>
      <c r="BB8" s="241" t="s">
        <v>1</v>
      </c>
      <c r="BC8" s="241" t="s">
        <v>590</v>
      </c>
      <c r="BD8" s="241" t="s">
        <v>143</v>
      </c>
    </row>
    <row r="9" s="1" customFormat="1" ht="36.96" customHeight="1">
      <c r="B9" s="40"/>
      <c r="E9" s="137" t="s">
        <v>591</v>
      </c>
      <c r="F9" s="1"/>
      <c r="G9" s="1"/>
      <c r="H9" s="1"/>
      <c r="I9" s="136"/>
      <c r="L9" s="40"/>
      <c r="AZ9" s="241" t="s">
        <v>592</v>
      </c>
      <c r="BA9" s="241" t="s">
        <v>592</v>
      </c>
      <c r="BB9" s="241" t="s">
        <v>1</v>
      </c>
      <c r="BC9" s="241" t="s">
        <v>593</v>
      </c>
      <c r="BD9" s="241" t="s">
        <v>143</v>
      </c>
    </row>
    <row r="10" s="1" customFormat="1">
      <c r="B10" s="40"/>
      <c r="I10" s="136"/>
      <c r="L10" s="40"/>
      <c r="AZ10" s="241" t="s">
        <v>594</v>
      </c>
      <c r="BA10" s="241" t="s">
        <v>594</v>
      </c>
      <c r="BB10" s="241" t="s">
        <v>1</v>
      </c>
      <c r="BC10" s="241" t="s">
        <v>595</v>
      </c>
      <c r="BD10" s="241" t="s">
        <v>143</v>
      </c>
    </row>
    <row r="11" s="1" customFormat="1" ht="12" customHeight="1">
      <c r="B11" s="40"/>
      <c r="D11" s="134" t="s">
        <v>17</v>
      </c>
      <c r="F11" s="138" t="s">
        <v>1</v>
      </c>
      <c r="I11" s="139" t="s">
        <v>18</v>
      </c>
      <c r="J11" s="138" t="s">
        <v>1</v>
      </c>
      <c r="L11" s="40"/>
      <c r="AZ11" s="241" t="s">
        <v>596</v>
      </c>
      <c r="BA11" s="241" t="s">
        <v>596</v>
      </c>
      <c r="BB11" s="241" t="s">
        <v>1</v>
      </c>
      <c r="BC11" s="241" t="s">
        <v>597</v>
      </c>
      <c r="BD11" s="241" t="s">
        <v>143</v>
      </c>
    </row>
    <row r="12" s="1" customFormat="1" ht="12" customHeight="1">
      <c r="B12" s="40"/>
      <c r="D12" s="134" t="s">
        <v>19</v>
      </c>
      <c r="F12" s="138" t="s">
        <v>20</v>
      </c>
      <c r="I12" s="139" t="s">
        <v>21</v>
      </c>
      <c r="J12" s="140" t="str">
        <f>'Rekapitulace stavby'!AN8</f>
        <v>2. 7. 2019</v>
      </c>
      <c r="L12" s="40"/>
      <c r="AZ12" s="241" t="s">
        <v>598</v>
      </c>
      <c r="BA12" s="241" t="s">
        <v>598</v>
      </c>
      <c r="BB12" s="241" t="s">
        <v>1</v>
      </c>
      <c r="BC12" s="241" t="s">
        <v>599</v>
      </c>
      <c r="BD12" s="241" t="s">
        <v>143</v>
      </c>
    </row>
    <row r="13" s="1" customFormat="1" ht="10.8" customHeight="1">
      <c r="B13" s="40"/>
      <c r="I13" s="136"/>
      <c r="L13" s="40"/>
      <c r="AZ13" s="241" t="s">
        <v>600</v>
      </c>
      <c r="BA13" s="241" t="s">
        <v>600</v>
      </c>
      <c r="BB13" s="241" t="s">
        <v>1</v>
      </c>
      <c r="BC13" s="241" t="s">
        <v>601</v>
      </c>
      <c r="BD13" s="241" t="s">
        <v>143</v>
      </c>
    </row>
    <row r="14" s="1" customFormat="1" ht="12" customHeight="1">
      <c r="B14" s="40"/>
      <c r="D14" s="134" t="s">
        <v>23</v>
      </c>
      <c r="I14" s="139" t="s">
        <v>24</v>
      </c>
      <c r="J14" s="138" t="str">
        <f>IF('Rekapitulace stavby'!AN10="","",'Rekapitulace stavby'!AN10)</f>
        <v>00253979</v>
      </c>
      <c r="L14" s="40"/>
      <c r="AZ14" s="241" t="s">
        <v>602</v>
      </c>
      <c r="BA14" s="241" t="s">
        <v>602</v>
      </c>
      <c r="BB14" s="241" t="s">
        <v>1</v>
      </c>
      <c r="BC14" s="241" t="s">
        <v>603</v>
      </c>
      <c r="BD14" s="241" t="s">
        <v>143</v>
      </c>
    </row>
    <row r="15" s="1" customFormat="1" ht="18" customHeight="1">
      <c r="B15" s="40"/>
      <c r="E15" s="138" t="str">
        <f>IF('Rekapitulace stavby'!E11="","",'Rekapitulace stavby'!E11)</f>
        <v>Město Cheb</v>
      </c>
      <c r="I15" s="139" t="s">
        <v>27</v>
      </c>
      <c r="J15" s="138" t="str">
        <f>IF('Rekapitulace stavby'!AN11="","",'Rekapitulace stavby'!AN11)</f>
        <v>CZ00253979</v>
      </c>
      <c r="L15" s="40"/>
      <c r="AZ15" s="241" t="s">
        <v>604</v>
      </c>
      <c r="BA15" s="241" t="s">
        <v>604</v>
      </c>
      <c r="BB15" s="241" t="s">
        <v>1</v>
      </c>
      <c r="BC15" s="241" t="s">
        <v>605</v>
      </c>
      <c r="BD15" s="241" t="s">
        <v>143</v>
      </c>
    </row>
    <row r="16" s="1" customFormat="1" ht="6.96" customHeight="1">
      <c r="B16" s="40"/>
      <c r="I16" s="136"/>
      <c r="L16" s="40"/>
      <c r="AZ16" s="241" t="s">
        <v>606</v>
      </c>
      <c r="BA16" s="241" t="s">
        <v>606</v>
      </c>
      <c r="BB16" s="241" t="s">
        <v>1</v>
      </c>
      <c r="BC16" s="241" t="s">
        <v>607</v>
      </c>
      <c r="BD16" s="241" t="s">
        <v>143</v>
      </c>
    </row>
    <row r="17" s="1" customFormat="1" ht="12" customHeight="1">
      <c r="B17" s="40"/>
      <c r="D17" s="134" t="s">
        <v>29</v>
      </c>
      <c r="I17" s="139" t="s">
        <v>24</v>
      </c>
      <c r="J17" s="30" t="str">
        <f>'Rekapitulace stavby'!AN13</f>
        <v>Vyplň údaj</v>
      </c>
      <c r="L17" s="40"/>
      <c r="AZ17" s="241" t="s">
        <v>608</v>
      </c>
      <c r="BA17" s="241" t="s">
        <v>608</v>
      </c>
      <c r="BB17" s="241" t="s">
        <v>1</v>
      </c>
      <c r="BC17" s="241" t="s">
        <v>609</v>
      </c>
      <c r="BD17" s="241" t="s">
        <v>143</v>
      </c>
    </row>
    <row r="18" s="1" customFormat="1" ht="18" customHeight="1">
      <c r="B18" s="40"/>
      <c r="E18" s="30" t="str">
        <f>'Rekapitulace stavby'!E14</f>
        <v>Vyplň údaj</v>
      </c>
      <c r="F18" s="138"/>
      <c r="G18" s="138"/>
      <c r="H18" s="138"/>
      <c r="I18" s="139" t="s">
        <v>27</v>
      </c>
      <c r="J18" s="30" t="str">
        <f>'Rekapitulace stavby'!AN14</f>
        <v>Vyplň údaj</v>
      </c>
      <c r="L18" s="40"/>
      <c r="AZ18" s="241" t="s">
        <v>610</v>
      </c>
      <c r="BA18" s="241" t="s">
        <v>610</v>
      </c>
      <c r="BB18" s="241" t="s">
        <v>1</v>
      </c>
      <c r="BC18" s="241" t="s">
        <v>611</v>
      </c>
      <c r="BD18" s="241" t="s">
        <v>143</v>
      </c>
    </row>
    <row r="19" s="1" customFormat="1" ht="6.96" customHeight="1">
      <c r="B19" s="40"/>
      <c r="I19" s="136"/>
      <c r="L19" s="40"/>
      <c r="AZ19" s="241" t="s">
        <v>612</v>
      </c>
      <c r="BA19" s="241" t="s">
        <v>612</v>
      </c>
      <c r="BB19" s="241" t="s">
        <v>1</v>
      </c>
      <c r="BC19" s="241" t="s">
        <v>613</v>
      </c>
      <c r="BD19" s="241" t="s">
        <v>143</v>
      </c>
    </row>
    <row r="20" s="1" customFormat="1" ht="12" customHeight="1">
      <c r="B20" s="40"/>
      <c r="D20" s="134" t="s">
        <v>31</v>
      </c>
      <c r="I20" s="139" t="s">
        <v>24</v>
      </c>
      <c r="J20" s="138" t="str">
        <f>IF('Rekapitulace stavby'!AN16="","",'Rekapitulace stavby'!AN16)</f>
        <v/>
      </c>
      <c r="L20" s="40"/>
      <c r="AZ20" s="241" t="s">
        <v>614</v>
      </c>
      <c r="BA20" s="241" t="s">
        <v>614</v>
      </c>
      <c r="BB20" s="241" t="s">
        <v>1</v>
      </c>
      <c r="BC20" s="241" t="s">
        <v>615</v>
      </c>
      <c r="BD20" s="241" t="s">
        <v>143</v>
      </c>
    </row>
    <row r="21" s="1" customFormat="1" ht="18" customHeight="1">
      <c r="B21" s="40"/>
      <c r="E21" s="138" t="str">
        <f>IF('Rekapitulace stavby'!E17="","",'Rekapitulace stavby'!E17)</f>
        <v xml:space="preserve"> </v>
      </c>
      <c r="I21" s="139" t="s">
        <v>27</v>
      </c>
      <c r="J21" s="138" t="str">
        <f>IF('Rekapitulace stavby'!AN17="","",'Rekapitulace stavby'!AN17)</f>
        <v/>
      </c>
      <c r="L21" s="40"/>
      <c r="AZ21" s="241" t="s">
        <v>616</v>
      </c>
      <c r="BA21" s="241" t="s">
        <v>616</v>
      </c>
      <c r="BB21" s="241" t="s">
        <v>1</v>
      </c>
      <c r="BC21" s="241" t="s">
        <v>617</v>
      </c>
      <c r="BD21" s="241" t="s">
        <v>143</v>
      </c>
    </row>
    <row r="22" s="1" customFormat="1" ht="6.96" customHeight="1">
      <c r="B22" s="40"/>
      <c r="I22" s="136"/>
      <c r="L22" s="40"/>
      <c r="AZ22" s="241" t="s">
        <v>618</v>
      </c>
      <c r="BA22" s="241" t="s">
        <v>618</v>
      </c>
      <c r="BB22" s="241" t="s">
        <v>1</v>
      </c>
      <c r="BC22" s="241" t="s">
        <v>619</v>
      </c>
      <c r="BD22" s="241" t="s">
        <v>143</v>
      </c>
    </row>
    <row r="23" s="1" customFormat="1" ht="12" customHeight="1">
      <c r="B23" s="40"/>
      <c r="D23" s="134" t="s">
        <v>32</v>
      </c>
      <c r="I23" s="139" t="s">
        <v>24</v>
      </c>
      <c r="J23" s="138" t="str">
        <f>IF('Rekapitulace stavby'!AN19="","",'Rekapitulace stavby'!AN19)</f>
        <v/>
      </c>
      <c r="L23" s="40"/>
      <c r="AZ23" s="241" t="s">
        <v>620</v>
      </c>
      <c r="BA23" s="241" t="s">
        <v>620</v>
      </c>
      <c r="BB23" s="241" t="s">
        <v>1</v>
      </c>
      <c r="BC23" s="241" t="s">
        <v>621</v>
      </c>
      <c r="BD23" s="241" t="s">
        <v>143</v>
      </c>
    </row>
    <row r="24" s="1" customFormat="1" ht="18" customHeight="1">
      <c r="B24" s="40"/>
      <c r="E24" s="138" t="str">
        <f>IF('Rekapitulace stavby'!E20="","",'Rekapitulace stavby'!E20)</f>
        <v xml:space="preserve"> </v>
      </c>
      <c r="I24" s="139" t="s">
        <v>27</v>
      </c>
      <c r="J24" s="138" t="str">
        <f>IF('Rekapitulace stavby'!AN20="","",'Rekapitulace stavby'!AN20)</f>
        <v/>
      </c>
      <c r="L24" s="40"/>
      <c r="AZ24" s="241" t="s">
        <v>622</v>
      </c>
      <c r="BA24" s="241" t="s">
        <v>622</v>
      </c>
      <c r="BB24" s="241" t="s">
        <v>1</v>
      </c>
      <c r="BC24" s="241" t="s">
        <v>623</v>
      </c>
      <c r="BD24" s="241" t="s">
        <v>143</v>
      </c>
    </row>
    <row r="25" s="1" customFormat="1" ht="6.96" customHeight="1">
      <c r="B25" s="40"/>
      <c r="I25" s="136"/>
      <c r="L25" s="40"/>
      <c r="AZ25" s="241" t="s">
        <v>624</v>
      </c>
      <c r="BA25" s="241" t="s">
        <v>624</v>
      </c>
      <c r="BB25" s="241" t="s">
        <v>1</v>
      </c>
      <c r="BC25" s="241" t="s">
        <v>625</v>
      </c>
      <c r="BD25" s="241" t="s">
        <v>143</v>
      </c>
    </row>
    <row r="26" s="1" customFormat="1" ht="12" customHeight="1">
      <c r="B26" s="40"/>
      <c r="D26" s="134" t="s">
        <v>34</v>
      </c>
      <c r="I26" s="136"/>
      <c r="L26" s="40"/>
      <c r="AZ26" s="241" t="s">
        <v>626</v>
      </c>
      <c r="BA26" s="241" t="s">
        <v>626</v>
      </c>
      <c r="BB26" s="241" t="s">
        <v>1</v>
      </c>
      <c r="BC26" s="241" t="s">
        <v>627</v>
      </c>
      <c r="BD26" s="241" t="s">
        <v>143</v>
      </c>
    </row>
    <row r="27" s="7" customFormat="1" ht="16.5" customHeight="1">
      <c r="B27" s="141"/>
      <c r="E27" s="142" t="s">
        <v>1</v>
      </c>
      <c r="F27" s="142"/>
      <c r="G27" s="142"/>
      <c r="H27" s="142"/>
      <c r="I27" s="143"/>
      <c r="L27" s="141"/>
      <c r="AZ27" s="242" t="s">
        <v>628</v>
      </c>
      <c r="BA27" s="242" t="s">
        <v>628</v>
      </c>
      <c r="BB27" s="242" t="s">
        <v>1</v>
      </c>
      <c r="BC27" s="242" t="s">
        <v>629</v>
      </c>
      <c r="BD27" s="242" t="s">
        <v>143</v>
      </c>
    </row>
    <row r="28" s="1" customFormat="1" ht="6.96" customHeight="1">
      <c r="B28" s="40"/>
      <c r="I28" s="136"/>
      <c r="L28" s="40"/>
      <c r="AZ28" s="241" t="s">
        <v>630</v>
      </c>
      <c r="BA28" s="241" t="s">
        <v>630</v>
      </c>
      <c r="BB28" s="241" t="s">
        <v>1</v>
      </c>
      <c r="BC28" s="241" t="s">
        <v>631</v>
      </c>
      <c r="BD28" s="241" t="s">
        <v>143</v>
      </c>
    </row>
    <row r="29" s="1" customFormat="1" ht="6.96" customHeight="1">
      <c r="B29" s="40"/>
      <c r="D29" s="75"/>
      <c r="E29" s="75"/>
      <c r="F29" s="75"/>
      <c r="G29" s="75"/>
      <c r="H29" s="75"/>
      <c r="I29" s="144"/>
      <c r="J29" s="75"/>
      <c r="K29" s="75"/>
      <c r="L29" s="40"/>
      <c r="AZ29" s="241" t="s">
        <v>632</v>
      </c>
      <c r="BA29" s="241" t="s">
        <v>632</v>
      </c>
      <c r="BB29" s="241" t="s">
        <v>1</v>
      </c>
      <c r="BC29" s="241" t="s">
        <v>633</v>
      </c>
      <c r="BD29" s="241" t="s">
        <v>143</v>
      </c>
    </row>
    <row r="30" s="1" customFormat="1" ht="25.44" customHeight="1">
      <c r="B30" s="40"/>
      <c r="D30" s="145" t="s">
        <v>35</v>
      </c>
      <c r="I30" s="136"/>
      <c r="J30" s="146">
        <f>ROUND(J124, 2)</f>
        <v>0</v>
      </c>
      <c r="L30" s="40"/>
      <c r="AZ30" s="241" t="s">
        <v>634</v>
      </c>
      <c r="BA30" s="241" t="s">
        <v>634</v>
      </c>
      <c r="BB30" s="241" t="s">
        <v>1</v>
      </c>
      <c r="BC30" s="241" t="s">
        <v>635</v>
      </c>
      <c r="BD30" s="241" t="s">
        <v>143</v>
      </c>
    </row>
    <row r="31" s="1" customFormat="1" ht="6.96" customHeight="1">
      <c r="B31" s="40"/>
      <c r="D31" s="75"/>
      <c r="E31" s="75"/>
      <c r="F31" s="75"/>
      <c r="G31" s="75"/>
      <c r="H31" s="75"/>
      <c r="I31" s="144"/>
      <c r="J31" s="75"/>
      <c r="K31" s="75"/>
      <c r="L31" s="40"/>
      <c r="AZ31" s="241" t="s">
        <v>636</v>
      </c>
      <c r="BA31" s="241" t="s">
        <v>636</v>
      </c>
      <c r="BB31" s="241" t="s">
        <v>1</v>
      </c>
      <c r="BC31" s="241" t="s">
        <v>637</v>
      </c>
      <c r="BD31" s="241" t="s">
        <v>143</v>
      </c>
    </row>
    <row r="32" s="1" customFormat="1" ht="14.4" customHeight="1">
      <c r="B32" s="40"/>
      <c r="F32" s="147" t="s">
        <v>37</v>
      </c>
      <c r="I32" s="148" t="s">
        <v>36</v>
      </c>
      <c r="J32" s="147" t="s">
        <v>38</v>
      </c>
      <c r="L32" s="40"/>
      <c r="AZ32" s="241" t="s">
        <v>638</v>
      </c>
      <c r="BA32" s="241" t="s">
        <v>638</v>
      </c>
      <c r="BB32" s="241" t="s">
        <v>1</v>
      </c>
      <c r="BC32" s="241" t="s">
        <v>639</v>
      </c>
      <c r="BD32" s="241" t="s">
        <v>143</v>
      </c>
    </row>
    <row r="33" s="1" customFormat="1" ht="14.4" customHeight="1">
      <c r="B33" s="40"/>
      <c r="D33" s="149" t="s">
        <v>39</v>
      </c>
      <c r="E33" s="134" t="s">
        <v>40</v>
      </c>
      <c r="F33" s="150">
        <f>ROUND((SUM(BE124:BE461)),  2)</f>
        <v>0</v>
      </c>
      <c r="I33" s="151">
        <v>0.20999999999999999</v>
      </c>
      <c r="J33" s="150">
        <f>ROUND(((SUM(BE124:BE461))*I33),  2)</f>
        <v>0</v>
      </c>
      <c r="L33" s="40"/>
      <c r="AZ33" s="241" t="s">
        <v>640</v>
      </c>
      <c r="BA33" s="241" t="s">
        <v>640</v>
      </c>
      <c r="BB33" s="241" t="s">
        <v>1</v>
      </c>
      <c r="BC33" s="241" t="s">
        <v>641</v>
      </c>
      <c r="BD33" s="241" t="s">
        <v>143</v>
      </c>
    </row>
    <row r="34" s="1" customFormat="1" ht="14.4" customHeight="1">
      <c r="B34" s="40"/>
      <c r="E34" s="134" t="s">
        <v>41</v>
      </c>
      <c r="F34" s="150">
        <f>ROUND((SUM(BF124:BF461)),  2)</f>
        <v>0</v>
      </c>
      <c r="I34" s="151">
        <v>0.14999999999999999</v>
      </c>
      <c r="J34" s="150">
        <f>ROUND(((SUM(BF124:BF461))*I34),  2)</f>
        <v>0</v>
      </c>
      <c r="L34" s="40"/>
      <c r="AZ34" s="241" t="s">
        <v>642</v>
      </c>
      <c r="BA34" s="241" t="s">
        <v>642</v>
      </c>
      <c r="BB34" s="241" t="s">
        <v>1</v>
      </c>
      <c r="BC34" s="241" t="s">
        <v>643</v>
      </c>
      <c r="BD34" s="241" t="s">
        <v>143</v>
      </c>
    </row>
    <row r="35" hidden="1" s="1" customFormat="1" ht="14.4" customHeight="1">
      <c r="B35" s="40"/>
      <c r="E35" s="134" t="s">
        <v>42</v>
      </c>
      <c r="F35" s="150">
        <f>ROUND((SUM(BG124:BG461)),  2)</f>
        <v>0</v>
      </c>
      <c r="I35" s="151">
        <v>0.20999999999999999</v>
      </c>
      <c r="J35" s="150">
        <f>0</f>
        <v>0</v>
      </c>
      <c r="L35" s="40"/>
      <c r="AZ35" s="241" t="s">
        <v>644</v>
      </c>
      <c r="BA35" s="241" t="s">
        <v>644</v>
      </c>
      <c r="BB35" s="241" t="s">
        <v>1</v>
      </c>
      <c r="BC35" s="241" t="s">
        <v>132</v>
      </c>
      <c r="BD35" s="241" t="s">
        <v>143</v>
      </c>
    </row>
    <row r="36" hidden="1" s="1" customFormat="1" ht="14.4" customHeight="1">
      <c r="B36" s="40"/>
      <c r="E36" s="134" t="s">
        <v>43</v>
      </c>
      <c r="F36" s="150">
        <f>ROUND((SUM(BH124:BH461)),  2)</f>
        <v>0</v>
      </c>
      <c r="I36" s="151">
        <v>0.14999999999999999</v>
      </c>
      <c r="J36" s="150">
        <f>0</f>
        <v>0</v>
      </c>
      <c r="L36" s="40"/>
      <c r="AZ36" s="241" t="s">
        <v>645</v>
      </c>
      <c r="BA36" s="241" t="s">
        <v>645</v>
      </c>
      <c r="BB36" s="241" t="s">
        <v>1</v>
      </c>
      <c r="BC36" s="241" t="s">
        <v>273</v>
      </c>
      <c r="BD36" s="241" t="s">
        <v>143</v>
      </c>
    </row>
    <row r="37" hidden="1" s="1" customFormat="1" ht="14.4" customHeight="1">
      <c r="B37" s="40"/>
      <c r="E37" s="134" t="s">
        <v>44</v>
      </c>
      <c r="F37" s="150">
        <f>ROUND((SUM(BI124:BI461)),  2)</f>
        <v>0</v>
      </c>
      <c r="I37" s="151">
        <v>0</v>
      </c>
      <c r="J37" s="150">
        <f>0</f>
        <v>0</v>
      </c>
      <c r="L37" s="40"/>
      <c r="AZ37" s="241" t="s">
        <v>646</v>
      </c>
      <c r="BA37" s="241" t="s">
        <v>646</v>
      </c>
      <c r="BB37" s="241" t="s">
        <v>1</v>
      </c>
      <c r="BC37" s="241" t="s">
        <v>132</v>
      </c>
      <c r="BD37" s="241" t="s">
        <v>143</v>
      </c>
    </row>
    <row r="38" s="1" customFormat="1" ht="6.96" customHeight="1">
      <c r="B38" s="40"/>
      <c r="I38" s="136"/>
      <c r="L38" s="40"/>
      <c r="AZ38" s="241" t="s">
        <v>467</v>
      </c>
      <c r="BA38" s="241" t="s">
        <v>467</v>
      </c>
      <c r="BB38" s="241" t="s">
        <v>1</v>
      </c>
      <c r="BC38" s="241" t="s">
        <v>647</v>
      </c>
      <c r="BD38" s="241" t="s">
        <v>143</v>
      </c>
    </row>
    <row r="39" s="1" customFormat="1" ht="25.44" customHeight="1">
      <c r="B39" s="40"/>
      <c r="C39" s="152"/>
      <c r="D39" s="153" t="s">
        <v>45</v>
      </c>
      <c r="E39" s="154"/>
      <c r="F39" s="154"/>
      <c r="G39" s="155" t="s">
        <v>46</v>
      </c>
      <c r="H39" s="156" t="s">
        <v>47</v>
      </c>
      <c r="I39" s="157"/>
      <c r="J39" s="158">
        <f>SUM(J30:J37)</f>
        <v>0</v>
      </c>
      <c r="K39" s="159"/>
      <c r="L39" s="40"/>
      <c r="AZ39" s="241" t="s">
        <v>648</v>
      </c>
      <c r="BA39" s="241" t="s">
        <v>648</v>
      </c>
      <c r="BB39" s="241" t="s">
        <v>1</v>
      </c>
      <c r="BC39" s="241" t="s">
        <v>373</v>
      </c>
      <c r="BD39" s="241" t="s">
        <v>143</v>
      </c>
    </row>
    <row r="40" s="1" customFormat="1" ht="14.4" customHeight="1">
      <c r="B40" s="40"/>
      <c r="I40" s="136"/>
      <c r="L40" s="40"/>
      <c r="AZ40" s="241" t="s">
        <v>649</v>
      </c>
      <c r="BA40" s="241" t="s">
        <v>649</v>
      </c>
      <c r="BB40" s="241" t="s">
        <v>1</v>
      </c>
      <c r="BC40" s="241" t="s">
        <v>424</v>
      </c>
      <c r="BD40" s="241" t="s">
        <v>143</v>
      </c>
    </row>
    <row r="41" ht="14.4" customHeight="1">
      <c r="B41" s="17"/>
      <c r="L41" s="17"/>
      <c r="AZ41" s="241" t="s">
        <v>650</v>
      </c>
      <c r="BA41" s="241" t="s">
        <v>650</v>
      </c>
      <c r="BB41" s="241" t="s">
        <v>1</v>
      </c>
      <c r="BC41" s="241" t="s">
        <v>388</v>
      </c>
      <c r="BD41" s="241" t="s">
        <v>143</v>
      </c>
    </row>
    <row r="42" ht="14.4" customHeight="1">
      <c r="B42" s="17"/>
      <c r="L42" s="17"/>
      <c r="AZ42" s="241" t="s">
        <v>651</v>
      </c>
      <c r="BA42" s="241" t="s">
        <v>651</v>
      </c>
      <c r="BB42" s="241" t="s">
        <v>1</v>
      </c>
      <c r="BC42" s="241" t="s">
        <v>652</v>
      </c>
      <c r="BD42" s="241" t="s">
        <v>143</v>
      </c>
    </row>
    <row r="43" ht="14.4" customHeight="1">
      <c r="B43" s="17"/>
      <c r="L43" s="17"/>
      <c r="AZ43" s="241" t="s">
        <v>180</v>
      </c>
      <c r="BA43" s="241" t="s">
        <v>180</v>
      </c>
      <c r="BB43" s="241" t="s">
        <v>1</v>
      </c>
      <c r="BC43" s="241" t="s">
        <v>320</v>
      </c>
      <c r="BD43" s="241" t="s">
        <v>143</v>
      </c>
    </row>
    <row r="44" ht="14.4" customHeight="1">
      <c r="B44" s="17"/>
      <c r="L44" s="17"/>
      <c r="AZ44" s="241" t="s">
        <v>184</v>
      </c>
      <c r="BA44" s="241" t="s">
        <v>184</v>
      </c>
      <c r="BB44" s="241" t="s">
        <v>1</v>
      </c>
      <c r="BC44" s="241" t="s">
        <v>143</v>
      </c>
      <c r="BD44" s="241" t="s">
        <v>143</v>
      </c>
    </row>
    <row r="45" ht="14.4" customHeight="1">
      <c r="B45" s="17"/>
      <c r="L45" s="17"/>
      <c r="AZ45" s="241" t="s">
        <v>653</v>
      </c>
      <c r="BA45" s="241" t="s">
        <v>653</v>
      </c>
      <c r="BB45" s="241" t="s">
        <v>1</v>
      </c>
      <c r="BC45" s="241" t="s">
        <v>654</v>
      </c>
      <c r="BD45" s="241" t="s">
        <v>143</v>
      </c>
    </row>
    <row r="46" ht="14.4" customHeight="1">
      <c r="B46" s="17"/>
      <c r="L46" s="17"/>
      <c r="AZ46" s="241" t="s">
        <v>655</v>
      </c>
      <c r="BA46" s="241" t="s">
        <v>655</v>
      </c>
      <c r="BB46" s="241" t="s">
        <v>1</v>
      </c>
      <c r="BC46" s="241" t="s">
        <v>656</v>
      </c>
      <c r="BD46" s="241" t="s">
        <v>143</v>
      </c>
    </row>
    <row r="47" ht="14.4" customHeight="1">
      <c r="B47" s="17"/>
      <c r="L47" s="17"/>
      <c r="AZ47" s="241" t="s">
        <v>657</v>
      </c>
      <c r="BA47" s="241" t="s">
        <v>657</v>
      </c>
      <c r="BB47" s="241" t="s">
        <v>1</v>
      </c>
      <c r="BC47" s="241" t="s">
        <v>658</v>
      </c>
      <c r="BD47" s="241" t="s">
        <v>143</v>
      </c>
    </row>
    <row r="48" ht="14.4" customHeight="1">
      <c r="B48" s="17"/>
      <c r="L48" s="17"/>
      <c r="AZ48" s="241" t="s">
        <v>659</v>
      </c>
      <c r="BA48" s="241" t="s">
        <v>659</v>
      </c>
      <c r="BB48" s="241" t="s">
        <v>1</v>
      </c>
      <c r="BC48" s="241" t="s">
        <v>656</v>
      </c>
      <c r="BD48" s="241" t="s">
        <v>143</v>
      </c>
    </row>
    <row r="49" ht="14.4" customHeight="1">
      <c r="B49" s="17"/>
      <c r="L49" s="17"/>
      <c r="AZ49" s="241" t="s">
        <v>660</v>
      </c>
      <c r="BA49" s="241" t="s">
        <v>660</v>
      </c>
      <c r="BB49" s="241" t="s">
        <v>1</v>
      </c>
      <c r="BC49" s="241" t="s">
        <v>661</v>
      </c>
      <c r="BD49" s="241" t="s">
        <v>143</v>
      </c>
    </row>
    <row r="50" s="1" customFormat="1" ht="14.4" customHeight="1">
      <c r="B50" s="40"/>
      <c r="D50" s="160" t="s">
        <v>48</v>
      </c>
      <c r="E50" s="161"/>
      <c r="F50" s="161"/>
      <c r="G50" s="160" t="s">
        <v>49</v>
      </c>
      <c r="H50" s="161"/>
      <c r="I50" s="162"/>
      <c r="J50" s="161"/>
      <c r="K50" s="161"/>
      <c r="L50" s="40"/>
      <c r="AZ50" s="241" t="s">
        <v>662</v>
      </c>
      <c r="BA50" s="241" t="s">
        <v>662</v>
      </c>
      <c r="BB50" s="241" t="s">
        <v>1</v>
      </c>
      <c r="BC50" s="241" t="s">
        <v>658</v>
      </c>
      <c r="BD50" s="241" t="s">
        <v>143</v>
      </c>
    </row>
    <row r="51">
      <c r="B51" s="17"/>
      <c r="L51" s="17"/>
      <c r="AZ51" s="241" t="s">
        <v>663</v>
      </c>
      <c r="BA51" s="241" t="s">
        <v>663</v>
      </c>
      <c r="BB51" s="241" t="s">
        <v>1</v>
      </c>
      <c r="BC51" s="241" t="s">
        <v>664</v>
      </c>
      <c r="BD51" s="241" t="s">
        <v>143</v>
      </c>
    </row>
    <row r="52">
      <c r="B52" s="17"/>
      <c r="L52" s="17"/>
      <c r="AZ52" s="241" t="s">
        <v>665</v>
      </c>
      <c r="BA52" s="241" t="s">
        <v>665</v>
      </c>
      <c r="BB52" s="241" t="s">
        <v>1</v>
      </c>
      <c r="BC52" s="241" t="s">
        <v>666</v>
      </c>
      <c r="BD52" s="241" t="s">
        <v>143</v>
      </c>
    </row>
    <row r="53">
      <c r="B53" s="17"/>
      <c r="L53" s="17"/>
      <c r="AZ53" s="241" t="s">
        <v>667</v>
      </c>
      <c r="BA53" s="241" t="s">
        <v>667</v>
      </c>
      <c r="BB53" s="241" t="s">
        <v>1</v>
      </c>
      <c r="BC53" s="241" t="s">
        <v>293</v>
      </c>
      <c r="BD53" s="241" t="s">
        <v>143</v>
      </c>
    </row>
    <row r="54">
      <c r="B54" s="17"/>
      <c r="L54" s="17"/>
      <c r="AZ54" s="241" t="s">
        <v>668</v>
      </c>
      <c r="BA54" s="241" t="s">
        <v>668</v>
      </c>
      <c r="BB54" s="241" t="s">
        <v>1</v>
      </c>
      <c r="BC54" s="241" t="s">
        <v>443</v>
      </c>
      <c r="BD54" s="241" t="s">
        <v>143</v>
      </c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1" customFormat="1">
      <c r="B61" s="40"/>
      <c r="D61" s="163" t="s">
        <v>50</v>
      </c>
      <c r="E61" s="164"/>
      <c r="F61" s="165" t="s">
        <v>51</v>
      </c>
      <c r="G61" s="163" t="s">
        <v>50</v>
      </c>
      <c r="H61" s="164"/>
      <c r="I61" s="166"/>
      <c r="J61" s="167" t="s">
        <v>51</v>
      </c>
      <c r="K61" s="164"/>
      <c r="L61" s="40"/>
    </row>
    <row r="62">
      <c r="B62" s="17"/>
      <c r="L62" s="17"/>
    </row>
    <row r="63">
      <c r="B63" s="17"/>
      <c r="L63" s="17"/>
    </row>
    <row r="64">
      <c r="B64" s="17"/>
      <c r="L64" s="17"/>
    </row>
    <row r="65" s="1" customFormat="1">
      <c r="B65" s="40"/>
      <c r="D65" s="160" t="s">
        <v>52</v>
      </c>
      <c r="E65" s="161"/>
      <c r="F65" s="161"/>
      <c r="G65" s="160" t="s">
        <v>53</v>
      </c>
      <c r="H65" s="161"/>
      <c r="I65" s="162"/>
      <c r="J65" s="161"/>
      <c r="K65" s="161"/>
      <c r="L65" s="40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1" customFormat="1">
      <c r="B76" s="40"/>
      <c r="D76" s="163" t="s">
        <v>50</v>
      </c>
      <c r="E76" s="164"/>
      <c r="F76" s="165" t="s">
        <v>51</v>
      </c>
      <c r="G76" s="163" t="s">
        <v>50</v>
      </c>
      <c r="H76" s="164"/>
      <c r="I76" s="166"/>
      <c r="J76" s="167" t="s">
        <v>51</v>
      </c>
      <c r="K76" s="164"/>
      <c r="L76" s="40"/>
    </row>
    <row r="77" s="1" customFormat="1" ht="14.4" customHeight="1">
      <c r="B77" s="168"/>
      <c r="C77" s="169"/>
      <c r="D77" s="169"/>
      <c r="E77" s="169"/>
      <c r="F77" s="169"/>
      <c r="G77" s="169"/>
      <c r="H77" s="169"/>
      <c r="I77" s="170"/>
      <c r="J77" s="169"/>
      <c r="K77" s="169"/>
      <c r="L77" s="40"/>
    </row>
    <row r="81" s="1" customFormat="1" ht="6.96" customHeight="1">
      <c r="B81" s="171"/>
      <c r="C81" s="172"/>
      <c r="D81" s="172"/>
      <c r="E81" s="172"/>
      <c r="F81" s="172"/>
      <c r="G81" s="172"/>
      <c r="H81" s="172"/>
      <c r="I81" s="173"/>
      <c r="J81" s="172"/>
      <c r="K81" s="172"/>
      <c r="L81" s="40"/>
    </row>
    <row r="82" s="1" customFormat="1" ht="24.96" customHeight="1">
      <c r="B82" s="35"/>
      <c r="C82" s="20" t="s">
        <v>113</v>
      </c>
      <c r="D82" s="36"/>
      <c r="E82" s="36"/>
      <c r="F82" s="36"/>
      <c r="G82" s="36"/>
      <c r="H82" s="36"/>
      <c r="I82" s="136"/>
      <c r="J82" s="36"/>
      <c r="K82" s="36"/>
      <c r="L82" s="40"/>
    </row>
    <row r="83" s="1" customFormat="1" ht="6.96" customHeight="1">
      <c r="B83" s="35"/>
      <c r="C83" s="36"/>
      <c r="D83" s="36"/>
      <c r="E83" s="36"/>
      <c r="F83" s="36"/>
      <c r="G83" s="36"/>
      <c r="H83" s="36"/>
      <c r="I83" s="136"/>
      <c r="J83" s="36"/>
      <c r="K83" s="36"/>
      <c r="L83" s="40"/>
    </row>
    <row r="84" s="1" customFormat="1" ht="12" customHeight="1">
      <c r="B84" s="35"/>
      <c r="C84" s="29" t="s">
        <v>15</v>
      </c>
      <c r="D84" s="36"/>
      <c r="E84" s="36"/>
      <c r="F84" s="36"/>
      <c r="G84" s="36"/>
      <c r="H84" s="36"/>
      <c r="I84" s="136"/>
      <c r="J84" s="36"/>
      <c r="K84" s="36"/>
      <c r="L84" s="40"/>
    </row>
    <row r="85" s="1" customFormat="1" ht="16.5" customHeight="1">
      <c r="B85" s="35"/>
      <c r="C85" s="36"/>
      <c r="D85" s="36"/>
      <c r="E85" s="174" t="str">
        <f>E7</f>
        <v>Lávka pro pěší přes kolejiště nádraží v Chebu-uznatelné náklady</v>
      </c>
      <c r="F85" s="29"/>
      <c r="G85" s="29"/>
      <c r="H85" s="29"/>
      <c r="I85" s="136"/>
      <c r="J85" s="36"/>
      <c r="K85" s="36"/>
      <c r="L85" s="40"/>
    </row>
    <row r="86" s="1" customFormat="1" ht="12" customHeight="1">
      <c r="B86" s="35"/>
      <c r="C86" s="29" t="s">
        <v>111</v>
      </c>
      <c r="D86" s="36"/>
      <c r="E86" s="36"/>
      <c r="F86" s="36"/>
      <c r="G86" s="36"/>
      <c r="H86" s="36"/>
      <c r="I86" s="136"/>
      <c r="J86" s="36"/>
      <c r="K86" s="36"/>
      <c r="L86" s="40"/>
    </row>
    <row r="87" s="1" customFormat="1" ht="16.5" customHeight="1">
      <c r="B87" s="35"/>
      <c r="C87" s="36"/>
      <c r="D87" s="36"/>
      <c r="E87" s="68" t="str">
        <f>E9</f>
        <v>SO 201 - Lávka přes kolejiště</v>
      </c>
      <c r="F87" s="36"/>
      <c r="G87" s="36"/>
      <c r="H87" s="36"/>
      <c r="I87" s="136"/>
      <c r="J87" s="36"/>
      <c r="K87" s="36"/>
      <c r="L87" s="40"/>
    </row>
    <row r="88" s="1" customFormat="1" ht="6.96" customHeight="1">
      <c r="B88" s="35"/>
      <c r="C88" s="36"/>
      <c r="D88" s="36"/>
      <c r="E88" s="36"/>
      <c r="F88" s="36"/>
      <c r="G88" s="36"/>
      <c r="H88" s="36"/>
      <c r="I88" s="136"/>
      <c r="J88" s="36"/>
      <c r="K88" s="36"/>
      <c r="L88" s="40"/>
    </row>
    <row r="89" s="1" customFormat="1" ht="12" customHeight="1">
      <c r="B89" s="35"/>
      <c r="C89" s="29" t="s">
        <v>19</v>
      </c>
      <c r="D89" s="36"/>
      <c r="E89" s="36"/>
      <c r="F89" s="24" t="str">
        <f>F12</f>
        <v xml:space="preserve"> </v>
      </c>
      <c r="G89" s="36"/>
      <c r="H89" s="36"/>
      <c r="I89" s="139" t="s">
        <v>21</v>
      </c>
      <c r="J89" s="71" t="str">
        <f>IF(J12="","",J12)</f>
        <v>2. 7. 2019</v>
      </c>
      <c r="K89" s="36"/>
      <c r="L89" s="40"/>
    </row>
    <row r="90" s="1" customFormat="1" ht="6.96" customHeight="1">
      <c r="B90" s="35"/>
      <c r="C90" s="36"/>
      <c r="D90" s="36"/>
      <c r="E90" s="36"/>
      <c r="F90" s="36"/>
      <c r="G90" s="36"/>
      <c r="H90" s="36"/>
      <c r="I90" s="136"/>
      <c r="J90" s="36"/>
      <c r="K90" s="36"/>
      <c r="L90" s="40"/>
    </row>
    <row r="91" s="1" customFormat="1" ht="15.15" customHeight="1">
      <c r="B91" s="35"/>
      <c r="C91" s="29" t="s">
        <v>23</v>
      </c>
      <c r="D91" s="36"/>
      <c r="E91" s="36"/>
      <c r="F91" s="24" t="str">
        <f>E15</f>
        <v>Město Cheb</v>
      </c>
      <c r="G91" s="36"/>
      <c r="H91" s="36"/>
      <c r="I91" s="139" t="s">
        <v>31</v>
      </c>
      <c r="J91" s="33" t="str">
        <f>E21</f>
        <v xml:space="preserve"> </v>
      </c>
      <c r="K91" s="36"/>
      <c r="L91" s="40"/>
    </row>
    <row r="92" s="1" customFormat="1" ht="15.15" customHeight="1">
      <c r="B92" s="35"/>
      <c r="C92" s="29" t="s">
        <v>29</v>
      </c>
      <c r="D92" s="36"/>
      <c r="E92" s="36"/>
      <c r="F92" s="24" t="str">
        <f>IF(E18="","",E18)</f>
        <v>Vyplň údaj</v>
      </c>
      <c r="G92" s="36"/>
      <c r="H92" s="36"/>
      <c r="I92" s="139" t="s">
        <v>32</v>
      </c>
      <c r="J92" s="33" t="str">
        <f>E24</f>
        <v xml:space="preserve"> </v>
      </c>
      <c r="K92" s="36"/>
      <c r="L92" s="40"/>
    </row>
    <row r="93" s="1" customFormat="1" ht="10.32" customHeight="1">
      <c r="B93" s="35"/>
      <c r="C93" s="36"/>
      <c r="D93" s="36"/>
      <c r="E93" s="36"/>
      <c r="F93" s="36"/>
      <c r="G93" s="36"/>
      <c r="H93" s="36"/>
      <c r="I93" s="136"/>
      <c r="J93" s="36"/>
      <c r="K93" s="36"/>
      <c r="L93" s="40"/>
    </row>
    <row r="94" s="1" customFormat="1" ht="29.28" customHeight="1">
      <c r="B94" s="35"/>
      <c r="C94" s="175" t="s">
        <v>114</v>
      </c>
      <c r="D94" s="176"/>
      <c r="E94" s="176"/>
      <c r="F94" s="176"/>
      <c r="G94" s="176"/>
      <c r="H94" s="176"/>
      <c r="I94" s="177"/>
      <c r="J94" s="178" t="s">
        <v>115</v>
      </c>
      <c r="K94" s="176"/>
      <c r="L94" s="40"/>
    </row>
    <row r="95" s="1" customFormat="1" ht="10.32" customHeight="1">
      <c r="B95" s="35"/>
      <c r="C95" s="36"/>
      <c r="D95" s="36"/>
      <c r="E95" s="36"/>
      <c r="F95" s="36"/>
      <c r="G95" s="36"/>
      <c r="H95" s="36"/>
      <c r="I95" s="136"/>
      <c r="J95" s="36"/>
      <c r="K95" s="36"/>
      <c r="L95" s="40"/>
    </row>
    <row r="96" s="1" customFormat="1" ht="22.8" customHeight="1">
      <c r="B96" s="35"/>
      <c r="C96" s="179" t="s">
        <v>116</v>
      </c>
      <c r="D96" s="36"/>
      <c r="E96" s="36"/>
      <c r="F96" s="36"/>
      <c r="G96" s="36"/>
      <c r="H96" s="36"/>
      <c r="I96" s="136"/>
      <c r="J96" s="102">
        <f>J124</f>
        <v>0</v>
      </c>
      <c r="K96" s="36"/>
      <c r="L96" s="40"/>
      <c r="AU96" s="14" t="s">
        <v>85</v>
      </c>
    </row>
    <row r="97" s="8" customFormat="1" ht="24.96" customHeight="1">
      <c r="B97" s="180"/>
      <c r="C97" s="181"/>
      <c r="D97" s="182" t="s">
        <v>117</v>
      </c>
      <c r="E97" s="183"/>
      <c r="F97" s="183"/>
      <c r="G97" s="183"/>
      <c r="H97" s="183"/>
      <c r="I97" s="184"/>
      <c r="J97" s="185">
        <f>J125</f>
        <v>0</v>
      </c>
      <c r="K97" s="181"/>
      <c r="L97" s="186"/>
    </row>
    <row r="98" s="8" customFormat="1" ht="24.96" customHeight="1">
      <c r="B98" s="180"/>
      <c r="C98" s="181"/>
      <c r="D98" s="182" t="s">
        <v>189</v>
      </c>
      <c r="E98" s="183"/>
      <c r="F98" s="183"/>
      <c r="G98" s="183"/>
      <c r="H98" s="183"/>
      <c r="I98" s="184"/>
      <c r="J98" s="185">
        <f>J160</f>
        <v>0</v>
      </c>
      <c r="K98" s="181"/>
      <c r="L98" s="186"/>
    </row>
    <row r="99" s="8" customFormat="1" ht="24.96" customHeight="1">
      <c r="B99" s="180"/>
      <c r="C99" s="181"/>
      <c r="D99" s="182" t="s">
        <v>190</v>
      </c>
      <c r="E99" s="183"/>
      <c r="F99" s="183"/>
      <c r="G99" s="183"/>
      <c r="H99" s="183"/>
      <c r="I99" s="184"/>
      <c r="J99" s="185">
        <f>J189</f>
        <v>0</v>
      </c>
      <c r="K99" s="181"/>
      <c r="L99" s="186"/>
    </row>
    <row r="100" s="8" customFormat="1" ht="24.96" customHeight="1">
      <c r="B100" s="180"/>
      <c r="C100" s="181"/>
      <c r="D100" s="182" t="s">
        <v>191</v>
      </c>
      <c r="E100" s="183"/>
      <c r="F100" s="183"/>
      <c r="G100" s="183"/>
      <c r="H100" s="183"/>
      <c r="I100" s="184"/>
      <c r="J100" s="185">
        <f>J243</f>
        <v>0</v>
      </c>
      <c r="K100" s="181"/>
      <c r="L100" s="186"/>
    </row>
    <row r="101" s="8" customFormat="1" ht="24.96" customHeight="1">
      <c r="B101" s="180"/>
      <c r="C101" s="181"/>
      <c r="D101" s="182" t="s">
        <v>192</v>
      </c>
      <c r="E101" s="183"/>
      <c r="F101" s="183"/>
      <c r="G101" s="183"/>
      <c r="H101" s="183"/>
      <c r="I101" s="184"/>
      <c r="J101" s="185">
        <f>J285</f>
        <v>0</v>
      </c>
      <c r="K101" s="181"/>
      <c r="L101" s="186"/>
    </row>
    <row r="102" s="8" customFormat="1" ht="24.96" customHeight="1">
      <c r="B102" s="180"/>
      <c r="C102" s="181"/>
      <c r="D102" s="182" t="s">
        <v>194</v>
      </c>
      <c r="E102" s="183"/>
      <c r="F102" s="183"/>
      <c r="G102" s="183"/>
      <c r="H102" s="183"/>
      <c r="I102" s="184"/>
      <c r="J102" s="185">
        <f>J330</f>
        <v>0</v>
      </c>
      <c r="K102" s="181"/>
      <c r="L102" s="186"/>
    </row>
    <row r="103" s="8" customFormat="1" ht="24.96" customHeight="1">
      <c r="B103" s="180"/>
      <c r="C103" s="181"/>
      <c r="D103" s="182" t="s">
        <v>669</v>
      </c>
      <c r="E103" s="183"/>
      <c r="F103" s="183"/>
      <c r="G103" s="183"/>
      <c r="H103" s="183"/>
      <c r="I103" s="184"/>
      <c r="J103" s="185">
        <f>J378</f>
        <v>0</v>
      </c>
      <c r="K103" s="181"/>
      <c r="L103" s="186"/>
    </row>
    <row r="104" s="8" customFormat="1" ht="24.96" customHeight="1">
      <c r="B104" s="180"/>
      <c r="C104" s="181"/>
      <c r="D104" s="182" t="s">
        <v>195</v>
      </c>
      <c r="E104" s="183"/>
      <c r="F104" s="183"/>
      <c r="G104" s="183"/>
      <c r="H104" s="183"/>
      <c r="I104" s="184"/>
      <c r="J104" s="185">
        <f>J388</f>
        <v>0</v>
      </c>
      <c r="K104" s="181"/>
      <c r="L104" s="186"/>
    </row>
    <row r="105" s="1" customFormat="1" ht="21.84" customHeight="1">
      <c r="B105" s="35"/>
      <c r="C105" s="36"/>
      <c r="D105" s="36"/>
      <c r="E105" s="36"/>
      <c r="F105" s="36"/>
      <c r="G105" s="36"/>
      <c r="H105" s="36"/>
      <c r="I105" s="136"/>
      <c r="J105" s="36"/>
      <c r="K105" s="36"/>
      <c r="L105" s="40"/>
    </row>
    <row r="106" s="1" customFormat="1" ht="6.96" customHeight="1">
      <c r="B106" s="58"/>
      <c r="C106" s="59"/>
      <c r="D106" s="59"/>
      <c r="E106" s="59"/>
      <c r="F106" s="59"/>
      <c r="G106" s="59"/>
      <c r="H106" s="59"/>
      <c r="I106" s="170"/>
      <c r="J106" s="59"/>
      <c r="K106" s="59"/>
      <c r="L106" s="40"/>
    </row>
    <row r="110" s="1" customFormat="1" ht="6.96" customHeight="1">
      <c r="B110" s="60"/>
      <c r="C110" s="61"/>
      <c r="D110" s="61"/>
      <c r="E110" s="61"/>
      <c r="F110" s="61"/>
      <c r="G110" s="61"/>
      <c r="H110" s="61"/>
      <c r="I110" s="173"/>
      <c r="J110" s="61"/>
      <c r="K110" s="61"/>
      <c r="L110" s="40"/>
    </row>
    <row r="111" s="1" customFormat="1" ht="24.96" customHeight="1">
      <c r="B111" s="35"/>
      <c r="C111" s="20" t="s">
        <v>118</v>
      </c>
      <c r="D111" s="36"/>
      <c r="E111" s="36"/>
      <c r="F111" s="36"/>
      <c r="G111" s="36"/>
      <c r="H111" s="36"/>
      <c r="I111" s="136"/>
      <c r="J111" s="36"/>
      <c r="K111" s="36"/>
      <c r="L111" s="40"/>
    </row>
    <row r="112" s="1" customFormat="1" ht="6.96" customHeight="1">
      <c r="B112" s="35"/>
      <c r="C112" s="36"/>
      <c r="D112" s="36"/>
      <c r="E112" s="36"/>
      <c r="F112" s="36"/>
      <c r="G112" s="36"/>
      <c r="H112" s="36"/>
      <c r="I112" s="136"/>
      <c r="J112" s="36"/>
      <c r="K112" s="36"/>
      <c r="L112" s="40"/>
    </row>
    <row r="113" s="1" customFormat="1" ht="12" customHeight="1">
      <c r="B113" s="35"/>
      <c r="C113" s="29" t="s">
        <v>15</v>
      </c>
      <c r="D113" s="36"/>
      <c r="E113" s="36"/>
      <c r="F113" s="36"/>
      <c r="G113" s="36"/>
      <c r="H113" s="36"/>
      <c r="I113" s="136"/>
      <c r="J113" s="36"/>
      <c r="K113" s="36"/>
      <c r="L113" s="40"/>
    </row>
    <row r="114" s="1" customFormat="1" ht="16.5" customHeight="1">
      <c r="B114" s="35"/>
      <c r="C114" s="36"/>
      <c r="D114" s="36"/>
      <c r="E114" s="174" t="str">
        <f>E7</f>
        <v>Lávka pro pěší přes kolejiště nádraží v Chebu-uznatelné náklady</v>
      </c>
      <c r="F114" s="29"/>
      <c r="G114" s="29"/>
      <c r="H114" s="29"/>
      <c r="I114" s="136"/>
      <c r="J114" s="36"/>
      <c r="K114" s="36"/>
      <c r="L114" s="40"/>
    </row>
    <row r="115" s="1" customFormat="1" ht="12" customHeight="1">
      <c r="B115" s="35"/>
      <c r="C115" s="29" t="s">
        <v>111</v>
      </c>
      <c r="D115" s="36"/>
      <c r="E115" s="36"/>
      <c r="F115" s="36"/>
      <c r="G115" s="36"/>
      <c r="H115" s="36"/>
      <c r="I115" s="136"/>
      <c r="J115" s="36"/>
      <c r="K115" s="36"/>
      <c r="L115" s="40"/>
    </row>
    <row r="116" s="1" customFormat="1" ht="16.5" customHeight="1">
      <c r="B116" s="35"/>
      <c r="C116" s="36"/>
      <c r="D116" s="36"/>
      <c r="E116" s="68" t="str">
        <f>E9</f>
        <v>SO 201 - Lávka přes kolejiště</v>
      </c>
      <c r="F116" s="36"/>
      <c r="G116" s="36"/>
      <c r="H116" s="36"/>
      <c r="I116" s="136"/>
      <c r="J116" s="36"/>
      <c r="K116" s="36"/>
      <c r="L116" s="40"/>
    </row>
    <row r="117" s="1" customFormat="1" ht="6.96" customHeight="1">
      <c r="B117" s="35"/>
      <c r="C117" s="36"/>
      <c r="D117" s="36"/>
      <c r="E117" s="36"/>
      <c r="F117" s="36"/>
      <c r="G117" s="36"/>
      <c r="H117" s="36"/>
      <c r="I117" s="136"/>
      <c r="J117" s="36"/>
      <c r="K117" s="36"/>
      <c r="L117" s="40"/>
    </row>
    <row r="118" s="1" customFormat="1" ht="12" customHeight="1">
      <c r="B118" s="35"/>
      <c r="C118" s="29" t="s">
        <v>19</v>
      </c>
      <c r="D118" s="36"/>
      <c r="E118" s="36"/>
      <c r="F118" s="24" t="str">
        <f>F12</f>
        <v xml:space="preserve"> </v>
      </c>
      <c r="G118" s="36"/>
      <c r="H118" s="36"/>
      <c r="I118" s="139" t="s">
        <v>21</v>
      </c>
      <c r="J118" s="71" t="str">
        <f>IF(J12="","",J12)</f>
        <v>2. 7. 2019</v>
      </c>
      <c r="K118" s="36"/>
      <c r="L118" s="40"/>
    </row>
    <row r="119" s="1" customFormat="1" ht="6.96" customHeight="1">
      <c r="B119" s="35"/>
      <c r="C119" s="36"/>
      <c r="D119" s="36"/>
      <c r="E119" s="36"/>
      <c r="F119" s="36"/>
      <c r="G119" s="36"/>
      <c r="H119" s="36"/>
      <c r="I119" s="136"/>
      <c r="J119" s="36"/>
      <c r="K119" s="36"/>
      <c r="L119" s="40"/>
    </row>
    <row r="120" s="1" customFormat="1" ht="15.15" customHeight="1">
      <c r="B120" s="35"/>
      <c r="C120" s="29" t="s">
        <v>23</v>
      </c>
      <c r="D120" s="36"/>
      <c r="E120" s="36"/>
      <c r="F120" s="24" t="str">
        <f>E15</f>
        <v>Město Cheb</v>
      </c>
      <c r="G120" s="36"/>
      <c r="H120" s="36"/>
      <c r="I120" s="139" t="s">
        <v>31</v>
      </c>
      <c r="J120" s="33" t="str">
        <f>E21</f>
        <v xml:space="preserve"> </v>
      </c>
      <c r="K120" s="36"/>
      <c r="L120" s="40"/>
    </row>
    <row r="121" s="1" customFormat="1" ht="15.15" customHeight="1">
      <c r="B121" s="35"/>
      <c r="C121" s="29" t="s">
        <v>29</v>
      </c>
      <c r="D121" s="36"/>
      <c r="E121" s="36"/>
      <c r="F121" s="24" t="str">
        <f>IF(E18="","",E18)</f>
        <v>Vyplň údaj</v>
      </c>
      <c r="G121" s="36"/>
      <c r="H121" s="36"/>
      <c r="I121" s="139" t="s">
        <v>32</v>
      </c>
      <c r="J121" s="33" t="str">
        <f>E24</f>
        <v xml:space="preserve"> </v>
      </c>
      <c r="K121" s="36"/>
      <c r="L121" s="40"/>
    </row>
    <row r="122" s="1" customFormat="1" ht="10.32" customHeight="1">
      <c r="B122" s="35"/>
      <c r="C122" s="36"/>
      <c r="D122" s="36"/>
      <c r="E122" s="36"/>
      <c r="F122" s="36"/>
      <c r="G122" s="36"/>
      <c r="H122" s="36"/>
      <c r="I122" s="136"/>
      <c r="J122" s="36"/>
      <c r="K122" s="36"/>
      <c r="L122" s="40"/>
    </row>
    <row r="123" s="9" customFormat="1" ht="29.28" customHeight="1">
      <c r="B123" s="187"/>
      <c r="C123" s="188" t="s">
        <v>119</v>
      </c>
      <c r="D123" s="189" t="s">
        <v>60</v>
      </c>
      <c r="E123" s="189" t="s">
        <v>56</v>
      </c>
      <c r="F123" s="189" t="s">
        <v>57</v>
      </c>
      <c r="G123" s="189" t="s">
        <v>120</v>
      </c>
      <c r="H123" s="189" t="s">
        <v>121</v>
      </c>
      <c r="I123" s="190" t="s">
        <v>122</v>
      </c>
      <c r="J123" s="189" t="s">
        <v>115</v>
      </c>
      <c r="K123" s="191" t="s">
        <v>123</v>
      </c>
      <c r="L123" s="192"/>
      <c r="M123" s="92" t="s">
        <v>1</v>
      </c>
      <c r="N123" s="93" t="s">
        <v>39</v>
      </c>
      <c r="O123" s="93" t="s">
        <v>124</v>
      </c>
      <c r="P123" s="93" t="s">
        <v>125</v>
      </c>
      <c r="Q123" s="93" t="s">
        <v>126</v>
      </c>
      <c r="R123" s="93" t="s">
        <v>127</v>
      </c>
      <c r="S123" s="93" t="s">
        <v>128</v>
      </c>
      <c r="T123" s="94" t="s">
        <v>129</v>
      </c>
    </row>
    <row r="124" s="1" customFormat="1" ht="22.8" customHeight="1">
      <c r="B124" s="35"/>
      <c r="C124" s="99" t="s">
        <v>130</v>
      </c>
      <c r="D124" s="36"/>
      <c r="E124" s="36"/>
      <c r="F124" s="36"/>
      <c r="G124" s="36"/>
      <c r="H124" s="36"/>
      <c r="I124" s="136"/>
      <c r="J124" s="193">
        <f>BK124</f>
        <v>0</v>
      </c>
      <c r="K124" s="36"/>
      <c r="L124" s="40"/>
      <c r="M124" s="95"/>
      <c r="N124" s="96"/>
      <c r="O124" s="96"/>
      <c r="P124" s="194">
        <f>P125+P160+P189+P243+P285+P330+P378+P388</f>
        <v>0</v>
      </c>
      <c r="Q124" s="96"/>
      <c r="R124" s="194">
        <f>R125+R160+R189+R243+R285+R330+R378+R388</f>
        <v>0</v>
      </c>
      <c r="S124" s="96"/>
      <c r="T124" s="195">
        <f>T125+T160+T189+T243+T285+T330+T378+T388</f>
        <v>0</v>
      </c>
      <c r="AT124" s="14" t="s">
        <v>74</v>
      </c>
      <c r="AU124" s="14" t="s">
        <v>85</v>
      </c>
      <c r="BK124" s="196">
        <f>BK125+BK160+BK189+BK243+BK285+BK330+BK378+BK388</f>
        <v>0</v>
      </c>
    </row>
    <row r="125" s="10" customFormat="1" ht="25.92" customHeight="1">
      <c r="B125" s="197"/>
      <c r="C125" s="198"/>
      <c r="D125" s="199" t="s">
        <v>74</v>
      </c>
      <c r="E125" s="200" t="s">
        <v>75</v>
      </c>
      <c r="F125" s="200" t="s">
        <v>131</v>
      </c>
      <c r="G125" s="198"/>
      <c r="H125" s="198"/>
      <c r="I125" s="201"/>
      <c r="J125" s="202">
        <f>BK125</f>
        <v>0</v>
      </c>
      <c r="K125" s="198"/>
      <c r="L125" s="203"/>
      <c r="M125" s="204"/>
      <c r="N125" s="205"/>
      <c r="O125" s="205"/>
      <c r="P125" s="206">
        <f>SUM(P126:P159)</f>
        <v>0</v>
      </c>
      <c r="Q125" s="205"/>
      <c r="R125" s="206">
        <f>SUM(R126:R159)</f>
        <v>0</v>
      </c>
      <c r="S125" s="205"/>
      <c r="T125" s="207">
        <f>SUM(T126:T159)</f>
        <v>0</v>
      </c>
      <c r="AR125" s="208" t="s">
        <v>132</v>
      </c>
      <c r="AT125" s="209" t="s">
        <v>74</v>
      </c>
      <c r="AU125" s="209" t="s">
        <v>75</v>
      </c>
      <c r="AY125" s="208" t="s">
        <v>133</v>
      </c>
      <c r="BK125" s="210">
        <f>SUM(BK126:BK159)</f>
        <v>0</v>
      </c>
    </row>
    <row r="126" s="1" customFormat="1" ht="16.5" customHeight="1">
      <c r="B126" s="35"/>
      <c r="C126" s="211" t="s">
        <v>83</v>
      </c>
      <c r="D126" s="211" t="s">
        <v>134</v>
      </c>
      <c r="E126" s="212" t="s">
        <v>196</v>
      </c>
      <c r="F126" s="213" t="s">
        <v>197</v>
      </c>
      <c r="G126" s="214" t="s">
        <v>198</v>
      </c>
      <c r="H126" s="215">
        <v>356.38999999999999</v>
      </c>
      <c r="I126" s="216"/>
      <c r="J126" s="215">
        <f>ROUND(I126*H126,2)</f>
        <v>0</v>
      </c>
      <c r="K126" s="213" t="s">
        <v>1</v>
      </c>
      <c r="L126" s="40"/>
      <c r="M126" s="217" t="s">
        <v>1</v>
      </c>
      <c r="N126" s="218" t="s">
        <v>40</v>
      </c>
      <c r="O126" s="83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AR126" s="221" t="s">
        <v>132</v>
      </c>
      <c r="AT126" s="221" t="s">
        <v>134</v>
      </c>
      <c r="AU126" s="221" t="s">
        <v>83</v>
      </c>
      <c r="AY126" s="14" t="s">
        <v>133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4" t="s">
        <v>83</v>
      </c>
      <c r="BK126" s="222">
        <f>ROUND(I126*H126,2)</f>
        <v>0</v>
      </c>
      <c r="BL126" s="14" t="s">
        <v>132</v>
      </c>
      <c r="BM126" s="221" t="s">
        <v>670</v>
      </c>
    </row>
    <row r="127" s="1" customFormat="1">
      <c r="B127" s="35"/>
      <c r="C127" s="36"/>
      <c r="D127" s="223" t="s">
        <v>139</v>
      </c>
      <c r="E127" s="36"/>
      <c r="F127" s="224" t="s">
        <v>671</v>
      </c>
      <c r="G127" s="36"/>
      <c r="H127" s="36"/>
      <c r="I127" s="136"/>
      <c r="J127" s="36"/>
      <c r="K127" s="36"/>
      <c r="L127" s="40"/>
      <c r="M127" s="225"/>
      <c r="N127" s="83"/>
      <c r="O127" s="83"/>
      <c r="P127" s="83"/>
      <c r="Q127" s="83"/>
      <c r="R127" s="83"/>
      <c r="S127" s="83"/>
      <c r="T127" s="84"/>
      <c r="AT127" s="14" t="s">
        <v>139</v>
      </c>
      <c r="AU127" s="14" t="s">
        <v>83</v>
      </c>
    </row>
    <row r="128" s="1" customFormat="1">
      <c r="B128" s="35"/>
      <c r="C128" s="36"/>
      <c r="D128" s="223" t="s">
        <v>141</v>
      </c>
      <c r="E128" s="36"/>
      <c r="F128" s="226" t="s">
        <v>200</v>
      </c>
      <c r="G128" s="36"/>
      <c r="H128" s="36"/>
      <c r="I128" s="136"/>
      <c r="J128" s="36"/>
      <c r="K128" s="36"/>
      <c r="L128" s="40"/>
      <c r="M128" s="225"/>
      <c r="N128" s="83"/>
      <c r="O128" s="83"/>
      <c r="P128" s="83"/>
      <c r="Q128" s="83"/>
      <c r="R128" s="83"/>
      <c r="S128" s="83"/>
      <c r="T128" s="84"/>
      <c r="AT128" s="14" t="s">
        <v>141</v>
      </c>
      <c r="AU128" s="14" t="s">
        <v>83</v>
      </c>
    </row>
    <row r="129" s="1" customFormat="1" ht="24" customHeight="1">
      <c r="B129" s="35"/>
      <c r="C129" s="211" t="s">
        <v>143</v>
      </c>
      <c r="D129" s="211" t="s">
        <v>134</v>
      </c>
      <c r="E129" s="212" t="s">
        <v>672</v>
      </c>
      <c r="F129" s="213" t="s">
        <v>673</v>
      </c>
      <c r="G129" s="214" t="s">
        <v>137</v>
      </c>
      <c r="H129" s="215">
        <v>1</v>
      </c>
      <c r="I129" s="216"/>
      <c r="J129" s="215">
        <f>ROUND(I129*H129,2)</f>
        <v>0</v>
      </c>
      <c r="K129" s="213" t="s">
        <v>1</v>
      </c>
      <c r="L129" s="40"/>
      <c r="M129" s="217" t="s">
        <v>1</v>
      </c>
      <c r="N129" s="218" t="s">
        <v>40</v>
      </c>
      <c r="O129" s="83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AR129" s="221" t="s">
        <v>132</v>
      </c>
      <c r="AT129" s="221" t="s">
        <v>134</v>
      </c>
      <c r="AU129" s="221" t="s">
        <v>83</v>
      </c>
      <c r="AY129" s="14" t="s">
        <v>133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4" t="s">
        <v>83</v>
      </c>
      <c r="BK129" s="222">
        <f>ROUND(I129*H129,2)</f>
        <v>0</v>
      </c>
      <c r="BL129" s="14" t="s">
        <v>132</v>
      </c>
      <c r="BM129" s="221" t="s">
        <v>674</v>
      </c>
    </row>
    <row r="130" s="1" customFormat="1">
      <c r="B130" s="35"/>
      <c r="C130" s="36"/>
      <c r="D130" s="223" t="s">
        <v>139</v>
      </c>
      <c r="E130" s="36"/>
      <c r="F130" s="224" t="s">
        <v>675</v>
      </c>
      <c r="G130" s="36"/>
      <c r="H130" s="36"/>
      <c r="I130" s="136"/>
      <c r="J130" s="36"/>
      <c r="K130" s="36"/>
      <c r="L130" s="40"/>
      <c r="M130" s="225"/>
      <c r="N130" s="83"/>
      <c r="O130" s="83"/>
      <c r="P130" s="83"/>
      <c r="Q130" s="83"/>
      <c r="R130" s="83"/>
      <c r="S130" s="83"/>
      <c r="T130" s="84"/>
      <c r="AT130" s="14" t="s">
        <v>139</v>
      </c>
      <c r="AU130" s="14" t="s">
        <v>83</v>
      </c>
    </row>
    <row r="131" s="1" customFormat="1">
      <c r="B131" s="35"/>
      <c r="C131" s="36"/>
      <c r="D131" s="223" t="s">
        <v>141</v>
      </c>
      <c r="E131" s="36"/>
      <c r="F131" s="226" t="s">
        <v>676</v>
      </c>
      <c r="G131" s="36"/>
      <c r="H131" s="36"/>
      <c r="I131" s="136"/>
      <c r="J131" s="36"/>
      <c r="K131" s="36"/>
      <c r="L131" s="40"/>
      <c r="M131" s="225"/>
      <c r="N131" s="83"/>
      <c r="O131" s="83"/>
      <c r="P131" s="83"/>
      <c r="Q131" s="83"/>
      <c r="R131" s="83"/>
      <c r="S131" s="83"/>
      <c r="T131" s="84"/>
      <c r="AT131" s="14" t="s">
        <v>141</v>
      </c>
      <c r="AU131" s="14" t="s">
        <v>83</v>
      </c>
    </row>
    <row r="132" s="11" customFormat="1">
      <c r="B132" s="227"/>
      <c r="C132" s="228"/>
      <c r="D132" s="223" t="s">
        <v>149</v>
      </c>
      <c r="E132" s="229" t="s">
        <v>677</v>
      </c>
      <c r="F132" s="230" t="s">
        <v>159</v>
      </c>
      <c r="G132" s="228"/>
      <c r="H132" s="231">
        <v>1</v>
      </c>
      <c r="I132" s="232"/>
      <c r="J132" s="228"/>
      <c r="K132" s="228"/>
      <c r="L132" s="233"/>
      <c r="M132" s="234"/>
      <c r="N132" s="235"/>
      <c r="O132" s="235"/>
      <c r="P132" s="235"/>
      <c r="Q132" s="235"/>
      <c r="R132" s="235"/>
      <c r="S132" s="235"/>
      <c r="T132" s="236"/>
      <c r="AT132" s="237" t="s">
        <v>149</v>
      </c>
      <c r="AU132" s="237" t="s">
        <v>83</v>
      </c>
      <c r="AV132" s="11" t="s">
        <v>143</v>
      </c>
      <c r="AW132" s="11" t="s">
        <v>33</v>
      </c>
      <c r="AX132" s="11" t="s">
        <v>83</v>
      </c>
      <c r="AY132" s="237" t="s">
        <v>133</v>
      </c>
    </row>
    <row r="133" s="1" customFormat="1" ht="24" customHeight="1">
      <c r="B133" s="35"/>
      <c r="C133" s="211" t="s">
        <v>152</v>
      </c>
      <c r="D133" s="211" t="s">
        <v>134</v>
      </c>
      <c r="E133" s="212" t="s">
        <v>678</v>
      </c>
      <c r="F133" s="213" t="s">
        <v>679</v>
      </c>
      <c r="G133" s="214" t="s">
        <v>137</v>
      </c>
      <c r="H133" s="215">
        <v>1</v>
      </c>
      <c r="I133" s="216"/>
      <c r="J133" s="215">
        <f>ROUND(I133*H133,2)</f>
        <v>0</v>
      </c>
      <c r="K133" s="213" t="s">
        <v>1</v>
      </c>
      <c r="L133" s="40"/>
      <c r="M133" s="217" t="s">
        <v>1</v>
      </c>
      <c r="N133" s="218" t="s">
        <v>40</v>
      </c>
      <c r="O133" s="83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AR133" s="221" t="s">
        <v>132</v>
      </c>
      <c r="AT133" s="221" t="s">
        <v>134</v>
      </c>
      <c r="AU133" s="221" t="s">
        <v>83</v>
      </c>
      <c r="AY133" s="14" t="s">
        <v>133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4" t="s">
        <v>83</v>
      </c>
      <c r="BK133" s="222">
        <f>ROUND(I133*H133,2)</f>
        <v>0</v>
      </c>
      <c r="BL133" s="14" t="s">
        <v>132</v>
      </c>
      <c r="BM133" s="221" t="s">
        <v>680</v>
      </c>
    </row>
    <row r="134" s="1" customFormat="1">
      <c r="B134" s="35"/>
      <c r="C134" s="36"/>
      <c r="D134" s="223" t="s">
        <v>139</v>
      </c>
      <c r="E134" s="36"/>
      <c r="F134" s="224" t="s">
        <v>681</v>
      </c>
      <c r="G134" s="36"/>
      <c r="H134" s="36"/>
      <c r="I134" s="136"/>
      <c r="J134" s="36"/>
      <c r="K134" s="36"/>
      <c r="L134" s="40"/>
      <c r="M134" s="225"/>
      <c r="N134" s="83"/>
      <c r="O134" s="83"/>
      <c r="P134" s="83"/>
      <c r="Q134" s="83"/>
      <c r="R134" s="83"/>
      <c r="S134" s="83"/>
      <c r="T134" s="84"/>
      <c r="AT134" s="14" t="s">
        <v>139</v>
      </c>
      <c r="AU134" s="14" t="s">
        <v>83</v>
      </c>
    </row>
    <row r="135" s="1" customFormat="1">
      <c r="B135" s="35"/>
      <c r="C135" s="36"/>
      <c r="D135" s="223" t="s">
        <v>141</v>
      </c>
      <c r="E135" s="36"/>
      <c r="F135" s="226" t="s">
        <v>157</v>
      </c>
      <c r="G135" s="36"/>
      <c r="H135" s="36"/>
      <c r="I135" s="136"/>
      <c r="J135" s="36"/>
      <c r="K135" s="36"/>
      <c r="L135" s="40"/>
      <c r="M135" s="225"/>
      <c r="N135" s="83"/>
      <c r="O135" s="83"/>
      <c r="P135" s="83"/>
      <c r="Q135" s="83"/>
      <c r="R135" s="83"/>
      <c r="S135" s="83"/>
      <c r="T135" s="84"/>
      <c r="AT135" s="14" t="s">
        <v>141</v>
      </c>
      <c r="AU135" s="14" t="s">
        <v>83</v>
      </c>
    </row>
    <row r="136" s="11" customFormat="1">
      <c r="B136" s="227"/>
      <c r="C136" s="228"/>
      <c r="D136" s="223" t="s">
        <v>149</v>
      </c>
      <c r="E136" s="229" t="s">
        <v>682</v>
      </c>
      <c r="F136" s="230" t="s">
        <v>151</v>
      </c>
      <c r="G136" s="228"/>
      <c r="H136" s="231">
        <v>1</v>
      </c>
      <c r="I136" s="232"/>
      <c r="J136" s="228"/>
      <c r="K136" s="228"/>
      <c r="L136" s="233"/>
      <c r="M136" s="234"/>
      <c r="N136" s="235"/>
      <c r="O136" s="235"/>
      <c r="P136" s="235"/>
      <c r="Q136" s="235"/>
      <c r="R136" s="235"/>
      <c r="S136" s="235"/>
      <c r="T136" s="236"/>
      <c r="AT136" s="237" t="s">
        <v>149</v>
      </c>
      <c r="AU136" s="237" t="s">
        <v>83</v>
      </c>
      <c r="AV136" s="11" t="s">
        <v>143</v>
      </c>
      <c r="AW136" s="11" t="s">
        <v>33</v>
      </c>
      <c r="AX136" s="11" t="s">
        <v>83</v>
      </c>
      <c r="AY136" s="237" t="s">
        <v>133</v>
      </c>
    </row>
    <row r="137" s="1" customFormat="1" ht="24" customHeight="1">
      <c r="B137" s="35"/>
      <c r="C137" s="211" t="s">
        <v>132</v>
      </c>
      <c r="D137" s="211" t="s">
        <v>134</v>
      </c>
      <c r="E137" s="212" t="s">
        <v>683</v>
      </c>
      <c r="F137" s="213" t="s">
        <v>684</v>
      </c>
      <c r="G137" s="214" t="s">
        <v>170</v>
      </c>
      <c r="H137" s="215">
        <v>60</v>
      </c>
      <c r="I137" s="216"/>
      <c r="J137" s="215">
        <f>ROUND(I137*H137,2)</f>
        <v>0</v>
      </c>
      <c r="K137" s="213" t="s">
        <v>1</v>
      </c>
      <c r="L137" s="40"/>
      <c r="M137" s="217" t="s">
        <v>1</v>
      </c>
      <c r="N137" s="218" t="s">
        <v>40</v>
      </c>
      <c r="O137" s="83"/>
      <c r="P137" s="219">
        <f>O137*H137</f>
        <v>0</v>
      </c>
      <c r="Q137" s="219">
        <v>0</v>
      </c>
      <c r="R137" s="219">
        <f>Q137*H137</f>
        <v>0</v>
      </c>
      <c r="S137" s="219">
        <v>0</v>
      </c>
      <c r="T137" s="220">
        <f>S137*H137</f>
        <v>0</v>
      </c>
      <c r="AR137" s="221" t="s">
        <v>132</v>
      </c>
      <c r="AT137" s="221" t="s">
        <v>134</v>
      </c>
      <c r="AU137" s="221" t="s">
        <v>83</v>
      </c>
      <c r="AY137" s="14" t="s">
        <v>133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4" t="s">
        <v>83</v>
      </c>
      <c r="BK137" s="222">
        <f>ROUND(I137*H137,2)</f>
        <v>0</v>
      </c>
      <c r="BL137" s="14" t="s">
        <v>132</v>
      </c>
      <c r="BM137" s="221" t="s">
        <v>685</v>
      </c>
    </row>
    <row r="138" s="1" customFormat="1">
      <c r="B138" s="35"/>
      <c r="C138" s="36"/>
      <c r="D138" s="223" t="s">
        <v>139</v>
      </c>
      <c r="E138" s="36"/>
      <c r="F138" s="224" t="s">
        <v>671</v>
      </c>
      <c r="G138" s="36"/>
      <c r="H138" s="36"/>
      <c r="I138" s="136"/>
      <c r="J138" s="36"/>
      <c r="K138" s="36"/>
      <c r="L138" s="40"/>
      <c r="M138" s="225"/>
      <c r="N138" s="83"/>
      <c r="O138" s="83"/>
      <c r="P138" s="83"/>
      <c r="Q138" s="83"/>
      <c r="R138" s="83"/>
      <c r="S138" s="83"/>
      <c r="T138" s="84"/>
      <c r="AT138" s="14" t="s">
        <v>139</v>
      </c>
      <c r="AU138" s="14" t="s">
        <v>83</v>
      </c>
    </row>
    <row r="139" s="1" customFormat="1">
      <c r="B139" s="35"/>
      <c r="C139" s="36"/>
      <c r="D139" s="223" t="s">
        <v>141</v>
      </c>
      <c r="E139" s="36"/>
      <c r="F139" s="226" t="s">
        <v>686</v>
      </c>
      <c r="G139" s="36"/>
      <c r="H139" s="36"/>
      <c r="I139" s="136"/>
      <c r="J139" s="36"/>
      <c r="K139" s="36"/>
      <c r="L139" s="40"/>
      <c r="M139" s="225"/>
      <c r="N139" s="83"/>
      <c r="O139" s="83"/>
      <c r="P139" s="83"/>
      <c r="Q139" s="83"/>
      <c r="R139" s="83"/>
      <c r="S139" s="83"/>
      <c r="T139" s="84"/>
      <c r="AT139" s="14" t="s">
        <v>141</v>
      </c>
      <c r="AU139" s="14" t="s">
        <v>83</v>
      </c>
    </row>
    <row r="140" s="12" customFormat="1">
      <c r="B140" s="243"/>
      <c r="C140" s="244"/>
      <c r="D140" s="223" t="s">
        <v>149</v>
      </c>
      <c r="E140" s="245" t="s">
        <v>1</v>
      </c>
      <c r="F140" s="246" t="s">
        <v>687</v>
      </c>
      <c r="G140" s="244"/>
      <c r="H140" s="245" t="s">
        <v>1</v>
      </c>
      <c r="I140" s="247"/>
      <c r="J140" s="244"/>
      <c r="K140" s="244"/>
      <c r="L140" s="248"/>
      <c r="M140" s="249"/>
      <c r="N140" s="250"/>
      <c r="O140" s="250"/>
      <c r="P140" s="250"/>
      <c r="Q140" s="250"/>
      <c r="R140" s="250"/>
      <c r="S140" s="250"/>
      <c r="T140" s="251"/>
      <c r="AT140" s="252" t="s">
        <v>149</v>
      </c>
      <c r="AU140" s="252" t="s">
        <v>83</v>
      </c>
      <c r="AV140" s="12" t="s">
        <v>83</v>
      </c>
      <c r="AW140" s="12" t="s">
        <v>33</v>
      </c>
      <c r="AX140" s="12" t="s">
        <v>75</v>
      </c>
      <c r="AY140" s="252" t="s">
        <v>133</v>
      </c>
    </row>
    <row r="141" s="11" customFormat="1">
      <c r="B141" s="227"/>
      <c r="C141" s="228"/>
      <c r="D141" s="223" t="s">
        <v>149</v>
      </c>
      <c r="E141" s="229" t="s">
        <v>688</v>
      </c>
      <c r="F141" s="230" t="s">
        <v>689</v>
      </c>
      <c r="G141" s="228"/>
      <c r="H141" s="231">
        <v>18</v>
      </c>
      <c r="I141" s="232"/>
      <c r="J141" s="228"/>
      <c r="K141" s="228"/>
      <c r="L141" s="233"/>
      <c r="M141" s="234"/>
      <c r="N141" s="235"/>
      <c r="O141" s="235"/>
      <c r="P141" s="235"/>
      <c r="Q141" s="235"/>
      <c r="R141" s="235"/>
      <c r="S141" s="235"/>
      <c r="T141" s="236"/>
      <c r="AT141" s="237" t="s">
        <v>149</v>
      </c>
      <c r="AU141" s="237" t="s">
        <v>83</v>
      </c>
      <c r="AV141" s="11" t="s">
        <v>143</v>
      </c>
      <c r="AW141" s="11" t="s">
        <v>33</v>
      </c>
      <c r="AX141" s="11" t="s">
        <v>75</v>
      </c>
      <c r="AY141" s="237" t="s">
        <v>133</v>
      </c>
    </row>
    <row r="142" s="11" customFormat="1">
      <c r="B142" s="227"/>
      <c r="C142" s="228"/>
      <c r="D142" s="223" t="s">
        <v>149</v>
      </c>
      <c r="E142" s="229" t="s">
        <v>668</v>
      </c>
      <c r="F142" s="230" t="s">
        <v>690</v>
      </c>
      <c r="G142" s="228"/>
      <c r="H142" s="231">
        <v>42</v>
      </c>
      <c r="I142" s="232"/>
      <c r="J142" s="228"/>
      <c r="K142" s="228"/>
      <c r="L142" s="233"/>
      <c r="M142" s="234"/>
      <c r="N142" s="235"/>
      <c r="O142" s="235"/>
      <c r="P142" s="235"/>
      <c r="Q142" s="235"/>
      <c r="R142" s="235"/>
      <c r="S142" s="235"/>
      <c r="T142" s="236"/>
      <c r="AT142" s="237" t="s">
        <v>149</v>
      </c>
      <c r="AU142" s="237" t="s">
        <v>83</v>
      </c>
      <c r="AV142" s="11" t="s">
        <v>143</v>
      </c>
      <c r="AW142" s="11" t="s">
        <v>33</v>
      </c>
      <c r="AX142" s="11" t="s">
        <v>75</v>
      </c>
      <c r="AY142" s="237" t="s">
        <v>133</v>
      </c>
    </row>
    <row r="143" s="11" customFormat="1">
      <c r="B143" s="227"/>
      <c r="C143" s="228"/>
      <c r="D143" s="223" t="s">
        <v>149</v>
      </c>
      <c r="E143" s="229" t="s">
        <v>691</v>
      </c>
      <c r="F143" s="230" t="s">
        <v>692</v>
      </c>
      <c r="G143" s="228"/>
      <c r="H143" s="231">
        <v>60</v>
      </c>
      <c r="I143" s="232"/>
      <c r="J143" s="228"/>
      <c r="K143" s="228"/>
      <c r="L143" s="233"/>
      <c r="M143" s="234"/>
      <c r="N143" s="235"/>
      <c r="O143" s="235"/>
      <c r="P143" s="235"/>
      <c r="Q143" s="235"/>
      <c r="R143" s="235"/>
      <c r="S143" s="235"/>
      <c r="T143" s="236"/>
      <c r="AT143" s="237" t="s">
        <v>149</v>
      </c>
      <c r="AU143" s="237" t="s">
        <v>83</v>
      </c>
      <c r="AV143" s="11" t="s">
        <v>143</v>
      </c>
      <c r="AW143" s="11" t="s">
        <v>33</v>
      </c>
      <c r="AX143" s="11" t="s">
        <v>83</v>
      </c>
      <c r="AY143" s="237" t="s">
        <v>133</v>
      </c>
    </row>
    <row r="144" s="1" customFormat="1" ht="16.5" customHeight="1">
      <c r="B144" s="35"/>
      <c r="C144" s="211" t="s">
        <v>163</v>
      </c>
      <c r="D144" s="211" t="s">
        <v>134</v>
      </c>
      <c r="E144" s="212" t="s">
        <v>693</v>
      </c>
      <c r="F144" s="213" t="s">
        <v>694</v>
      </c>
      <c r="G144" s="214" t="s">
        <v>170</v>
      </c>
      <c r="H144" s="215">
        <v>1</v>
      </c>
      <c r="I144" s="216"/>
      <c r="J144" s="215">
        <f>ROUND(I144*H144,2)</f>
        <v>0</v>
      </c>
      <c r="K144" s="213" t="s">
        <v>1</v>
      </c>
      <c r="L144" s="40"/>
      <c r="M144" s="217" t="s">
        <v>1</v>
      </c>
      <c r="N144" s="218" t="s">
        <v>40</v>
      </c>
      <c r="O144" s="83"/>
      <c r="P144" s="219">
        <f>O144*H144</f>
        <v>0</v>
      </c>
      <c r="Q144" s="219">
        <v>0</v>
      </c>
      <c r="R144" s="219">
        <f>Q144*H144</f>
        <v>0</v>
      </c>
      <c r="S144" s="219">
        <v>0</v>
      </c>
      <c r="T144" s="220">
        <f>S144*H144</f>
        <v>0</v>
      </c>
      <c r="AR144" s="221" t="s">
        <v>132</v>
      </c>
      <c r="AT144" s="221" t="s">
        <v>134</v>
      </c>
      <c r="AU144" s="221" t="s">
        <v>83</v>
      </c>
      <c r="AY144" s="14" t="s">
        <v>133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14" t="s">
        <v>83</v>
      </c>
      <c r="BK144" s="222">
        <f>ROUND(I144*H144,2)</f>
        <v>0</v>
      </c>
      <c r="BL144" s="14" t="s">
        <v>132</v>
      </c>
      <c r="BM144" s="221" t="s">
        <v>695</v>
      </c>
    </row>
    <row r="145" s="1" customFormat="1">
      <c r="B145" s="35"/>
      <c r="C145" s="36"/>
      <c r="D145" s="223" t="s">
        <v>139</v>
      </c>
      <c r="E145" s="36"/>
      <c r="F145" s="224" t="s">
        <v>696</v>
      </c>
      <c r="G145" s="36"/>
      <c r="H145" s="36"/>
      <c r="I145" s="136"/>
      <c r="J145" s="36"/>
      <c r="K145" s="36"/>
      <c r="L145" s="40"/>
      <c r="M145" s="225"/>
      <c r="N145" s="83"/>
      <c r="O145" s="83"/>
      <c r="P145" s="83"/>
      <c r="Q145" s="83"/>
      <c r="R145" s="83"/>
      <c r="S145" s="83"/>
      <c r="T145" s="84"/>
      <c r="AT145" s="14" t="s">
        <v>139</v>
      </c>
      <c r="AU145" s="14" t="s">
        <v>83</v>
      </c>
    </row>
    <row r="146" s="1" customFormat="1">
      <c r="B146" s="35"/>
      <c r="C146" s="36"/>
      <c r="D146" s="223" t="s">
        <v>141</v>
      </c>
      <c r="E146" s="36"/>
      <c r="F146" s="226" t="s">
        <v>697</v>
      </c>
      <c r="G146" s="36"/>
      <c r="H146" s="36"/>
      <c r="I146" s="136"/>
      <c r="J146" s="36"/>
      <c r="K146" s="36"/>
      <c r="L146" s="40"/>
      <c r="M146" s="225"/>
      <c r="N146" s="83"/>
      <c r="O146" s="83"/>
      <c r="P146" s="83"/>
      <c r="Q146" s="83"/>
      <c r="R146" s="83"/>
      <c r="S146" s="83"/>
      <c r="T146" s="84"/>
      <c r="AT146" s="14" t="s">
        <v>141</v>
      </c>
      <c r="AU146" s="14" t="s">
        <v>83</v>
      </c>
    </row>
    <row r="147" s="11" customFormat="1">
      <c r="B147" s="227"/>
      <c r="C147" s="228"/>
      <c r="D147" s="223" t="s">
        <v>149</v>
      </c>
      <c r="E147" s="229" t="s">
        <v>698</v>
      </c>
      <c r="F147" s="230" t="s">
        <v>159</v>
      </c>
      <c r="G147" s="228"/>
      <c r="H147" s="231">
        <v>1</v>
      </c>
      <c r="I147" s="232"/>
      <c r="J147" s="228"/>
      <c r="K147" s="228"/>
      <c r="L147" s="233"/>
      <c r="M147" s="234"/>
      <c r="N147" s="235"/>
      <c r="O147" s="235"/>
      <c r="P147" s="235"/>
      <c r="Q147" s="235"/>
      <c r="R147" s="235"/>
      <c r="S147" s="235"/>
      <c r="T147" s="236"/>
      <c r="AT147" s="237" t="s">
        <v>149</v>
      </c>
      <c r="AU147" s="237" t="s">
        <v>83</v>
      </c>
      <c r="AV147" s="11" t="s">
        <v>143</v>
      </c>
      <c r="AW147" s="11" t="s">
        <v>33</v>
      </c>
      <c r="AX147" s="11" t="s">
        <v>83</v>
      </c>
      <c r="AY147" s="237" t="s">
        <v>133</v>
      </c>
    </row>
    <row r="148" s="1" customFormat="1" ht="16.5" customHeight="1">
      <c r="B148" s="35"/>
      <c r="C148" s="211" t="s">
        <v>167</v>
      </c>
      <c r="D148" s="211" t="s">
        <v>134</v>
      </c>
      <c r="E148" s="212" t="s">
        <v>699</v>
      </c>
      <c r="F148" s="213" t="s">
        <v>204</v>
      </c>
      <c r="G148" s="214" t="s">
        <v>137</v>
      </c>
      <c r="H148" s="215">
        <v>1</v>
      </c>
      <c r="I148" s="216"/>
      <c r="J148" s="215">
        <f>ROUND(I148*H148,2)</f>
        <v>0</v>
      </c>
      <c r="K148" s="213" t="s">
        <v>1</v>
      </c>
      <c r="L148" s="40"/>
      <c r="M148" s="217" t="s">
        <v>1</v>
      </c>
      <c r="N148" s="218" t="s">
        <v>40</v>
      </c>
      <c r="O148" s="83"/>
      <c r="P148" s="219">
        <f>O148*H148</f>
        <v>0</v>
      </c>
      <c r="Q148" s="219">
        <v>0</v>
      </c>
      <c r="R148" s="219">
        <f>Q148*H148</f>
        <v>0</v>
      </c>
      <c r="S148" s="219">
        <v>0</v>
      </c>
      <c r="T148" s="220">
        <f>S148*H148</f>
        <v>0</v>
      </c>
      <c r="AR148" s="221" t="s">
        <v>132</v>
      </c>
      <c r="AT148" s="221" t="s">
        <v>134</v>
      </c>
      <c r="AU148" s="221" t="s">
        <v>83</v>
      </c>
      <c r="AY148" s="14" t="s">
        <v>133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4" t="s">
        <v>83</v>
      </c>
      <c r="BK148" s="222">
        <f>ROUND(I148*H148,2)</f>
        <v>0</v>
      </c>
      <c r="BL148" s="14" t="s">
        <v>132</v>
      </c>
      <c r="BM148" s="221" t="s">
        <v>700</v>
      </c>
    </row>
    <row r="149" s="1" customFormat="1">
      <c r="B149" s="35"/>
      <c r="C149" s="36"/>
      <c r="D149" s="223" t="s">
        <v>139</v>
      </c>
      <c r="E149" s="36"/>
      <c r="F149" s="224" t="s">
        <v>701</v>
      </c>
      <c r="G149" s="36"/>
      <c r="H149" s="36"/>
      <c r="I149" s="136"/>
      <c r="J149" s="36"/>
      <c r="K149" s="36"/>
      <c r="L149" s="40"/>
      <c r="M149" s="225"/>
      <c r="N149" s="83"/>
      <c r="O149" s="83"/>
      <c r="P149" s="83"/>
      <c r="Q149" s="83"/>
      <c r="R149" s="83"/>
      <c r="S149" s="83"/>
      <c r="T149" s="84"/>
      <c r="AT149" s="14" t="s">
        <v>139</v>
      </c>
      <c r="AU149" s="14" t="s">
        <v>83</v>
      </c>
    </row>
    <row r="150" s="1" customFormat="1">
      <c r="B150" s="35"/>
      <c r="C150" s="36"/>
      <c r="D150" s="223" t="s">
        <v>141</v>
      </c>
      <c r="E150" s="36"/>
      <c r="F150" s="226" t="s">
        <v>207</v>
      </c>
      <c r="G150" s="36"/>
      <c r="H150" s="36"/>
      <c r="I150" s="136"/>
      <c r="J150" s="36"/>
      <c r="K150" s="36"/>
      <c r="L150" s="40"/>
      <c r="M150" s="225"/>
      <c r="N150" s="83"/>
      <c r="O150" s="83"/>
      <c r="P150" s="83"/>
      <c r="Q150" s="83"/>
      <c r="R150" s="83"/>
      <c r="S150" s="83"/>
      <c r="T150" s="84"/>
      <c r="AT150" s="14" t="s">
        <v>141</v>
      </c>
      <c r="AU150" s="14" t="s">
        <v>83</v>
      </c>
    </row>
    <row r="151" s="11" customFormat="1">
      <c r="B151" s="227"/>
      <c r="C151" s="228"/>
      <c r="D151" s="223" t="s">
        <v>149</v>
      </c>
      <c r="E151" s="229" t="s">
        <v>702</v>
      </c>
      <c r="F151" s="230" t="s">
        <v>159</v>
      </c>
      <c r="G151" s="228"/>
      <c r="H151" s="231">
        <v>1</v>
      </c>
      <c r="I151" s="232"/>
      <c r="J151" s="228"/>
      <c r="K151" s="228"/>
      <c r="L151" s="233"/>
      <c r="M151" s="234"/>
      <c r="N151" s="235"/>
      <c r="O151" s="235"/>
      <c r="P151" s="235"/>
      <c r="Q151" s="235"/>
      <c r="R151" s="235"/>
      <c r="S151" s="235"/>
      <c r="T151" s="236"/>
      <c r="AT151" s="237" t="s">
        <v>149</v>
      </c>
      <c r="AU151" s="237" t="s">
        <v>83</v>
      </c>
      <c r="AV151" s="11" t="s">
        <v>143</v>
      </c>
      <c r="AW151" s="11" t="s">
        <v>33</v>
      </c>
      <c r="AX151" s="11" t="s">
        <v>83</v>
      </c>
      <c r="AY151" s="237" t="s">
        <v>133</v>
      </c>
    </row>
    <row r="152" s="1" customFormat="1" ht="16.5" customHeight="1">
      <c r="B152" s="35"/>
      <c r="C152" s="211" t="s">
        <v>174</v>
      </c>
      <c r="D152" s="211" t="s">
        <v>134</v>
      </c>
      <c r="E152" s="212" t="s">
        <v>703</v>
      </c>
      <c r="F152" s="213" t="s">
        <v>204</v>
      </c>
      <c r="G152" s="214" t="s">
        <v>137</v>
      </c>
      <c r="H152" s="215">
        <v>1</v>
      </c>
      <c r="I152" s="216"/>
      <c r="J152" s="215">
        <f>ROUND(I152*H152,2)</f>
        <v>0</v>
      </c>
      <c r="K152" s="213" t="s">
        <v>1</v>
      </c>
      <c r="L152" s="40"/>
      <c r="M152" s="217" t="s">
        <v>1</v>
      </c>
      <c r="N152" s="218" t="s">
        <v>40</v>
      </c>
      <c r="O152" s="83"/>
      <c r="P152" s="219">
        <f>O152*H152</f>
        <v>0</v>
      </c>
      <c r="Q152" s="219">
        <v>0</v>
      </c>
      <c r="R152" s="219">
        <f>Q152*H152</f>
        <v>0</v>
      </c>
      <c r="S152" s="219">
        <v>0</v>
      </c>
      <c r="T152" s="220">
        <f>S152*H152</f>
        <v>0</v>
      </c>
      <c r="AR152" s="221" t="s">
        <v>132</v>
      </c>
      <c r="AT152" s="221" t="s">
        <v>134</v>
      </c>
      <c r="AU152" s="221" t="s">
        <v>83</v>
      </c>
      <c r="AY152" s="14" t="s">
        <v>133</v>
      </c>
      <c r="BE152" s="222">
        <f>IF(N152="základní",J152,0)</f>
        <v>0</v>
      </c>
      <c r="BF152" s="222">
        <f>IF(N152="snížená",J152,0)</f>
        <v>0</v>
      </c>
      <c r="BG152" s="222">
        <f>IF(N152="zákl. přenesená",J152,0)</f>
        <v>0</v>
      </c>
      <c r="BH152" s="222">
        <f>IF(N152="sníž. přenesená",J152,0)</f>
        <v>0</v>
      </c>
      <c r="BI152" s="222">
        <f>IF(N152="nulová",J152,0)</f>
        <v>0</v>
      </c>
      <c r="BJ152" s="14" t="s">
        <v>83</v>
      </c>
      <c r="BK152" s="222">
        <f>ROUND(I152*H152,2)</f>
        <v>0</v>
      </c>
      <c r="BL152" s="14" t="s">
        <v>132</v>
      </c>
      <c r="BM152" s="221" t="s">
        <v>704</v>
      </c>
    </row>
    <row r="153" s="1" customFormat="1">
      <c r="B153" s="35"/>
      <c r="C153" s="36"/>
      <c r="D153" s="223" t="s">
        <v>139</v>
      </c>
      <c r="E153" s="36"/>
      <c r="F153" s="224" t="s">
        <v>705</v>
      </c>
      <c r="G153" s="36"/>
      <c r="H153" s="36"/>
      <c r="I153" s="136"/>
      <c r="J153" s="36"/>
      <c r="K153" s="36"/>
      <c r="L153" s="40"/>
      <c r="M153" s="225"/>
      <c r="N153" s="83"/>
      <c r="O153" s="83"/>
      <c r="P153" s="83"/>
      <c r="Q153" s="83"/>
      <c r="R153" s="83"/>
      <c r="S153" s="83"/>
      <c r="T153" s="84"/>
      <c r="AT153" s="14" t="s">
        <v>139</v>
      </c>
      <c r="AU153" s="14" t="s">
        <v>83</v>
      </c>
    </row>
    <row r="154" s="1" customFormat="1">
      <c r="B154" s="35"/>
      <c r="C154" s="36"/>
      <c r="D154" s="223" t="s">
        <v>141</v>
      </c>
      <c r="E154" s="36"/>
      <c r="F154" s="226" t="s">
        <v>207</v>
      </c>
      <c r="G154" s="36"/>
      <c r="H154" s="36"/>
      <c r="I154" s="136"/>
      <c r="J154" s="36"/>
      <c r="K154" s="36"/>
      <c r="L154" s="40"/>
      <c r="M154" s="225"/>
      <c r="N154" s="83"/>
      <c r="O154" s="83"/>
      <c r="P154" s="83"/>
      <c r="Q154" s="83"/>
      <c r="R154" s="83"/>
      <c r="S154" s="83"/>
      <c r="T154" s="84"/>
      <c r="AT154" s="14" t="s">
        <v>141</v>
      </c>
      <c r="AU154" s="14" t="s">
        <v>83</v>
      </c>
    </row>
    <row r="155" s="11" customFormat="1">
      <c r="B155" s="227"/>
      <c r="C155" s="228"/>
      <c r="D155" s="223" t="s">
        <v>149</v>
      </c>
      <c r="E155" s="229" t="s">
        <v>706</v>
      </c>
      <c r="F155" s="230" t="s">
        <v>159</v>
      </c>
      <c r="G155" s="228"/>
      <c r="H155" s="231">
        <v>1</v>
      </c>
      <c r="I155" s="232"/>
      <c r="J155" s="228"/>
      <c r="K155" s="228"/>
      <c r="L155" s="233"/>
      <c r="M155" s="234"/>
      <c r="N155" s="235"/>
      <c r="O155" s="235"/>
      <c r="P155" s="235"/>
      <c r="Q155" s="235"/>
      <c r="R155" s="235"/>
      <c r="S155" s="235"/>
      <c r="T155" s="236"/>
      <c r="AT155" s="237" t="s">
        <v>149</v>
      </c>
      <c r="AU155" s="237" t="s">
        <v>83</v>
      </c>
      <c r="AV155" s="11" t="s">
        <v>143</v>
      </c>
      <c r="AW155" s="11" t="s">
        <v>33</v>
      </c>
      <c r="AX155" s="11" t="s">
        <v>83</v>
      </c>
      <c r="AY155" s="237" t="s">
        <v>133</v>
      </c>
    </row>
    <row r="156" s="1" customFormat="1" ht="24" customHeight="1">
      <c r="B156" s="35"/>
      <c r="C156" s="211" t="s">
        <v>228</v>
      </c>
      <c r="D156" s="211" t="s">
        <v>134</v>
      </c>
      <c r="E156" s="212" t="s">
        <v>208</v>
      </c>
      <c r="F156" s="213" t="s">
        <v>209</v>
      </c>
      <c r="G156" s="214" t="s">
        <v>170</v>
      </c>
      <c r="H156" s="215">
        <v>8</v>
      </c>
      <c r="I156" s="216"/>
      <c r="J156" s="215">
        <f>ROUND(I156*H156,2)</f>
        <v>0</v>
      </c>
      <c r="K156" s="213" t="s">
        <v>1</v>
      </c>
      <c r="L156" s="40"/>
      <c r="M156" s="217" t="s">
        <v>1</v>
      </c>
      <c r="N156" s="218" t="s">
        <v>40</v>
      </c>
      <c r="O156" s="83"/>
      <c r="P156" s="219">
        <f>O156*H156</f>
        <v>0</v>
      </c>
      <c r="Q156" s="219">
        <v>0</v>
      </c>
      <c r="R156" s="219">
        <f>Q156*H156</f>
        <v>0</v>
      </c>
      <c r="S156" s="219">
        <v>0</v>
      </c>
      <c r="T156" s="220">
        <f>S156*H156</f>
        <v>0</v>
      </c>
      <c r="AR156" s="221" t="s">
        <v>132</v>
      </c>
      <c r="AT156" s="221" t="s">
        <v>134</v>
      </c>
      <c r="AU156" s="221" t="s">
        <v>83</v>
      </c>
      <c r="AY156" s="14" t="s">
        <v>133</v>
      </c>
      <c r="BE156" s="222">
        <f>IF(N156="základní",J156,0)</f>
        <v>0</v>
      </c>
      <c r="BF156" s="222">
        <f>IF(N156="snížená",J156,0)</f>
        <v>0</v>
      </c>
      <c r="BG156" s="222">
        <f>IF(N156="zákl. přenesená",J156,0)</f>
        <v>0</v>
      </c>
      <c r="BH156" s="222">
        <f>IF(N156="sníž. přenesená",J156,0)</f>
        <v>0</v>
      </c>
      <c r="BI156" s="222">
        <f>IF(N156="nulová",J156,0)</f>
        <v>0</v>
      </c>
      <c r="BJ156" s="14" t="s">
        <v>83</v>
      </c>
      <c r="BK156" s="222">
        <f>ROUND(I156*H156,2)</f>
        <v>0</v>
      </c>
      <c r="BL156" s="14" t="s">
        <v>132</v>
      </c>
      <c r="BM156" s="221" t="s">
        <v>707</v>
      </c>
    </row>
    <row r="157" s="1" customFormat="1">
      <c r="B157" s="35"/>
      <c r="C157" s="36"/>
      <c r="D157" s="223" t="s">
        <v>139</v>
      </c>
      <c r="E157" s="36"/>
      <c r="F157" s="224" t="s">
        <v>708</v>
      </c>
      <c r="G157" s="36"/>
      <c r="H157" s="36"/>
      <c r="I157" s="136"/>
      <c r="J157" s="36"/>
      <c r="K157" s="36"/>
      <c r="L157" s="40"/>
      <c r="M157" s="225"/>
      <c r="N157" s="83"/>
      <c r="O157" s="83"/>
      <c r="P157" s="83"/>
      <c r="Q157" s="83"/>
      <c r="R157" s="83"/>
      <c r="S157" s="83"/>
      <c r="T157" s="84"/>
      <c r="AT157" s="14" t="s">
        <v>139</v>
      </c>
      <c r="AU157" s="14" t="s">
        <v>83</v>
      </c>
    </row>
    <row r="158" s="1" customFormat="1">
      <c r="B158" s="35"/>
      <c r="C158" s="36"/>
      <c r="D158" s="223" t="s">
        <v>141</v>
      </c>
      <c r="E158" s="36"/>
      <c r="F158" s="226" t="s">
        <v>157</v>
      </c>
      <c r="G158" s="36"/>
      <c r="H158" s="36"/>
      <c r="I158" s="136"/>
      <c r="J158" s="36"/>
      <c r="K158" s="36"/>
      <c r="L158" s="40"/>
      <c r="M158" s="225"/>
      <c r="N158" s="83"/>
      <c r="O158" s="83"/>
      <c r="P158" s="83"/>
      <c r="Q158" s="83"/>
      <c r="R158" s="83"/>
      <c r="S158" s="83"/>
      <c r="T158" s="84"/>
      <c r="AT158" s="14" t="s">
        <v>141</v>
      </c>
      <c r="AU158" s="14" t="s">
        <v>83</v>
      </c>
    </row>
    <row r="159" s="11" customFormat="1">
      <c r="B159" s="227"/>
      <c r="C159" s="228"/>
      <c r="D159" s="223" t="s">
        <v>149</v>
      </c>
      <c r="E159" s="229" t="s">
        <v>709</v>
      </c>
      <c r="F159" s="230" t="s">
        <v>710</v>
      </c>
      <c r="G159" s="228"/>
      <c r="H159" s="231">
        <v>8</v>
      </c>
      <c r="I159" s="232"/>
      <c r="J159" s="228"/>
      <c r="K159" s="228"/>
      <c r="L159" s="233"/>
      <c r="M159" s="234"/>
      <c r="N159" s="235"/>
      <c r="O159" s="235"/>
      <c r="P159" s="235"/>
      <c r="Q159" s="235"/>
      <c r="R159" s="235"/>
      <c r="S159" s="235"/>
      <c r="T159" s="236"/>
      <c r="AT159" s="237" t="s">
        <v>149</v>
      </c>
      <c r="AU159" s="237" t="s">
        <v>83</v>
      </c>
      <c r="AV159" s="11" t="s">
        <v>143</v>
      </c>
      <c r="AW159" s="11" t="s">
        <v>33</v>
      </c>
      <c r="AX159" s="11" t="s">
        <v>83</v>
      </c>
      <c r="AY159" s="237" t="s">
        <v>133</v>
      </c>
    </row>
    <row r="160" s="10" customFormat="1" ht="25.92" customHeight="1">
      <c r="B160" s="197"/>
      <c r="C160" s="198"/>
      <c r="D160" s="199" t="s">
        <v>74</v>
      </c>
      <c r="E160" s="200" t="s">
        <v>83</v>
      </c>
      <c r="F160" s="200" t="s">
        <v>212</v>
      </c>
      <c r="G160" s="198"/>
      <c r="H160" s="198"/>
      <c r="I160" s="201"/>
      <c r="J160" s="202">
        <f>BK160</f>
        <v>0</v>
      </c>
      <c r="K160" s="198"/>
      <c r="L160" s="203"/>
      <c r="M160" s="204"/>
      <c r="N160" s="205"/>
      <c r="O160" s="205"/>
      <c r="P160" s="206">
        <f>SUM(P161:P188)</f>
        <v>0</v>
      </c>
      <c r="Q160" s="205"/>
      <c r="R160" s="206">
        <f>SUM(R161:R188)</f>
        <v>0</v>
      </c>
      <c r="S160" s="205"/>
      <c r="T160" s="207">
        <f>SUM(T161:T188)</f>
        <v>0</v>
      </c>
      <c r="AR160" s="208" t="s">
        <v>132</v>
      </c>
      <c r="AT160" s="209" t="s">
        <v>74</v>
      </c>
      <c r="AU160" s="209" t="s">
        <v>75</v>
      </c>
      <c r="AY160" s="208" t="s">
        <v>133</v>
      </c>
      <c r="BK160" s="210">
        <f>SUM(BK161:BK188)</f>
        <v>0</v>
      </c>
    </row>
    <row r="161" s="1" customFormat="1" ht="24" customHeight="1">
      <c r="B161" s="35"/>
      <c r="C161" s="211" t="s">
        <v>237</v>
      </c>
      <c r="D161" s="211" t="s">
        <v>134</v>
      </c>
      <c r="E161" s="212" t="s">
        <v>711</v>
      </c>
      <c r="F161" s="213" t="s">
        <v>712</v>
      </c>
      <c r="G161" s="214" t="s">
        <v>170</v>
      </c>
      <c r="H161" s="215">
        <v>13</v>
      </c>
      <c r="I161" s="216"/>
      <c r="J161" s="215">
        <f>ROUND(I161*H161,2)</f>
        <v>0</v>
      </c>
      <c r="K161" s="213" t="s">
        <v>1</v>
      </c>
      <c r="L161" s="40"/>
      <c r="M161" s="217" t="s">
        <v>1</v>
      </c>
      <c r="N161" s="218" t="s">
        <v>40</v>
      </c>
      <c r="O161" s="83"/>
      <c r="P161" s="219">
        <f>O161*H161</f>
        <v>0</v>
      </c>
      <c r="Q161" s="219">
        <v>0</v>
      </c>
      <c r="R161" s="219">
        <f>Q161*H161</f>
        <v>0</v>
      </c>
      <c r="S161" s="219">
        <v>0</v>
      </c>
      <c r="T161" s="220">
        <f>S161*H161</f>
        <v>0</v>
      </c>
      <c r="AR161" s="221" t="s">
        <v>132</v>
      </c>
      <c r="AT161" s="221" t="s">
        <v>134</v>
      </c>
      <c r="AU161" s="221" t="s">
        <v>83</v>
      </c>
      <c r="AY161" s="14" t="s">
        <v>133</v>
      </c>
      <c r="BE161" s="222">
        <f>IF(N161="základní",J161,0)</f>
        <v>0</v>
      </c>
      <c r="BF161" s="222">
        <f>IF(N161="snížená",J161,0)</f>
        <v>0</v>
      </c>
      <c r="BG161" s="222">
        <f>IF(N161="zákl. přenesená",J161,0)</f>
        <v>0</v>
      </c>
      <c r="BH161" s="222">
        <f>IF(N161="sníž. přenesená",J161,0)</f>
        <v>0</v>
      </c>
      <c r="BI161" s="222">
        <f>IF(N161="nulová",J161,0)</f>
        <v>0</v>
      </c>
      <c r="BJ161" s="14" t="s">
        <v>83</v>
      </c>
      <c r="BK161" s="222">
        <f>ROUND(I161*H161,2)</f>
        <v>0</v>
      </c>
      <c r="BL161" s="14" t="s">
        <v>132</v>
      </c>
      <c r="BM161" s="221" t="s">
        <v>713</v>
      </c>
    </row>
    <row r="162" s="1" customFormat="1">
      <c r="B162" s="35"/>
      <c r="C162" s="36"/>
      <c r="D162" s="223" t="s">
        <v>139</v>
      </c>
      <c r="E162" s="36"/>
      <c r="F162" s="224" t="s">
        <v>712</v>
      </c>
      <c r="G162" s="36"/>
      <c r="H162" s="36"/>
      <c r="I162" s="136"/>
      <c r="J162" s="36"/>
      <c r="K162" s="36"/>
      <c r="L162" s="40"/>
      <c r="M162" s="225"/>
      <c r="N162" s="83"/>
      <c r="O162" s="83"/>
      <c r="P162" s="83"/>
      <c r="Q162" s="83"/>
      <c r="R162" s="83"/>
      <c r="S162" s="83"/>
      <c r="T162" s="84"/>
      <c r="AT162" s="14" t="s">
        <v>139</v>
      </c>
      <c r="AU162" s="14" t="s">
        <v>83</v>
      </c>
    </row>
    <row r="163" s="1" customFormat="1">
      <c r="B163" s="35"/>
      <c r="C163" s="36"/>
      <c r="D163" s="223" t="s">
        <v>141</v>
      </c>
      <c r="E163" s="36"/>
      <c r="F163" s="226" t="s">
        <v>714</v>
      </c>
      <c r="G163" s="36"/>
      <c r="H163" s="36"/>
      <c r="I163" s="136"/>
      <c r="J163" s="36"/>
      <c r="K163" s="36"/>
      <c r="L163" s="40"/>
      <c r="M163" s="225"/>
      <c r="N163" s="83"/>
      <c r="O163" s="83"/>
      <c r="P163" s="83"/>
      <c r="Q163" s="83"/>
      <c r="R163" s="83"/>
      <c r="S163" s="83"/>
      <c r="T163" s="84"/>
      <c r="AT163" s="14" t="s">
        <v>141</v>
      </c>
      <c r="AU163" s="14" t="s">
        <v>83</v>
      </c>
    </row>
    <row r="164" s="11" customFormat="1">
      <c r="B164" s="227"/>
      <c r="C164" s="228"/>
      <c r="D164" s="223" t="s">
        <v>149</v>
      </c>
      <c r="E164" s="229" t="s">
        <v>201</v>
      </c>
      <c r="F164" s="230" t="s">
        <v>715</v>
      </c>
      <c r="G164" s="228"/>
      <c r="H164" s="231">
        <v>2</v>
      </c>
      <c r="I164" s="232"/>
      <c r="J164" s="228"/>
      <c r="K164" s="228"/>
      <c r="L164" s="233"/>
      <c r="M164" s="234"/>
      <c r="N164" s="235"/>
      <c r="O164" s="235"/>
      <c r="P164" s="235"/>
      <c r="Q164" s="235"/>
      <c r="R164" s="235"/>
      <c r="S164" s="235"/>
      <c r="T164" s="236"/>
      <c r="AT164" s="237" t="s">
        <v>149</v>
      </c>
      <c r="AU164" s="237" t="s">
        <v>83</v>
      </c>
      <c r="AV164" s="11" t="s">
        <v>143</v>
      </c>
      <c r="AW164" s="11" t="s">
        <v>33</v>
      </c>
      <c r="AX164" s="11" t="s">
        <v>75</v>
      </c>
      <c r="AY164" s="237" t="s">
        <v>133</v>
      </c>
    </row>
    <row r="165" s="11" customFormat="1">
      <c r="B165" s="227"/>
      <c r="C165" s="228"/>
      <c r="D165" s="223" t="s">
        <v>149</v>
      </c>
      <c r="E165" s="229" t="s">
        <v>580</v>
      </c>
      <c r="F165" s="230" t="s">
        <v>716</v>
      </c>
      <c r="G165" s="228"/>
      <c r="H165" s="231">
        <v>11</v>
      </c>
      <c r="I165" s="232"/>
      <c r="J165" s="228"/>
      <c r="K165" s="228"/>
      <c r="L165" s="233"/>
      <c r="M165" s="234"/>
      <c r="N165" s="235"/>
      <c r="O165" s="235"/>
      <c r="P165" s="235"/>
      <c r="Q165" s="235"/>
      <c r="R165" s="235"/>
      <c r="S165" s="235"/>
      <c r="T165" s="236"/>
      <c r="AT165" s="237" t="s">
        <v>149</v>
      </c>
      <c r="AU165" s="237" t="s">
        <v>83</v>
      </c>
      <c r="AV165" s="11" t="s">
        <v>143</v>
      </c>
      <c r="AW165" s="11" t="s">
        <v>33</v>
      </c>
      <c r="AX165" s="11" t="s">
        <v>75</v>
      </c>
      <c r="AY165" s="237" t="s">
        <v>133</v>
      </c>
    </row>
    <row r="166" s="11" customFormat="1">
      <c r="B166" s="227"/>
      <c r="C166" s="228"/>
      <c r="D166" s="223" t="s">
        <v>149</v>
      </c>
      <c r="E166" s="229" t="s">
        <v>717</v>
      </c>
      <c r="F166" s="230" t="s">
        <v>718</v>
      </c>
      <c r="G166" s="228"/>
      <c r="H166" s="231">
        <v>13</v>
      </c>
      <c r="I166" s="232"/>
      <c r="J166" s="228"/>
      <c r="K166" s="228"/>
      <c r="L166" s="233"/>
      <c r="M166" s="234"/>
      <c r="N166" s="235"/>
      <c r="O166" s="235"/>
      <c r="P166" s="235"/>
      <c r="Q166" s="235"/>
      <c r="R166" s="235"/>
      <c r="S166" s="235"/>
      <c r="T166" s="236"/>
      <c r="AT166" s="237" t="s">
        <v>149</v>
      </c>
      <c r="AU166" s="237" t="s">
        <v>83</v>
      </c>
      <c r="AV166" s="11" t="s">
        <v>143</v>
      </c>
      <c r="AW166" s="11" t="s">
        <v>33</v>
      </c>
      <c r="AX166" s="11" t="s">
        <v>83</v>
      </c>
      <c r="AY166" s="237" t="s">
        <v>133</v>
      </c>
    </row>
    <row r="167" s="1" customFormat="1" ht="24" customHeight="1">
      <c r="B167" s="35"/>
      <c r="C167" s="211" t="s">
        <v>242</v>
      </c>
      <c r="D167" s="211" t="s">
        <v>134</v>
      </c>
      <c r="E167" s="212" t="s">
        <v>229</v>
      </c>
      <c r="F167" s="213" t="s">
        <v>230</v>
      </c>
      <c r="G167" s="214" t="s">
        <v>231</v>
      </c>
      <c r="H167" s="215">
        <v>1895</v>
      </c>
      <c r="I167" s="216"/>
      <c r="J167" s="215">
        <f>ROUND(I167*H167,2)</f>
        <v>0</v>
      </c>
      <c r="K167" s="213" t="s">
        <v>1</v>
      </c>
      <c r="L167" s="40"/>
      <c r="M167" s="217" t="s">
        <v>1</v>
      </c>
      <c r="N167" s="218" t="s">
        <v>40</v>
      </c>
      <c r="O167" s="83"/>
      <c r="P167" s="219">
        <f>O167*H167</f>
        <v>0</v>
      </c>
      <c r="Q167" s="219">
        <v>0</v>
      </c>
      <c r="R167" s="219">
        <f>Q167*H167</f>
        <v>0</v>
      </c>
      <c r="S167" s="219">
        <v>0</v>
      </c>
      <c r="T167" s="220">
        <f>S167*H167</f>
        <v>0</v>
      </c>
      <c r="AR167" s="221" t="s">
        <v>132</v>
      </c>
      <c r="AT167" s="221" t="s">
        <v>134</v>
      </c>
      <c r="AU167" s="221" t="s">
        <v>83</v>
      </c>
      <c r="AY167" s="14" t="s">
        <v>133</v>
      </c>
      <c r="BE167" s="222">
        <f>IF(N167="základní",J167,0)</f>
        <v>0</v>
      </c>
      <c r="BF167" s="222">
        <f>IF(N167="snížená",J167,0)</f>
        <v>0</v>
      </c>
      <c r="BG167" s="222">
        <f>IF(N167="zákl. přenesená",J167,0)</f>
        <v>0</v>
      </c>
      <c r="BH167" s="222">
        <f>IF(N167="sníž. přenesená",J167,0)</f>
        <v>0</v>
      </c>
      <c r="BI167" s="222">
        <f>IF(N167="nulová",J167,0)</f>
        <v>0</v>
      </c>
      <c r="BJ167" s="14" t="s">
        <v>83</v>
      </c>
      <c r="BK167" s="222">
        <f>ROUND(I167*H167,2)</f>
        <v>0</v>
      </c>
      <c r="BL167" s="14" t="s">
        <v>132</v>
      </c>
      <c r="BM167" s="221" t="s">
        <v>719</v>
      </c>
    </row>
    <row r="168" s="1" customFormat="1">
      <c r="B168" s="35"/>
      <c r="C168" s="36"/>
      <c r="D168" s="223" t="s">
        <v>139</v>
      </c>
      <c r="E168" s="36"/>
      <c r="F168" s="224" t="s">
        <v>230</v>
      </c>
      <c r="G168" s="36"/>
      <c r="H168" s="36"/>
      <c r="I168" s="136"/>
      <c r="J168" s="36"/>
      <c r="K168" s="36"/>
      <c r="L168" s="40"/>
      <c r="M168" s="225"/>
      <c r="N168" s="83"/>
      <c r="O168" s="83"/>
      <c r="P168" s="83"/>
      <c r="Q168" s="83"/>
      <c r="R168" s="83"/>
      <c r="S168" s="83"/>
      <c r="T168" s="84"/>
      <c r="AT168" s="14" t="s">
        <v>139</v>
      </c>
      <c r="AU168" s="14" t="s">
        <v>83</v>
      </c>
    </row>
    <row r="169" s="1" customFormat="1">
      <c r="B169" s="35"/>
      <c r="C169" s="36"/>
      <c r="D169" s="223" t="s">
        <v>141</v>
      </c>
      <c r="E169" s="36"/>
      <c r="F169" s="226" t="s">
        <v>234</v>
      </c>
      <c r="G169" s="36"/>
      <c r="H169" s="36"/>
      <c r="I169" s="136"/>
      <c r="J169" s="36"/>
      <c r="K169" s="36"/>
      <c r="L169" s="40"/>
      <c r="M169" s="225"/>
      <c r="N169" s="83"/>
      <c r="O169" s="83"/>
      <c r="P169" s="83"/>
      <c r="Q169" s="83"/>
      <c r="R169" s="83"/>
      <c r="S169" s="83"/>
      <c r="T169" s="84"/>
      <c r="AT169" s="14" t="s">
        <v>141</v>
      </c>
      <c r="AU169" s="14" t="s">
        <v>83</v>
      </c>
    </row>
    <row r="170" s="11" customFormat="1">
      <c r="B170" s="227"/>
      <c r="C170" s="228"/>
      <c r="D170" s="223" t="s">
        <v>149</v>
      </c>
      <c r="E170" s="229" t="s">
        <v>488</v>
      </c>
      <c r="F170" s="230" t="s">
        <v>720</v>
      </c>
      <c r="G170" s="228"/>
      <c r="H170" s="231">
        <v>1895</v>
      </c>
      <c r="I170" s="232"/>
      <c r="J170" s="228"/>
      <c r="K170" s="228"/>
      <c r="L170" s="233"/>
      <c r="M170" s="234"/>
      <c r="N170" s="235"/>
      <c r="O170" s="235"/>
      <c r="P170" s="235"/>
      <c r="Q170" s="235"/>
      <c r="R170" s="235"/>
      <c r="S170" s="235"/>
      <c r="T170" s="236"/>
      <c r="AT170" s="237" t="s">
        <v>149</v>
      </c>
      <c r="AU170" s="237" t="s">
        <v>83</v>
      </c>
      <c r="AV170" s="11" t="s">
        <v>143</v>
      </c>
      <c r="AW170" s="11" t="s">
        <v>33</v>
      </c>
      <c r="AX170" s="11" t="s">
        <v>83</v>
      </c>
      <c r="AY170" s="237" t="s">
        <v>133</v>
      </c>
    </row>
    <row r="171" s="1" customFormat="1" ht="16.5" customHeight="1">
      <c r="B171" s="35"/>
      <c r="C171" s="211" t="s">
        <v>249</v>
      </c>
      <c r="D171" s="211" t="s">
        <v>134</v>
      </c>
      <c r="E171" s="212" t="s">
        <v>238</v>
      </c>
      <c r="F171" s="213" t="s">
        <v>239</v>
      </c>
      <c r="G171" s="214" t="s">
        <v>198</v>
      </c>
      <c r="H171" s="215">
        <v>379</v>
      </c>
      <c r="I171" s="216"/>
      <c r="J171" s="215">
        <f>ROUND(I171*H171,2)</f>
        <v>0</v>
      </c>
      <c r="K171" s="213" t="s">
        <v>1</v>
      </c>
      <c r="L171" s="40"/>
      <c r="M171" s="217" t="s">
        <v>1</v>
      </c>
      <c r="N171" s="218" t="s">
        <v>40</v>
      </c>
      <c r="O171" s="83"/>
      <c r="P171" s="219">
        <f>O171*H171</f>
        <v>0</v>
      </c>
      <c r="Q171" s="219">
        <v>0</v>
      </c>
      <c r="R171" s="219">
        <f>Q171*H171</f>
        <v>0</v>
      </c>
      <c r="S171" s="219">
        <v>0</v>
      </c>
      <c r="T171" s="220">
        <f>S171*H171</f>
        <v>0</v>
      </c>
      <c r="AR171" s="221" t="s">
        <v>132</v>
      </c>
      <c r="AT171" s="221" t="s">
        <v>134</v>
      </c>
      <c r="AU171" s="221" t="s">
        <v>83</v>
      </c>
      <c r="AY171" s="14" t="s">
        <v>133</v>
      </c>
      <c r="BE171" s="222">
        <f>IF(N171="základní",J171,0)</f>
        <v>0</v>
      </c>
      <c r="BF171" s="222">
        <f>IF(N171="snížená",J171,0)</f>
        <v>0</v>
      </c>
      <c r="BG171" s="222">
        <f>IF(N171="zákl. přenesená",J171,0)</f>
        <v>0</v>
      </c>
      <c r="BH171" s="222">
        <f>IF(N171="sníž. přenesená",J171,0)</f>
        <v>0</v>
      </c>
      <c r="BI171" s="222">
        <f>IF(N171="nulová",J171,0)</f>
        <v>0</v>
      </c>
      <c r="BJ171" s="14" t="s">
        <v>83</v>
      </c>
      <c r="BK171" s="222">
        <f>ROUND(I171*H171,2)</f>
        <v>0</v>
      </c>
      <c r="BL171" s="14" t="s">
        <v>132</v>
      </c>
      <c r="BM171" s="221" t="s">
        <v>721</v>
      </c>
    </row>
    <row r="172" s="1" customFormat="1">
      <c r="B172" s="35"/>
      <c r="C172" s="36"/>
      <c r="D172" s="223" t="s">
        <v>139</v>
      </c>
      <c r="E172" s="36"/>
      <c r="F172" s="224" t="s">
        <v>722</v>
      </c>
      <c r="G172" s="36"/>
      <c r="H172" s="36"/>
      <c r="I172" s="136"/>
      <c r="J172" s="36"/>
      <c r="K172" s="36"/>
      <c r="L172" s="40"/>
      <c r="M172" s="225"/>
      <c r="N172" s="83"/>
      <c r="O172" s="83"/>
      <c r="P172" s="83"/>
      <c r="Q172" s="83"/>
      <c r="R172" s="83"/>
      <c r="S172" s="83"/>
      <c r="T172" s="84"/>
      <c r="AT172" s="14" t="s">
        <v>139</v>
      </c>
      <c r="AU172" s="14" t="s">
        <v>83</v>
      </c>
    </row>
    <row r="173" s="1" customFormat="1">
      <c r="B173" s="35"/>
      <c r="C173" s="36"/>
      <c r="D173" s="223" t="s">
        <v>141</v>
      </c>
      <c r="E173" s="36"/>
      <c r="F173" s="226" t="s">
        <v>241</v>
      </c>
      <c r="G173" s="36"/>
      <c r="H173" s="36"/>
      <c r="I173" s="136"/>
      <c r="J173" s="36"/>
      <c r="K173" s="36"/>
      <c r="L173" s="40"/>
      <c r="M173" s="225"/>
      <c r="N173" s="83"/>
      <c r="O173" s="83"/>
      <c r="P173" s="83"/>
      <c r="Q173" s="83"/>
      <c r="R173" s="83"/>
      <c r="S173" s="83"/>
      <c r="T173" s="84"/>
      <c r="AT173" s="14" t="s">
        <v>141</v>
      </c>
      <c r="AU173" s="14" t="s">
        <v>83</v>
      </c>
    </row>
    <row r="174" s="1" customFormat="1" ht="24" customHeight="1">
      <c r="B174" s="35"/>
      <c r="C174" s="211" t="s">
        <v>257</v>
      </c>
      <c r="D174" s="211" t="s">
        <v>134</v>
      </c>
      <c r="E174" s="212" t="s">
        <v>243</v>
      </c>
      <c r="F174" s="213" t="s">
        <v>244</v>
      </c>
      <c r="G174" s="214" t="s">
        <v>198</v>
      </c>
      <c r="H174" s="215">
        <v>218</v>
      </c>
      <c r="I174" s="216"/>
      <c r="J174" s="215">
        <f>ROUND(I174*H174,2)</f>
        <v>0</v>
      </c>
      <c r="K174" s="213" t="s">
        <v>1</v>
      </c>
      <c r="L174" s="40"/>
      <c r="M174" s="217" t="s">
        <v>1</v>
      </c>
      <c r="N174" s="218" t="s">
        <v>40</v>
      </c>
      <c r="O174" s="83"/>
      <c r="P174" s="219">
        <f>O174*H174</f>
        <v>0</v>
      </c>
      <c r="Q174" s="219">
        <v>0</v>
      </c>
      <c r="R174" s="219">
        <f>Q174*H174</f>
        <v>0</v>
      </c>
      <c r="S174" s="219">
        <v>0</v>
      </c>
      <c r="T174" s="220">
        <f>S174*H174</f>
        <v>0</v>
      </c>
      <c r="AR174" s="221" t="s">
        <v>132</v>
      </c>
      <c r="AT174" s="221" t="s">
        <v>134</v>
      </c>
      <c r="AU174" s="221" t="s">
        <v>83</v>
      </c>
      <c r="AY174" s="14" t="s">
        <v>133</v>
      </c>
      <c r="BE174" s="222">
        <f>IF(N174="základní",J174,0)</f>
        <v>0</v>
      </c>
      <c r="BF174" s="222">
        <f>IF(N174="snížená",J174,0)</f>
        <v>0</v>
      </c>
      <c r="BG174" s="222">
        <f>IF(N174="zákl. přenesená",J174,0)</f>
        <v>0</v>
      </c>
      <c r="BH174" s="222">
        <f>IF(N174="sníž. přenesená",J174,0)</f>
        <v>0</v>
      </c>
      <c r="BI174" s="222">
        <f>IF(N174="nulová",J174,0)</f>
        <v>0</v>
      </c>
      <c r="BJ174" s="14" t="s">
        <v>83</v>
      </c>
      <c r="BK174" s="222">
        <f>ROUND(I174*H174,2)</f>
        <v>0</v>
      </c>
      <c r="BL174" s="14" t="s">
        <v>132</v>
      </c>
      <c r="BM174" s="221" t="s">
        <v>723</v>
      </c>
    </row>
    <row r="175" s="1" customFormat="1">
      <c r="B175" s="35"/>
      <c r="C175" s="36"/>
      <c r="D175" s="223" t="s">
        <v>139</v>
      </c>
      <c r="E175" s="36"/>
      <c r="F175" s="224" t="s">
        <v>244</v>
      </c>
      <c r="G175" s="36"/>
      <c r="H175" s="36"/>
      <c r="I175" s="136"/>
      <c r="J175" s="36"/>
      <c r="K175" s="36"/>
      <c r="L175" s="40"/>
      <c r="M175" s="225"/>
      <c r="N175" s="83"/>
      <c r="O175" s="83"/>
      <c r="P175" s="83"/>
      <c r="Q175" s="83"/>
      <c r="R175" s="83"/>
      <c r="S175" s="83"/>
      <c r="T175" s="84"/>
      <c r="AT175" s="14" t="s">
        <v>139</v>
      </c>
      <c r="AU175" s="14" t="s">
        <v>83</v>
      </c>
    </row>
    <row r="176" s="1" customFormat="1">
      <c r="B176" s="35"/>
      <c r="C176" s="36"/>
      <c r="D176" s="223" t="s">
        <v>141</v>
      </c>
      <c r="E176" s="36"/>
      <c r="F176" s="226" t="s">
        <v>246</v>
      </c>
      <c r="G176" s="36"/>
      <c r="H176" s="36"/>
      <c r="I176" s="136"/>
      <c r="J176" s="36"/>
      <c r="K176" s="36"/>
      <c r="L176" s="40"/>
      <c r="M176" s="225"/>
      <c r="N176" s="83"/>
      <c r="O176" s="83"/>
      <c r="P176" s="83"/>
      <c r="Q176" s="83"/>
      <c r="R176" s="83"/>
      <c r="S176" s="83"/>
      <c r="T176" s="84"/>
      <c r="AT176" s="14" t="s">
        <v>141</v>
      </c>
      <c r="AU176" s="14" t="s">
        <v>83</v>
      </c>
    </row>
    <row r="177" s="11" customFormat="1">
      <c r="B177" s="227"/>
      <c r="C177" s="228"/>
      <c r="D177" s="223" t="s">
        <v>149</v>
      </c>
      <c r="E177" s="229" t="s">
        <v>491</v>
      </c>
      <c r="F177" s="230" t="s">
        <v>724</v>
      </c>
      <c r="G177" s="228"/>
      <c r="H177" s="231">
        <v>218</v>
      </c>
      <c r="I177" s="232"/>
      <c r="J177" s="228"/>
      <c r="K177" s="228"/>
      <c r="L177" s="233"/>
      <c r="M177" s="234"/>
      <c r="N177" s="235"/>
      <c r="O177" s="235"/>
      <c r="P177" s="235"/>
      <c r="Q177" s="235"/>
      <c r="R177" s="235"/>
      <c r="S177" s="235"/>
      <c r="T177" s="236"/>
      <c r="AT177" s="237" t="s">
        <v>149</v>
      </c>
      <c r="AU177" s="237" t="s">
        <v>83</v>
      </c>
      <c r="AV177" s="11" t="s">
        <v>143</v>
      </c>
      <c r="AW177" s="11" t="s">
        <v>33</v>
      </c>
      <c r="AX177" s="11" t="s">
        <v>83</v>
      </c>
      <c r="AY177" s="237" t="s">
        <v>133</v>
      </c>
    </row>
    <row r="178" s="1" customFormat="1" ht="24" customHeight="1">
      <c r="B178" s="35"/>
      <c r="C178" s="211" t="s">
        <v>264</v>
      </c>
      <c r="D178" s="211" t="s">
        <v>134</v>
      </c>
      <c r="E178" s="212" t="s">
        <v>250</v>
      </c>
      <c r="F178" s="213" t="s">
        <v>251</v>
      </c>
      <c r="G178" s="214" t="s">
        <v>198</v>
      </c>
      <c r="H178" s="215">
        <v>735.60000000000002</v>
      </c>
      <c r="I178" s="216"/>
      <c r="J178" s="215">
        <f>ROUND(I178*H178,2)</f>
        <v>0</v>
      </c>
      <c r="K178" s="213" t="s">
        <v>1</v>
      </c>
      <c r="L178" s="40"/>
      <c r="M178" s="217" t="s">
        <v>1</v>
      </c>
      <c r="N178" s="218" t="s">
        <v>40</v>
      </c>
      <c r="O178" s="83"/>
      <c r="P178" s="219">
        <f>O178*H178</f>
        <v>0</v>
      </c>
      <c r="Q178" s="219">
        <v>0</v>
      </c>
      <c r="R178" s="219">
        <f>Q178*H178</f>
        <v>0</v>
      </c>
      <c r="S178" s="219">
        <v>0</v>
      </c>
      <c r="T178" s="220">
        <f>S178*H178</f>
        <v>0</v>
      </c>
      <c r="AR178" s="221" t="s">
        <v>132</v>
      </c>
      <c r="AT178" s="221" t="s">
        <v>134</v>
      </c>
      <c r="AU178" s="221" t="s">
        <v>83</v>
      </c>
      <c r="AY178" s="14" t="s">
        <v>133</v>
      </c>
      <c r="BE178" s="222">
        <f>IF(N178="základní",J178,0)</f>
        <v>0</v>
      </c>
      <c r="BF178" s="222">
        <f>IF(N178="snížená",J178,0)</f>
        <v>0</v>
      </c>
      <c r="BG178" s="222">
        <f>IF(N178="zákl. přenesená",J178,0)</f>
        <v>0</v>
      </c>
      <c r="BH178" s="222">
        <f>IF(N178="sníž. přenesená",J178,0)</f>
        <v>0</v>
      </c>
      <c r="BI178" s="222">
        <f>IF(N178="nulová",J178,0)</f>
        <v>0</v>
      </c>
      <c r="BJ178" s="14" t="s">
        <v>83</v>
      </c>
      <c r="BK178" s="222">
        <f>ROUND(I178*H178,2)</f>
        <v>0</v>
      </c>
      <c r="BL178" s="14" t="s">
        <v>132</v>
      </c>
      <c r="BM178" s="221" t="s">
        <v>725</v>
      </c>
    </row>
    <row r="179" s="1" customFormat="1">
      <c r="B179" s="35"/>
      <c r="C179" s="36"/>
      <c r="D179" s="223" t="s">
        <v>139</v>
      </c>
      <c r="E179" s="36"/>
      <c r="F179" s="224" t="s">
        <v>726</v>
      </c>
      <c r="G179" s="36"/>
      <c r="H179" s="36"/>
      <c r="I179" s="136"/>
      <c r="J179" s="36"/>
      <c r="K179" s="36"/>
      <c r="L179" s="40"/>
      <c r="M179" s="225"/>
      <c r="N179" s="83"/>
      <c r="O179" s="83"/>
      <c r="P179" s="83"/>
      <c r="Q179" s="83"/>
      <c r="R179" s="83"/>
      <c r="S179" s="83"/>
      <c r="T179" s="84"/>
      <c r="AT179" s="14" t="s">
        <v>139</v>
      </c>
      <c r="AU179" s="14" t="s">
        <v>83</v>
      </c>
    </row>
    <row r="180" s="1" customFormat="1">
      <c r="B180" s="35"/>
      <c r="C180" s="36"/>
      <c r="D180" s="223" t="s">
        <v>141</v>
      </c>
      <c r="E180" s="36"/>
      <c r="F180" s="226" t="s">
        <v>254</v>
      </c>
      <c r="G180" s="36"/>
      <c r="H180" s="36"/>
      <c r="I180" s="136"/>
      <c r="J180" s="36"/>
      <c r="K180" s="36"/>
      <c r="L180" s="40"/>
      <c r="M180" s="225"/>
      <c r="N180" s="83"/>
      <c r="O180" s="83"/>
      <c r="P180" s="83"/>
      <c r="Q180" s="83"/>
      <c r="R180" s="83"/>
      <c r="S180" s="83"/>
      <c r="T180" s="84"/>
      <c r="AT180" s="14" t="s">
        <v>141</v>
      </c>
      <c r="AU180" s="14" t="s">
        <v>83</v>
      </c>
    </row>
    <row r="181" s="11" customFormat="1">
      <c r="B181" s="227"/>
      <c r="C181" s="228"/>
      <c r="D181" s="223" t="s">
        <v>149</v>
      </c>
      <c r="E181" s="229" t="s">
        <v>727</v>
      </c>
      <c r="F181" s="230" t="s">
        <v>728</v>
      </c>
      <c r="G181" s="228"/>
      <c r="H181" s="231">
        <v>597</v>
      </c>
      <c r="I181" s="232"/>
      <c r="J181" s="228"/>
      <c r="K181" s="228"/>
      <c r="L181" s="233"/>
      <c r="M181" s="234"/>
      <c r="N181" s="235"/>
      <c r="O181" s="235"/>
      <c r="P181" s="235"/>
      <c r="Q181" s="235"/>
      <c r="R181" s="235"/>
      <c r="S181" s="235"/>
      <c r="T181" s="236"/>
      <c r="AT181" s="237" t="s">
        <v>149</v>
      </c>
      <c r="AU181" s="237" t="s">
        <v>83</v>
      </c>
      <c r="AV181" s="11" t="s">
        <v>143</v>
      </c>
      <c r="AW181" s="11" t="s">
        <v>33</v>
      </c>
      <c r="AX181" s="11" t="s">
        <v>75</v>
      </c>
      <c r="AY181" s="237" t="s">
        <v>133</v>
      </c>
    </row>
    <row r="182" s="11" customFormat="1">
      <c r="B182" s="227"/>
      <c r="C182" s="228"/>
      <c r="D182" s="223" t="s">
        <v>149</v>
      </c>
      <c r="E182" s="229" t="s">
        <v>581</v>
      </c>
      <c r="F182" s="230" t="s">
        <v>729</v>
      </c>
      <c r="G182" s="228"/>
      <c r="H182" s="231">
        <v>15.6</v>
      </c>
      <c r="I182" s="232"/>
      <c r="J182" s="228"/>
      <c r="K182" s="228"/>
      <c r="L182" s="233"/>
      <c r="M182" s="234"/>
      <c r="N182" s="235"/>
      <c r="O182" s="235"/>
      <c r="P182" s="235"/>
      <c r="Q182" s="235"/>
      <c r="R182" s="235"/>
      <c r="S182" s="235"/>
      <c r="T182" s="236"/>
      <c r="AT182" s="237" t="s">
        <v>149</v>
      </c>
      <c r="AU182" s="237" t="s">
        <v>83</v>
      </c>
      <c r="AV182" s="11" t="s">
        <v>143</v>
      </c>
      <c r="AW182" s="11" t="s">
        <v>33</v>
      </c>
      <c r="AX182" s="11" t="s">
        <v>75</v>
      </c>
      <c r="AY182" s="237" t="s">
        <v>133</v>
      </c>
    </row>
    <row r="183" s="11" customFormat="1">
      <c r="B183" s="227"/>
      <c r="C183" s="228"/>
      <c r="D183" s="223" t="s">
        <v>149</v>
      </c>
      <c r="E183" s="229" t="s">
        <v>582</v>
      </c>
      <c r="F183" s="230" t="s">
        <v>730</v>
      </c>
      <c r="G183" s="228"/>
      <c r="H183" s="231">
        <v>123</v>
      </c>
      <c r="I183" s="232"/>
      <c r="J183" s="228"/>
      <c r="K183" s="228"/>
      <c r="L183" s="233"/>
      <c r="M183" s="234"/>
      <c r="N183" s="235"/>
      <c r="O183" s="235"/>
      <c r="P183" s="235"/>
      <c r="Q183" s="235"/>
      <c r="R183" s="235"/>
      <c r="S183" s="235"/>
      <c r="T183" s="236"/>
      <c r="AT183" s="237" t="s">
        <v>149</v>
      </c>
      <c r="AU183" s="237" t="s">
        <v>83</v>
      </c>
      <c r="AV183" s="11" t="s">
        <v>143</v>
      </c>
      <c r="AW183" s="11" t="s">
        <v>33</v>
      </c>
      <c r="AX183" s="11" t="s">
        <v>75</v>
      </c>
      <c r="AY183" s="237" t="s">
        <v>133</v>
      </c>
    </row>
    <row r="184" s="11" customFormat="1">
      <c r="B184" s="227"/>
      <c r="C184" s="228"/>
      <c r="D184" s="223" t="s">
        <v>149</v>
      </c>
      <c r="E184" s="229" t="s">
        <v>731</v>
      </c>
      <c r="F184" s="230" t="s">
        <v>732</v>
      </c>
      <c r="G184" s="228"/>
      <c r="H184" s="231">
        <v>735.60000000000002</v>
      </c>
      <c r="I184" s="232"/>
      <c r="J184" s="228"/>
      <c r="K184" s="228"/>
      <c r="L184" s="233"/>
      <c r="M184" s="234"/>
      <c r="N184" s="235"/>
      <c r="O184" s="235"/>
      <c r="P184" s="235"/>
      <c r="Q184" s="235"/>
      <c r="R184" s="235"/>
      <c r="S184" s="235"/>
      <c r="T184" s="236"/>
      <c r="AT184" s="237" t="s">
        <v>149</v>
      </c>
      <c r="AU184" s="237" t="s">
        <v>83</v>
      </c>
      <c r="AV184" s="11" t="s">
        <v>143</v>
      </c>
      <c r="AW184" s="11" t="s">
        <v>33</v>
      </c>
      <c r="AX184" s="11" t="s">
        <v>83</v>
      </c>
      <c r="AY184" s="237" t="s">
        <v>133</v>
      </c>
    </row>
    <row r="185" s="1" customFormat="1" ht="16.5" customHeight="1">
      <c r="B185" s="35"/>
      <c r="C185" s="211" t="s">
        <v>273</v>
      </c>
      <c r="D185" s="211" t="s">
        <v>134</v>
      </c>
      <c r="E185" s="212" t="s">
        <v>258</v>
      </c>
      <c r="F185" s="213" t="s">
        <v>259</v>
      </c>
      <c r="G185" s="214" t="s">
        <v>198</v>
      </c>
      <c r="H185" s="215">
        <v>379</v>
      </c>
      <c r="I185" s="216"/>
      <c r="J185" s="215">
        <f>ROUND(I185*H185,2)</f>
        <v>0</v>
      </c>
      <c r="K185" s="213" t="s">
        <v>1</v>
      </c>
      <c r="L185" s="40"/>
      <c r="M185" s="217" t="s">
        <v>1</v>
      </c>
      <c r="N185" s="218" t="s">
        <v>40</v>
      </c>
      <c r="O185" s="83"/>
      <c r="P185" s="219">
        <f>O185*H185</f>
        <v>0</v>
      </c>
      <c r="Q185" s="219">
        <v>0</v>
      </c>
      <c r="R185" s="219">
        <f>Q185*H185</f>
        <v>0</v>
      </c>
      <c r="S185" s="219">
        <v>0</v>
      </c>
      <c r="T185" s="220">
        <f>S185*H185</f>
        <v>0</v>
      </c>
      <c r="AR185" s="221" t="s">
        <v>132</v>
      </c>
      <c r="AT185" s="221" t="s">
        <v>134</v>
      </c>
      <c r="AU185" s="221" t="s">
        <v>83</v>
      </c>
      <c r="AY185" s="14" t="s">
        <v>133</v>
      </c>
      <c r="BE185" s="222">
        <f>IF(N185="základní",J185,0)</f>
        <v>0</v>
      </c>
      <c r="BF185" s="222">
        <f>IF(N185="snížená",J185,0)</f>
        <v>0</v>
      </c>
      <c r="BG185" s="222">
        <f>IF(N185="zákl. přenesená",J185,0)</f>
        <v>0</v>
      </c>
      <c r="BH185" s="222">
        <f>IF(N185="sníž. přenesená",J185,0)</f>
        <v>0</v>
      </c>
      <c r="BI185" s="222">
        <f>IF(N185="nulová",J185,0)</f>
        <v>0</v>
      </c>
      <c r="BJ185" s="14" t="s">
        <v>83</v>
      </c>
      <c r="BK185" s="222">
        <f>ROUND(I185*H185,2)</f>
        <v>0</v>
      </c>
      <c r="BL185" s="14" t="s">
        <v>132</v>
      </c>
      <c r="BM185" s="221" t="s">
        <v>733</v>
      </c>
    </row>
    <row r="186" s="1" customFormat="1">
      <c r="B186" s="35"/>
      <c r="C186" s="36"/>
      <c r="D186" s="223" t="s">
        <v>139</v>
      </c>
      <c r="E186" s="36"/>
      <c r="F186" s="224" t="s">
        <v>259</v>
      </c>
      <c r="G186" s="36"/>
      <c r="H186" s="36"/>
      <c r="I186" s="136"/>
      <c r="J186" s="36"/>
      <c r="K186" s="36"/>
      <c r="L186" s="40"/>
      <c r="M186" s="225"/>
      <c r="N186" s="83"/>
      <c r="O186" s="83"/>
      <c r="P186" s="83"/>
      <c r="Q186" s="83"/>
      <c r="R186" s="83"/>
      <c r="S186" s="83"/>
      <c r="T186" s="84"/>
      <c r="AT186" s="14" t="s">
        <v>139</v>
      </c>
      <c r="AU186" s="14" t="s">
        <v>83</v>
      </c>
    </row>
    <row r="187" s="1" customFormat="1">
      <c r="B187" s="35"/>
      <c r="C187" s="36"/>
      <c r="D187" s="223" t="s">
        <v>141</v>
      </c>
      <c r="E187" s="36"/>
      <c r="F187" s="226" t="s">
        <v>261</v>
      </c>
      <c r="G187" s="36"/>
      <c r="H187" s="36"/>
      <c r="I187" s="136"/>
      <c r="J187" s="36"/>
      <c r="K187" s="36"/>
      <c r="L187" s="40"/>
      <c r="M187" s="225"/>
      <c r="N187" s="83"/>
      <c r="O187" s="83"/>
      <c r="P187" s="83"/>
      <c r="Q187" s="83"/>
      <c r="R187" s="83"/>
      <c r="S187" s="83"/>
      <c r="T187" s="84"/>
      <c r="AT187" s="14" t="s">
        <v>141</v>
      </c>
      <c r="AU187" s="14" t="s">
        <v>83</v>
      </c>
    </row>
    <row r="188" s="11" customFormat="1">
      <c r="B188" s="227"/>
      <c r="C188" s="228"/>
      <c r="D188" s="223" t="s">
        <v>149</v>
      </c>
      <c r="E188" s="229" t="s">
        <v>158</v>
      </c>
      <c r="F188" s="230" t="s">
        <v>734</v>
      </c>
      <c r="G188" s="228"/>
      <c r="H188" s="231">
        <v>379</v>
      </c>
      <c r="I188" s="232"/>
      <c r="J188" s="228"/>
      <c r="K188" s="228"/>
      <c r="L188" s="233"/>
      <c r="M188" s="234"/>
      <c r="N188" s="235"/>
      <c r="O188" s="235"/>
      <c r="P188" s="235"/>
      <c r="Q188" s="235"/>
      <c r="R188" s="235"/>
      <c r="S188" s="235"/>
      <c r="T188" s="236"/>
      <c r="AT188" s="237" t="s">
        <v>149</v>
      </c>
      <c r="AU188" s="237" t="s">
        <v>83</v>
      </c>
      <c r="AV188" s="11" t="s">
        <v>143</v>
      </c>
      <c r="AW188" s="11" t="s">
        <v>33</v>
      </c>
      <c r="AX188" s="11" t="s">
        <v>83</v>
      </c>
      <c r="AY188" s="237" t="s">
        <v>133</v>
      </c>
    </row>
    <row r="189" s="10" customFormat="1" ht="25.92" customHeight="1">
      <c r="B189" s="197"/>
      <c r="C189" s="198"/>
      <c r="D189" s="199" t="s">
        <v>74</v>
      </c>
      <c r="E189" s="200" t="s">
        <v>143</v>
      </c>
      <c r="F189" s="200" t="s">
        <v>272</v>
      </c>
      <c r="G189" s="198"/>
      <c r="H189" s="198"/>
      <c r="I189" s="201"/>
      <c r="J189" s="202">
        <f>BK189</f>
        <v>0</v>
      </c>
      <c r="K189" s="198"/>
      <c r="L189" s="203"/>
      <c r="M189" s="204"/>
      <c r="N189" s="205"/>
      <c r="O189" s="205"/>
      <c r="P189" s="206">
        <f>SUM(P190:P242)</f>
        <v>0</v>
      </c>
      <c r="Q189" s="205"/>
      <c r="R189" s="206">
        <f>SUM(R190:R242)</f>
        <v>0</v>
      </c>
      <c r="S189" s="205"/>
      <c r="T189" s="207">
        <f>SUM(T190:T242)</f>
        <v>0</v>
      </c>
      <c r="AR189" s="208" t="s">
        <v>132</v>
      </c>
      <c r="AT189" s="209" t="s">
        <v>74</v>
      </c>
      <c r="AU189" s="209" t="s">
        <v>75</v>
      </c>
      <c r="AY189" s="208" t="s">
        <v>133</v>
      </c>
      <c r="BK189" s="210">
        <f>SUM(BK190:BK242)</f>
        <v>0</v>
      </c>
    </row>
    <row r="190" s="1" customFormat="1" ht="24" customHeight="1">
      <c r="B190" s="35"/>
      <c r="C190" s="211" t="s">
        <v>8</v>
      </c>
      <c r="D190" s="211" t="s">
        <v>134</v>
      </c>
      <c r="E190" s="212" t="s">
        <v>274</v>
      </c>
      <c r="F190" s="213" t="s">
        <v>275</v>
      </c>
      <c r="G190" s="214" t="s">
        <v>223</v>
      </c>
      <c r="H190" s="215">
        <v>4.2999999999999998</v>
      </c>
      <c r="I190" s="216"/>
      <c r="J190" s="215">
        <f>ROUND(I190*H190,2)</f>
        <v>0</v>
      </c>
      <c r="K190" s="213" t="s">
        <v>1</v>
      </c>
      <c r="L190" s="40"/>
      <c r="M190" s="217" t="s">
        <v>1</v>
      </c>
      <c r="N190" s="218" t="s">
        <v>40</v>
      </c>
      <c r="O190" s="83"/>
      <c r="P190" s="219">
        <f>O190*H190</f>
        <v>0</v>
      </c>
      <c r="Q190" s="219">
        <v>0</v>
      </c>
      <c r="R190" s="219">
        <f>Q190*H190</f>
        <v>0</v>
      </c>
      <c r="S190" s="219">
        <v>0</v>
      </c>
      <c r="T190" s="220">
        <f>S190*H190</f>
        <v>0</v>
      </c>
      <c r="AR190" s="221" t="s">
        <v>132</v>
      </c>
      <c r="AT190" s="221" t="s">
        <v>134</v>
      </c>
      <c r="AU190" s="221" t="s">
        <v>83</v>
      </c>
      <c r="AY190" s="14" t="s">
        <v>133</v>
      </c>
      <c r="BE190" s="222">
        <f>IF(N190="základní",J190,0)</f>
        <v>0</v>
      </c>
      <c r="BF190" s="222">
        <f>IF(N190="snížená",J190,0)</f>
        <v>0</v>
      </c>
      <c r="BG190" s="222">
        <f>IF(N190="zákl. přenesená",J190,0)</f>
        <v>0</v>
      </c>
      <c r="BH190" s="222">
        <f>IF(N190="sníž. přenesená",J190,0)</f>
        <v>0</v>
      </c>
      <c r="BI190" s="222">
        <f>IF(N190="nulová",J190,0)</f>
        <v>0</v>
      </c>
      <c r="BJ190" s="14" t="s">
        <v>83</v>
      </c>
      <c r="BK190" s="222">
        <f>ROUND(I190*H190,2)</f>
        <v>0</v>
      </c>
      <c r="BL190" s="14" t="s">
        <v>132</v>
      </c>
      <c r="BM190" s="221" t="s">
        <v>735</v>
      </c>
    </row>
    <row r="191" s="1" customFormat="1">
      <c r="B191" s="35"/>
      <c r="C191" s="36"/>
      <c r="D191" s="223" t="s">
        <v>139</v>
      </c>
      <c r="E191" s="36"/>
      <c r="F191" s="224" t="s">
        <v>275</v>
      </c>
      <c r="G191" s="36"/>
      <c r="H191" s="36"/>
      <c r="I191" s="136"/>
      <c r="J191" s="36"/>
      <c r="K191" s="36"/>
      <c r="L191" s="40"/>
      <c r="M191" s="225"/>
      <c r="N191" s="83"/>
      <c r="O191" s="83"/>
      <c r="P191" s="83"/>
      <c r="Q191" s="83"/>
      <c r="R191" s="83"/>
      <c r="S191" s="83"/>
      <c r="T191" s="84"/>
      <c r="AT191" s="14" t="s">
        <v>139</v>
      </c>
      <c r="AU191" s="14" t="s">
        <v>83</v>
      </c>
    </row>
    <row r="192" s="1" customFormat="1">
      <c r="B192" s="35"/>
      <c r="C192" s="36"/>
      <c r="D192" s="223" t="s">
        <v>141</v>
      </c>
      <c r="E192" s="36"/>
      <c r="F192" s="226" t="s">
        <v>278</v>
      </c>
      <c r="G192" s="36"/>
      <c r="H192" s="36"/>
      <c r="I192" s="136"/>
      <c r="J192" s="36"/>
      <c r="K192" s="36"/>
      <c r="L192" s="40"/>
      <c r="M192" s="225"/>
      <c r="N192" s="83"/>
      <c r="O192" s="83"/>
      <c r="P192" s="83"/>
      <c r="Q192" s="83"/>
      <c r="R192" s="83"/>
      <c r="S192" s="83"/>
      <c r="T192" s="84"/>
      <c r="AT192" s="14" t="s">
        <v>141</v>
      </c>
      <c r="AU192" s="14" t="s">
        <v>83</v>
      </c>
    </row>
    <row r="193" s="11" customFormat="1">
      <c r="B193" s="227"/>
      <c r="C193" s="228"/>
      <c r="D193" s="223" t="s">
        <v>149</v>
      </c>
      <c r="E193" s="229" t="s">
        <v>497</v>
      </c>
      <c r="F193" s="230" t="s">
        <v>736</v>
      </c>
      <c r="G193" s="228"/>
      <c r="H193" s="231">
        <v>4.2999999999999998</v>
      </c>
      <c r="I193" s="232"/>
      <c r="J193" s="228"/>
      <c r="K193" s="228"/>
      <c r="L193" s="233"/>
      <c r="M193" s="234"/>
      <c r="N193" s="235"/>
      <c r="O193" s="235"/>
      <c r="P193" s="235"/>
      <c r="Q193" s="235"/>
      <c r="R193" s="235"/>
      <c r="S193" s="235"/>
      <c r="T193" s="236"/>
      <c r="AT193" s="237" t="s">
        <v>149</v>
      </c>
      <c r="AU193" s="237" t="s">
        <v>83</v>
      </c>
      <c r="AV193" s="11" t="s">
        <v>143</v>
      </c>
      <c r="AW193" s="11" t="s">
        <v>33</v>
      </c>
      <c r="AX193" s="11" t="s">
        <v>83</v>
      </c>
      <c r="AY193" s="237" t="s">
        <v>133</v>
      </c>
    </row>
    <row r="194" s="1" customFormat="1" ht="16.5" customHeight="1">
      <c r="B194" s="35"/>
      <c r="C194" s="211" t="s">
        <v>283</v>
      </c>
      <c r="D194" s="211" t="s">
        <v>134</v>
      </c>
      <c r="E194" s="212" t="s">
        <v>737</v>
      </c>
      <c r="F194" s="213" t="s">
        <v>738</v>
      </c>
      <c r="G194" s="214" t="s">
        <v>302</v>
      </c>
      <c r="H194" s="215">
        <v>13.49</v>
      </c>
      <c r="I194" s="216"/>
      <c r="J194" s="215">
        <f>ROUND(I194*H194,2)</f>
        <v>0</v>
      </c>
      <c r="K194" s="213" t="s">
        <v>1</v>
      </c>
      <c r="L194" s="40"/>
      <c r="M194" s="217" t="s">
        <v>1</v>
      </c>
      <c r="N194" s="218" t="s">
        <v>40</v>
      </c>
      <c r="O194" s="83"/>
      <c r="P194" s="219">
        <f>O194*H194</f>
        <v>0</v>
      </c>
      <c r="Q194" s="219">
        <v>0</v>
      </c>
      <c r="R194" s="219">
        <f>Q194*H194</f>
        <v>0</v>
      </c>
      <c r="S194" s="219">
        <v>0</v>
      </c>
      <c r="T194" s="220">
        <f>S194*H194</f>
        <v>0</v>
      </c>
      <c r="AR194" s="221" t="s">
        <v>132</v>
      </c>
      <c r="AT194" s="221" t="s">
        <v>134</v>
      </c>
      <c r="AU194" s="221" t="s">
        <v>83</v>
      </c>
      <c r="AY194" s="14" t="s">
        <v>133</v>
      </c>
      <c r="BE194" s="222">
        <f>IF(N194="základní",J194,0)</f>
        <v>0</v>
      </c>
      <c r="BF194" s="222">
        <f>IF(N194="snížená",J194,0)</f>
        <v>0</v>
      </c>
      <c r="BG194" s="222">
        <f>IF(N194="zákl. přenesená",J194,0)</f>
        <v>0</v>
      </c>
      <c r="BH194" s="222">
        <f>IF(N194="sníž. přenesená",J194,0)</f>
        <v>0</v>
      </c>
      <c r="BI194" s="222">
        <f>IF(N194="nulová",J194,0)</f>
        <v>0</v>
      </c>
      <c r="BJ194" s="14" t="s">
        <v>83</v>
      </c>
      <c r="BK194" s="222">
        <f>ROUND(I194*H194,2)</f>
        <v>0</v>
      </c>
      <c r="BL194" s="14" t="s">
        <v>132</v>
      </c>
      <c r="BM194" s="221" t="s">
        <v>739</v>
      </c>
    </row>
    <row r="195" s="1" customFormat="1">
      <c r="B195" s="35"/>
      <c r="C195" s="36"/>
      <c r="D195" s="223" t="s">
        <v>139</v>
      </c>
      <c r="E195" s="36"/>
      <c r="F195" s="224" t="s">
        <v>738</v>
      </c>
      <c r="G195" s="36"/>
      <c r="H195" s="36"/>
      <c r="I195" s="136"/>
      <c r="J195" s="36"/>
      <c r="K195" s="36"/>
      <c r="L195" s="40"/>
      <c r="M195" s="225"/>
      <c r="N195" s="83"/>
      <c r="O195" s="83"/>
      <c r="P195" s="83"/>
      <c r="Q195" s="83"/>
      <c r="R195" s="83"/>
      <c r="S195" s="83"/>
      <c r="T195" s="84"/>
      <c r="AT195" s="14" t="s">
        <v>139</v>
      </c>
      <c r="AU195" s="14" t="s">
        <v>83</v>
      </c>
    </row>
    <row r="196" s="1" customFormat="1">
      <c r="B196" s="35"/>
      <c r="C196" s="36"/>
      <c r="D196" s="223" t="s">
        <v>141</v>
      </c>
      <c r="E196" s="36"/>
      <c r="F196" s="226" t="s">
        <v>740</v>
      </c>
      <c r="G196" s="36"/>
      <c r="H196" s="36"/>
      <c r="I196" s="136"/>
      <c r="J196" s="36"/>
      <c r="K196" s="36"/>
      <c r="L196" s="40"/>
      <c r="M196" s="225"/>
      <c r="N196" s="83"/>
      <c r="O196" s="83"/>
      <c r="P196" s="83"/>
      <c r="Q196" s="83"/>
      <c r="R196" s="83"/>
      <c r="S196" s="83"/>
      <c r="T196" s="84"/>
      <c r="AT196" s="14" t="s">
        <v>141</v>
      </c>
      <c r="AU196" s="14" t="s">
        <v>83</v>
      </c>
    </row>
    <row r="197" s="11" customFormat="1">
      <c r="B197" s="227"/>
      <c r="C197" s="228"/>
      <c r="D197" s="223" t="s">
        <v>149</v>
      </c>
      <c r="E197" s="229" t="s">
        <v>235</v>
      </c>
      <c r="F197" s="230" t="s">
        <v>741</v>
      </c>
      <c r="G197" s="228"/>
      <c r="H197" s="231">
        <v>5.5170000000000003</v>
      </c>
      <c r="I197" s="232"/>
      <c r="J197" s="228"/>
      <c r="K197" s="228"/>
      <c r="L197" s="233"/>
      <c r="M197" s="234"/>
      <c r="N197" s="235"/>
      <c r="O197" s="235"/>
      <c r="P197" s="235"/>
      <c r="Q197" s="235"/>
      <c r="R197" s="235"/>
      <c r="S197" s="235"/>
      <c r="T197" s="236"/>
      <c r="AT197" s="237" t="s">
        <v>149</v>
      </c>
      <c r="AU197" s="237" t="s">
        <v>83</v>
      </c>
      <c r="AV197" s="11" t="s">
        <v>143</v>
      </c>
      <c r="AW197" s="11" t="s">
        <v>33</v>
      </c>
      <c r="AX197" s="11" t="s">
        <v>75</v>
      </c>
      <c r="AY197" s="237" t="s">
        <v>133</v>
      </c>
    </row>
    <row r="198" s="11" customFormat="1">
      <c r="B198" s="227"/>
      <c r="C198" s="228"/>
      <c r="D198" s="223" t="s">
        <v>149</v>
      </c>
      <c r="E198" s="229" t="s">
        <v>585</v>
      </c>
      <c r="F198" s="230" t="s">
        <v>742</v>
      </c>
      <c r="G198" s="228"/>
      <c r="H198" s="231">
        <v>7.9690000000000003</v>
      </c>
      <c r="I198" s="232"/>
      <c r="J198" s="228"/>
      <c r="K198" s="228"/>
      <c r="L198" s="233"/>
      <c r="M198" s="234"/>
      <c r="N198" s="235"/>
      <c r="O198" s="235"/>
      <c r="P198" s="235"/>
      <c r="Q198" s="235"/>
      <c r="R198" s="235"/>
      <c r="S198" s="235"/>
      <c r="T198" s="236"/>
      <c r="AT198" s="237" t="s">
        <v>149</v>
      </c>
      <c r="AU198" s="237" t="s">
        <v>83</v>
      </c>
      <c r="AV198" s="11" t="s">
        <v>143</v>
      </c>
      <c r="AW198" s="11" t="s">
        <v>33</v>
      </c>
      <c r="AX198" s="11" t="s">
        <v>75</v>
      </c>
      <c r="AY198" s="237" t="s">
        <v>133</v>
      </c>
    </row>
    <row r="199" s="11" customFormat="1">
      <c r="B199" s="227"/>
      <c r="C199" s="228"/>
      <c r="D199" s="223" t="s">
        <v>149</v>
      </c>
      <c r="E199" s="229" t="s">
        <v>743</v>
      </c>
      <c r="F199" s="230" t="s">
        <v>744</v>
      </c>
      <c r="G199" s="228"/>
      <c r="H199" s="231">
        <v>13.486000000000001</v>
      </c>
      <c r="I199" s="232"/>
      <c r="J199" s="228"/>
      <c r="K199" s="228"/>
      <c r="L199" s="233"/>
      <c r="M199" s="234"/>
      <c r="N199" s="235"/>
      <c r="O199" s="235"/>
      <c r="P199" s="235"/>
      <c r="Q199" s="235"/>
      <c r="R199" s="235"/>
      <c r="S199" s="235"/>
      <c r="T199" s="236"/>
      <c r="AT199" s="237" t="s">
        <v>149</v>
      </c>
      <c r="AU199" s="237" t="s">
        <v>83</v>
      </c>
      <c r="AV199" s="11" t="s">
        <v>143</v>
      </c>
      <c r="AW199" s="11" t="s">
        <v>33</v>
      </c>
      <c r="AX199" s="11" t="s">
        <v>83</v>
      </c>
      <c r="AY199" s="237" t="s">
        <v>133</v>
      </c>
    </row>
    <row r="200" s="1" customFormat="1" ht="24" customHeight="1">
      <c r="B200" s="35"/>
      <c r="C200" s="211" t="s">
        <v>288</v>
      </c>
      <c r="D200" s="211" t="s">
        <v>134</v>
      </c>
      <c r="E200" s="212" t="s">
        <v>745</v>
      </c>
      <c r="F200" s="213" t="s">
        <v>746</v>
      </c>
      <c r="G200" s="214" t="s">
        <v>267</v>
      </c>
      <c r="H200" s="215">
        <v>79.900000000000006</v>
      </c>
      <c r="I200" s="216"/>
      <c r="J200" s="215">
        <f>ROUND(I200*H200,2)</f>
        <v>0</v>
      </c>
      <c r="K200" s="213" t="s">
        <v>1</v>
      </c>
      <c r="L200" s="40"/>
      <c r="M200" s="217" t="s">
        <v>1</v>
      </c>
      <c r="N200" s="218" t="s">
        <v>40</v>
      </c>
      <c r="O200" s="83"/>
      <c r="P200" s="219">
        <f>O200*H200</f>
        <v>0</v>
      </c>
      <c r="Q200" s="219">
        <v>0</v>
      </c>
      <c r="R200" s="219">
        <f>Q200*H200</f>
        <v>0</v>
      </c>
      <c r="S200" s="219">
        <v>0</v>
      </c>
      <c r="T200" s="220">
        <f>S200*H200</f>
        <v>0</v>
      </c>
      <c r="AR200" s="221" t="s">
        <v>132</v>
      </c>
      <c r="AT200" s="221" t="s">
        <v>134</v>
      </c>
      <c r="AU200" s="221" t="s">
        <v>83</v>
      </c>
      <c r="AY200" s="14" t="s">
        <v>133</v>
      </c>
      <c r="BE200" s="222">
        <f>IF(N200="základní",J200,0)</f>
        <v>0</v>
      </c>
      <c r="BF200" s="222">
        <f>IF(N200="snížená",J200,0)</f>
        <v>0</v>
      </c>
      <c r="BG200" s="222">
        <f>IF(N200="zákl. přenesená",J200,0)</f>
        <v>0</v>
      </c>
      <c r="BH200" s="222">
        <f>IF(N200="sníž. přenesená",J200,0)</f>
        <v>0</v>
      </c>
      <c r="BI200" s="222">
        <f>IF(N200="nulová",J200,0)</f>
        <v>0</v>
      </c>
      <c r="BJ200" s="14" t="s">
        <v>83</v>
      </c>
      <c r="BK200" s="222">
        <f>ROUND(I200*H200,2)</f>
        <v>0</v>
      </c>
      <c r="BL200" s="14" t="s">
        <v>132</v>
      </c>
      <c r="BM200" s="221" t="s">
        <v>747</v>
      </c>
    </row>
    <row r="201" s="1" customFormat="1">
      <c r="B201" s="35"/>
      <c r="C201" s="36"/>
      <c r="D201" s="223" t="s">
        <v>139</v>
      </c>
      <c r="E201" s="36"/>
      <c r="F201" s="224" t="s">
        <v>746</v>
      </c>
      <c r="G201" s="36"/>
      <c r="H201" s="36"/>
      <c r="I201" s="136"/>
      <c r="J201" s="36"/>
      <c r="K201" s="36"/>
      <c r="L201" s="40"/>
      <c r="M201" s="225"/>
      <c r="N201" s="83"/>
      <c r="O201" s="83"/>
      <c r="P201" s="83"/>
      <c r="Q201" s="83"/>
      <c r="R201" s="83"/>
      <c r="S201" s="83"/>
      <c r="T201" s="84"/>
      <c r="AT201" s="14" t="s">
        <v>139</v>
      </c>
      <c r="AU201" s="14" t="s">
        <v>83</v>
      </c>
    </row>
    <row r="202" s="1" customFormat="1">
      <c r="B202" s="35"/>
      <c r="C202" s="36"/>
      <c r="D202" s="223" t="s">
        <v>141</v>
      </c>
      <c r="E202" s="36"/>
      <c r="F202" s="226" t="s">
        <v>748</v>
      </c>
      <c r="G202" s="36"/>
      <c r="H202" s="36"/>
      <c r="I202" s="136"/>
      <c r="J202" s="36"/>
      <c r="K202" s="36"/>
      <c r="L202" s="40"/>
      <c r="M202" s="225"/>
      <c r="N202" s="83"/>
      <c r="O202" s="83"/>
      <c r="P202" s="83"/>
      <c r="Q202" s="83"/>
      <c r="R202" s="83"/>
      <c r="S202" s="83"/>
      <c r="T202" s="84"/>
      <c r="AT202" s="14" t="s">
        <v>141</v>
      </c>
      <c r="AU202" s="14" t="s">
        <v>83</v>
      </c>
    </row>
    <row r="203" s="1" customFormat="1" ht="16.5" customHeight="1">
      <c r="B203" s="35"/>
      <c r="C203" s="211" t="s">
        <v>293</v>
      </c>
      <c r="D203" s="211" t="s">
        <v>134</v>
      </c>
      <c r="E203" s="212" t="s">
        <v>749</v>
      </c>
      <c r="F203" s="213" t="s">
        <v>750</v>
      </c>
      <c r="G203" s="214" t="s">
        <v>223</v>
      </c>
      <c r="H203" s="215">
        <v>2618</v>
      </c>
      <c r="I203" s="216"/>
      <c r="J203" s="215">
        <f>ROUND(I203*H203,2)</f>
        <v>0</v>
      </c>
      <c r="K203" s="213" t="s">
        <v>1</v>
      </c>
      <c r="L203" s="40"/>
      <c r="M203" s="217" t="s">
        <v>1</v>
      </c>
      <c r="N203" s="218" t="s">
        <v>40</v>
      </c>
      <c r="O203" s="83"/>
      <c r="P203" s="219">
        <f>O203*H203</f>
        <v>0</v>
      </c>
      <c r="Q203" s="219">
        <v>0</v>
      </c>
      <c r="R203" s="219">
        <f>Q203*H203</f>
        <v>0</v>
      </c>
      <c r="S203" s="219">
        <v>0</v>
      </c>
      <c r="T203" s="220">
        <f>S203*H203</f>
        <v>0</v>
      </c>
      <c r="AR203" s="221" t="s">
        <v>132</v>
      </c>
      <c r="AT203" s="221" t="s">
        <v>134</v>
      </c>
      <c r="AU203" s="221" t="s">
        <v>83</v>
      </c>
      <c r="AY203" s="14" t="s">
        <v>133</v>
      </c>
      <c r="BE203" s="222">
        <f>IF(N203="základní",J203,0)</f>
        <v>0</v>
      </c>
      <c r="BF203" s="222">
        <f>IF(N203="snížená",J203,0)</f>
        <v>0</v>
      </c>
      <c r="BG203" s="222">
        <f>IF(N203="zákl. přenesená",J203,0)</f>
        <v>0</v>
      </c>
      <c r="BH203" s="222">
        <f>IF(N203="sníž. přenesená",J203,0)</f>
        <v>0</v>
      </c>
      <c r="BI203" s="222">
        <f>IF(N203="nulová",J203,0)</f>
        <v>0</v>
      </c>
      <c r="BJ203" s="14" t="s">
        <v>83</v>
      </c>
      <c r="BK203" s="222">
        <f>ROUND(I203*H203,2)</f>
        <v>0</v>
      </c>
      <c r="BL203" s="14" t="s">
        <v>132</v>
      </c>
      <c r="BM203" s="221" t="s">
        <v>751</v>
      </c>
    </row>
    <row r="204" s="1" customFormat="1">
      <c r="B204" s="35"/>
      <c r="C204" s="36"/>
      <c r="D204" s="223" t="s">
        <v>139</v>
      </c>
      <c r="E204" s="36"/>
      <c r="F204" s="224" t="s">
        <v>750</v>
      </c>
      <c r="G204" s="36"/>
      <c r="H204" s="36"/>
      <c r="I204" s="136"/>
      <c r="J204" s="36"/>
      <c r="K204" s="36"/>
      <c r="L204" s="40"/>
      <c r="M204" s="225"/>
      <c r="N204" s="83"/>
      <c r="O204" s="83"/>
      <c r="P204" s="83"/>
      <c r="Q204" s="83"/>
      <c r="R204" s="83"/>
      <c r="S204" s="83"/>
      <c r="T204" s="84"/>
      <c r="AT204" s="14" t="s">
        <v>139</v>
      </c>
      <c r="AU204" s="14" t="s">
        <v>83</v>
      </c>
    </row>
    <row r="205" s="1" customFormat="1">
      <c r="B205" s="35"/>
      <c r="C205" s="36"/>
      <c r="D205" s="223" t="s">
        <v>141</v>
      </c>
      <c r="E205" s="36"/>
      <c r="F205" s="226" t="s">
        <v>752</v>
      </c>
      <c r="G205" s="36"/>
      <c r="H205" s="36"/>
      <c r="I205" s="136"/>
      <c r="J205" s="36"/>
      <c r="K205" s="36"/>
      <c r="L205" s="40"/>
      <c r="M205" s="225"/>
      <c r="N205" s="83"/>
      <c r="O205" s="83"/>
      <c r="P205" s="83"/>
      <c r="Q205" s="83"/>
      <c r="R205" s="83"/>
      <c r="S205" s="83"/>
      <c r="T205" s="84"/>
      <c r="AT205" s="14" t="s">
        <v>141</v>
      </c>
      <c r="AU205" s="14" t="s">
        <v>83</v>
      </c>
    </row>
    <row r="206" s="11" customFormat="1">
      <c r="B206" s="227"/>
      <c r="C206" s="228"/>
      <c r="D206" s="223" t="s">
        <v>149</v>
      </c>
      <c r="E206" s="229" t="s">
        <v>753</v>
      </c>
      <c r="F206" s="230" t="s">
        <v>754</v>
      </c>
      <c r="G206" s="228"/>
      <c r="H206" s="231">
        <v>190</v>
      </c>
      <c r="I206" s="232"/>
      <c r="J206" s="228"/>
      <c r="K206" s="228"/>
      <c r="L206" s="233"/>
      <c r="M206" s="234"/>
      <c r="N206" s="235"/>
      <c r="O206" s="235"/>
      <c r="P206" s="235"/>
      <c r="Q206" s="235"/>
      <c r="R206" s="235"/>
      <c r="S206" s="235"/>
      <c r="T206" s="236"/>
      <c r="AT206" s="237" t="s">
        <v>149</v>
      </c>
      <c r="AU206" s="237" t="s">
        <v>83</v>
      </c>
      <c r="AV206" s="11" t="s">
        <v>143</v>
      </c>
      <c r="AW206" s="11" t="s">
        <v>33</v>
      </c>
      <c r="AX206" s="11" t="s">
        <v>75</v>
      </c>
      <c r="AY206" s="237" t="s">
        <v>133</v>
      </c>
    </row>
    <row r="207" s="11" customFormat="1">
      <c r="B207" s="227"/>
      <c r="C207" s="228"/>
      <c r="D207" s="223" t="s">
        <v>149</v>
      </c>
      <c r="E207" s="229" t="s">
        <v>608</v>
      </c>
      <c r="F207" s="230" t="s">
        <v>755</v>
      </c>
      <c r="G207" s="228"/>
      <c r="H207" s="231">
        <v>798</v>
      </c>
      <c r="I207" s="232"/>
      <c r="J207" s="228"/>
      <c r="K207" s="228"/>
      <c r="L207" s="233"/>
      <c r="M207" s="234"/>
      <c r="N207" s="235"/>
      <c r="O207" s="235"/>
      <c r="P207" s="235"/>
      <c r="Q207" s="235"/>
      <c r="R207" s="235"/>
      <c r="S207" s="235"/>
      <c r="T207" s="236"/>
      <c r="AT207" s="237" t="s">
        <v>149</v>
      </c>
      <c r="AU207" s="237" t="s">
        <v>83</v>
      </c>
      <c r="AV207" s="11" t="s">
        <v>143</v>
      </c>
      <c r="AW207" s="11" t="s">
        <v>33</v>
      </c>
      <c r="AX207" s="11" t="s">
        <v>75</v>
      </c>
      <c r="AY207" s="237" t="s">
        <v>133</v>
      </c>
    </row>
    <row r="208" s="11" customFormat="1">
      <c r="B208" s="227"/>
      <c r="C208" s="228"/>
      <c r="D208" s="223" t="s">
        <v>149</v>
      </c>
      <c r="E208" s="229" t="s">
        <v>610</v>
      </c>
      <c r="F208" s="230" t="s">
        <v>756</v>
      </c>
      <c r="G208" s="228"/>
      <c r="H208" s="231">
        <v>230</v>
      </c>
      <c r="I208" s="232"/>
      <c r="J208" s="228"/>
      <c r="K208" s="228"/>
      <c r="L208" s="233"/>
      <c r="M208" s="234"/>
      <c r="N208" s="235"/>
      <c r="O208" s="235"/>
      <c r="P208" s="235"/>
      <c r="Q208" s="235"/>
      <c r="R208" s="235"/>
      <c r="S208" s="235"/>
      <c r="T208" s="236"/>
      <c r="AT208" s="237" t="s">
        <v>149</v>
      </c>
      <c r="AU208" s="237" t="s">
        <v>83</v>
      </c>
      <c r="AV208" s="11" t="s">
        <v>143</v>
      </c>
      <c r="AW208" s="11" t="s">
        <v>33</v>
      </c>
      <c r="AX208" s="11" t="s">
        <v>75</v>
      </c>
      <c r="AY208" s="237" t="s">
        <v>133</v>
      </c>
    </row>
    <row r="209" s="11" customFormat="1">
      <c r="B209" s="227"/>
      <c r="C209" s="228"/>
      <c r="D209" s="223" t="s">
        <v>149</v>
      </c>
      <c r="E209" s="229" t="s">
        <v>612</v>
      </c>
      <c r="F209" s="230" t="s">
        <v>757</v>
      </c>
      <c r="G209" s="228"/>
      <c r="H209" s="231">
        <v>1400</v>
      </c>
      <c r="I209" s="232"/>
      <c r="J209" s="228"/>
      <c r="K209" s="228"/>
      <c r="L209" s="233"/>
      <c r="M209" s="234"/>
      <c r="N209" s="235"/>
      <c r="O209" s="235"/>
      <c r="P209" s="235"/>
      <c r="Q209" s="235"/>
      <c r="R209" s="235"/>
      <c r="S209" s="235"/>
      <c r="T209" s="236"/>
      <c r="AT209" s="237" t="s">
        <v>149</v>
      </c>
      <c r="AU209" s="237" t="s">
        <v>83</v>
      </c>
      <c r="AV209" s="11" t="s">
        <v>143</v>
      </c>
      <c r="AW209" s="11" t="s">
        <v>33</v>
      </c>
      <c r="AX209" s="11" t="s">
        <v>75</v>
      </c>
      <c r="AY209" s="237" t="s">
        <v>133</v>
      </c>
    </row>
    <row r="210" s="11" customFormat="1">
      <c r="B210" s="227"/>
      <c r="C210" s="228"/>
      <c r="D210" s="223" t="s">
        <v>149</v>
      </c>
      <c r="E210" s="229" t="s">
        <v>758</v>
      </c>
      <c r="F210" s="230" t="s">
        <v>759</v>
      </c>
      <c r="G210" s="228"/>
      <c r="H210" s="231">
        <v>2618</v>
      </c>
      <c r="I210" s="232"/>
      <c r="J210" s="228"/>
      <c r="K210" s="228"/>
      <c r="L210" s="233"/>
      <c r="M210" s="234"/>
      <c r="N210" s="235"/>
      <c r="O210" s="235"/>
      <c r="P210" s="235"/>
      <c r="Q210" s="235"/>
      <c r="R210" s="235"/>
      <c r="S210" s="235"/>
      <c r="T210" s="236"/>
      <c r="AT210" s="237" t="s">
        <v>149</v>
      </c>
      <c r="AU210" s="237" t="s">
        <v>83</v>
      </c>
      <c r="AV210" s="11" t="s">
        <v>143</v>
      </c>
      <c r="AW210" s="11" t="s">
        <v>33</v>
      </c>
      <c r="AX210" s="11" t="s">
        <v>83</v>
      </c>
      <c r="AY210" s="237" t="s">
        <v>133</v>
      </c>
    </row>
    <row r="211" s="1" customFormat="1" ht="24" customHeight="1">
      <c r="B211" s="35"/>
      <c r="C211" s="211" t="s">
        <v>299</v>
      </c>
      <c r="D211" s="211" t="s">
        <v>134</v>
      </c>
      <c r="E211" s="212" t="s">
        <v>279</v>
      </c>
      <c r="F211" s="213" t="s">
        <v>280</v>
      </c>
      <c r="G211" s="214" t="s">
        <v>267</v>
      </c>
      <c r="H211" s="215">
        <v>146.19999999999999</v>
      </c>
      <c r="I211" s="216"/>
      <c r="J211" s="215">
        <f>ROUND(I211*H211,2)</f>
        <v>0</v>
      </c>
      <c r="K211" s="213" t="s">
        <v>1</v>
      </c>
      <c r="L211" s="40"/>
      <c r="M211" s="217" t="s">
        <v>1</v>
      </c>
      <c r="N211" s="218" t="s">
        <v>40</v>
      </c>
      <c r="O211" s="83"/>
      <c r="P211" s="219">
        <f>O211*H211</f>
        <v>0</v>
      </c>
      <c r="Q211" s="219">
        <v>0</v>
      </c>
      <c r="R211" s="219">
        <f>Q211*H211</f>
        <v>0</v>
      </c>
      <c r="S211" s="219">
        <v>0</v>
      </c>
      <c r="T211" s="220">
        <f>S211*H211</f>
        <v>0</v>
      </c>
      <c r="AR211" s="221" t="s">
        <v>132</v>
      </c>
      <c r="AT211" s="221" t="s">
        <v>134</v>
      </c>
      <c r="AU211" s="221" t="s">
        <v>83</v>
      </c>
      <c r="AY211" s="14" t="s">
        <v>133</v>
      </c>
      <c r="BE211" s="222">
        <f>IF(N211="základní",J211,0)</f>
        <v>0</v>
      </c>
      <c r="BF211" s="222">
        <f>IF(N211="snížená",J211,0)</f>
        <v>0</v>
      </c>
      <c r="BG211" s="222">
        <f>IF(N211="zákl. přenesená",J211,0)</f>
        <v>0</v>
      </c>
      <c r="BH211" s="222">
        <f>IF(N211="sníž. přenesená",J211,0)</f>
        <v>0</v>
      </c>
      <c r="BI211" s="222">
        <f>IF(N211="nulová",J211,0)</f>
        <v>0</v>
      </c>
      <c r="BJ211" s="14" t="s">
        <v>83</v>
      </c>
      <c r="BK211" s="222">
        <f>ROUND(I211*H211,2)</f>
        <v>0</v>
      </c>
      <c r="BL211" s="14" t="s">
        <v>132</v>
      </c>
      <c r="BM211" s="221" t="s">
        <v>760</v>
      </c>
    </row>
    <row r="212" s="1" customFormat="1">
      <c r="B212" s="35"/>
      <c r="C212" s="36"/>
      <c r="D212" s="223" t="s">
        <v>139</v>
      </c>
      <c r="E212" s="36"/>
      <c r="F212" s="224" t="s">
        <v>280</v>
      </c>
      <c r="G212" s="36"/>
      <c r="H212" s="36"/>
      <c r="I212" s="136"/>
      <c r="J212" s="36"/>
      <c r="K212" s="36"/>
      <c r="L212" s="40"/>
      <c r="M212" s="225"/>
      <c r="N212" s="83"/>
      <c r="O212" s="83"/>
      <c r="P212" s="83"/>
      <c r="Q212" s="83"/>
      <c r="R212" s="83"/>
      <c r="S212" s="83"/>
      <c r="T212" s="84"/>
      <c r="AT212" s="14" t="s">
        <v>139</v>
      </c>
      <c r="AU212" s="14" t="s">
        <v>83</v>
      </c>
    </row>
    <row r="213" s="1" customFormat="1">
      <c r="B213" s="35"/>
      <c r="C213" s="36"/>
      <c r="D213" s="223" t="s">
        <v>141</v>
      </c>
      <c r="E213" s="36"/>
      <c r="F213" s="226" t="s">
        <v>282</v>
      </c>
      <c r="G213" s="36"/>
      <c r="H213" s="36"/>
      <c r="I213" s="136"/>
      <c r="J213" s="36"/>
      <c r="K213" s="36"/>
      <c r="L213" s="40"/>
      <c r="M213" s="225"/>
      <c r="N213" s="83"/>
      <c r="O213" s="83"/>
      <c r="P213" s="83"/>
      <c r="Q213" s="83"/>
      <c r="R213" s="83"/>
      <c r="S213" s="83"/>
      <c r="T213" s="84"/>
      <c r="AT213" s="14" t="s">
        <v>141</v>
      </c>
      <c r="AU213" s="14" t="s">
        <v>83</v>
      </c>
    </row>
    <row r="214" s="11" customFormat="1">
      <c r="B214" s="227"/>
      <c r="C214" s="228"/>
      <c r="D214" s="223" t="s">
        <v>149</v>
      </c>
      <c r="E214" s="229" t="s">
        <v>247</v>
      </c>
      <c r="F214" s="230" t="s">
        <v>761</v>
      </c>
      <c r="G214" s="228"/>
      <c r="H214" s="231">
        <v>49.199999999999996</v>
      </c>
      <c r="I214" s="232"/>
      <c r="J214" s="228"/>
      <c r="K214" s="228"/>
      <c r="L214" s="233"/>
      <c r="M214" s="234"/>
      <c r="N214" s="235"/>
      <c r="O214" s="235"/>
      <c r="P214" s="235"/>
      <c r="Q214" s="235"/>
      <c r="R214" s="235"/>
      <c r="S214" s="235"/>
      <c r="T214" s="236"/>
      <c r="AT214" s="237" t="s">
        <v>149</v>
      </c>
      <c r="AU214" s="237" t="s">
        <v>83</v>
      </c>
      <c r="AV214" s="11" t="s">
        <v>143</v>
      </c>
      <c r="AW214" s="11" t="s">
        <v>33</v>
      </c>
      <c r="AX214" s="11" t="s">
        <v>75</v>
      </c>
      <c r="AY214" s="237" t="s">
        <v>133</v>
      </c>
    </row>
    <row r="215" s="11" customFormat="1">
      <c r="B215" s="227"/>
      <c r="C215" s="228"/>
      <c r="D215" s="223" t="s">
        <v>149</v>
      </c>
      <c r="E215" s="229" t="s">
        <v>587</v>
      </c>
      <c r="F215" s="230" t="s">
        <v>762</v>
      </c>
      <c r="G215" s="228"/>
      <c r="H215" s="231">
        <v>97</v>
      </c>
      <c r="I215" s="232"/>
      <c r="J215" s="228"/>
      <c r="K215" s="228"/>
      <c r="L215" s="233"/>
      <c r="M215" s="234"/>
      <c r="N215" s="235"/>
      <c r="O215" s="235"/>
      <c r="P215" s="235"/>
      <c r="Q215" s="235"/>
      <c r="R215" s="235"/>
      <c r="S215" s="235"/>
      <c r="T215" s="236"/>
      <c r="AT215" s="237" t="s">
        <v>149</v>
      </c>
      <c r="AU215" s="237" t="s">
        <v>83</v>
      </c>
      <c r="AV215" s="11" t="s">
        <v>143</v>
      </c>
      <c r="AW215" s="11" t="s">
        <v>33</v>
      </c>
      <c r="AX215" s="11" t="s">
        <v>75</v>
      </c>
      <c r="AY215" s="237" t="s">
        <v>133</v>
      </c>
    </row>
    <row r="216" s="11" customFormat="1">
      <c r="B216" s="227"/>
      <c r="C216" s="228"/>
      <c r="D216" s="223" t="s">
        <v>149</v>
      </c>
      <c r="E216" s="229" t="s">
        <v>763</v>
      </c>
      <c r="F216" s="230" t="s">
        <v>764</v>
      </c>
      <c r="G216" s="228"/>
      <c r="H216" s="231">
        <v>146.19999999999999</v>
      </c>
      <c r="I216" s="232"/>
      <c r="J216" s="228"/>
      <c r="K216" s="228"/>
      <c r="L216" s="233"/>
      <c r="M216" s="234"/>
      <c r="N216" s="235"/>
      <c r="O216" s="235"/>
      <c r="P216" s="235"/>
      <c r="Q216" s="235"/>
      <c r="R216" s="235"/>
      <c r="S216" s="235"/>
      <c r="T216" s="236"/>
      <c r="AT216" s="237" t="s">
        <v>149</v>
      </c>
      <c r="AU216" s="237" t="s">
        <v>83</v>
      </c>
      <c r="AV216" s="11" t="s">
        <v>143</v>
      </c>
      <c r="AW216" s="11" t="s">
        <v>33</v>
      </c>
      <c r="AX216" s="11" t="s">
        <v>83</v>
      </c>
      <c r="AY216" s="237" t="s">
        <v>133</v>
      </c>
    </row>
    <row r="217" s="1" customFormat="1" ht="24" customHeight="1">
      <c r="B217" s="35"/>
      <c r="C217" s="211" t="s">
        <v>308</v>
      </c>
      <c r="D217" s="211" t="s">
        <v>134</v>
      </c>
      <c r="E217" s="212" t="s">
        <v>284</v>
      </c>
      <c r="F217" s="213" t="s">
        <v>285</v>
      </c>
      <c r="G217" s="214" t="s">
        <v>267</v>
      </c>
      <c r="H217" s="215">
        <v>146.19999999999999</v>
      </c>
      <c r="I217" s="216"/>
      <c r="J217" s="215">
        <f>ROUND(I217*H217,2)</f>
        <v>0</v>
      </c>
      <c r="K217" s="213" t="s">
        <v>1</v>
      </c>
      <c r="L217" s="40"/>
      <c r="M217" s="217" t="s">
        <v>1</v>
      </c>
      <c r="N217" s="218" t="s">
        <v>40</v>
      </c>
      <c r="O217" s="83"/>
      <c r="P217" s="219">
        <f>O217*H217</f>
        <v>0</v>
      </c>
      <c r="Q217" s="219">
        <v>0</v>
      </c>
      <c r="R217" s="219">
        <f>Q217*H217</f>
        <v>0</v>
      </c>
      <c r="S217" s="219">
        <v>0</v>
      </c>
      <c r="T217" s="220">
        <f>S217*H217</f>
        <v>0</v>
      </c>
      <c r="AR217" s="221" t="s">
        <v>132</v>
      </c>
      <c r="AT217" s="221" t="s">
        <v>134</v>
      </c>
      <c r="AU217" s="221" t="s">
        <v>83</v>
      </c>
      <c r="AY217" s="14" t="s">
        <v>133</v>
      </c>
      <c r="BE217" s="222">
        <f>IF(N217="základní",J217,0)</f>
        <v>0</v>
      </c>
      <c r="BF217" s="222">
        <f>IF(N217="snížená",J217,0)</f>
        <v>0</v>
      </c>
      <c r="BG217" s="222">
        <f>IF(N217="zákl. přenesená",J217,0)</f>
        <v>0</v>
      </c>
      <c r="BH217" s="222">
        <f>IF(N217="sníž. přenesená",J217,0)</f>
        <v>0</v>
      </c>
      <c r="BI217" s="222">
        <f>IF(N217="nulová",J217,0)</f>
        <v>0</v>
      </c>
      <c r="BJ217" s="14" t="s">
        <v>83</v>
      </c>
      <c r="BK217" s="222">
        <f>ROUND(I217*H217,2)</f>
        <v>0</v>
      </c>
      <c r="BL217" s="14" t="s">
        <v>132</v>
      </c>
      <c r="BM217" s="221" t="s">
        <v>765</v>
      </c>
    </row>
    <row r="218" s="1" customFormat="1">
      <c r="B218" s="35"/>
      <c r="C218" s="36"/>
      <c r="D218" s="223" t="s">
        <v>139</v>
      </c>
      <c r="E218" s="36"/>
      <c r="F218" s="224" t="s">
        <v>285</v>
      </c>
      <c r="G218" s="36"/>
      <c r="H218" s="36"/>
      <c r="I218" s="136"/>
      <c r="J218" s="36"/>
      <c r="K218" s="36"/>
      <c r="L218" s="40"/>
      <c r="M218" s="225"/>
      <c r="N218" s="83"/>
      <c r="O218" s="83"/>
      <c r="P218" s="83"/>
      <c r="Q218" s="83"/>
      <c r="R218" s="83"/>
      <c r="S218" s="83"/>
      <c r="T218" s="84"/>
      <c r="AT218" s="14" t="s">
        <v>139</v>
      </c>
      <c r="AU218" s="14" t="s">
        <v>83</v>
      </c>
    </row>
    <row r="219" s="1" customFormat="1">
      <c r="B219" s="35"/>
      <c r="C219" s="36"/>
      <c r="D219" s="223" t="s">
        <v>141</v>
      </c>
      <c r="E219" s="36"/>
      <c r="F219" s="226" t="s">
        <v>287</v>
      </c>
      <c r="G219" s="36"/>
      <c r="H219" s="36"/>
      <c r="I219" s="136"/>
      <c r="J219" s="36"/>
      <c r="K219" s="36"/>
      <c r="L219" s="40"/>
      <c r="M219" s="225"/>
      <c r="N219" s="83"/>
      <c r="O219" s="83"/>
      <c r="P219" s="83"/>
      <c r="Q219" s="83"/>
      <c r="R219" s="83"/>
      <c r="S219" s="83"/>
      <c r="T219" s="84"/>
      <c r="AT219" s="14" t="s">
        <v>141</v>
      </c>
      <c r="AU219" s="14" t="s">
        <v>83</v>
      </c>
    </row>
    <row r="220" s="1" customFormat="1" ht="24" customHeight="1">
      <c r="B220" s="35"/>
      <c r="C220" s="211" t="s">
        <v>7</v>
      </c>
      <c r="D220" s="211" t="s">
        <v>134</v>
      </c>
      <c r="E220" s="212" t="s">
        <v>766</v>
      </c>
      <c r="F220" s="213" t="s">
        <v>767</v>
      </c>
      <c r="G220" s="214" t="s">
        <v>223</v>
      </c>
      <c r="H220" s="215">
        <v>2724</v>
      </c>
      <c r="I220" s="216"/>
      <c r="J220" s="215">
        <f>ROUND(I220*H220,2)</f>
        <v>0</v>
      </c>
      <c r="K220" s="213" t="s">
        <v>1</v>
      </c>
      <c r="L220" s="40"/>
      <c r="M220" s="217" t="s">
        <v>1</v>
      </c>
      <c r="N220" s="218" t="s">
        <v>40</v>
      </c>
      <c r="O220" s="83"/>
      <c r="P220" s="219">
        <f>O220*H220</f>
        <v>0</v>
      </c>
      <c r="Q220" s="219">
        <v>0</v>
      </c>
      <c r="R220" s="219">
        <f>Q220*H220</f>
        <v>0</v>
      </c>
      <c r="S220" s="219">
        <v>0</v>
      </c>
      <c r="T220" s="220">
        <f>S220*H220</f>
        <v>0</v>
      </c>
      <c r="AR220" s="221" t="s">
        <v>132</v>
      </c>
      <c r="AT220" s="221" t="s">
        <v>134</v>
      </c>
      <c r="AU220" s="221" t="s">
        <v>83</v>
      </c>
      <c r="AY220" s="14" t="s">
        <v>133</v>
      </c>
      <c r="BE220" s="222">
        <f>IF(N220="základní",J220,0)</f>
        <v>0</v>
      </c>
      <c r="BF220" s="222">
        <f>IF(N220="snížená",J220,0)</f>
        <v>0</v>
      </c>
      <c r="BG220" s="222">
        <f>IF(N220="zákl. přenesená",J220,0)</f>
        <v>0</v>
      </c>
      <c r="BH220" s="222">
        <f>IF(N220="sníž. přenesená",J220,0)</f>
        <v>0</v>
      </c>
      <c r="BI220" s="222">
        <f>IF(N220="nulová",J220,0)</f>
        <v>0</v>
      </c>
      <c r="BJ220" s="14" t="s">
        <v>83</v>
      </c>
      <c r="BK220" s="222">
        <f>ROUND(I220*H220,2)</f>
        <v>0</v>
      </c>
      <c r="BL220" s="14" t="s">
        <v>132</v>
      </c>
      <c r="BM220" s="221" t="s">
        <v>768</v>
      </c>
    </row>
    <row r="221" s="1" customFormat="1">
      <c r="B221" s="35"/>
      <c r="C221" s="36"/>
      <c r="D221" s="223" t="s">
        <v>139</v>
      </c>
      <c r="E221" s="36"/>
      <c r="F221" s="224" t="s">
        <v>769</v>
      </c>
      <c r="G221" s="36"/>
      <c r="H221" s="36"/>
      <c r="I221" s="136"/>
      <c r="J221" s="36"/>
      <c r="K221" s="36"/>
      <c r="L221" s="40"/>
      <c r="M221" s="225"/>
      <c r="N221" s="83"/>
      <c r="O221" s="83"/>
      <c r="P221" s="83"/>
      <c r="Q221" s="83"/>
      <c r="R221" s="83"/>
      <c r="S221" s="83"/>
      <c r="T221" s="84"/>
      <c r="AT221" s="14" t="s">
        <v>139</v>
      </c>
      <c r="AU221" s="14" t="s">
        <v>83</v>
      </c>
    </row>
    <row r="222" s="1" customFormat="1">
      <c r="B222" s="35"/>
      <c r="C222" s="36"/>
      <c r="D222" s="223" t="s">
        <v>141</v>
      </c>
      <c r="E222" s="36"/>
      <c r="F222" s="226" t="s">
        <v>770</v>
      </c>
      <c r="G222" s="36"/>
      <c r="H222" s="36"/>
      <c r="I222" s="136"/>
      <c r="J222" s="36"/>
      <c r="K222" s="36"/>
      <c r="L222" s="40"/>
      <c r="M222" s="225"/>
      <c r="N222" s="83"/>
      <c r="O222" s="83"/>
      <c r="P222" s="83"/>
      <c r="Q222" s="83"/>
      <c r="R222" s="83"/>
      <c r="S222" s="83"/>
      <c r="T222" s="84"/>
      <c r="AT222" s="14" t="s">
        <v>141</v>
      </c>
      <c r="AU222" s="14" t="s">
        <v>83</v>
      </c>
    </row>
    <row r="223" s="11" customFormat="1">
      <c r="B223" s="227"/>
      <c r="C223" s="228"/>
      <c r="D223" s="223" t="s">
        <v>149</v>
      </c>
      <c r="E223" s="229" t="s">
        <v>262</v>
      </c>
      <c r="F223" s="230" t="s">
        <v>771</v>
      </c>
      <c r="G223" s="228"/>
      <c r="H223" s="231">
        <v>180</v>
      </c>
      <c r="I223" s="232"/>
      <c r="J223" s="228"/>
      <c r="K223" s="228"/>
      <c r="L223" s="233"/>
      <c r="M223" s="234"/>
      <c r="N223" s="235"/>
      <c r="O223" s="235"/>
      <c r="P223" s="235"/>
      <c r="Q223" s="235"/>
      <c r="R223" s="235"/>
      <c r="S223" s="235"/>
      <c r="T223" s="236"/>
      <c r="AT223" s="237" t="s">
        <v>149</v>
      </c>
      <c r="AU223" s="237" t="s">
        <v>83</v>
      </c>
      <c r="AV223" s="11" t="s">
        <v>143</v>
      </c>
      <c r="AW223" s="11" t="s">
        <v>33</v>
      </c>
      <c r="AX223" s="11" t="s">
        <v>75</v>
      </c>
      <c r="AY223" s="237" t="s">
        <v>133</v>
      </c>
    </row>
    <row r="224" s="11" customFormat="1">
      <c r="B224" s="227"/>
      <c r="C224" s="228"/>
      <c r="D224" s="223" t="s">
        <v>149</v>
      </c>
      <c r="E224" s="229" t="s">
        <v>589</v>
      </c>
      <c r="F224" s="230" t="s">
        <v>772</v>
      </c>
      <c r="G224" s="228"/>
      <c r="H224" s="231">
        <v>760</v>
      </c>
      <c r="I224" s="232"/>
      <c r="J224" s="228"/>
      <c r="K224" s="228"/>
      <c r="L224" s="233"/>
      <c r="M224" s="234"/>
      <c r="N224" s="235"/>
      <c r="O224" s="235"/>
      <c r="P224" s="235"/>
      <c r="Q224" s="235"/>
      <c r="R224" s="235"/>
      <c r="S224" s="235"/>
      <c r="T224" s="236"/>
      <c r="AT224" s="237" t="s">
        <v>149</v>
      </c>
      <c r="AU224" s="237" t="s">
        <v>83</v>
      </c>
      <c r="AV224" s="11" t="s">
        <v>143</v>
      </c>
      <c r="AW224" s="11" t="s">
        <v>33</v>
      </c>
      <c r="AX224" s="11" t="s">
        <v>75</v>
      </c>
      <c r="AY224" s="237" t="s">
        <v>133</v>
      </c>
    </row>
    <row r="225" s="11" customFormat="1">
      <c r="B225" s="227"/>
      <c r="C225" s="228"/>
      <c r="D225" s="223" t="s">
        <v>149</v>
      </c>
      <c r="E225" s="229" t="s">
        <v>592</v>
      </c>
      <c r="F225" s="230" t="s">
        <v>773</v>
      </c>
      <c r="G225" s="228"/>
      <c r="H225" s="231">
        <v>220</v>
      </c>
      <c r="I225" s="232"/>
      <c r="J225" s="228"/>
      <c r="K225" s="228"/>
      <c r="L225" s="233"/>
      <c r="M225" s="234"/>
      <c r="N225" s="235"/>
      <c r="O225" s="235"/>
      <c r="P225" s="235"/>
      <c r="Q225" s="235"/>
      <c r="R225" s="235"/>
      <c r="S225" s="235"/>
      <c r="T225" s="236"/>
      <c r="AT225" s="237" t="s">
        <v>149</v>
      </c>
      <c r="AU225" s="237" t="s">
        <v>83</v>
      </c>
      <c r="AV225" s="11" t="s">
        <v>143</v>
      </c>
      <c r="AW225" s="11" t="s">
        <v>33</v>
      </c>
      <c r="AX225" s="11" t="s">
        <v>75</v>
      </c>
      <c r="AY225" s="237" t="s">
        <v>133</v>
      </c>
    </row>
    <row r="226" s="11" customFormat="1">
      <c r="B226" s="227"/>
      <c r="C226" s="228"/>
      <c r="D226" s="223" t="s">
        <v>149</v>
      </c>
      <c r="E226" s="229" t="s">
        <v>594</v>
      </c>
      <c r="F226" s="230" t="s">
        <v>774</v>
      </c>
      <c r="G226" s="228"/>
      <c r="H226" s="231">
        <v>1344</v>
      </c>
      <c r="I226" s="232"/>
      <c r="J226" s="228"/>
      <c r="K226" s="228"/>
      <c r="L226" s="233"/>
      <c r="M226" s="234"/>
      <c r="N226" s="235"/>
      <c r="O226" s="235"/>
      <c r="P226" s="235"/>
      <c r="Q226" s="235"/>
      <c r="R226" s="235"/>
      <c r="S226" s="235"/>
      <c r="T226" s="236"/>
      <c r="AT226" s="237" t="s">
        <v>149</v>
      </c>
      <c r="AU226" s="237" t="s">
        <v>83</v>
      </c>
      <c r="AV226" s="11" t="s">
        <v>143</v>
      </c>
      <c r="AW226" s="11" t="s">
        <v>33</v>
      </c>
      <c r="AX226" s="11" t="s">
        <v>75</v>
      </c>
      <c r="AY226" s="237" t="s">
        <v>133</v>
      </c>
    </row>
    <row r="227" s="11" customFormat="1">
      <c r="B227" s="227"/>
      <c r="C227" s="228"/>
      <c r="D227" s="223" t="s">
        <v>149</v>
      </c>
      <c r="E227" s="229" t="s">
        <v>596</v>
      </c>
      <c r="F227" s="230" t="s">
        <v>775</v>
      </c>
      <c r="G227" s="228"/>
      <c r="H227" s="231">
        <v>90</v>
      </c>
      <c r="I227" s="232"/>
      <c r="J227" s="228"/>
      <c r="K227" s="228"/>
      <c r="L227" s="233"/>
      <c r="M227" s="234"/>
      <c r="N227" s="235"/>
      <c r="O227" s="235"/>
      <c r="P227" s="235"/>
      <c r="Q227" s="235"/>
      <c r="R227" s="235"/>
      <c r="S227" s="235"/>
      <c r="T227" s="236"/>
      <c r="AT227" s="237" t="s">
        <v>149</v>
      </c>
      <c r="AU227" s="237" t="s">
        <v>83</v>
      </c>
      <c r="AV227" s="11" t="s">
        <v>143</v>
      </c>
      <c r="AW227" s="11" t="s">
        <v>33</v>
      </c>
      <c r="AX227" s="11" t="s">
        <v>75</v>
      </c>
      <c r="AY227" s="237" t="s">
        <v>133</v>
      </c>
    </row>
    <row r="228" s="11" customFormat="1">
      <c r="B228" s="227"/>
      <c r="C228" s="228"/>
      <c r="D228" s="223" t="s">
        <v>149</v>
      </c>
      <c r="E228" s="229" t="s">
        <v>598</v>
      </c>
      <c r="F228" s="230" t="s">
        <v>776</v>
      </c>
      <c r="G228" s="228"/>
      <c r="H228" s="231">
        <v>130</v>
      </c>
      <c r="I228" s="232"/>
      <c r="J228" s="228"/>
      <c r="K228" s="228"/>
      <c r="L228" s="233"/>
      <c r="M228" s="234"/>
      <c r="N228" s="235"/>
      <c r="O228" s="235"/>
      <c r="P228" s="235"/>
      <c r="Q228" s="235"/>
      <c r="R228" s="235"/>
      <c r="S228" s="235"/>
      <c r="T228" s="236"/>
      <c r="AT228" s="237" t="s">
        <v>149</v>
      </c>
      <c r="AU228" s="237" t="s">
        <v>83</v>
      </c>
      <c r="AV228" s="11" t="s">
        <v>143</v>
      </c>
      <c r="AW228" s="11" t="s">
        <v>33</v>
      </c>
      <c r="AX228" s="11" t="s">
        <v>75</v>
      </c>
      <c r="AY228" s="237" t="s">
        <v>133</v>
      </c>
    </row>
    <row r="229" s="11" customFormat="1">
      <c r="B229" s="227"/>
      <c r="C229" s="228"/>
      <c r="D229" s="223" t="s">
        <v>149</v>
      </c>
      <c r="E229" s="229" t="s">
        <v>777</v>
      </c>
      <c r="F229" s="230" t="s">
        <v>778</v>
      </c>
      <c r="G229" s="228"/>
      <c r="H229" s="231">
        <v>2724</v>
      </c>
      <c r="I229" s="232"/>
      <c r="J229" s="228"/>
      <c r="K229" s="228"/>
      <c r="L229" s="233"/>
      <c r="M229" s="234"/>
      <c r="N229" s="235"/>
      <c r="O229" s="235"/>
      <c r="P229" s="235"/>
      <c r="Q229" s="235"/>
      <c r="R229" s="235"/>
      <c r="S229" s="235"/>
      <c r="T229" s="236"/>
      <c r="AT229" s="237" t="s">
        <v>149</v>
      </c>
      <c r="AU229" s="237" t="s">
        <v>83</v>
      </c>
      <c r="AV229" s="11" t="s">
        <v>143</v>
      </c>
      <c r="AW229" s="11" t="s">
        <v>33</v>
      </c>
      <c r="AX229" s="11" t="s">
        <v>83</v>
      </c>
      <c r="AY229" s="237" t="s">
        <v>133</v>
      </c>
    </row>
    <row r="230" s="1" customFormat="1" ht="16.5" customHeight="1">
      <c r="B230" s="35"/>
      <c r="C230" s="211" t="s">
        <v>320</v>
      </c>
      <c r="D230" s="211" t="s">
        <v>134</v>
      </c>
      <c r="E230" s="212" t="s">
        <v>294</v>
      </c>
      <c r="F230" s="213" t="s">
        <v>295</v>
      </c>
      <c r="G230" s="214" t="s">
        <v>198</v>
      </c>
      <c r="H230" s="215">
        <v>129.47</v>
      </c>
      <c r="I230" s="216"/>
      <c r="J230" s="215">
        <f>ROUND(I230*H230,2)</f>
        <v>0</v>
      </c>
      <c r="K230" s="213" t="s">
        <v>1</v>
      </c>
      <c r="L230" s="40"/>
      <c r="M230" s="217" t="s">
        <v>1</v>
      </c>
      <c r="N230" s="218" t="s">
        <v>40</v>
      </c>
      <c r="O230" s="83"/>
      <c r="P230" s="219">
        <f>O230*H230</f>
        <v>0</v>
      </c>
      <c r="Q230" s="219">
        <v>0</v>
      </c>
      <c r="R230" s="219">
        <f>Q230*H230</f>
        <v>0</v>
      </c>
      <c r="S230" s="219">
        <v>0</v>
      </c>
      <c r="T230" s="220">
        <f>S230*H230</f>
        <v>0</v>
      </c>
      <c r="AR230" s="221" t="s">
        <v>132</v>
      </c>
      <c r="AT230" s="221" t="s">
        <v>134</v>
      </c>
      <c r="AU230" s="221" t="s">
        <v>83</v>
      </c>
      <c r="AY230" s="14" t="s">
        <v>133</v>
      </c>
      <c r="BE230" s="222">
        <f>IF(N230="základní",J230,0)</f>
        <v>0</v>
      </c>
      <c r="BF230" s="222">
        <f>IF(N230="snížená",J230,0)</f>
        <v>0</v>
      </c>
      <c r="BG230" s="222">
        <f>IF(N230="zákl. přenesená",J230,0)</f>
        <v>0</v>
      </c>
      <c r="BH230" s="222">
        <f>IF(N230="sníž. přenesená",J230,0)</f>
        <v>0</v>
      </c>
      <c r="BI230" s="222">
        <f>IF(N230="nulová",J230,0)</f>
        <v>0</v>
      </c>
      <c r="BJ230" s="14" t="s">
        <v>83</v>
      </c>
      <c r="BK230" s="222">
        <f>ROUND(I230*H230,2)</f>
        <v>0</v>
      </c>
      <c r="BL230" s="14" t="s">
        <v>132</v>
      </c>
      <c r="BM230" s="221" t="s">
        <v>779</v>
      </c>
    </row>
    <row r="231" s="1" customFormat="1">
      <c r="B231" s="35"/>
      <c r="C231" s="36"/>
      <c r="D231" s="223" t="s">
        <v>139</v>
      </c>
      <c r="E231" s="36"/>
      <c r="F231" s="224" t="s">
        <v>780</v>
      </c>
      <c r="G231" s="36"/>
      <c r="H231" s="36"/>
      <c r="I231" s="136"/>
      <c r="J231" s="36"/>
      <c r="K231" s="36"/>
      <c r="L231" s="40"/>
      <c r="M231" s="225"/>
      <c r="N231" s="83"/>
      <c r="O231" s="83"/>
      <c r="P231" s="83"/>
      <c r="Q231" s="83"/>
      <c r="R231" s="83"/>
      <c r="S231" s="83"/>
      <c r="T231" s="84"/>
      <c r="AT231" s="14" t="s">
        <v>139</v>
      </c>
      <c r="AU231" s="14" t="s">
        <v>83</v>
      </c>
    </row>
    <row r="232" s="1" customFormat="1">
      <c r="B232" s="35"/>
      <c r="C232" s="36"/>
      <c r="D232" s="223" t="s">
        <v>141</v>
      </c>
      <c r="E232" s="36"/>
      <c r="F232" s="226" t="s">
        <v>298</v>
      </c>
      <c r="G232" s="36"/>
      <c r="H232" s="36"/>
      <c r="I232" s="136"/>
      <c r="J232" s="36"/>
      <c r="K232" s="36"/>
      <c r="L232" s="40"/>
      <c r="M232" s="225"/>
      <c r="N232" s="83"/>
      <c r="O232" s="83"/>
      <c r="P232" s="83"/>
      <c r="Q232" s="83"/>
      <c r="R232" s="83"/>
      <c r="S232" s="83"/>
      <c r="T232" s="84"/>
      <c r="AT232" s="14" t="s">
        <v>141</v>
      </c>
      <c r="AU232" s="14" t="s">
        <v>83</v>
      </c>
    </row>
    <row r="233" s="11" customFormat="1">
      <c r="B233" s="227"/>
      <c r="C233" s="228"/>
      <c r="D233" s="223" t="s">
        <v>149</v>
      </c>
      <c r="E233" s="229" t="s">
        <v>270</v>
      </c>
      <c r="F233" s="230" t="s">
        <v>781</v>
      </c>
      <c r="G233" s="228"/>
      <c r="H233" s="231">
        <v>21.120000000000001</v>
      </c>
      <c r="I233" s="232"/>
      <c r="J233" s="228"/>
      <c r="K233" s="228"/>
      <c r="L233" s="233"/>
      <c r="M233" s="234"/>
      <c r="N233" s="235"/>
      <c r="O233" s="235"/>
      <c r="P233" s="235"/>
      <c r="Q233" s="235"/>
      <c r="R233" s="235"/>
      <c r="S233" s="235"/>
      <c r="T233" s="236"/>
      <c r="AT233" s="237" t="s">
        <v>149</v>
      </c>
      <c r="AU233" s="237" t="s">
        <v>83</v>
      </c>
      <c r="AV233" s="11" t="s">
        <v>143</v>
      </c>
      <c r="AW233" s="11" t="s">
        <v>33</v>
      </c>
      <c r="AX233" s="11" t="s">
        <v>75</v>
      </c>
      <c r="AY233" s="237" t="s">
        <v>133</v>
      </c>
    </row>
    <row r="234" s="11" customFormat="1">
      <c r="B234" s="227"/>
      <c r="C234" s="228"/>
      <c r="D234" s="223" t="s">
        <v>149</v>
      </c>
      <c r="E234" s="229" t="s">
        <v>600</v>
      </c>
      <c r="F234" s="230" t="s">
        <v>782</v>
      </c>
      <c r="G234" s="228"/>
      <c r="H234" s="231">
        <v>43.128999999999998</v>
      </c>
      <c r="I234" s="232"/>
      <c r="J234" s="228"/>
      <c r="K234" s="228"/>
      <c r="L234" s="233"/>
      <c r="M234" s="234"/>
      <c r="N234" s="235"/>
      <c r="O234" s="235"/>
      <c r="P234" s="235"/>
      <c r="Q234" s="235"/>
      <c r="R234" s="235"/>
      <c r="S234" s="235"/>
      <c r="T234" s="236"/>
      <c r="AT234" s="237" t="s">
        <v>149</v>
      </c>
      <c r="AU234" s="237" t="s">
        <v>83</v>
      </c>
      <c r="AV234" s="11" t="s">
        <v>143</v>
      </c>
      <c r="AW234" s="11" t="s">
        <v>33</v>
      </c>
      <c r="AX234" s="11" t="s">
        <v>75</v>
      </c>
      <c r="AY234" s="237" t="s">
        <v>133</v>
      </c>
    </row>
    <row r="235" s="11" customFormat="1">
      <c r="B235" s="227"/>
      <c r="C235" s="228"/>
      <c r="D235" s="223" t="s">
        <v>149</v>
      </c>
      <c r="E235" s="229" t="s">
        <v>602</v>
      </c>
      <c r="F235" s="230" t="s">
        <v>783</v>
      </c>
      <c r="G235" s="228"/>
      <c r="H235" s="231">
        <v>14.161</v>
      </c>
      <c r="I235" s="232"/>
      <c r="J235" s="228"/>
      <c r="K235" s="228"/>
      <c r="L235" s="233"/>
      <c r="M235" s="234"/>
      <c r="N235" s="235"/>
      <c r="O235" s="235"/>
      <c r="P235" s="235"/>
      <c r="Q235" s="235"/>
      <c r="R235" s="235"/>
      <c r="S235" s="235"/>
      <c r="T235" s="236"/>
      <c r="AT235" s="237" t="s">
        <v>149</v>
      </c>
      <c r="AU235" s="237" t="s">
        <v>83</v>
      </c>
      <c r="AV235" s="11" t="s">
        <v>143</v>
      </c>
      <c r="AW235" s="11" t="s">
        <v>33</v>
      </c>
      <c r="AX235" s="11" t="s">
        <v>75</v>
      </c>
      <c r="AY235" s="237" t="s">
        <v>133</v>
      </c>
    </row>
    <row r="236" s="11" customFormat="1">
      <c r="B236" s="227"/>
      <c r="C236" s="228"/>
      <c r="D236" s="223" t="s">
        <v>149</v>
      </c>
      <c r="E236" s="229" t="s">
        <v>604</v>
      </c>
      <c r="F236" s="230" t="s">
        <v>784</v>
      </c>
      <c r="G236" s="228"/>
      <c r="H236" s="231">
        <v>18.71275</v>
      </c>
      <c r="I236" s="232"/>
      <c r="J236" s="228"/>
      <c r="K236" s="228"/>
      <c r="L236" s="233"/>
      <c r="M236" s="234"/>
      <c r="N236" s="235"/>
      <c r="O236" s="235"/>
      <c r="P236" s="235"/>
      <c r="Q236" s="235"/>
      <c r="R236" s="235"/>
      <c r="S236" s="235"/>
      <c r="T236" s="236"/>
      <c r="AT236" s="237" t="s">
        <v>149</v>
      </c>
      <c r="AU236" s="237" t="s">
        <v>83</v>
      </c>
      <c r="AV236" s="11" t="s">
        <v>143</v>
      </c>
      <c r="AW236" s="11" t="s">
        <v>33</v>
      </c>
      <c r="AX236" s="11" t="s">
        <v>75</v>
      </c>
      <c r="AY236" s="237" t="s">
        <v>133</v>
      </c>
    </row>
    <row r="237" s="11" customFormat="1">
      <c r="B237" s="227"/>
      <c r="C237" s="228"/>
      <c r="D237" s="223" t="s">
        <v>149</v>
      </c>
      <c r="E237" s="229" t="s">
        <v>606</v>
      </c>
      <c r="F237" s="230" t="s">
        <v>785</v>
      </c>
      <c r="G237" s="228"/>
      <c r="H237" s="231">
        <v>32.346750000000007</v>
      </c>
      <c r="I237" s="232"/>
      <c r="J237" s="228"/>
      <c r="K237" s="228"/>
      <c r="L237" s="233"/>
      <c r="M237" s="234"/>
      <c r="N237" s="235"/>
      <c r="O237" s="235"/>
      <c r="P237" s="235"/>
      <c r="Q237" s="235"/>
      <c r="R237" s="235"/>
      <c r="S237" s="235"/>
      <c r="T237" s="236"/>
      <c r="AT237" s="237" t="s">
        <v>149</v>
      </c>
      <c r="AU237" s="237" t="s">
        <v>83</v>
      </c>
      <c r="AV237" s="11" t="s">
        <v>143</v>
      </c>
      <c r="AW237" s="11" t="s">
        <v>33</v>
      </c>
      <c r="AX237" s="11" t="s">
        <v>75</v>
      </c>
      <c r="AY237" s="237" t="s">
        <v>133</v>
      </c>
    </row>
    <row r="238" s="11" customFormat="1">
      <c r="B238" s="227"/>
      <c r="C238" s="228"/>
      <c r="D238" s="223" t="s">
        <v>149</v>
      </c>
      <c r="E238" s="229" t="s">
        <v>786</v>
      </c>
      <c r="F238" s="230" t="s">
        <v>787</v>
      </c>
      <c r="G238" s="228"/>
      <c r="H238" s="231">
        <v>129.46949999999998</v>
      </c>
      <c r="I238" s="232"/>
      <c r="J238" s="228"/>
      <c r="K238" s="228"/>
      <c r="L238" s="233"/>
      <c r="M238" s="234"/>
      <c r="N238" s="235"/>
      <c r="O238" s="235"/>
      <c r="P238" s="235"/>
      <c r="Q238" s="235"/>
      <c r="R238" s="235"/>
      <c r="S238" s="235"/>
      <c r="T238" s="236"/>
      <c r="AT238" s="237" t="s">
        <v>149</v>
      </c>
      <c r="AU238" s="237" t="s">
        <v>83</v>
      </c>
      <c r="AV238" s="11" t="s">
        <v>143</v>
      </c>
      <c r="AW238" s="11" t="s">
        <v>33</v>
      </c>
      <c r="AX238" s="11" t="s">
        <v>83</v>
      </c>
      <c r="AY238" s="237" t="s">
        <v>133</v>
      </c>
    </row>
    <row r="239" s="1" customFormat="1" ht="16.5" customHeight="1">
      <c r="B239" s="35"/>
      <c r="C239" s="211" t="s">
        <v>326</v>
      </c>
      <c r="D239" s="211" t="s">
        <v>134</v>
      </c>
      <c r="E239" s="212" t="s">
        <v>300</v>
      </c>
      <c r="F239" s="213" t="s">
        <v>301</v>
      </c>
      <c r="G239" s="214" t="s">
        <v>302</v>
      </c>
      <c r="H239" s="215">
        <v>25.890000000000001</v>
      </c>
      <c r="I239" s="216"/>
      <c r="J239" s="215">
        <f>ROUND(I239*H239,2)</f>
        <v>0</v>
      </c>
      <c r="K239" s="213" t="s">
        <v>1</v>
      </c>
      <c r="L239" s="40"/>
      <c r="M239" s="217" t="s">
        <v>1</v>
      </c>
      <c r="N239" s="218" t="s">
        <v>40</v>
      </c>
      <c r="O239" s="83"/>
      <c r="P239" s="219">
        <f>O239*H239</f>
        <v>0</v>
      </c>
      <c r="Q239" s="219">
        <v>0</v>
      </c>
      <c r="R239" s="219">
        <f>Q239*H239</f>
        <v>0</v>
      </c>
      <c r="S239" s="219">
        <v>0</v>
      </c>
      <c r="T239" s="220">
        <f>S239*H239</f>
        <v>0</v>
      </c>
      <c r="AR239" s="221" t="s">
        <v>132</v>
      </c>
      <c r="AT239" s="221" t="s">
        <v>134</v>
      </c>
      <c r="AU239" s="221" t="s">
        <v>83</v>
      </c>
      <c r="AY239" s="14" t="s">
        <v>133</v>
      </c>
      <c r="BE239" s="222">
        <f>IF(N239="základní",J239,0)</f>
        <v>0</v>
      </c>
      <c r="BF239" s="222">
        <f>IF(N239="snížená",J239,0)</f>
        <v>0</v>
      </c>
      <c r="BG239" s="222">
        <f>IF(N239="zákl. přenesená",J239,0)</f>
        <v>0</v>
      </c>
      <c r="BH239" s="222">
        <f>IF(N239="sníž. přenesená",J239,0)</f>
        <v>0</v>
      </c>
      <c r="BI239" s="222">
        <f>IF(N239="nulová",J239,0)</f>
        <v>0</v>
      </c>
      <c r="BJ239" s="14" t="s">
        <v>83</v>
      </c>
      <c r="BK239" s="222">
        <f>ROUND(I239*H239,2)</f>
        <v>0</v>
      </c>
      <c r="BL239" s="14" t="s">
        <v>132</v>
      </c>
      <c r="BM239" s="221" t="s">
        <v>788</v>
      </c>
    </row>
    <row r="240" s="1" customFormat="1">
      <c r="B240" s="35"/>
      <c r="C240" s="36"/>
      <c r="D240" s="223" t="s">
        <v>139</v>
      </c>
      <c r="E240" s="36"/>
      <c r="F240" s="224" t="s">
        <v>789</v>
      </c>
      <c r="G240" s="36"/>
      <c r="H240" s="36"/>
      <c r="I240" s="136"/>
      <c r="J240" s="36"/>
      <c r="K240" s="36"/>
      <c r="L240" s="40"/>
      <c r="M240" s="225"/>
      <c r="N240" s="83"/>
      <c r="O240" s="83"/>
      <c r="P240" s="83"/>
      <c r="Q240" s="83"/>
      <c r="R240" s="83"/>
      <c r="S240" s="83"/>
      <c r="T240" s="84"/>
      <c r="AT240" s="14" t="s">
        <v>139</v>
      </c>
      <c r="AU240" s="14" t="s">
        <v>83</v>
      </c>
    </row>
    <row r="241" s="1" customFormat="1">
      <c r="B241" s="35"/>
      <c r="C241" s="36"/>
      <c r="D241" s="223" t="s">
        <v>141</v>
      </c>
      <c r="E241" s="36"/>
      <c r="F241" s="226" t="s">
        <v>305</v>
      </c>
      <c r="G241" s="36"/>
      <c r="H241" s="36"/>
      <c r="I241" s="136"/>
      <c r="J241" s="36"/>
      <c r="K241" s="36"/>
      <c r="L241" s="40"/>
      <c r="M241" s="225"/>
      <c r="N241" s="83"/>
      <c r="O241" s="83"/>
      <c r="P241" s="83"/>
      <c r="Q241" s="83"/>
      <c r="R241" s="83"/>
      <c r="S241" s="83"/>
      <c r="T241" s="84"/>
      <c r="AT241" s="14" t="s">
        <v>141</v>
      </c>
      <c r="AU241" s="14" t="s">
        <v>83</v>
      </c>
    </row>
    <row r="242" s="11" customFormat="1">
      <c r="B242" s="227"/>
      <c r="C242" s="228"/>
      <c r="D242" s="223" t="s">
        <v>149</v>
      </c>
      <c r="E242" s="229" t="s">
        <v>790</v>
      </c>
      <c r="F242" s="230" t="s">
        <v>791</v>
      </c>
      <c r="G242" s="228"/>
      <c r="H242" s="231">
        <v>25.894000000000002</v>
      </c>
      <c r="I242" s="232"/>
      <c r="J242" s="228"/>
      <c r="K242" s="228"/>
      <c r="L242" s="233"/>
      <c r="M242" s="234"/>
      <c r="N242" s="235"/>
      <c r="O242" s="235"/>
      <c r="P242" s="235"/>
      <c r="Q242" s="235"/>
      <c r="R242" s="235"/>
      <c r="S242" s="235"/>
      <c r="T242" s="236"/>
      <c r="AT242" s="237" t="s">
        <v>149</v>
      </c>
      <c r="AU242" s="237" t="s">
        <v>83</v>
      </c>
      <c r="AV242" s="11" t="s">
        <v>143</v>
      </c>
      <c r="AW242" s="11" t="s">
        <v>33</v>
      </c>
      <c r="AX242" s="11" t="s">
        <v>83</v>
      </c>
      <c r="AY242" s="237" t="s">
        <v>133</v>
      </c>
    </row>
    <row r="243" s="10" customFormat="1" ht="25.92" customHeight="1">
      <c r="B243" s="197"/>
      <c r="C243" s="198"/>
      <c r="D243" s="199" t="s">
        <v>74</v>
      </c>
      <c r="E243" s="200" t="s">
        <v>152</v>
      </c>
      <c r="F243" s="200" t="s">
        <v>319</v>
      </c>
      <c r="G243" s="198"/>
      <c r="H243" s="198"/>
      <c r="I243" s="201"/>
      <c r="J243" s="202">
        <f>BK243</f>
        <v>0</v>
      </c>
      <c r="K243" s="198"/>
      <c r="L243" s="203"/>
      <c r="M243" s="204"/>
      <c r="N243" s="205"/>
      <c r="O243" s="205"/>
      <c r="P243" s="206">
        <f>SUM(P244:P284)</f>
        <v>0</v>
      </c>
      <c r="Q243" s="205"/>
      <c r="R243" s="206">
        <f>SUM(R244:R284)</f>
        <v>0</v>
      </c>
      <c r="S243" s="205"/>
      <c r="T243" s="207">
        <f>SUM(T244:T284)</f>
        <v>0</v>
      </c>
      <c r="AR243" s="208" t="s">
        <v>132</v>
      </c>
      <c r="AT243" s="209" t="s">
        <v>74</v>
      </c>
      <c r="AU243" s="209" t="s">
        <v>75</v>
      </c>
      <c r="AY243" s="208" t="s">
        <v>133</v>
      </c>
      <c r="BK243" s="210">
        <f>SUM(BK244:BK284)</f>
        <v>0</v>
      </c>
    </row>
    <row r="244" s="1" customFormat="1" ht="16.5" customHeight="1">
      <c r="B244" s="35"/>
      <c r="C244" s="211" t="s">
        <v>334</v>
      </c>
      <c r="D244" s="211" t="s">
        <v>134</v>
      </c>
      <c r="E244" s="212" t="s">
        <v>792</v>
      </c>
      <c r="F244" s="213" t="s">
        <v>793</v>
      </c>
      <c r="G244" s="214" t="s">
        <v>302</v>
      </c>
      <c r="H244" s="215">
        <v>54</v>
      </c>
      <c r="I244" s="216"/>
      <c r="J244" s="215">
        <f>ROUND(I244*H244,2)</f>
        <v>0</v>
      </c>
      <c r="K244" s="213" t="s">
        <v>1</v>
      </c>
      <c r="L244" s="40"/>
      <c r="M244" s="217" t="s">
        <v>1</v>
      </c>
      <c r="N244" s="218" t="s">
        <v>40</v>
      </c>
      <c r="O244" s="83"/>
      <c r="P244" s="219">
        <f>O244*H244</f>
        <v>0</v>
      </c>
      <c r="Q244" s="219">
        <v>0</v>
      </c>
      <c r="R244" s="219">
        <f>Q244*H244</f>
        <v>0</v>
      </c>
      <c r="S244" s="219">
        <v>0</v>
      </c>
      <c r="T244" s="220">
        <f>S244*H244</f>
        <v>0</v>
      </c>
      <c r="AR244" s="221" t="s">
        <v>132</v>
      </c>
      <c r="AT244" s="221" t="s">
        <v>134</v>
      </c>
      <c r="AU244" s="221" t="s">
        <v>83</v>
      </c>
      <c r="AY244" s="14" t="s">
        <v>133</v>
      </c>
      <c r="BE244" s="222">
        <f>IF(N244="základní",J244,0)</f>
        <v>0</v>
      </c>
      <c r="BF244" s="222">
        <f>IF(N244="snížená",J244,0)</f>
        <v>0</v>
      </c>
      <c r="BG244" s="222">
        <f>IF(N244="zákl. přenesená",J244,0)</f>
        <v>0</v>
      </c>
      <c r="BH244" s="222">
        <f>IF(N244="sníž. přenesená",J244,0)</f>
        <v>0</v>
      </c>
      <c r="BI244" s="222">
        <f>IF(N244="nulová",J244,0)</f>
        <v>0</v>
      </c>
      <c r="BJ244" s="14" t="s">
        <v>83</v>
      </c>
      <c r="BK244" s="222">
        <f>ROUND(I244*H244,2)</f>
        <v>0</v>
      </c>
      <c r="BL244" s="14" t="s">
        <v>132</v>
      </c>
      <c r="BM244" s="221" t="s">
        <v>794</v>
      </c>
    </row>
    <row r="245" s="1" customFormat="1">
      <c r="B245" s="35"/>
      <c r="C245" s="36"/>
      <c r="D245" s="223" t="s">
        <v>139</v>
      </c>
      <c r="E245" s="36"/>
      <c r="F245" s="224" t="s">
        <v>795</v>
      </c>
      <c r="G245" s="36"/>
      <c r="H245" s="36"/>
      <c r="I245" s="136"/>
      <c r="J245" s="36"/>
      <c r="K245" s="36"/>
      <c r="L245" s="40"/>
      <c r="M245" s="225"/>
      <c r="N245" s="83"/>
      <c r="O245" s="83"/>
      <c r="P245" s="83"/>
      <c r="Q245" s="83"/>
      <c r="R245" s="83"/>
      <c r="S245" s="83"/>
      <c r="T245" s="84"/>
      <c r="AT245" s="14" t="s">
        <v>139</v>
      </c>
      <c r="AU245" s="14" t="s">
        <v>83</v>
      </c>
    </row>
    <row r="246" s="1" customFormat="1">
      <c r="B246" s="35"/>
      <c r="C246" s="36"/>
      <c r="D246" s="223" t="s">
        <v>141</v>
      </c>
      <c r="E246" s="36"/>
      <c r="F246" s="226" t="s">
        <v>796</v>
      </c>
      <c r="G246" s="36"/>
      <c r="H246" s="36"/>
      <c r="I246" s="136"/>
      <c r="J246" s="36"/>
      <c r="K246" s="36"/>
      <c r="L246" s="40"/>
      <c r="M246" s="225"/>
      <c r="N246" s="83"/>
      <c r="O246" s="83"/>
      <c r="P246" s="83"/>
      <c r="Q246" s="83"/>
      <c r="R246" s="83"/>
      <c r="S246" s="83"/>
      <c r="T246" s="84"/>
      <c r="AT246" s="14" t="s">
        <v>141</v>
      </c>
      <c r="AU246" s="14" t="s">
        <v>83</v>
      </c>
    </row>
    <row r="247" s="11" customFormat="1">
      <c r="B247" s="227"/>
      <c r="C247" s="228"/>
      <c r="D247" s="223" t="s">
        <v>149</v>
      </c>
      <c r="E247" s="229" t="s">
        <v>797</v>
      </c>
      <c r="F247" s="230" t="s">
        <v>798</v>
      </c>
      <c r="G247" s="228"/>
      <c r="H247" s="231">
        <v>54</v>
      </c>
      <c r="I247" s="232"/>
      <c r="J247" s="228"/>
      <c r="K247" s="228"/>
      <c r="L247" s="233"/>
      <c r="M247" s="234"/>
      <c r="N247" s="235"/>
      <c r="O247" s="235"/>
      <c r="P247" s="235"/>
      <c r="Q247" s="235"/>
      <c r="R247" s="235"/>
      <c r="S247" s="235"/>
      <c r="T247" s="236"/>
      <c r="AT247" s="237" t="s">
        <v>149</v>
      </c>
      <c r="AU247" s="237" t="s">
        <v>83</v>
      </c>
      <c r="AV247" s="11" t="s">
        <v>143</v>
      </c>
      <c r="AW247" s="11" t="s">
        <v>33</v>
      </c>
      <c r="AX247" s="11" t="s">
        <v>83</v>
      </c>
      <c r="AY247" s="237" t="s">
        <v>133</v>
      </c>
    </row>
    <row r="248" s="1" customFormat="1" ht="24" customHeight="1">
      <c r="B248" s="35"/>
      <c r="C248" s="211" t="s">
        <v>340</v>
      </c>
      <c r="D248" s="211" t="s">
        <v>134</v>
      </c>
      <c r="E248" s="212" t="s">
        <v>799</v>
      </c>
      <c r="F248" s="213" t="s">
        <v>800</v>
      </c>
      <c r="G248" s="214" t="s">
        <v>198</v>
      </c>
      <c r="H248" s="215">
        <v>50.07</v>
      </c>
      <c r="I248" s="216"/>
      <c r="J248" s="215">
        <f>ROUND(I248*H248,2)</f>
        <v>0</v>
      </c>
      <c r="K248" s="213" t="s">
        <v>1</v>
      </c>
      <c r="L248" s="40"/>
      <c r="M248" s="217" t="s">
        <v>1</v>
      </c>
      <c r="N248" s="218" t="s">
        <v>40</v>
      </c>
      <c r="O248" s="83"/>
      <c r="P248" s="219">
        <f>O248*H248</f>
        <v>0</v>
      </c>
      <c r="Q248" s="219">
        <v>0</v>
      </c>
      <c r="R248" s="219">
        <f>Q248*H248</f>
        <v>0</v>
      </c>
      <c r="S248" s="219">
        <v>0</v>
      </c>
      <c r="T248" s="220">
        <f>S248*H248</f>
        <v>0</v>
      </c>
      <c r="AR248" s="221" t="s">
        <v>132</v>
      </c>
      <c r="AT248" s="221" t="s">
        <v>134</v>
      </c>
      <c r="AU248" s="221" t="s">
        <v>83</v>
      </c>
      <c r="AY248" s="14" t="s">
        <v>133</v>
      </c>
      <c r="BE248" s="222">
        <f>IF(N248="základní",J248,0)</f>
        <v>0</v>
      </c>
      <c r="BF248" s="222">
        <f>IF(N248="snížená",J248,0)</f>
        <v>0</v>
      </c>
      <c r="BG248" s="222">
        <f>IF(N248="zákl. přenesená",J248,0)</f>
        <v>0</v>
      </c>
      <c r="BH248" s="222">
        <f>IF(N248="sníž. přenesená",J248,0)</f>
        <v>0</v>
      </c>
      <c r="BI248" s="222">
        <f>IF(N248="nulová",J248,0)</f>
        <v>0</v>
      </c>
      <c r="BJ248" s="14" t="s">
        <v>83</v>
      </c>
      <c r="BK248" s="222">
        <f>ROUND(I248*H248,2)</f>
        <v>0</v>
      </c>
      <c r="BL248" s="14" t="s">
        <v>132</v>
      </c>
      <c r="BM248" s="221" t="s">
        <v>801</v>
      </c>
    </row>
    <row r="249" s="1" customFormat="1">
      <c r="B249" s="35"/>
      <c r="C249" s="36"/>
      <c r="D249" s="223" t="s">
        <v>139</v>
      </c>
      <c r="E249" s="36"/>
      <c r="F249" s="224" t="s">
        <v>802</v>
      </c>
      <c r="G249" s="36"/>
      <c r="H249" s="36"/>
      <c r="I249" s="136"/>
      <c r="J249" s="36"/>
      <c r="K249" s="36"/>
      <c r="L249" s="40"/>
      <c r="M249" s="225"/>
      <c r="N249" s="83"/>
      <c r="O249" s="83"/>
      <c r="P249" s="83"/>
      <c r="Q249" s="83"/>
      <c r="R249" s="83"/>
      <c r="S249" s="83"/>
      <c r="T249" s="84"/>
      <c r="AT249" s="14" t="s">
        <v>139</v>
      </c>
      <c r="AU249" s="14" t="s">
        <v>83</v>
      </c>
    </row>
    <row r="250" s="1" customFormat="1">
      <c r="B250" s="35"/>
      <c r="C250" s="36"/>
      <c r="D250" s="223" t="s">
        <v>141</v>
      </c>
      <c r="E250" s="36"/>
      <c r="F250" s="226" t="s">
        <v>345</v>
      </c>
      <c r="G250" s="36"/>
      <c r="H250" s="36"/>
      <c r="I250" s="136"/>
      <c r="J250" s="36"/>
      <c r="K250" s="36"/>
      <c r="L250" s="40"/>
      <c r="M250" s="225"/>
      <c r="N250" s="83"/>
      <c r="O250" s="83"/>
      <c r="P250" s="83"/>
      <c r="Q250" s="83"/>
      <c r="R250" s="83"/>
      <c r="S250" s="83"/>
      <c r="T250" s="84"/>
      <c r="AT250" s="14" t="s">
        <v>141</v>
      </c>
      <c r="AU250" s="14" t="s">
        <v>83</v>
      </c>
    </row>
    <row r="251" s="11" customFormat="1">
      <c r="B251" s="227"/>
      <c r="C251" s="228"/>
      <c r="D251" s="223" t="s">
        <v>149</v>
      </c>
      <c r="E251" s="229" t="s">
        <v>306</v>
      </c>
      <c r="F251" s="230" t="s">
        <v>803</v>
      </c>
      <c r="G251" s="228"/>
      <c r="H251" s="231">
        <v>26.433152</v>
      </c>
      <c r="I251" s="232"/>
      <c r="J251" s="228"/>
      <c r="K251" s="228"/>
      <c r="L251" s="233"/>
      <c r="M251" s="234"/>
      <c r="N251" s="235"/>
      <c r="O251" s="235"/>
      <c r="P251" s="235"/>
      <c r="Q251" s="235"/>
      <c r="R251" s="235"/>
      <c r="S251" s="235"/>
      <c r="T251" s="236"/>
      <c r="AT251" s="237" t="s">
        <v>149</v>
      </c>
      <c r="AU251" s="237" t="s">
        <v>83</v>
      </c>
      <c r="AV251" s="11" t="s">
        <v>143</v>
      </c>
      <c r="AW251" s="11" t="s">
        <v>33</v>
      </c>
      <c r="AX251" s="11" t="s">
        <v>75</v>
      </c>
      <c r="AY251" s="237" t="s">
        <v>133</v>
      </c>
    </row>
    <row r="252" s="11" customFormat="1">
      <c r="B252" s="227"/>
      <c r="C252" s="228"/>
      <c r="D252" s="223" t="s">
        <v>149</v>
      </c>
      <c r="E252" s="229" t="s">
        <v>614</v>
      </c>
      <c r="F252" s="230" t="s">
        <v>804</v>
      </c>
      <c r="G252" s="228"/>
      <c r="H252" s="231">
        <v>23.635092</v>
      </c>
      <c r="I252" s="232"/>
      <c r="J252" s="228"/>
      <c r="K252" s="228"/>
      <c r="L252" s="233"/>
      <c r="M252" s="234"/>
      <c r="N252" s="235"/>
      <c r="O252" s="235"/>
      <c r="P252" s="235"/>
      <c r="Q252" s="235"/>
      <c r="R252" s="235"/>
      <c r="S252" s="235"/>
      <c r="T252" s="236"/>
      <c r="AT252" s="237" t="s">
        <v>149</v>
      </c>
      <c r="AU252" s="237" t="s">
        <v>83</v>
      </c>
      <c r="AV252" s="11" t="s">
        <v>143</v>
      </c>
      <c r="AW252" s="11" t="s">
        <v>33</v>
      </c>
      <c r="AX252" s="11" t="s">
        <v>75</v>
      </c>
      <c r="AY252" s="237" t="s">
        <v>133</v>
      </c>
    </row>
    <row r="253" s="11" customFormat="1">
      <c r="B253" s="227"/>
      <c r="C253" s="228"/>
      <c r="D253" s="223" t="s">
        <v>149</v>
      </c>
      <c r="E253" s="229" t="s">
        <v>805</v>
      </c>
      <c r="F253" s="230" t="s">
        <v>806</v>
      </c>
      <c r="G253" s="228"/>
      <c r="H253" s="231">
        <v>50.068244</v>
      </c>
      <c r="I253" s="232"/>
      <c r="J253" s="228"/>
      <c r="K253" s="228"/>
      <c r="L253" s="233"/>
      <c r="M253" s="234"/>
      <c r="N253" s="235"/>
      <c r="O253" s="235"/>
      <c r="P253" s="235"/>
      <c r="Q253" s="235"/>
      <c r="R253" s="235"/>
      <c r="S253" s="235"/>
      <c r="T253" s="236"/>
      <c r="AT253" s="237" t="s">
        <v>149</v>
      </c>
      <c r="AU253" s="237" t="s">
        <v>83</v>
      </c>
      <c r="AV253" s="11" t="s">
        <v>143</v>
      </c>
      <c r="AW253" s="11" t="s">
        <v>33</v>
      </c>
      <c r="AX253" s="11" t="s">
        <v>83</v>
      </c>
      <c r="AY253" s="237" t="s">
        <v>133</v>
      </c>
    </row>
    <row r="254" s="1" customFormat="1" ht="24" customHeight="1">
      <c r="B254" s="35"/>
      <c r="C254" s="211" t="s">
        <v>346</v>
      </c>
      <c r="D254" s="211" t="s">
        <v>134</v>
      </c>
      <c r="E254" s="212" t="s">
        <v>807</v>
      </c>
      <c r="F254" s="213" t="s">
        <v>808</v>
      </c>
      <c r="G254" s="214" t="s">
        <v>302</v>
      </c>
      <c r="H254" s="215">
        <v>9.0199999999999996</v>
      </c>
      <c r="I254" s="216"/>
      <c r="J254" s="215">
        <f>ROUND(I254*H254,2)</f>
        <v>0</v>
      </c>
      <c r="K254" s="213" t="s">
        <v>1</v>
      </c>
      <c r="L254" s="40"/>
      <c r="M254" s="217" t="s">
        <v>1</v>
      </c>
      <c r="N254" s="218" t="s">
        <v>40</v>
      </c>
      <c r="O254" s="83"/>
      <c r="P254" s="219">
        <f>O254*H254</f>
        <v>0</v>
      </c>
      <c r="Q254" s="219">
        <v>0</v>
      </c>
      <c r="R254" s="219">
        <f>Q254*H254</f>
        <v>0</v>
      </c>
      <c r="S254" s="219">
        <v>0</v>
      </c>
      <c r="T254" s="220">
        <f>S254*H254</f>
        <v>0</v>
      </c>
      <c r="AR254" s="221" t="s">
        <v>132</v>
      </c>
      <c r="AT254" s="221" t="s">
        <v>134</v>
      </c>
      <c r="AU254" s="221" t="s">
        <v>83</v>
      </c>
      <c r="AY254" s="14" t="s">
        <v>133</v>
      </c>
      <c r="BE254" s="222">
        <f>IF(N254="základní",J254,0)</f>
        <v>0</v>
      </c>
      <c r="BF254" s="222">
        <f>IF(N254="snížená",J254,0)</f>
        <v>0</v>
      </c>
      <c r="BG254" s="222">
        <f>IF(N254="zákl. přenesená",J254,0)</f>
        <v>0</v>
      </c>
      <c r="BH254" s="222">
        <f>IF(N254="sníž. přenesená",J254,0)</f>
        <v>0</v>
      </c>
      <c r="BI254" s="222">
        <f>IF(N254="nulová",J254,0)</f>
        <v>0</v>
      </c>
      <c r="BJ254" s="14" t="s">
        <v>83</v>
      </c>
      <c r="BK254" s="222">
        <f>ROUND(I254*H254,2)</f>
        <v>0</v>
      </c>
      <c r="BL254" s="14" t="s">
        <v>132</v>
      </c>
      <c r="BM254" s="221" t="s">
        <v>809</v>
      </c>
    </row>
    <row r="255" s="1" customFormat="1">
      <c r="B255" s="35"/>
      <c r="C255" s="36"/>
      <c r="D255" s="223" t="s">
        <v>139</v>
      </c>
      <c r="E255" s="36"/>
      <c r="F255" s="224" t="s">
        <v>808</v>
      </c>
      <c r="G255" s="36"/>
      <c r="H255" s="36"/>
      <c r="I255" s="136"/>
      <c r="J255" s="36"/>
      <c r="K255" s="36"/>
      <c r="L255" s="40"/>
      <c r="M255" s="225"/>
      <c r="N255" s="83"/>
      <c r="O255" s="83"/>
      <c r="P255" s="83"/>
      <c r="Q255" s="83"/>
      <c r="R255" s="83"/>
      <c r="S255" s="83"/>
      <c r="T255" s="84"/>
      <c r="AT255" s="14" t="s">
        <v>139</v>
      </c>
      <c r="AU255" s="14" t="s">
        <v>83</v>
      </c>
    </row>
    <row r="256" s="1" customFormat="1">
      <c r="B256" s="35"/>
      <c r="C256" s="36"/>
      <c r="D256" s="223" t="s">
        <v>141</v>
      </c>
      <c r="E256" s="36"/>
      <c r="F256" s="226" t="s">
        <v>305</v>
      </c>
      <c r="G256" s="36"/>
      <c r="H256" s="36"/>
      <c r="I256" s="136"/>
      <c r="J256" s="36"/>
      <c r="K256" s="36"/>
      <c r="L256" s="40"/>
      <c r="M256" s="225"/>
      <c r="N256" s="83"/>
      <c r="O256" s="83"/>
      <c r="P256" s="83"/>
      <c r="Q256" s="83"/>
      <c r="R256" s="83"/>
      <c r="S256" s="83"/>
      <c r="T256" s="84"/>
      <c r="AT256" s="14" t="s">
        <v>141</v>
      </c>
      <c r="AU256" s="14" t="s">
        <v>83</v>
      </c>
    </row>
    <row r="257" s="11" customFormat="1">
      <c r="B257" s="227"/>
      <c r="C257" s="228"/>
      <c r="D257" s="223" t="s">
        <v>149</v>
      </c>
      <c r="E257" s="229" t="s">
        <v>523</v>
      </c>
      <c r="F257" s="230" t="s">
        <v>810</v>
      </c>
      <c r="G257" s="228"/>
      <c r="H257" s="231">
        <v>9.0180000000000007</v>
      </c>
      <c r="I257" s="232"/>
      <c r="J257" s="228"/>
      <c r="K257" s="228"/>
      <c r="L257" s="233"/>
      <c r="M257" s="234"/>
      <c r="N257" s="235"/>
      <c r="O257" s="235"/>
      <c r="P257" s="235"/>
      <c r="Q257" s="235"/>
      <c r="R257" s="235"/>
      <c r="S257" s="235"/>
      <c r="T257" s="236"/>
      <c r="AT257" s="237" t="s">
        <v>149</v>
      </c>
      <c r="AU257" s="237" t="s">
        <v>83</v>
      </c>
      <c r="AV257" s="11" t="s">
        <v>143</v>
      </c>
      <c r="AW257" s="11" t="s">
        <v>33</v>
      </c>
      <c r="AX257" s="11" t="s">
        <v>83</v>
      </c>
      <c r="AY257" s="237" t="s">
        <v>133</v>
      </c>
    </row>
    <row r="258" s="1" customFormat="1" ht="16.5" customHeight="1">
      <c r="B258" s="35"/>
      <c r="C258" s="211" t="s">
        <v>351</v>
      </c>
      <c r="D258" s="211" t="s">
        <v>134</v>
      </c>
      <c r="E258" s="212" t="s">
        <v>811</v>
      </c>
      <c r="F258" s="213" t="s">
        <v>812</v>
      </c>
      <c r="G258" s="214" t="s">
        <v>302</v>
      </c>
      <c r="H258" s="215">
        <v>49</v>
      </c>
      <c r="I258" s="216"/>
      <c r="J258" s="215">
        <f>ROUND(I258*H258,2)</f>
        <v>0</v>
      </c>
      <c r="K258" s="213" t="s">
        <v>1</v>
      </c>
      <c r="L258" s="40"/>
      <c r="M258" s="217" t="s">
        <v>1</v>
      </c>
      <c r="N258" s="218" t="s">
        <v>40</v>
      </c>
      <c r="O258" s="83"/>
      <c r="P258" s="219">
        <f>O258*H258</f>
        <v>0</v>
      </c>
      <c r="Q258" s="219">
        <v>0</v>
      </c>
      <c r="R258" s="219">
        <f>Q258*H258</f>
        <v>0</v>
      </c>
      <c r="S258" s="219">
        <v>0</v>
      </c>
      <c r="T258" s="220">
        <f>S258*H258</f>
        <v>0</v>
      </c>
      <c r="AR258" s="221" t="s">
        <v>132</v>
      </c>
      <c r="AT258" s="221" t="s">
        <v>134</v>
      </c>
      <c r="AU258" s="221" t="s">
        <v>83</v>
      </c>
      <c r="AY258" s="14" t="s">
        <v>133</v>
      </c>
      <c r="BE258" s="222">
        <f>IF(N258="základní",J258,0)</f>
        <v>0</v>
      </c>
      <c r="BF258" s="222">
        <f>IF(N258="snížená",J258,0)</f>
        <v>0</v>
      </c>
      <c r="BG258" s="222">
        <f>IF(N258="zákl. přenesená",J258,0)</f>
        <v>0</v>
      </c>
      <c r="BH258" s="222">
        <f>IF(N258="sníž. přenesená",J258,0)</f>
        <v>0</v>
      </c>
      <c r="BI258" s="222">
        <f>IF(N258="nulová",J258,0)</f>
        <v>0</v>
      </c>
      <c r="BJ258" s="14" t="s">
        <v>83</v>
      </c>
      <c r="BK258" s="222">
        <f>ROUND(I258*H258,2)</f>
        <v>0</v>
      </c>
      <c r="BL258" s="14" t="s">
        <v>132</v>
      </c>
      <c r="BM258" s="221" t="s">
        <v>813</v>
      </c>
    </row>
    <row r="259" s="1" customFormat="1">
      <c r="B259" s="35"/>
      <c r="C259" s="36"/>
      <c r="D259" s="223" t="s">
        <v>139</v>
      </c>
      <c r="E259" s="36"/>
      <c r="F259" s="224" t="s">
        <v>814</v>
      </c>
      <c r="G259" s="36"/>
      <c r="H259" s="36"/>
      <c r="I259" s="136"/>
      <c r="J259" s="36"/>
      <c r="K259" s="36"/>
      <c r="L259" s="40"/>
      <c r="M259" s="225"/>
      <c r="N259" s="83"/>
      <c r="O259" s="83"/>
      <c r="P259" s="83"/>
      <c r="Q259" s="83"/>
      <c r="R259" s="83"/>
      <c r="S259" s="83"/>
      <c r="T259" s="84"/>
      <c r="AT259" s="14" t="s">
        <v>139</v>
      </c>
      <c r="AU259" s="14" t="s">
        <v>83</v>
      </c>
    </row>
    <row r="260" s="1" customFormat="1">
      <c r="B260" s="35"/>
      <c r="C260" s="36"/>
      <c r="D260" s="223" t="s">
        <v>141</v>
      </c>
      <c r="E260" s="36"/>
      <c r="F260" s="253" t="s">
        <v>815</v>
      </c>
      <c r="G260" s="36"/>
      <c r="H260" s="36"/>
      <c r="I260" s="136"/>
      <c r="J260" s="36"/>
      <c r="K260" s="36"/>
      <c r="L260" s="40"/>
      <c r="M260" s="225"/>
      <c r="N260" s="83"/>
      <c r="O260" s="83"/>
      <c r="P260" s="83"/>
      <c r="Q260" s="83"/>
      <c r="R260" s="83"/>
      <c r="S260" s="83"/>
      <c r="T260" s="84"/>
      <c r="AT260" s="14" t="s">
        <v>141</v>
      </c>
      <c r="AU260" s="14" t="s">
        <v>83</v>
      </c>
    </row>
    <row r="261" s="11" customFormat="1">
      <c r="B261" s="227"/>
      <c r="C261" s="228"/>
      <c r="D261" s="223" t="s">
        <v>149</v>
      </c>
      <c r="E261" s="229" t="s">
        <v>816</v>
      </c>
      <c r="F261" s="230" t="s">
        <v>817</v>
      </c>
      <c r="G261" s="228"/>
      <c r="H261" s="231">
        <v>24.5</v>
      </c>
      <c r="I261" s="232"/>
      <c r="J261" s="228"/>
      <c r="K261" s="228"/>
      <c r="L261" s="233"/>
      <c r="M261" s="234"/>
      <c r="N261" s="235"/>
      <c r="O261" s="235"/>
      <c r="P261" s="235"/>
      <c r="Q261" s="235"/>
      <c r="R261" s="235"/>
      <c r="S261" s="235"/>
      <c r="T261" s="236"/>
      <c r="AT261" s="237" t="s">
        <v>149</v>
      </c>
      <c r="AU261" s="237" t="s">
        <v>83</v>
      </c>
      <c r="AV261" s="11" t="s">
        <v>143</v>
      </c>
      <c r="AW261" s="11" t="s">
        <v>33</v>
      </c>
      <c r="AX261" s="11" t="s">
        <v>75</v>
      </c>
      <c r="AY261" s="237" t="s">
        <v>133</v>
      </c>
    </row>
    <row r="262" s="11" customFormat="1">
      <c r="B262" s="227"/>
      <c r="C262" s="228"/>
      <c r="D262" s="223" t="s">
        <v>149</v>
      </c>
      <c r="E262" s="229" t="s">
        <v>616</v>
      </c>
      <c r="F262" s="230" t="s">
        <v>818</v>
      </c>
      <c r="G262" s="228"/>
      <c r="H262" s="231">
        <v>24.5</v>
      </c>
      <c r="I262" s="232"/>
      <c r="J262" s="228"/>
      <c r="K262" s="228"/>
      <c r="L262" s="233"/>
      <c r="M262" s="234"/>
      <c r="N262" s="235"/>
      <c r="O262" s="235"/>
      <c r="P262" s="235"/>
      <c r="Q262" s="235"/>
      <c r="R262" s="235"/>
      <c r="S262" s="235"/>
      <c r="T262" s="236"/>
      <c r="AT262" s="237" t="s">
        <v>149</v>
      </c>
      <c r="AU262" s="237" t="s">
        <v>83</v>
      </c>
      <c r="AV262" s="11" t="s">
        <v>143</v>
      </c>
      <c r="AW262" s="11" t="s">
        <v>33</v>
      </c>
      <c r="AX262" s="11" t="s">
        <v>75</v>
      </c>
      <c r="AY262" s="237" t="s">
        <v>133</v>
      </c>
    </row>
    <row r="263" s="11" customFormat="1">
      <c r="B263" s="227"/>
      <c r="C263" s="228"/>
      <c r="D263" s="223" t="s">
        <v>149</v>
      </c>
      <c r="E263" s="229" t="s">
        <v>819</v>
      </c>
      <c r="F263" s="230" t="s">
        <v>820</v>
      </c>
      <c r="G263" s="228"/>
      <c r="H263" s="231">
        <v>49</v>
      </c>
      <c r="I263" s="232"/>
      <c r="J263" s="228"/>
      <c r="K263" s="228"/>
      <c r="L263" s="233"/>
      <c r="M263" s="234"/>
      <c r="N263" s="235"/>
      <c r="O263" s="235"/>
      <c r="P263" s="235"/>
      <c r="Q263" s="235"/>
      <c r="R263" s="235"/>
      <c r="S263" s="235"/>
      <c r="T263" s="236"/>
      <c r="AT263" s="237" t="s">
        <v>149</v>
      </c>
      <c r="AU263" s="237" t="s">
        <v>83</v>
      </c>
      <c r="AV263" s="11" t="s">
        <v>143</v>
      </c>
      <c r="AW263" s="11" t="s">
        <v>33</v>
      </c>
      <c r="AX263" s="11" t="s">
        <v>83</v>
      </c>
      <c r="AY263" s="237" t="s">
        <v>133</v>
      </c>
    </row>
    <row r="264" s="1" customFormat="1" ht="24" customHeight="1">
      <c r="B264" s="35"/>
      <c r="C264" s="211" t="s">
        <v>356</v>
      </c>
      <c r="D264" s="211" t="s">
        <v>134</v>
      </c>
      <c r="E264" s="212" t="s">
        <v>821</v>
      </c>
      <c r="F264" s="213" t="s">
        <v>822</v>
      </c>
      <c r="G264" s="214" t="s">
        <v>198</v>
      </c>
      <c r="H264" s="215">
        <v>110.94</v>
      </c>
      <c r="I264" s="216"/>
      <c r="J264" s="215">
        <f>ROUND(I264*H264,2)</f>
        <v>0</v>
      </c>
      <c r="K264" s="213" t="s">
        <v>1</v>
      </c>
      <c r="L264" s="40"/>
      <c r="M264" s="217" t="s">
        <v>1</v>
      </c>
      <c r="N264" s="218" t="s">
        <v>40</v>
      </c>
      <c r="O264" s="83"/>
      <c r="P264" s="219">
        <f>O264*H264</f>
        <v>0</v>
      </c>
      <c r="Q264" s="219">
        <v>0</v>
      </c>
      <c r="R264" s="219">
        <f>Q264*H264</f>
        <v>0</v>
      </c>
      <c r="S264" s="219">
        <v>0</v>
      </c>
      <c r="T264" s="220">
        <f>S264*H264</f>
        <v>0</v>
      </c>
      <c r="AR264" s="221" t="s">
        <v>132</v>
      </c>
      <c r="AT264" s="221" t="s">
        <v>134</v>
      </c>
      <c r="AU264" s="221" t="s">
        <v>83</v>
      </c>
      <c r="AY264" s="14" t="s">
        <v>133</v>
      </c>
      <c r="BE264" s="222">
        <f>IF(N264="základní",J264,0)</f>
        <v>0</v>
      </c>
      <c r="BF264" s="222">
        <f>IF(N264="snížená",J264,0)</f>
        <v>0</v>
      </c>
      <c r="BG264" s="222">
        <f>IF(N264="zákl. přenesená",J264,0)</f>
        <v>0</v>
      </c>
      <c r="BH264" s="222">
        <f>IF(N264="sníž. přenesená",J264,0)</f>
        <v>0</v>
      </c>
      <c r="BI264" s="222">
        <f>IF(N264="nulová",J264,0)</f>
        <v>0</v>
      </c>
      <c r="BJ264" s="14" t="s">
        <v>83</v>
      </c>
      <c r="BK264" s="222">
        <f>ROUND(I264*H264,2)</f>
        <v>0</v>
      </c>
      <c r="BL264" s="14" t="s">
        <v>132</v>
      </c>
      <c r="BM264" s="221" t="s">
        <v>823</v>
      </c>
    </row>
    <row r="265" s="1" customFormat="1">
      <c r="B265" s="35"/>
      <c r="C265" s="36"/>
      <c r="D265" s="223" t="s">
        <v>139</v>
      </c>
      <c r="E265" s="36"/>
      <c r="F265" s="224" t="s">
        <v>824</v>
      </c>
      <c r="G265" s="36"/>
      <c r="H265" s="36"/>
      <c r="I265" s="136"/>
      <c r="J265" s="36"/>
      <c r="K265" s="36"/>
      <c r="L265" s="40"/>
      <c r="M265" s="225"/>
      <c r="N265" s="83"/>
      <c r="O265" s="83"/>
      <c r="P265" s="83"/>
      <c r="Q265" s="83"/>
      <c r="R265" s="83"/>
      <c r="S265" s="83"/>
      <c r="T265" s="84"/>
      <c r="AT265" s="14" t="s">
        <v>139</v>
      </c>
      <c r="AU265" s="14" t="s">
        <v>83</v>
      </c>
    </row>
    <row r="266" s="1" customFormat="1">
      <c r="B266" s="35"/>
      <c r="C266" s="36"/>
      <c r="D266" s="223" t="s">
        <v>141</v>
      </c>
      <c r="E266" s="36"/>
      <c r="F266" s="226" t="s">
        <v>345</v>
      </c>
      <c r="G266" s="36"/>
      <c r="H266" s="36"/>
      <c r="I266" s="136"/>
      <c r="J266" s="36"/>
      <c r="K266" s="36"/>
      <c r="L266" s="40"/>
      <c r="M266" s="225"/>
      <c r="N266" s="83"/>
      <c r="O266" s="83"/>
      <c r="P266" s="83"/>
      <c r="Q266" s="83"/>
      <c r="R266" s="83"/>
      <c r="S266" s="83"/>
      <c r="T266" s="84"/>
      <c r="AT266" s="14" t="s">
        <v>141</v>
      </c>
      <c r="AU266" s="14" t="s">
        <v>83</v>
      </c>
    </row>
    <row r="267" s="11" customFormat="1">
      <c r="B267" s="227"/>
      <c r="C267" s="228"/>
      <c r="D267" s="223" t="s">
        <v>149</v>
      </c>
      <c r="E267" s="229" t="s">
        <v>529</v>
      </c>
      <c r="F267" s="230" t="s">
        <v>825</v>
      </c>
      <c r="G267" s="228"/>
      <c r="H267" s="231">
        <v>8.6899999999999995</v>
      </c>
      <c r="I267" s="232"/>
      <c r="J267" s="228"/>
      <c r="K267" s="228"/>
      <c r="L267" s="233"/>
      <c r="M267" s="234"/>
      <c r="N267" s="235"/>
      <c r="O267" s="235"/>
      <c r="P267" s="235"/>
      <c r="Q267" s="235"/>
      <c r="R267" s="235"/>
      <c r="S267" s="235"/>
      <c r="T267" s="236"/>
      <c r="AT267" s="237" t="s">
        <v>149</v>
      </c>
      <c r="AU267" s="237" t="s">
        <v>83</v>
      </c>
      <c r="AV267" s="11" t="s">
        <v>143</v>
      </c>
      <c r="AW267" s="11" t="s">
        <v>33</v>
      </c>
      <c r="AX267" s="11" t="s">
        <v>75</v>
      </c>
      <c r="AY267" s="237" t="s">
        <v>133</v>
      </c>
    </row>
    <row r="268" s="11" customFormat="1">
      <c r="B268" s="227"/>
      <c r="C268" s="228"/>
      <c r="D268" s="223" t="s">
        <v>149</v>
      </c>
      <c r="E268" s="229" t="s">
        <v>618</v>
      </c>
      <c r="F268" s="230" t="s">
        <v>826</v>
      </c>
      <c r="G268" s="228"/>
      <c r="H268" s="231">
        <v>10.949999999999999</v>
      </c>
      <c r="I268" s="232"/>
      <c r="J268" s="228"/>
      <c r="K268" s="228"/>
      <c r="L268" s="233"/>
      <c r="M268" s="234"/>
      <c r="N268" s="235"/>
      <c r="O268" s="235"/>
      <c r="P268" s="235"/>
      <c r="Q268" s="235"/>
      <c r="R268" s="235"/>
      <c r="S268" s="235"/>
      <c r="T268" s="236"/>
      <c r="AT268" s="237" t="s">
        <v>149</v>
      </c>
      <c r="AU268" s="237" t="s">
        <v>83</v>
      </c>
      <c r="AV268" s="11" t="s">
        <v>143</v>
      </c>
      <c r="AW268" s="11" t="s">
        <v>33</v>
      </c>
      <c r="AX268" s="11" t="s">
        <v>75</v>
      </c>
      <c r="AY268" s="237" t="s">
        <v>133</v>
      </c>
    </row>
    <row r="269" s="11" customFormat="1">
      <c r="B269" s="227"/>
      <c r="C269" s="228"/>
      <c r="D269" s="223" t="s">
        <v>149</v>
      </c>
      <c r="E269" s="229" t="s">
        <v>620</v>
      </c>
      <c r="F269" s="230" t="s">
        <v>827</v>
      </c>
      <c r="G269" s="228"/>
      <c r="H269" s="231">
        <v>11.869999999999999</v>
      </c>
      <c r="I269" s="232"/>
      <c r="J269" s="228"/>
      <c r="K269" s="228"/>
      <c r="L269" s="233"/>
      <c r="M269" s="234"/>
      <c r="N269" s="235"/>
      <c r="O269" s="235"/>
      <c r="P269" s="235"/>
      <c r="Q269" s="235"/>
      <c r="R269" s="235"/>
      <c r="S269" s="235"/>
      <c r="T269" s="236"/>
      <c r="AT269" s="237" t="s">
        <v>149</v>
      </c>
      <c r="AU269" s="237" t="s">
        <v>83</v>
      </c>
      <c r="AV269" s="11" t="s">
        <v>143</v>
      </c>
      <c r="AW269" s="11" t="s">
        <v>33</v>
      </c>
      <c r="AX269" s="11" t="s">
        <v>75</v>
      </c>
      <c r="AY269" s="237" t="s">
        <v>133</v>
      </c>
    </row>
    <row r="270" s="11" customFormat="1">
      <c r="B270" s="227"/>
      <c r="C270" s="228"/>
      <c r="D270" s="223" t="s">
        <v>149</v>
      </c>
      <c r="E270" s="229" t="s">
        <v>622</v>
      </c>
      <c r="F270" s="230" t="s">
        <v>828</v>
      </c>
      <c r="G270" s="228"/>
      <c r="H270" s="231">
        <v>12.380000000000001</v>
      </c>
      <c r="I270" s="232"/>
      <c r="J270" s="228"/>
      <c r="K270" s="228"/>
      <c r="L270" s="233"/>
      <c r="M270" s="234"/>
      <c r="N270" s="235"/>
      <c r="O270" s="235"/>
      <c r="P270" s="235"/>
      <c r="Q270" s="235"/>
      <c r="R270" s="235"/>
      <c r="S270" s="235"/>
      <c r="T270" s="236"/>
      <c r="AT270" s="237" t="s">
        <v>149</v>
      </c>
      <c r="AU270" s="237" t="s">
        <v>83</v>
      </c>
      <c r="AV270" s="11" t="s">
        <v>143</v>
      </c>
      <c r="AW270" s="11" t="s">
        <v>33</v>
      </c>
      <c r="AX270" s="11" t="s">
        <v>75</v>
      </c>
      <c r="AY270" s="237" t="s">
        <v>133</v>
      </c>
    </row>
    <row r="271" s="11" customFormat="1">
      <c r="B271" s="227"/>
      <c r="C271" s="228"/>
      <c r="D271" s="223" t="s">
        <v>149</v>
      </c>
      <c r="E271" s="229" t="s">
        <v>624</v>
      </c>
      <c r="F271" s="230" t="s">
        <v>829</v>
      </c>
      <c r="G271" s="228"/>
      <c r="H271" s="231">
        <v>21.239999999999998</v>
      </c>
      <c r="I271" s="232"/>
      <c r="J271" s="228"/>
      <c r="K271" s="228"/>
      <c r="L271" s="233"/>
      <c r="M271" s="234"/>
      <c r="N271" s="235"/>
      <c r="O271" s="235"/>
      <c r="P271" s="235"/>
      <c r="Q271" s="235"/>
      <c r="R271" s="235"/>
      <c r="S271" s="235"/>
      <c r="T271" s="236"/>
      <c r="AT271" s="237" t="s">
        <v>149</v>
      </c>
      <c r="AU271" s="237" t="s">
        <v>83</v>
      </c>
      <c r="AV271" s="11" t="s">
        <v>143</v>
      </c>
      <c r="AW271" s="11" t="s">
        <v>33</v>
      </c>
      <c r="AX271" s="11" t="s">
        <v>75</v>
      </c>
      <c r="AY271" s="237" t="s">
        <v>133</v>
      </c>
    </row>
    <row r="272" s="11" customFormat="1">
      <c r="B272" s="227"/>
      <c r="C272" s="228"/>
      <c r="D272" s="223" t="s">
        <v>149</v>
      </c>
      <c r="E272" s="229" t="s">
        <v>626</v>
      </c>
      <c r="F272" s="230" t="s">
        <v>830</v>
      </c>
      <c r="G272" s="228"/>
      <c r="H272" s="231">
        <v>16.84</v>
      </c>
      <c r="I272" s="232"/>
      <c r="J272" s="228"/>
      <c r="K272" s="228"/>
      <c r="L272" s="233"/>
      <c r="M272" s="234"/>
      <c r="N272" s="235"/>
      <c r="O272" s="235"/>
      <c r="P272" s="235"/>
      <c r="Q272" s="235"/>
      <c r="R272" s="235"/>
      <c r="S272" s="235"/>
      <c r="T272" s="236"/>
      <c r="AT272" s="237" t="s">
        <v>149</v>
      </c>
      <c r="AU272" s="237" t="s">
        <v>83</v>
      </c>
      <c r="AV272" s="11" t="s">
        <v>143</v>
      </c>
      <c r="AW272" s="11" t="s">
        <v>33</v>
      </c>
      <c r="AX272" s="11" t="s">
        <v>75</v>
      </c>
      <c r="AY272" s="237" t="s">
        <v>133</v>
      </c>
    </row>
    <row r="273" s="11" customFormat="1">
      <c r="B273" s="227"/>
      <c r="C273" s="228"/>
      <c r="D273" s="223" t="s">
        <v>149</v>
      </c>
      <c r="E273" s="229" t="s">
        <v>628</v>
      </c>
      <c r="F273" s="230" t="s">
        <v>831</v>
      </c>
      <c r="G273" s="228"/>
      <c r="H273" s="231">
        <v>7.9299999999999997</v>
      </c>
      <c r="I273" s="232"/>
      <c r="J273" s="228"/>
      <c r="K273" s="228"/>
      <c r="L273" s="233"/>
      <c r="M273" s="234"/>
      <c r="N273" s="235"/>
      <c r="O273" s="235"/>
      <c r="P273" s="235"/>
      <c r="Q273" s="235"/>
      <c r="R273" s="235"/>
      <c r="S273" s="235"/>
      <c r="T273" s="236"/>
      <c r="AT273" s="237" t="s">
        <v>149</v>
      </c>
      <c r="AU273" s="237" t="s">
        <v>83</v>
      </c>
      <c r="AV273" s="11" t="s">
        <v>143</v>
      </c>
      <c r="AW273" s="11" t="s">
        <v>33</v>
      </c>
      <c r="AX273" s="11" t="s">
        <v>75</v>
      </c>
      <c r="AY273" s="237" t="s">
        <v>133</v>
      </c>
    </row>
    <row r="274" s="11" customFormat="1">
      <c r="B274" s="227"/>
      <c r="C274" s="228"/>
      <c r="D274" s="223" t="s">
        <v>149</v>
      </c>
      <c r="E274" s="229" t="s">
        <v>630</v>
      </c>
      <c r="F274" s="230" t="s">
        <v>832</v>
      </c>
      <c r="G274" s="228"/>
      <c r="H274" s="231">
        <v>12.5</v>
      </c>
      <c r="I274" s="232"/>
      <c r="J274" s="228"/>
      <c r="K274" s="228"/>
      <c r="L274" s="233"/>
      <c r="M274" s="234"/>
      <c r="N274" s="235"/>
      <c r="O274" s="235"/>
      <c r="P274" s="235"/>
      <c r="Q274" s="235"/>
      <c r="R274" s="235"/>
      <c r="S274" s="235"/>
      <c r="T274" s="236"/>
      <c r="AT274" s="237" t="s">
        <v>149</v>
      </c>
      <c r="AU274" s="237" t="s">
        <v>83</v>
      </c>
      <c r="AV274" s="11" t="s">
        <v>143</v>
      </c>
      <c r="AW274" s="11" t="s">
        <v>33</v>
      </c>
      <c r="AX274" s="11" t="s">
        <v>75</v>
      </c>
      <c r="AY274" s="237" t="s">
        <v>133</v>
      </c>
    </row>
    <row r="275" s="11" customFormat="1">
      <c r="B275" s="227"/>
      <c r="C275" s="228"/>
      <c r="D275" s="223" t="s">
        <v>149</v>
      </c>
      <c r="E275" s="229" t="s">
        <v>632</v>
      </c>
      <c r="F275" s="230" t="s">
        <v>833</v>
      </c>
      <c r="G275" s="228"/>
      <c r="H275" s="231">
        <v>8.5399999999999991</v>
      </c>
      <c r="I275" s="232"/>
      <c r="J275" s="228"/>
      <c r="K275" s="228"/>
      <c r="L275" s="233"/>
      <c r="M275" s="234"/>
      <c r="N275" s="235"/>
      <c r="O275" s="235"/>
      <c r="P275" s="235"/>
      <c r="Q275" s="235"/>
      <c r="R275" s="235"/>
      <c r="S275" s="235"/>
      <c r="T275" s="236"/>
      <c r="AT275" s="237" t="s">
        <v>149</v>
      </c>
      <c r="AU275" s="237" t="s">
        <v>83</v>
      </c>
      <c r="AV275" s="11" t="s">
        <v>143</v>
      </c>
      <c r="AW275" s="11" t="s">
        <v>33</v>
      </c>
      <c r="AX275" s="11" t="s">
        <v>75</v>
      </c>
      <c r="AY275" s="237" t="s">
        <v>133</v>
      </c>
    </row>
    <row r="276" s="11" customFormat="1">
      <c r="B276" s="227"/>
      <c r="C276" s="228"/>
      <c r="D276" s="223" t="s">
        <v>149</v>
      </c>
      <c r="E276" s="229" t="s">
        <v>834</v>
      </c>
      <c r="F276" s="230" t="s">
        <v>835</v>
      </c>
      <c r="G276" s="228"/>
      <c r="H276" s="231">
        <v>110.94</v>
      </c>
      <c r="I276" s="232"/>
      <c r="J276" s="228"/>
      <c r="K276" s="228"/>
      <c r="L276" s="233"/>
      <c r="M276" s="234"/>
      <c r="N276" s="235"/>
      <c r="O276" s="235"/>
      <c r="P276" s="235"/>
      <c r="Q276" s="235"/>
      <c r="R276" s="235"/>
      <c r="S276" s="235"/>
      <c r="T276" s="236"/>
      <c r="AT276" s="237" t="s">
        <v>149</v>
      </c>
      <c r="AU276" s="237" t="s">
        <v>83</v>
      </c>
      <c r="AV276" s="11" t="s">
        <v>143</v>
      </c>
      <c r="AW276" s="11" t="s">
        <v>33</v>
      </c>
      <c r="AX276" s="11" t="s">
        <v>83</v>
      </c>
      <c r="AY276" s="237" t="s">
        <v>133</v>
      </c>
    </row>
    <row r="277" s="1" customFormat="1" ht="24" customHeight="1">
      <c r="B277" s="35"/>
      <c r="C277" s="211" t="s">
        <v>361</v>
      </c>
      <c r="D277" s="211" t="s">
        <v>134</v>
      </c>
      <c r="E277" s="212" t="s">
        <v>836</v>
      </c>
      <c r="F277" s="213" t="s">
        <v>837</v>
      </c>
      <c r="G277" s="214" t="s">
        <v>302</v>
      </c>
      <c r="H277" s="215">
        <v>28.84</v>
      </c>
      <c r="I277" s="216"/>
      <c r="J277" s="215">
        <f>ROUND(I277*H277,2)</f>
        <v>0</v>
      </c>
      <c r="K277" s="213" t="s">
        <v>1</v>
      </c>
      <c r="L277" s="40"/>
      <c r="M277" s="217" t="s">
        <v>1</v>
      </c>
      <c r="N277" s="218" t="s">
        <v>40</v>
      </c>
      <c r="O277" s="83"/>
      <c r="P277" s="219">
        <f>O277*H277</f>
        <v>0</v>
      </c>
      <c r="Q277" s="219">
        <v>0</v>
      </c>
      <c r="R277" s="219">
        <f>Q277*H277</f>
        <v>0</v>
      </c>
      <c r="S277" s="219">
        <v>0</v>
      </c>
      <c r="T277" s="220">
        <f>S277*H277</f>
        <v>0</v>
      </c>
      <c r="AR277" s="221" t="s">
        <v>132</v>
      </c>
      <c r="AT277" s="221" t="s">
        <v>134</v>
      </c>
      <c r="AU277" s="221" t="s">
        <v>83</v>
      </c>
      <c r="AY277" s="14" t="s">
        <v>133</v>
      </c>
      <c r="BE277" s="222">
        <f>IF(N277="základní",J277,0)</f>
        <v>0</v>
      </c>
      <c r="BF277" s="222">
        <f>IF(N277="snížená",J277,0)</f>
        <v>0</v>
      </c>
      <c r="BG277" s="222">
        <f>IF(N277="zákl. přenesená",J277,0)</f>
        <v>0</v>
      </c>
      <c r="BH277" s="222">
        <f>IF(N277="sníž. přenesená",J277,0)</f>
        <v>0</v>
      </c>
      <c r="BI277" s="222">
        <f>IF(N277="nulová",J277,0)</f>
        <v>0</v>
      </c>
      <c r="BJ277" s="14" t="s">
        <v>83</v>
      </c>
      <c r="BK277" s="222">
        <f>ROUND(I277*H277,2)</f>
        <v>0</v>
      </c>
      <c r="BL277" s="14" t="s">
        <v>132</v>
      </c>
      <c r="BM277" s="221" t="s">
        <v>838</v>
      </c>
    </row>
    <row r="278" s="1" customFormat="1">
      <c r="B278" s="35"/>
      <c r="C278" s="36"/>
      <c r="D278" s="223" t="s">
        <v>139</v>
      </c>
      <c r="E278" s="36"/>
      <c r="F278" s="224" t="s">
        <v>789</v>
      </c>
      <c r="G278" s="36"/>
      <c r="H278" s="36"/>
      <c r="I278" s="136"/>
      <c r="J278" s="36"/>
      <c r="K278" s="36"/>
      <c r="L278" s="40"/>
      <c r="M278" s="225"/>
      <c r="N278" s="83"/>
      <c r="O278" s="83"/>
      <c r="P278" s="83"/>
      <c r="Q278" s="83"/>
      <c r="R278" s="83"/>
      <c r="S278" s="83"/>
      <c r="T278" s="84"/>
      <c r="AT278" s="14" t="s">
        <v>139</v>
      </c>
      <c r="AU278" s="14" t="s">
        <v>83</v>
      </c>
    </row>
    <row r="279" s="1" customFormat="1">
      <c r="B279" s="35"/>
      <c r="C279" s="36"/>
      <c r="D279" s="223" t="s">
        <v>141</v>
      </c>
      <c r="E279" s="36"/>
      <c r="F279" s="226" t="s">
        <v>305</v>
      </c>
      <c r="G279" s="36"/>
      <c r="H279" s="36"/>
      <c r="I279" s="136"/>
      <c r="J279" s="36"/>
      <c r="K279" s="36"/>
      <c r="L279" s="40"/>
      <c r="M279" s="225"/>
      <c r="N279" s="83"/>
      <c r="O279" s="83"/>
      <c r="P279" s="83"/>
      <c r="Q279" s="83"/>
      <c r="R279" s="83"/>
      <c r="S279" s="83"/>
      <c r="T279" s="84"/>
      <c r="AT279" s="14" t="s">
        <v>141</v>
      </c>
      <c r="AU279" s="14" t="s">
        <v>83</v>
      </c>
    </row>
    <row r="280" s="11" customFormat="1">
      <c r="B280" s="227"/>
      <c r="C280" s="228"/>
      <c r="D280" s="223" t="s">
        <v>149</v>
      </c>
      <c r="E280" s="229" t="s">
        <v>532</v>
      </c>
      <c r="F280" s="230" t="s">
        <v>839</v>
      </c>
      <c r="G280" s="228"/>
      <c r="H280" s="231">
        <v>28.8444</v>
      </c>
      <c r="I280" s="232"/>
      <c r="J280" s="228"/>
      <c r="K280" s="228"/>
      <c r="L280" s="233"/>
      <c r="M280" s="234"/>
      <c r="N280" s="235"/>
      <c r="O280" s="235"/>
      <c r="P280" s="235"/>
      <c r="Q280" s="235"/>
      <c r="R280" s="235"/>
      <c r="S280" s="235"/>
      <c r="T280" s="236"/>
      <c r="AT280" s="237" t="s">
        <v>149</v>
      </c>
      <c r="AU280" s="237" t="s">
        <v>83</v>
      </c>
      <c r="AV280" s="11" t="s">
        <v>143</v>
      </c>
      <c r="AW280" s="11" t="s">
        <v>33</v>
      </c>
      <c r="AX280" s="11" t="s">
        <v>83</v>
      </c>
      <c r="AY280" s="237" t="s">
        <v>133</v>
      </c>
    </row>
    <row r="281" s="1" customFormat="1" ht="16.5" customHeight="1">
      <c r="B281" s="35"/>
      <c r="C281" s="211" t="s">
        <v>366</v>
      </c>
      <c r="D281" s="211" t="s">
        <v>134</v>
      </c>
      <c r="E281" s="212" t="s">
        <v>840</v>
      </c>
      <c r="F281" s="213" t="s">
        <v>841</v>
      </c>
      <c r="G281" s="214" t="s">
        <v>198</v>
      </c>
      <c r="H281" s="215">
        <v>1.5600000000000001</v>
      </c>
      <c r="I281" s="216"/>
      <c r="J281" s="215">
        <f>ROUND(I281*H281,2)</f>
        <v>0</v>
      </c>
      <c r="K281" s="213" t="s">
        <v>1</v>
      </c>
      <c r="L281" s="40"/>
      <c r="M281" s="217" t="s">
        <v>1</v>
      </c>
      <c r="N281" s="218" t="s">
        <v>40</v>
      </c>
      <c r="O281" s="83"/>
      <c r="P281" s="219">
        <f>O281*H281</f>
        <v>0</v>
      </c>
      <c r="Q281" s="219">
        <v>0</v>
      </c>
      <c r="R281" s="219">
        <f>Q281*H281</f>
        <v>0</v>
      </c>
      <c r="S281" s="219">
        <v>0</v>
      </c>
      <c r="T281" s="220">
        <f>S281*H281</f>
        <v>0</v>
      </c>
      <c r="AR281" s="221" t="s">
        <v>132</v>
      </c>
      <c r="AT281" s="221" t="s">
        <v>134</v>
      </c>
      <c r="AU281" s="221" t="s">
        <v>83</v>
      </c>
      <c r="AY281" s="14" t="s">
        <v>133</v>
      </c>
      <c r="BE281" s="222">
        <f>IF(N281="základní",J281,0)</f>
        <v>0</v>
      </c>
      <c r="BF281" s="222">
        <f>IF(N281="snížená",J281,0)</f>
        <v>0</v>
      </c>
      <c r="BG281" s="222">
        <f>IF(N281="zákl. přenesená",J281,0)</f>
        <v>0</v>
      </c>
      <c r="BH281" s="222">
        <f>IF(N281="sníž. přenesená",J281,0)</f>
        <v>0</v>
      </c>
      <c r="BI281" s="222">
        <f>IF(N281="nulová",J281,0)</f>
        <v>0</v>
      </c>
      <c r="BJ281" s="14" t="s">
        <v>83</v>
      </c>
      <c r="BK281" s="222">
        <f>ROUND(I281*H281,2)</f>
        <v>0</v>
      </c>
      <c r="BL281" s="14" t="s">
        <v>132</v>
      </c>
      <c r="BM281" s="221" t="s">
        <v>842</v>
      </c>
    </row>
    <row r="282" s="1" customFormat="1">
      <c r="B282" s="35"/>
      <c r="C282" s="36"/>
      <c r="D282" s="223" t="s">
        <v>139</v>
      </c>
      <c r="E282" s="36"/>
      <c r="F282" s="224" t="s">
        <v>841</v>
      </c>
      <c r="G282" s="36"/>
      <c r="H282" s="36"/>
      <c r="I282" s="136"/>
      <c r="J282" s="36"/>
      <c r="K282" s="36"/>
      <c r="L282" s="40"/>
      <c r="M282" s="225"/>
      <c r="N282" s="83"/>
      <c r="O282" s="83"/>
      <c r="P282" s="83"/>
      <c r="Q282" s="83"/>
      <c r="R282" s="83"/>
      <c r="S282" s="83"/>
      <c r="T282" s="84"/>
      <c r="AT282" s="14" t="s">
        <v>139</v>
      </c>
      <c r="AU282" s="14" t="s">
        <v>83</v>
      </c>
    </row>
    <row r="283" s="1" customFormat="1">
      <c r="B283" s="35"/>
      <c r="C283" s="36"/>
      <c r="D283" s="223" t="s">
        <v>141</v>
      </c>
      <c r="E283" s="36"/>
      <c r="F283" s="226" t="s">
        <v>843</v>
      </c>
      <c r="G283" s="36"/>
      <c r="H283" s="36"/>
      <c r="I283" s="136"/>
      <c r="J283" s="36"/>
      <c r="K283" s="36"/>
      <c r="L283" s="40"/>
      <c r="M283" s="225"/>
      <c r="N283" s="83"/>
      <c r="O283" s="83"/>
      <c r="P283" s="83"/>
      <c r="Q283" s="83"/>
      <c r="R283" s="83"/>
      <c r="S283" s="83"/>
      <c r="T283" s="84"/>
      <c r="AT283" s="14" t="s">
        <v>141</v>
      </c>
      <c r="AU283" s="14" t="s">
        <v>83</v>
      </c>
    </row>
    <row r="284" s="11" customFormat="1">
      <c r="B284" s="227"/>
      <c r="C284" s="228"/>
      <c r="D284" s="223" t="s">
        <v>149</v>
      </c>
      <c r="E284" s="229" t="s">
        <v>544</v>
      </c>
      <c r="F284" s="230" t="s">
        <v>844</v>
      </c>
      <c r="G284" s="228"/>
      <c r="H284" s="231">
        <v>1.5621500000000002</v>
      </c>
      <c r="I284" s="232"/>
      <c r="J284" s="228"/>
      <c r="K284" s="228"/>
      <c r="L284" s="233"/>
      <c r="M284" s="234"/>
      <c r="N284" s="235"/>
      <c r="O284" s="235"/>
      <c r="P284" s="235"/>
      <c r="Q284" s="235"/>
      <c r="R284" s="235"/>
      <c r="S284" s="235"/>
      <c r="T284" s="236"/>
      <c r="AT284" s="237" t="s">
        <v>149</v>
      </c>
      <c r="AU284" s="237" t="s">
        <v>83</v>
      </c>
      <c r="AV284" s="11" t="s">
        <v>143</v>
      </c>
      <c r="AW284" s="11" t="s">
        <v>33</v>
      </c>
      <c r="AX284" s="11" t="s">
        <v>83</v>
      </c>
      <c r="AY284" s="237" t="s">
        <v>133</v>
      </c>
    </row>
    <row r="285" s="10" customFormat="1" ht="25.92" customHeight="1">
      <c r="B285" s="197"/>
      <c r="C285" s="198"/>
      <c r="D285" s="199" t="s">
        <v>74</v>
      </c>
      <c r="E285" s="200" t="s">
        <v>132</v>
      </c>
      <c r="F285" s="200" t="s">
        <v>350</v>
      </c>
      <c r="G285" s="198"/>
      <c r="H285" s="198"/>
      <c r="I285" s="201"/>
      <c r="J285" s="202">
        <f>BK285</f>
        <v>0</v>
      </c>
      <c r="K285" s="198"/>
      <c r="L285" s="203"/>
      <c r="M285" s="204"/>
      <c r="N285" s="205"/>
      <c r="O285" s="205"/>
      <c r="P285" s="206">
        <f>SUM(P286:P329)</f>
        <v>0</v>
      </c>
      <c r="Q285" s="205"/>
      <c r="R285" s="206">
        <f>SUM(R286:R329)</f>
        <v>0</v>
      </c>
      <c r="S285" s="205"/>
      <c r="T285" s="207">
        <f>SUM(T286:T329)</f>
        <v>0</v>
      </c>
      <c r="AR285" s="208" t="s">
        <v>132</v>
      </c>
      <c r="AT285" s="209" t="s">
        <v>74</v>
      </c>
      <c r="AU285" s="209" t="s">
        <v>75</v>
      </c>
      <c r="AY285" s="208" t="s">
        <v>133</v>
      </c>
      <c r="BK285" s="210">
        <f>SUM(BK286:BK329)</f>
        <v>0</v>
      </c>
    </row>
    <row r="286" s="1" customFormat="1" ht="24" customHeight="1">
      <c r="B286" s="35"/>
      <c r="C286" s="211" t="s">
        <v>373</v>
      </c>
      <c r="D286" s="211" t="s">
        <v>134</v>
      </c>
      <c r="E286" s="212" t="s">
        <v>845</v>
      </c>
      <c r="F286" s="213" t="s">
        <v>846</v>
      </c>
      <c r="G286" s="214" t="s">
        <v>302</v>
      </c>
      <c r="H286" s="215">
        <v>13.02</v>
      </c>
      <c r="I286" s="216"/>
      <c r="J286" s="215">
        <f>ROUND(I286*H286,2)</f>
        <v>0</v>
      </c>
      <c r="K286" s="213" t="s">
        <v>1</v>
      </c>
      <c r="L286" s="40"/>
      <c r="M286" s="217" t="s">
        <v>1</v>
      </c>
      <c r="N286" s="218" t="s">
        <v>40</v>
      </c>
      <c r="O286" s="83"/>
      <c r="P286" s="219">
        <f>O286*H286</f>
        <v>0</v>
      </c>
      <c r="Q286" s="219">
        <v>0</v>
      </c>
      <c r="R286" s="219">
        <f>Q286*H286</f>
        <v>0</v>
      </c>
      <c r="S286" s="219">
        <v>0</v>
      </c>
      <c r="T286" s="220">
        <f>S286*H286</f>
        <v>0</v>
      </c>
      <c r="AR286" s="221" t="s">
        <v>132</v>
      </c>
      <c r="AT286" s="221" t="s">
        <v>134</v>
      </c>
      <c r="AU286" s="221" t="s">
        <v>83</v>
      </c>
      <c r="AY286" s="14" t="s">
        <v>133</v>
      </c>
      <c r="BE286" s="222">
        <f>IF(N286="základní",J286,0)</f>
        <v>0</v>
      </c>
      <c r="BF286" s="222">
        <f>IF(N286="snížená",J286,0)</f>
        <v>0</v>
      </c>
      <c r="BG286" s="222">
        <f>IF(N286="zákl. přenesená",J286,0)</f>
        <v>0</v>
      </c>
      <c r="BH286" s="222">
        <f>IF(N286="sníž. přenesená",J286,0)</f>
        <v>0</v>
      </c>
      <c r="BI286" s="222">
        <f>IF(N286="nulová",J286,0)</f>
        <v>0</v>
      </c>
      <c r="BJ286" s="14" t="s">
        <v>83</v>
      </c>
      <c r="BK286" s="222">
        <f>ROUND(I286*H286,2)</f>
        <v>0</v>
      </c>
      <c r="BL286" s="14" t="s">
        <v>132</v>
      </c>
      <c r="BM286" s="221" t="s">
        <v>847</v>
      </c>
    </row>
    <row r="287" s="1" customFormat="1">
      <c r="B287" s="35"/>
      <c r="C287" s="36"/>
      <c r="D287" s="223" t="s">
        <v>139</v>
      </c>
      <c r="E287" s="36"/>
      <c r="F287" s="224" t="s">
        <v>848</v>
      </c>
      <c r="G287" s="36"/>
      <c r="H287" s="36"/>
      <c r="I287" s="136"/>
      <c r="J287" s="36"/>
      <c r="K287" s="36"/>
      <c r="L287" s="40"/>
      <c r="M287" s="225"/>
      <c r="N287" s="83"/>
      <c r="O287" s="83"/>
      <c r="P287" s="83"/>
      <c r="Q287" s="83"/>
      <c r="R287" s="83"/>
      <c r="S287" s="83"/>
      <c r="T287" s="84"/>
      <c r="AT287" s="14" t="s">
        <v>139</v>
      </c>
      <c r="AU287" s="14" t="s">
        <v>83</v>
      </c>
    </row>
    <row r="288" s="1" customFormat="1">
      <c r="B288" s="35"/>
      <c r="C288" s="36"/>
      <c r="D288" s="223" t="s">
        <v>141</v>
      </c>
      <c r="E288" s="36"/>
      <c r="F288" s="226" t="s">
        <v>849</v>
      </c>
      <c r="G288" s="36"/>
      <c r="H288" s="36"/>
      <c r="I288" s="136"/>
      <c r="J288" s="36"/>
      <c r="K288" s="36"/>
      <c r="L288" s="40"/>
      <c r="M288" s="225"/>
      <c r="N288" s="83"/>
      <c r="O288" s="83"/>
      <c r="P288" s="83"/>
      <c r="Q288" s="83"/>
      <c r="R288" s="83"/>
      <c r="S288" s="83"/>
      <c r="T288" s="84"/>
      <c r="AT288" s="14" t="s">
        <v>141</v>
      </c>
      <c r="AU288" s="14" t="s">
        <v>83</v>
      </c>
    </row>
    <row r="289" s="11" customFormat="1">
      <c r="B289" s="227"/>
      <c r="C289" s="228"/>
      <c r="D289" s="223" t="s">
        <v>149</v>
      </c>
      <c r="E289" s="229" t="s">
        <v>548</v>
      </c>
      <c r="F289" s="230" t="s">
        <v>850</v>
      </c>
      <c r="G289" s="228"/>
      <c r="H289" s="231">
        <v>13.018040000000001</v>
      </c>
      <c r="I289" s="232"/>
      <c r="J289" s="228"/>
      <c r="K289" s="228"/>
      <c r="L289" s="233"/>
      <c r="M289" s="234"/>
      <c r="N289" s="235"/>
      <c r="O289" s="235"/>
      <c r="P289" s="235"/>
      <c r="Q289" s="235"/>
      <c r="R289" s="235"/>
      <c r="S289" s="235"/>
      <c r="T289" s="236"/>
      <c r="AT289" s="237" t="s">
        <v>149</v>
      </c>
      <c r="AU289" s="237" t="s">
        <v>83</v>
      </c>
      <c r="AV289" s="11" t="s">
        <v>143</v>
      </c>
      <c r="AW289" s="11" t="s">
        <v>33</v>
      </c>
      <c r="AX289" s="11" t="s">
        <v>83</v>
      </c>
      <c r="AY289" s="237" t="s">
        <v>133</v>
      </c>
    </row>
    <row r="290" s="1" customFormat="1" ht="24" customHeight="1">
      <c r="B290" s="35"/>
      <c r="C290" s="211" t="s">
        <v>378</v>
      </c>
      <c r="D290" s="211" t="s">
        <v>134</v>
      </c>
      <c r="E290" s="212" t="s">
        <v>851</v>
      </c>
      <c r="F290" s="213" t="s">
        <v>852</v>
      </c>
      <c r="G290" s="214" t="s">
        <v>198</v>
      </c>
      <c r="H290" s="215">
        <v>966.64999999999998</v>
      </c>
      <c r="I290" s="216"/>
      <c r="J290" s="215">
        <f>ROUND(I290*H290,2)</f>
        <v>0</v>
      </c>
      <c r="K290" s="213" t="s">
        <v>1</v>
      </c>
      <c r="L290" s="40"/>
      <c r="M290" s="217" t="s">
        <v>1</v>
      </c>
      <c r="N290" s="218" t="s">
        <v>40</v>
      </c>
      <c r="O290" s="83"/>
      <c r="P290" s="219">
        <f>O290*H290</f>
        <v>0</v>
      </c>
      <c r="Q290" s="219">
        <v>0</v>
      </c>
      <c r="R290" s="219">
        <f>Q290*H290</f>
        <v>0</v>
      </c>
      <c r="S290" s="219">
        <v>0</v>
      </c>
      <c r="T290" s="220">
        <f>S290*H290</f>
        <v>0</v>
      </c>
      <c r="AR290" s="221" t="s">
        <v>132</v>
      </c>
      <c r="AT290" s="221" t="s">
        <v>134</v>
      </c>
      <c r="AU290" s="221" t="s">
        <v>83</v>
      </c>
      <c r="AY290" s="14" t="s">
        <v>133</v>
      </c>
      <c r="BE290" s="222">
        <f>IF(N290="základní",J290,0)</f>
        <v>0</v>
      </c>
      <c r="BF290" s="222">
        <f>IF(N290="snížená",J290,0)</f>
        <v>0</v>
      </c>
      <c r="BG290" s="222">
        <f>IF(N290="zákl. přenesená",J290,0)</f>
        <v>0</v>
      </c>
      <c r="BH290" s="222">
        <f>IF(N290="sníž. přenesená",J290,0)</f>
        <v>0</v>
      </c>
      <c r="BI290" s="222">
        <f>IF(N290="nulová",J290,0)</f>
        <v>0</v>
      </c>
      <c r="BJ290" s="14" t="s">
        <v>83</v>
      </c>
      <c r="BK290" s="222">
        <f>ROUND(I290*H290,2)</f>
        <v>0</v>
      </c>
      <c r="BL290" s="14" t="s">
        <v>132</v>
      </c>
      <c r="BM290" s="221" t="s">
        <v>853</v>
      </c>
    </row>
    <row r="291" s="1" customFormat="1">
      <c r="B291" s="35"/>
      <c r="C291" s="36"/>
      <c r="D291" s="223" t="s">
        <v>139</v>
      </c>
      <c r="E291" s="36"/>
      <c r="F291" s="224" t="s">
        <v>854</v>
      </c>
      <c r="G291" s="36"/>
      <c r="H291" s="36"/>
      <c r="I291" s="136"/>
      <c r="J291" s="36"/>
      <c r="K291" s="36"/>
      <c r="L291" s="40"/>
      <c r="M291" s="225"/>
      <c r="N291" s="83"/>
      <c r="O291" s="83"/>
      <c r="P291" s="83"/>
      <c r="Q291" s="83"/>
      <c r="R291" s="83"/>
      <c r="S291" s="83"/>
      <c r="T291" s="84"/>
      <c r="AT291" s="14" t="s">
        <v>139</v>
      </c>
      <c r="AU291" s="14" t="s">
        <v>83</v>
      </c>
    </row>
    <row r="292" s="1" customFormat="1">
      <c r="B292" s="35"/>
      <c r="C292" s="36"/>
      <c r="D292" s="223" t="s">
        <v>141</v>
      </c>
      <c r="E292" s="36"/>
      <c r="F292" s="226" t="s">
        <v>345</v>
      </c>
      <c r="G292" s="36"/>
      <c r="H292" s="36"/>
      <c r="I292" s="136"/>
      <c r="J292" s="36"/>
      <c r="K292" s="36"/>
      <c r="L292" s="40"/>
      <c r="M292" s="225"/>
      <c r="N292" s="83"/>
      <c r="O292" s="83"/>
      <c r="P292" s="83"/>
      <c r="Q292" s="83"/>
      <c r="R292" s="83"/>
      <c r="S292" s="83"/>
      <c r="T292" s="84"/>
      <c r="AT292" s="14" t="s">
        <v>141</v>
      </c>
      <c r="AU292" s="14" t="s">
        <v>83</v>
      </c>
    </row>
    <row r="293" s="11" customFormat="1">
      <c r="B293" s="227"/>
      <c r="C293" s="228"/>
      <c r="D293" s="223" t="s">
        <v>149</v>
      </c>
      <c r="E293" s="229" t="s">
        <v>332</v>
      </c>
      <c r="F293" s="230" t="s">
        <v>855</v>
      </c>
      <c r="G293" s="228"/>
      <c r="H293" s="231">
        <v>915.39999999999998</v>
      </c>
      <c r="I293" s="232"/>
      <c r="J293" s="228"/>
      <c r="K293" s="228"/>
      <c r="L293" s="233"/>
      <c r="M293" s="234"/>
      <c r="N293" s="235"/>
      <c r="O293" s="235"/>
      <c r="P293" s="235"/>
      <c r="Q293" s="235"/>
      <c r="R293" s="235"/>
      <c r="S293" s="235"/>
      <c r="T293" s="236"/>
      <c r="AT293" s="237" t="s">
        <v>149</v>
      </c>
      <c r="AU293" s="237" t="s">
        <v>83</v>
      </c>
      <c r="AV293" s="11" t="s">
        <v>143</v>
      </c>
      <c r="AW293" s="11" t="s">
        <v>33</v>
      </c>
      <c r="AX293" s="11" t="s">
        <v>75</v>
      </c>
      <c r="AY293" s="237" t="s">
        <v>133</v>
      </c>
    </row>
    <row r="294" s="11" customFormat="1">
      <c r="B294" s="227"/>
      <c r="C294" s="228"/>
      <c r="D294" s="223" t="s">
        <v>149</v>
      </c>
      <c r="E294" s="229" t="s">
        <v>634</v>
      </c>
      <c r="F294" s="230" t="s">
        <v>856</v>
      </c>
      <c r="G294" s="228"/>
      <c r="H294" s="231">
        <v>33.124000000000002</v>
      </c>
      <c r="I294" s="232"/>
      <c r="J294" s="228"/>
      <c r="K294" s="228"/>
      <c r="L294" s="233"/>
      <c r="M294" s="234"/>
      <c r="N294" s="235"/>
      <c r="O294" s="235"/>
      <c r="P294" s="235"/>
      <c r="Q294" s="235"/>
      <c r="R294" s="235"/>
      <c r="S294" s="235"/>
      <c r="T294" s="236"/>
      <c r="AT294" s="237" t="s">
        <v>149</v>
      </c>
      <c r="AU294" s="237" t="s">
        <v>83</v>
      </c>
      <c r="AV294" s="11" t="s">
        <v>143</v>
      </c>
      <c r="AW294" s="11" t="s">
        <v>33</v>
      </c>
      <c r="AX294" s="11" t="s">
        <v>75</v>
      </c>
      <c r="AY294" s="237" t="s">
        <v>133</v>
      </c>
    </row>
    <row r="295" s="11" customFormat="1">
      <c r="B295" s="227"/>
      <c r="C295" s="228"/>
      <c r="D295" s="223" t="s">
        <v>149</v>
      </c>
      <c r="E295" s="229" t="s">
        <v>636</v>
      </c>
      <c r="F295" s="230" t="s">
        <v>857</v>
      </c>
      <c r="G295" s="228"/>
      <c r="H295" s="231">
        <v>12.237</v>
      </c>
      <c r="I295" s="232"/>
      <c r="J295" s="228"/>
      <c r="K295" s="228"/>
      <c r="L295" s="233"/>
      <c r="M295" s="234"/>
      <c r="N295" s="235"/>
      <c r="O295" s="235"/>
      <c r="P295" s="235"/>
      <c r="Q295" s="235"/>
      <c r="R295" s="235"/>
      <c r="S295" s="235"/>
      <c r="T295" s="236"/>
      <c r="AT295" s="237" t="s">
        <v>149</v>
      </c>
      <c r="AU295" s="237" t="s">
        <v>83</v>
      </c>
      <c r="AV295" s="11" t="s">
        <v>143</v>
      </c>
      <c r="AW295" s="11" t="s">
        <v>33</v>
      </c>
      <c r="AX295" s="11" t="s">
        <v>75</v>
      </c>
      <c r="AY295" s="237" t="s">
        <v>133</v>
      </c>
    </row>
    <row r="296" s="11" customFormat="1">
      <c r="B296" s="227"/>
      <c r="C296" s="228"/>
      <c r="D296" s="223" t="s">
        <v>149</v>
      </c>
      <c r="E296" s="229" t="s">
        <v>638</v>
      </c>
      <c r="F296" s="230" t="s">
        <v>858</v>
      </c>
      <c r="G296" s="228"/>
      <c r="H296" s="231">
        <v>3.3660000000000001</v>
      </c>
      <c r="I296" s="232"/>
      <c r="J296" s="228"/>
      <c r="K296" s="228"/>
      <c r="L296" s="233"/>
      <c r="M296" s="234"/>
      <c r="N296" s="235"/>
      <c r="O296" s="235"/>
      <c r="P296" s="235"/>
      <c r="Q296" s="235"/>
      <c r="R296" s="235"/>
      <c r="S296" s="235"/>
      <c r="T296" s="236"/>
      <c r="AT296" s="237" t="s">
        <v>149</v>
      </c>
      <c r="AU296" s="237" t="s">
        <v>83</v>
      </c>
      <c r="AV296" s="11" t="s">
        <v>143</v>
      </c>
      <c r="AW296" s="11" t="s">
        <v>33</v>
      </c>
      <c r="AX296" s="11" t="s">
        <v>75</v>
      </c>
      <c r="AY296" s="237" t="s">
        <v>133</v>
      </c>
    </row>
    <row r="297" s="11" customFormat="1">
      <c r="B297" s="227"/>
      <c r="C297" s="228"/>
      <c r="D297" s="223" t="s">
        <v>149</v>
      </c>
      <c r="E297" s="229" t="s">
        <v>640</v>
      </c>
      <c r="F297" s="230" t="s">
        <v>859</v>
      </c>
      <c r="G297" s="228"/>
      <c r="H297" s="231">
        <v>2.52</v>
      </c>
      <c r="I297" s="232"/>
      <c r="J297" s="228"/>
      <c r="K297" s="228"/>
      <c r="L297" s="233"/>
      <c r="M297" s="234"/>
      <c r="N297" s="235"/>
      <c r="O297" s="235"/>
      <c r="P297" s="235"/>
      <c r="Q297" s="235"/>
      <c r="R297" s="235"/>
      <c r="S297" s="235"/>
      <c r="T297" s="236"/>
      <c r="AT297" s="237" t="s">
        <v>149</v>
      </c>
      <c r="AU297" s="237" t="s">
        <v>83</v>
      </c>
      <c r="AV297" s="11" t="s">
        <v>143</v>
      </c>
      <c r="AW297" s="11" t="s">
        <v>33</v>
      </c>
      <c r="AX297" s="11" t="s">
        <v>75</v>
      </c>
      <c r="AY297" s="237" t="s">
        <v>133</v>
      </c>
    </row>
    <row r="298" s="11" customFormat="1">
      <c r="B298" s="227"/>
      <c r="C298" s="228"/>
      <c r="D298" s="223" t="s">
        <v>149</v>
      </c>
      <c r="E298" s="229" t="s">
        <v>860</v>
      </c>
      <c r="F298" s="230" t="s">
        <v>861</v>
      </c>
      <c r="G298" s="228"/>
      <c r="H298" s="231">
        <v>966.64699999999993</v>
      </c>
      <c r="I298" s="232"/>
      <c r="J298" s="228"/>
      <c r="K298" s="228"/>
      <c r="L298" s="233"/>
      <c r="M298" s="234"/>
      <c r="N298" s="235"/>
      <c r="O298" s="235"/>
      <c r="P298" s="235"/>
      <c r="Q298" s="235"/>
      <c r="R298" s="235"/>
      <c r="S298" s="235"/>
      <c r="T298" s="236"/>
      <c r="AT298" s="237" t="s">
        <v>149</v>
      </c>
      <c r="AU298" s="237" t="s">
        <v>83</v>
      </c>
      <c r="AV298" s="11" t="s">
        <v>143</v>
      </c>
      <c r="AW298" s="11" t="s">
        <v>33</v>
      </c>
      <c r="AX298" s="11" t="s">
        <v>83</v>
      </c>
      <c r="AY298" s="237" t="s">
        <v>133</v>
      </c>
    </row>
    <row r="299" s="1" customFormat="1" ht="24" customHeight="1">
      <c r="B299" s="35"/>
      <c r="C299" s="211" t="s">
        <v>383</v>
      </c>
      <c r="D299" s="211" t="s">
        <v>134</v>
      </c>
      <c r="E299" s="212" t="s">
        <v>862</v>
      </c>
      <c r="F299" s="213" t="s">
        <v>863</v>
      </c>
      <c r="G299" s="214" t="s">
        <v>302</v>
      </c>
      <c r="H299" s="215">
        <v>193.25</v>
      </c>
      <c r="I299" s="216"/>
      <c r="J299" s="215">
        <f>ROUND(I299*H299,2)</f>
        <v>0</v>
      </c>
      <c r="K299" s="213" t="s">
        <v>1</v>
      </c>
      <c r="L299" s="40"/>
      <c r="M299" s="217" t="s">
        <v>1</v>
      </c>
      <c r="N299" s="218" t="s">
        <v>40</v>
      </c>
      <c r="O299" s="83"/>
      <c r="P299" s="219">
        <f>O299*H299</f>
        <v>0</v>
      </c>
      <c r="Q299" s="219">
        <v>0</v>
      </c>
      <c r="R299" s="219">
        <f>Q299*H299</f>
        <v>0</v>
      </c>
      <c r="S299" s="219">
        <v>0</v>
      </c>
      <c r="T299" s="220">
        <f>S299*H299</f>
        <v>0</v>
      </c>
      <c r="AR299" s="221" t="s">
        <v>132</v>
      </c>
      <c r="AT299" s="221" t="s">
        <v>134</v>
      </c>
      <c r="AU299" s="221" t="s">
        <v>83</v>
      </c>
      <c r="AY299" s="14" t="s">
        <v>133</v>
      </c>
      <c r="BE299" s="222">
        <f>IF(N299="základní",J299,0)</f>
        <v>0</v>
      </c>
      <c r="BF299" s="222">
        <f>IF(N299="snížená",J299,0)</f>
        <v>0</v>
      </c>
      <c r="BG299" s="222">
        <f>IF(N299="zákl. přenesená",J299,0)</f>
        <v>0</v>
      </c>
      <c r="BH299" s="222">
        <f>IF(N299="sníž. přenesená",J299,0)</f>
        <v>0</v>
      </c>
      <c r="BI299" s="222">
        <f>IF(N299="nulová",J299,0)</f>
        <v>0</v>
      </c>
      <c r="BJ299" s="14" t="s">
        <v>83</v>
      </c>
      <c r="BK299" s="222">
        <f>ROUND(I299*H299,2)</f>
        <v>0</v>
      </c>
      <c r="BL299" s="14" t="s">
        <v>132</v>
      </c>
      <c r="BM299" s="221" t="s">
        <v>864</v>
      </c>
    </row>
    <row r="300" s="1" customFormat="1">
      <c r="B300" s="35"/>
      <c r="C300" s="36"/>
      <c r="D300" s="223" t="s">
        <v>139</v>
      </c>
      <c r="E300" s="36"/>
      <c r="F300" s="224" t="s">
        <v>789</v>
      </c>
      <c r="G300" s="36"/>
      <c r="H300" s="36"/>
      <c r="I300" s="136"/>
      <c r="J300" s="36"/>
      <c r="K300" s="36"/>
      <c r="L300" s="40"/>
      <c r="M300" s="225"/>
      <c r="N300" s="83"/>
      <c r="O300" s="83"/>
      <c r="P300" s="83"/>
      <c r="Q300" s="83"/>
      <c r="R300" s="83"/>
      <c r="S300" s="83"/>
      <c r="T300" s="84"/>
      <c r="AT300" s="14" t="s">
        <v>139</v>
      </c>
      <c r="AU300" s="14" t="s">
        <v>83</v>
      </c>
    </row>
    <row r="301" s="1" customFormat="1">
      <c r="B301" s="35"/>
      <c r="C301" s="36"/>
      <c r="D301" s="223" t="s">
        <v>141</v>
      </c>
      <c r="E301" s="36"/>
      <c r="F301" s="226" t="s">
        <v>865</v>
      </c>
      <c r="G301" s="36"/>
      <c r="H301" s="36"/>
      <c r="I301" s="136"/>
      <c r="J301" s="36"/>
      <c r="K301" s="36"/>
      <c r="L301" s="40"/>
      <c r="M301" s="225"/>
      <c r="N301" s="83"/>
      <c r="O301" s="83"/>
      <c r="P301" s="83"/>
      <c r="Q301" s="83"/>
      <c r="R301" s="83"/>
      <c r="S301" s="83"/>
      <c r="T301" s="84"/>
      <c r="AT301" s="14" t="s">
        <v>141</v>
      </c>
      <c r="AU301" s="14" t="s">
        <v>83</v>
      </c>
    </row>
    <row r="302" s="11" customFormat="1">
      <c r="B302" s="227"/>
      <c r="C302" s="228"/>
      <c r="D302" s="223" t="s">
        <v>149</v>
      </c>
      <c r="E302" s="229" t="s">
        <v>538</v>
      </c>
      <c r="F302" s="230" t="s">
        <v>866</v>
      </c>
      <c r="G302" s="228"/>
      <c r="H302" s="231">
        <v>193.25200000000001</v>
      </c>
      <c r="I302" s="232"/>
      <c r="J302" s="228"/>
      <c r="K302" s="228"/>
      <c r="L302" s="233"/>
      <c r="M302" s="234"/>
      <c r="N302" s="235"/>
      <c r="O302" s="235"/>
      <c r="P302" s="235"/>
      <c r="Q302" s="235"/>
      <c r="R302" s="235"/>
      <c r="S302" s="235"/>
      <c r="T302" s="236"/>
      <c r="AT302" s="237" t="s">
        <v>149</v>
      </c>
      <c r="AU302" s="237" t="s">
        <v>83</v>
      </c>
      <c r="AV302" s="11" t="s">
        <v>143</v>
      </c>
      <c r="AW302" s="11" t="s">
        <v>33</v>
      </c>
      <c r="AX302" s="11" t="s">
        <v>83</v>
      </c>
      <c r="AY302" s="237" t="s">
        <v>133</v>
      </c>
    </row>
    <row r="303" s="1" customFormat="1" ht="24" customHeight="1">
      <c r="B303" s="35"/>
      <c r="C303" s="211" t="s">
        <v>388</v>
      </c>
      <c r="D303" s="211" t="s">
        <v>134</v>
      </c>
      <c r="E303" s="212" t="s">
        <v>867</v>
      </c>
      <c r="F303" s="213" t="s">
        <v>868</v>
      </c>
      <c r="G303" s="214" t="s">
        <v>302</v>
      </c>
      <c r="H303" s="215">
        <v>55</v>
      </c>
      <c r="I303" s="216"/>
      <c r="J303" s="215">
        <f>ROUND(I303*H303,2)</f>
        <v>0</v>
      </c>
      <c r="K303" s="213" t="s">
        <v>1</v>
      </c>
      <c r="L303" s="40"/>
      <c r="M303" s="217" t="s">
        <v>1</v>
      </c>
      <c r="N303" s="218" t="s">
        <v>40</v>
      </c>
      <c r="O303" s="83"/>
      <c r="P303" s="219">
        <f>O303*H303</f>
        <v>0</v>
      </c>
      <c r="Q303" s="219">
        <v>0</v>
      </c>
      <c r="R303" s="219">
        <f>Q303*H303</f>
        <v>0</v>
      </c>
      <c r="S303" s="219">
        <v>0</v>
      </c>
      <c r="T303" s="220">
        <f>S303*H303</f>
        <v>0</v>
      </c>
      <c r="AR303" s="221" t="s">
        <v>132</v>
      </c>
      <c r="AT303" s="221" t="s">
        <v>134</v>
      </c>
      <c r="AU303" s="221" t="s">
        <v>83</v>
      </c>
      <c r="AY303" s="14" t="s">
        <v>133</v>
      </c>
      <c r="BE303" s="222">
        <f>IF(N303="základní",J303,0)</f>
        <v>0</v>
      </c>
      <c r="BF303" s="222">
        <f>IF(N303="snížená",J303,0)</f>
        <v>0</v>
      </c>
      <c r="BG303" s="222">
        <f>IF(N303="zákl. přenesená",J303,0)</f>
        <v>0</v>
      </c>
      <c r="BH303" s="222">
        <f>IF(N303="sníž. přenesená",J303,0)</f>
        <v>0</v>
      </c>
      <c r="BI303" s="222">
        <f>IF(N303="nulová",J303,0)</f>
        <v>0</v>
      </c>
      <c r="BJ303" s="14" t="s">
        <v>83</v>
      </c>
      <c r="BK303" s="222">
        <f>ROUND(I303*H303,2)</f>
        <v>0</v>
      </c>
      <c r="BL303" s="14" t="s">
        <v>132</v>
      </c>
      <c r="BM303" s="221" t="s">
        <v>869</v>
      </c>
    </row>
    <row r="304" s="1" customFormat="1">
      <c r="B304" s="35"/>
      <c r="C304" s="36"/>
      <c r="D304" s="223" t="s">
        <v>139</v>
      </c>
      <c r="E304" s="36"/>
      <c r="F304" s="224" t="s">
        <v>870</v>
      </c>
      <c r="G304" s="36"/>
      <c r="H304" s="36"/>
      <c r="I304" s="136"/>
      <c r="J304" s="36"/>
      <c r="K304" s="36"/>
      <c r="L304" s="40"/>
      <c r="M304" s="225"/>
      <c r="N304" s="83"/>
      <c r="O304" s="83"/>
      <c r="P304" s="83"/>
      <c r="Q304" s="83"/>
      <c r="R304" s="83"/>
      <c r="S304" s="83"/>
      <c r="T304" s="84"/>
      <c r="AT304" s="14" t="s">
        <v>139</v>
      </c>
      <c r="AU304" s="14" t="s">
        <v>83</v>
      </c>
    </row>
    <row r="305" s="1" customFormat="1">
      <c r="B305" s="35"/>
      <c r="C305" s="36"/>
      <c r="D305" s="223" t="s">
        <v>141</v>
      </c>
      <c r="E305" s="36"/>
      <c r="F305" s="226" t="s">
        <v>849</v>
      </c>
      <c r="G305" s="36"/>
      <c r="H305" s="36"/>
      <c r="I305" s="136"/>
      <c r="J305" s="36"/>
      <c r="K305" s="36"/>
      <c r="L305" s="40"/>
      <c r="M305" s="225"/>
      <c r="N305" s="83"/>
      <c r="O305" s="83"/>
      <c r="P305" s="83"/>
      <c r="Q305" s="83"/>
      <c r="R305" s="83"/>
      <c r="S305" s="83"/>
      <c r="T305" s="84"/>
      <c r="AT305" s="14" t="s">
        <v>141</v>
      </c>
      <c r="AU305" s="14" t="s">
        <v>83</v>
      </c>
    </row>
    <row r="306" s="11" customFormat="1">
      <c r="B306" s="227"/>
      <c r="C306" s="228"/>
      <c r="D306" s="223" t="s">
        <v>149</v>
      </c>
      <c r="E306" s="229" t="s">
        <v>871</v>
      </c>
      <c r="F306" s="230" t="s">
        <v>872</v>
      </c>
      <c r="G306" s="228"/>
      <c r="H306" s="231">
        <v>27.497540000000001</v>
      </c>
      <c r="I306" s="232"/>
      <c r="J306" s="228"/>
      <c r="K306" s="228"/>
      <c r="L306" s="233"/>
      <c r="M306" s="234"/>
      <c r="N306" s="235"/>
      <c r="O306" s="235"/>
      <c r="P306" s="235"/>
      <c r="Q306" s="235"/>
      <c r="R306" s="235"/>
      <c r="S306" s="235"/>
      <c r="T306" s="236"/>
      <c r="AT306" s="237" t="s">
        <v>149</v>
      </c>
      <c r="AU306" s="237" t="s">
        <v>83</v>
      </c>
      <c r="AV306" s="11" t="s">
        <v>143</v>
      </c>
      <c r="AW306" s="11" t="s">
        <v>33</v>
      </c>
      <c r="AX306" s="11" t="s">
        <v>75</v>
      </c>
      <c r="AY306" s="237" t="s">
        <v>133</v>
      </c>
    </row>
    <row r="307" s="11" customFormat="1">
      <c r="B307" s="227"/>
      <c r="C307" s="228"/>
      <c r="D307" s="223" t="s">
        <v>149</v>
      </c>
      <c r="E307" s="229" t="s">
        <v>642</v>
      </c>
      <c r="F307" s="230" t="s">
        <v>873</v>
      </c>
      <c r="G307" s="228"/>
      <c r="H307" s="231">
        <v>27.497540000000001</v>
      </c>
      <c r="I307" s="232"/>
      <c r="J307" s="228"/>
      <c r="K307" s="228"/>
      <c r="L307" s="233"/>
      <c r="M307" s="234"/>
      <c r="N307" s="235"/>
      <c r="O307" s="235"/>
      <c r="P307" s="235"/>
      <c r="Q307" s="235"/>
      <c r="R307" s="235"/>
      <c r="S307" s="235"/>
      <c r="T307" s="236"/>
      <c r="AT307" s="237" t="s">
        <v>149</v>
      </c>
      <c r="AU307" s="237" t="s">
        <v>83</v>
      </c>
      <c r="AV307" s="11" t="s">
        <v>143</v>
      </c>
      <c r="AW307" s="11" t="s">
        <v>33</v>
      </c>
      <c r="AX307" s="11" t="s">
        <v>75</v>
      </c>
      <c r="AY307" s="237" t="s">
        <v>133</v>
      </c>
    </row>
    <row r="308" s="11" customFormat="1">
      <c r="B308" s="227"/>
      <c r="C308" s="228"/>
      <c r="D308" s="223" t="s">
        <v>149</v>
      </c>
      <c r="E308" s="229" t="s">
        <v>874</v>
      </c>
      <c r="F308" s="230" t="s">
        <v>875</v>
      </c>
      <c r="G308" s="228"/>
      <c r="H308" s="231">
        <v>54.995080000000002</v>
      </c>
      <c r="I308" s="232"/>
      <c r="J308" s="228"/>
      <c r="K308" s="228"/>
      <c r="L308" s="233"/>
      <c r="M308" s="234"/>
      <c r="N308" s="235"/>
      <c r="O308" s="235"/>
      <c r="P308" s="235"/>
      <c r="Q308" s="235"/>
      <c r="R308" s="235"/>
      <c r="S308" s="235"/>
      <c r="T308" s="236"/>
      <c r="AT308" s="237" t="s">
        <v>149</v>
      </c>
      <c r="AU308" s="237" t="s">
        <v>83</v>
      </c>
      <c r="AV308" s="11" t="s">
        <v>143</v>
      </c>
      <c r="AW308" s="11" t="s">
        <v>33</v>
      </c>
      <c r="AX308" s="11" t="s">
        <v>83</v>
      </c>
      <c r="AY308" s="237" t="s">
        <v>133</v>
      </c>
    </row>
    <row r="309" s="1" customFormat="1" ht="16.5" customHeight="1">
      <c r="B309" s="35"/>
      <c r="C309" s="211" t="s">
        <v>392</v>
      </c>
      <c r="D309" s="211" t="s">
        <v>134</v>
      </c>
      <c r="E309" s="212" t="s">
        <v>876</v>
      </c>
      <c r="F309" s="213" t="s">
        <v>877</v>
      </c>
      <c r="G309" s="214" t="s">
        <v>170</v>
      </c>
      <c r="H309" s="215">
        <v>4</v>
      </c>
      <c r="I309" s="216"/>
      <c r="J309" s="215">
        <f>ROUND(I309*H309,2)</f>
        <v>0</v>
      </c>
      <c r="K309" s="213" t="s">
        <v>1</v>
      </c>
      <c r="L309" s="40"/>
      <c r="M309" s="217" t="s">
        <v>1</v>
      </c>
      <c r="N309" s="218" t="s">
        <v>40</v>
      </c>
      <c r="O309" s="83"/>
      <c r="P309" s="219">
        <f>O309*H309</f>
        <v>0</v>
      </c>
      <c r="Q309" s="219">
        <v>0</v>
      </c>
      <c r="R309" s="219">
        <f>Q309*H309</f>
        <v>0</v>
      </c>
      <c r="S309" s="219">
        <v>0</v>
      </c>
      <c r="T309" s="220">
        <f>S309*H309</f>
        <v>0</v>
      </c>
      <c r="AR309" s="221" t="s">
        <v>132</v>
      </c>
      <c r="AT309" s="221" t="s">
        <v>134</v>
      </c>
      <c r="AU309" s="221" t="s">
        <v>83</v>
      </c>
      <c r="AY309" s="14" t="s">
        <v>133</v>
      </c>
      <c r="BE309" s="222">
        <f>IF(N309="základní",J309,0)</f>
        <v>0</v>
      </c>
      <c r="BF309" s="222">
        <f>IF(N309="snížená",J309,0)</f>
        <v>0</v>
      </c>
      <c r="BG309" s="222">
        <f>IF(N309="zákl. přenesená",J309,0)</f>
        <v>0</v>
      </c>
      <c r="BH309" s="222">
        <f>IF(N309="sníž. přenesená",J309,0)</f>
        <v>0</v>
      </c>
      <c r="BI309" s="222">
        <f>IF(N309="nulová",J309,0)</f>
        <v>0</v>
      </c>
      <c r="BJ309" s="14" t="s">
        <v>83</v>
      </c>
      <c r="BK309" s="222">
        <f>ROUND(I309*H309,2)</f>
        <v>0</v>
      </c>
      <c r="BL309" s="14" t="s">
        <v>132</v>
      </c>
      <c r="BM309" s="221" t="s">
        <v>878</v>
      </c>
    </row>
    <row r="310" s="1" customFormat="1">
      <c r="B310" s="35"/>
      <c r="C310" s="36"/>
      <c r="D310" s="223" t="s">
        <v>139</v>
      </c>
      <c r="E310" s="36"/>
      <c r="F310" s="224" t="s">
        <v>879</v>
      </c>
      <c r="G310" s="36"/>
      <c r="H310" s="36"/>
      <c r="I310" s="136"/>
      <c r="J310" s="36"/>
      <c r="K310" s="36"/>
      <c r="L310" s="40"/>
      <c r="M310" s="225"/>
      <c r="N310" s="83"/>
      <c r="O310" s="83"/>
      <c r="P310" s="83"/>
      <c r="Q310" s="83"/>
      <c r="R310" s="83"/>
      <c r="S310" s="83"/>
      <c r="T310" s="84"/>
      <c r="AT310" s="14" t="s">
        <v>139</v>
      </c>
      <c r="AU310" s="14" t="s">
        <v>83</v>
      </c>
    </row>
    <row r="311" s="1" customFormat="1">
      <c r="B311" s="35"/>
      <c r="C311" s="36"/>
      <c r="D311" s="223" t="s">
        <v>141</v>
      </c>
      <c r="E311" s="36"/>
      <c r="F311" s="226" t="s">
        <v>880</v>
      </c>
      <c r="G311" s="36"/>
      <c r="H311" s="36"/>
      <c r="I311" s="136"/>
      <c r="J311" s="36"/>
      <c r="K311" s="36"/>
      <c r="L311" s="40"/>
      <c r="M311" s="225"/>
      <c r="N311" s="83"/>
      <c r="O311" s="83"/>
      <c r="P311" s="83"/>
      <c r="Q311" s="83"/>
      <c r="R311" s="83"/>
      <c r="S311" s="83"/>
      <c r="T311" s="84"/>
      <c r="AT311" s="14" t="s">
        <v>141</v>
      </c>
      <c r="AU311" s="14" t="s">
        <v>83</v>
      </c>
    </row>
    <row r="312" s="11" customFormat="1">
      <c r="B312" s="227"/>
      <c r="C312" s="228"/>
      <c r="D312" s="223" t="s">
        <v>149</v>
      </c>
      <c r="E312" s="229" t="s">
        <v>644</v>
      </c>
      <c r="F312" s="230" t="s">
        <v>881</v>
      </c>
      <c r="G312" s="228"/>
      <c r="H312" s="231">
        <v>4</v>
      </c>
      <c r="I312" s="232"/>
      <c r="J312" s="228"/>
      <c r="K312" s="228"/>
      <c r="L312" s="233"/>
      <c r="M312" s="234"/>
      <c r="N312" s="235"/>
      <c r="O312" s="235"/>
      <c r="P312" s="235"/>
      <c r="Q312" s="235"/>
      <c r="R312" s="235"/>
      <c r="S312" s="235"/>
      <c r="T312" s="236"/>
      <c r="AT312" s="237" t="s">
        <v>149</v>
      </c>
      <c r="AU312" s="237" t="s">
        <v>83</v>
      </c>
      <c r="AV312" s="11" t="s">
        <v>143</v>
      </c>
      <c r="AW312" s="11" t="s">
        <v>33</v>
      </c>
      <c r="AX312" s="11" t="s">
        <v>83</v>
      </c>
      <c r="AY312" s="237" t="s">
        <v>133</v>
      </c>
    </row>
    <row r="313" s="1" customFormat="1" ht="16.5" customHeight="1">
      <c r="B313" s="35"/>
      <c r="C313" s="211" t="s">
        <v>397</v>
      </c>
      <c r="D313" s="211" t="s">
        <v>134</v>
      </c>
      <c r="E313" s="212" t="s">
        <v>882</v>
      </c>
      <c r="F313" s="213" t="s">
        <v>883</v>
      </c>
      <c r="G313" s="214" t="s">
        <v>170</v>
      </c>
      <c r="H313" s="215">
        <v>14</v>
      </c>
      <c r="I313" s="216"/>
      <c r="J313" s="215">
        <f>ROUND(I313*H313,2)</f>
        <v>0</v>
      </c>
      <c r="K313" s="213" t="s">
        <v>1</v>
      </c>
      <c r="L313" s="40"/>
      <c r="M313" s="217" t="s">
        <v>1</v>
      </c>
      <c r="N313" s="218" t="s">
        <v>40</v>
      </c>
      <c r="O313" s="83"/>
      <c r="P313" s="219">
        <f>O313*H313</f>
        <v>0</v>
      </c>
      <c r="Q313" s="219">
        <v>0</v>
      </c>
      <c r="R313" s="219">
        <f>Q313*H313</f>
        <v>0</v>
      </c>
      <c r="S313" s="219">
        <v>0</v>
      </c>
      <c r="T313" s="220">
        <f>S313*H313</f>
        <v>0</v>
      </c>
      <c r="AR313" s="221" t="s">
        <v>132</v>
      </c>
      <c r="AT313" s="221" t="s">
        <v>134</v>
      </c>
      <c r="AU313" s="221" t="s">
        <v>83</v>
      </c>
      <c r="AY313" s="14" t="s">
        <v>133</v>
      </c>
      <c r="BE313" s="222">
        <f>IF(N313="základní",J313,0)</f>
        <v>0</v>
      </c>
      <c r="BF313" s="222">
        <f>IF(N313="snížená",J313,0)</f>
        <v>0</v>
      </c>
      <c r="BG313" s="222">
        <f>IF(N313="zákl. přenesená",J313,0)</f>
        <v>0</v>
      </c>
      <c r="BH313" s="222">
        <f>IF(N313="sníž. přenesená",J313,0)</f>
        <v>0</v>
      </c>
      <c r="BI313" s="222">
        <f>IF(N313="nulová",J313,0)</f>
        <v>0</v>
      </c>
      <c r="BJ313" s="14" t="s">
        <v>83</v>
      </c>
      <c r="BK313" s="222">
        <f>ROUND(I313*H313,2)</f>
        <v>0</v>
      </c>
      <c r="BL313" s="14" t="s">
        <v>132</v>
      </c>
      <c r="BM313" s="221" t="s">
        <v>884</v>
      </c>
    </row>
    <row r="314" s="1" customFormat="1">
      <c r="B314" s="35"/>
      <c r="C314" s="36"/>
      <c r="D314" s="223" t="s">
        <v>139</v>
      </c>
      <c r="E314" s="36"/>
      <c r="F314" s="224" t="s">
        <v>885</v>
      </c>
      <c r="G314" s="36"/>
      <c r="H314" s="36"/>
      <c r="I314" s="136"/>
      <c r="J314" s="36"/>
      <c r="K314" s="36"/>
      <c r="L314" s="40"/>
      <c r="M314" s="225"/>
      <c r="N314" s="83"/>
      <c r="O314" s="83"/>
      <c r="P314" s="83"/>
      <c r="Q314" s="83"/>
      <c r="R314" s="83"/>
      <c r="S314" s="83"/>
      <c r="T314" s="84"/>
      <c r="AT314" s="14" t="s">
        <v>139</v>
      </c>
      <c r="AU314" s="14" t="s">
        <v>83</v>
      </c>
    </row>
    <row r="315" s="1" customFormat="1">
      <c r="B315" s="35"/>
      <c r="C315" s="36"/>
      <c r="D315" s="223" t="s">
        <v>141</v>
      </c>
      <c r="E315" s="36"/>
      <c r="F315" s="226" t="s">
        <v>880</v>
      </c>
      <c r="G315" s="36"/>
      <c r="H315" s="36"/>
      <c r="I315" s="136"/>
      <c r="J315" s="36"/>
      <c r="K315" s="36"/>
      <c r="L315" s="40"/>
      <c r="M315" s="225"/>
      <c r="N315" s="83"/>
      <c r="O315" s="83"/>
      <c r="P315" s="83"/>
      <c r="Q315" s="83"/>
      <c r="R315" s="83"/>
      <c r="S315" s="83"/>
      <c r="T315" s="84"/>
      <c r="AT315" s="14" t="s">
        <v>141</v>
      </c>
      <c r="AU315" s="14" t="s">
        <v>83</v>
      </c>
    </row>
    <row r="316" s="11" customFormat="1">
      <c r="B316" s="227"/>
      <c r="C316" s="228"/>
      <c r="D316" s="223" t="s">
        <v>149</v>
      </c>
      <c r="E316" s="229" t="s">
        <v>645</v>
      </c>
      <c r="F316" s="230" t="s">
        <v>886</v>
      </c>
      <c r="G316" s="228"/>
      <c r="H316" s="231">
        <v>14</v>
      </c>
      <c r="I316" s="232"/>
      <c r="J316" s="228"/>
      <c r="K316" s="228"/>
      <c r="L316" s="233"/>
      <c r="M316" s="234"/>
      <c r="N316" s="235"/>
      <c r="O316" s="235"/>
      <c r="P316" s="235"/>
      <c r="Q316" s="235"/>
      <c r="R316" s="235"/>
      <c r="S316" s="235"/>
      <c r="T316" s="236"/>
      <c r="AT316" s="237" t="s">
        <v>149</v>
      </c>
      <c r="AU316" s="237" t="s">
        <v>83</v>
      </c>
      <c r="AV316" s="11" t="s">
        <v>143</v>
      </c>
      <c r="AW316" s="11" t="s">
        <v>33</v>
      </c>
      <c r="AX316" s="11" t="s">
        <v>83</v>
      </c>
      <c r="AY316" s="237" t="s">
        <v>133</v>
      </c>
    </row>
    <row r="317" s="1" customFormat="1" ht="16.5" customHeight="1">
      <c r="B317" s="35"/>
      <c r="C317" s="211" t="s">
        <v>403</v>
      </c>
      <c r="D317" s="211" t="s">
        <v>134</v>
      </c>
      <c r="E317" s="212" t="s">
        <v>887</v>
      </c>
      <c r="F317" s="213" t="s">
        <v>888</v>
      </c>
      <c r="G317" s="214" t="s">
        <v>170</v>
      </c>
      <c r="H317" s="215">
        <v>4</v>
      </c>
      <c r="I317" s="216"/>
      <c r="J317" s="215">
        <f>ROUND(I317*H317,2)</f>
        <v>0</v>
      </c>
      <c r="K317" s="213" t="s">
        <v>1</v>
      </c>
      <c r="L317" s="40"/>
      <c r="M317" s="217" t="s">
        <v>1</v>
      </c>
      <c r="N317" s="218" t="s">
        <v>40</v>
      </c>
      <c r="O317" s="83"/>
      <c r="P317" s="219">
        <f>O317*H317</f>
        <v>0</v>
      </c>
      <c r="Q317" s="219">
        <v>0</v>
      </c>
      <c r="R317" s="219">
        <f>Q317*H317</f>
        <v>0</v>
      </c>
      <c r="S317" s="219">
        <v>0</v>
      </c>
      <c r="T317" s="220">
        <f>S317*H317</f>
        <v>0</v>
      </c>
      <c r="AR317" s="221" t="s">
        <v>132</v>
      </c>
      <c r="AT317" s="221" t="s">
        <v>134</v>
      </c>
      <c r="AU317" s="221" t="s">
        <v>83</v>
      </c>
      <c r="AY317" s="14" t="s">
        <v>133</v>
      </c>
      <c r="BE317" s="222">
        <f>IF(N317="základní",J317,0)</f>
        <v>0</v>
      </c>
      <c r="BF317" s="222">
        <f>IF(N317="snížená",J317,0)</f>
        <v>0</v>
      </c>
      <c r="BG317" s="222">
        <f>IF(N317="zákl. přenesená",J317,0)</f>
        <v>0</v>
      </c>
      <c r="BH317" s="222">
        <f>IF(N317="sníž. přenesená",J317,0)</f>
        <v>0</v>
      </c>
      <c r="BI317" s="222">
        <f>IF(N317="nulová",J317,0)</f>
        <v>0</v>
      </c>
      <c r="BJ317" s="14" t="s">
        <v>83</v>
      </c>
      <c r="BK317" s="222">
        <f>ROUND(I317*H317,2)</f>
        <v>0</v>
      </c>
      <c r="BL317" s="14" t="s">
        <v>132</v>
      </c>
      <c r="BM317" s="221" t="s">
        <v>889</v>
      </c>
    </row>
    <row r="318" s="1" customFormat="1">
      <c r="B318" s="35"/>
      <c r="C318" s="36"/>
      <c r="D318" s="223" t="s">
        <v>139</v>
      </c>
      <c r="E318" s="36"/>
      <c r="F318" s="224" t="s">
        <v>885</v>
      </c>
      <c r="G318" s="36"/>
      <c r="H318" s="36"/>
      <c r="I318" s="136"/>
      <c r="J318" s="36"/>
      <c r="K318" s="36"/>
      <c r="L318" s="40"/>
      <c r="M318" s="225"/>
      <c r="N318" s="83"/>
      <c r="O318" s="83"/>
      <c r="P318" s="83"/>
      <c r="Q318" s="83"/>
      <c r="R318" s="83"/>
      <c r="S318" s="83"/>
      <c r="T318" s="84"/>
      <c r="AT318" s="14" t="s">
        <v>139</v>
      </c>
      <c r="AU318" s="14" t="s">
        <v>83</v>
      </c>
    </row>
    <row r="319" s="1" customFormat="1">
      <c r="B319" s="35"/>
      <c r="C319" s="36"/>
      <c r="D319" s="223" t="s">
        <v>141</v>
      </c>
      <c r="E319" s="36"/>
      <c r="F319" s="226" t="s">
        <v>880</v>
      </c>
      <c r="G319" s="36"/>
      <c r="H319" s="36"/>
      <c r="I319" s="136"/>
      <c r="J319" s="36"/>
      <c r="K319" s="36"/>
      <c r="L319" s="40"/>
      <c r="M319" s="225"/>
      <c r="N319" s="83"/>
      <c r="O319" s="83"/>
      <c r="P319" s="83"/>
      <c r="Q319" s="83"/>
      <c r="R319" s="83"/>
      <c r="S319" s="83"/>
      <c r="T319" s="84"/>
      <c r="AT319" s="14" t="s">
        <v>141</v>
      </c>
      <c r="AU319" s="14" t="s">
        <v>83</v>
      </c>
    </row>
    <row r="320" s="11" customFormat="1">
      <c r="B320" s="227"/>
      <c r="C320" s="228"/>
      <c r="D320" s="223" t="s">
        <v>149</v>
      </c>
      <c r="E320" s="229" t="s">
        <v>646</v>
      </c>
      <c r="F320" s="230" t="s">
        <v>890</v>
      </c>
      <c r="G320" s="228"/>
      <c r="H320" s="231">
        <v>4</v>
      </c>
      <c r="I320" s="232"/>
      <c r="J320" s="228"/>
      <c r="K320" s="228"/>
      <c r="L320" s="233"/>
      <c r="M320" s="234"/>
      <c r="N320" s="235"/>
      <c r="O320" s="235"/>
      <c r="P320" s="235"/>
      <c r="Q320" s="235"/>
      <c r="R320" s="235"/>
      <c r="S320" s="235"/>
      <c r="T320" s="236"/>
      <c r="AT320" s="237" t="s">
        <v>149</v>
      </c>
      <c r="AU320" s="237" t="s">
        <v>83</v>
      </c>
      <c r="AV320" s="11" t="s">
        <v>143</v>
      </c>
      <c r="AW320" s="11" t="s">
        <v>33</v>
      </c>
      <c r="AX320" s="11" t="s">
        <v>83</v>
      </c>
      <c r="AY320" s="237" t="s">
        <v>133</v>
      </c>
    </row>
    <row r="321" s="1" customFormat="1" ht="24" customHeight="1">
      <c r="B321" s="35"/>
      <c r="C321" s="211" t="s">
        <v>417</v>
      </c>
      <c r="D321" s="211" t="s">
        <v>134</v>
      </c>
      <c r="E321" s="212" t="s">
        <v>357</v>
      </c>
      <c r="F321" s="213" t="s">
        <v>358</v>
      </c>
      <c r="G321" s="214" t="s">
        <v>198</v>
      </c>
      <c r="H321" s="215">
        <v>27.120000000000001</v>
      </c>
      <c r="I321" s="216"/>
      <c r="J321" s="215">
        <f>ROUND(I321*H321,2)</f>
        <v>0</v>
      </c>
      <c r="K321" s="213" t="s">
        <v>1</v>
      </c>
      <c r="L321" s="40"/>
      <c r="M321" s="217" t="s">
        <v>1</v>
      </c>
      <c r="N321" s="218" t="s">
        <v>40</v>
      </c>
      <c r="O321" s="83"/>
      <c r="P321" s="219">
        <f>O321*H321</f>
        <v>0</v>
      </c>
      <c r="Q321" s="219">
        <v>0</v>
      </c>
      <c r="R321" s="219">
        <f>Q321*H321</f>
        <v>0</v>
      </c>
      <c r="S321" s="219">
        <v>0</v>
      </c>
      <c r="T321" s="220">
        <f>S321*H321</f>
        <v>0</v>
      </c>
      <c r="AR321" s="221" t="s">
        <v>132</v>
      </c>
      <c r="AT321" s="221" t="s">
        <v>134</v>
      </c>
      <c r="AU321" s="221" t="s">
        <v>83</v>
      </c>
      <c r="AY321" s="14" t="s">
        <v>133</v>
      </c>
      <c r="BE321" s="222">
        <f>IF(N321="základní",J321,0)</f>
        <v>0</v>
      </c>
      <c r="BF321" s="222">
        <f>IF(N321="snížená",J321,0)</f>
        <v>0</v>
      </c>
      <c r="BG321" s="222">
        <f>IF(N321="zákl. přenesená",J321,0)</f>
        <v>0</v>
      </c>
      <c r="BH321" s="222">
        <f>IF(N321="sníž. přenesená",J321,0)</f>
        <v>0</v>
      </c>
      <c r="BI321" s="222">
        <f>IF(N321="nulová",J321,0)</f>
        <v>0</v>
      </c>
      <c r="BJ321" s="14" t="s">
        <v>83</v>
      </c>
      <c r="BK321" s="222">
        <f>ROUND(I321*H321,2)</f>
        <v>0</v>
      </c>
      <c r="BL321" s="14" t="s">
        <v>132</v>
      </c>
      <c r="BM321" s="221" t="s">
        <v>891</v>
      </c>
    </row>
    <row r="322" s="1" customFormat="1">
      <c r="B322" s="35"/>
      <c r="C322" s="36"/>
      <c r="D322" s="223" t="s">
        <v>139</v>
      </c>
      <c r="E322" s="36"/>
      <c r="F322" s="224" t="s">
        <v>892</v>
      </c>
      <c r="G322" s="36"/>
      <c r="H322" s="36"/>
      <c r="I322" s="136"/>
      <c r="J322" s="36"/>
      <c r="K322" s="36"/>
      <c r="L322" s="40"/>
      <c r="M322" s="225"/>
      <c r="N322" s="83"/>
      <c r="O322" s="83"/>
      <c r="P322" s="83"/>
      <c r="Q322" s="83"/>
      <c r="R322" s="83"/>
      <c r="S322" s="83"/>
      <c r="T322" s="84"/>
      <c r="AT322" s="14" t="s">
        <v>139</v>
      </c>
      <c r="AU322" s="14" t="s">
        <v>83</v>
      </c>
    </row>
    <row r="323" s="1" customFormat="1">
      <c r="B323" s="35"/>
      <c r="C323" s="36"/>
      <c r="D323" s="223" t="s">
        <v>141</v>
      </c>
      <c r="E323" s="36"/>
      <c r="F323" s="226" t="s">
        <v>345</v>
      </c>
      <c r="G323" s="36"/>
      <c r="H323" s="36"/>
      <c r="I323" s="136"/>
      <c r="J323" s="36"/>
      <c r="K323" s="36"/>
      <c r="L323" s="40"/>
      <c r="M323" s="225"/>
      <c r="N323" s="83"/>
      <c r="O323" s="83"/>
      <c r="P323" s="83"/>
      <c r="Q323" s="83"/>
      <c r="R323" s="83"/>
      <c r="S323" s="83"/>
      <c r="T323" s="84"/>
      <c r="AT323" s="14" t="s">
        <v>141</v>
      </c>
      <c r="AU323" s="14" t="s">
        <v>83</v>
      </c>
    </row>
    <row r="324" s="1" customFormat="1" ht="16.5" customHeight="1">
      <c r="B324" s="35"/>
      <c r="C324" s="211" t="s">
        <v>424</v>
      </c>
      <c r="D324" s="211" t="s">
        <v>134</v>
      </c>
      <c r="E324" s="212" t="s">
        <v>367</v>
      </c>
      <c r="F324" s="213" t="s">
        <v>368</v>
      </c>
      <c r="G324" s="214" t="s">
        <v>198</v>
      </c>
      <c r="H324" s="215">
        <v>7.9500000000000002</v>
      </c>
      <c r="I324" s="216"/>
      <c r="J324" s="215">
        <f>ROUND(I324*H324,2)</f>
        <v>0</v>
      </c>
      <c r="K324" s="213" t="s">
        <v>1</v>
      </c>
      <c r="L324" s="40"/>
      <c r="M324" s="217" t="s">
        <v>1</v>
      </c>
      <c r="N324" s="218" t="s">
        <v>40</v>
      </c>
      <c r="O324" s="83"/>
      <c r="P324" s="219">
        <f>O324*H324</f>
        <v>0</v>
      </c>
      <c r="Q324" s="219">
        <v>0</v>
      </c>
      <c r="R324" s="219">
        <f>Q324*H324</f>
        <v>0</v>
      </c>
      <c r="S324" s="219">
        <v>0</v>
      </c>
      <c r="T324" s="220">
        <f>S324*H324</f>
        <v>0</v>
      </c>
      <c r="AR324" s="221" t="s">
        <v>132</v>
      </c>
      <c r="AT324" s="221" t="s">
        <v>134</v>
      </c>
      <c r="AU324" s="221" t="s">
        <v>83</v>
      </c>
      <c r="AY324" s="14" t="s">
        <v>133</v>
      </c>
      <c r="BE324" s="222">
        <f>IF(N324="základní",J324,0)</f>
        <v>0</v>
      </c>
      <c r="BF324" s="222">
        <f>IF(N324="snížená",J324,0)</f>
        <v>0</v>
      </c>
      <c r="BG324" s="222">
        <f>IF(N324="zákl. přenesená",J324,0)</f>
        <v>0</v>
      </c>
      <c r="BH324" s="222">
        <f>IF(N324="sníž. přenesená",J324,0)</f>
        <v>0</v>
      </c>
      <c r="BI324" s="222">
        <f>IF(N324="nulová",J324,0)</f>
        <v>0</v>
      </c>
      <c r="BJ324" s="14" t="s">
        <v>83</v>
      </c>
      <c r="BK324" s="222">
        <f>ROUND(I324*H324,2)</f>
        <v>0</v>
      </c>
      <c r="BL324" s="14" t="s">
        <v>132</v>
      </c>
      <c r="BM324" s="221" t="s">
        <v>893</v>
      </c>
    </row>
    <row r="325" s="1" customFormat="1">
      <c r="B325" s="35"/>
      <c r="C325" s="36"/>
      <c r="D325" s="223" t="s">
        <v>139</v>
      </c>
      <c r="E325" s="36"/>
      <c r="F325" s="224" t="s">
        <v>894</v>
      </c>
      <c r="G325" s="36"/>
      <c r="H325" s="36"/>
      <c r="I325" s="136"/>
      <c r="J325" s="36"/>
      <c r="K325" s="36"/>
      <c r="L325" s="40"/>
      <c r="M325" s="225"/>
      <c r="N325" s="83"/>
      <c r="O325" s="83"/>
      <c r="P325" s="83"/>
      <c r="Q325" s="83"/>
      <c r="R325" s="83"/>
      <c r="S325" s="83"/>
      <c r="T325" s="84"/>
      <c r="AT325" s="14" t="s">
        <v>139</v>
      </c>
      <c r="AU325" s="14" t="s">
        <v>83</v>
      </c>
    </row>
    <row r="326" s="1" customFormat="1">
      <c r="B326" s="35"/>
      <c r="C326" s="36"/>
      <c r="D326" s="223" t="s">
        <v>141</v>
      </c>
      <c r="E326" s="36"/>
      <c r="F326" s="226" t="s">
        <v>371</v>
      </c>
      <c r="G326" s="36"/>
      <c r="H326" s="36"/>
      <c r="I326" s="136"/>
      <c r="J326" s="36"/>
      <c r="K326" s="36"/>
      <c r="L326" s="40"/>
      <c r="M326" s="225"/>
      <c r="N326" s="83"/>
      <c r="O326" s="83"/>
      <c r="P326" s="83"/>
      <c r="Q326" s="83"/>
      <c r="R326" s="83"/>
      <c r="S326" s="83"/>
      <c r="T326" s="84"/>
      <c r="AT326" s="14" t="s">
        <v>141</v>
      </c>
      <c r="AU326" s="14" t="s">
        <v>83</v>
      </c>
    </row>
    <row r="327" s="11" customFormat="1">
      <c r="B327" s="227"/>
      <c r="C327" s="228"/>
      <c r="D327" s="223" t="s">
        <v>149</v>
      </c>
      <c r="E327" s="229" t="s">
        <v>555</v>
      </c>
      <c r="F327" s="230" t="s">
        <v>895</v>
      </c>
      <c r="G327" s="228"/>
      <c r="H327" s="231">
        <v>5.1747499999999995</v>
      </c>
      <c r="I327" s="232"/>
      <c r="J327" s="228"/>
      <c r="K327" s="228"/>
      <c r="L327" s="233"/>
      <c r="M327" s="234"/>
      <c r="N327" s="235"/>
      <c r="O327" s="235"/>
      <c r="P327" s="235"/>
      <c r="Q327" s="235"/>
      <c r="R327" s="235"/>
      <c r="S327" s="235"/>
      <c r="T327" s="236"/>
      <c r="AT327" s="237" t="s">
        <v>149</v>
      </c>
      <c r="AU327" s="237" t="s">
        <v>83</v>
      </c>
      <c r="AV327" s="11" t="s">
        <v>143</v>
      </c>
      <c r="AW327" s="11" t="s">
        <v>33</v>
      </c>
      <c r="AX327" s="11" t="s">
        <v>75</v>
      </c>
      <c r="AY327" s="237" t="s">
        <v>133</v>
      </c>
    </row>
    <row r="328" s="11" customFormat="1">
      <c r="B328" s="227"/>
      <c r="C328" s="228"/>
      <c r="D328" s="223" t="s">
        <v>149</v>
      </c>
      <c r="E328" s="229" t="s">
        <v>467</v>
      </c>
      <c r="F328" s="230" t="s">
        <v>896</v>
      </c>
      <c r="G328" s="228"/>
      <c r="H328" s="231">
        <v>2.7784749999999998</v>
      </c>
      <c r="I328" s="232"/>
      <c r="J328" s="228"/>
      <c r="K328" s="228"/>
      <c r="L328" s="233"/>
      <c r="M328" s="234"/>
      <c r="N328" s="235"/>
      <c r="O328" s="235"/>
      <c r="P328" s="235"/>
      <c r="Q328" s="235"/>
      <c r="R328" s="235"/>
      <c r="S328" s="235"/>
      <c r="T328" s="236"/>
      <c r="AT328" s="237" t="s">
        <v>149</v>
      </c>
      <c r="AU328" s="237" t="s">
        <v>83</v>
      </c>
      <c r="AV328" s="11" t="s">
        <v>143</v>
      </c>
      <c r="AW328" s="11" t="s">
        <v>33</v>
      </c>
      <c r="AX328" s="11" t="s">
        <v>75</v>
      </c>
      <c r="AY328" s="237" t="s">
        <v>133</v>
      </c>
    </row>
    <row r="329" s="11" customFormat="1">
      <c r="B329" s="227"/>
      <c r="C329" s="228"/>
      <c r="D329" s="223" t="s">
        <v>149</v>
      </c>
      <c r="E329" s="229" t="s">
        <v>474</v>
      </c>
      <c r="F329" s="230" t="s">
        <v>897</v>
      </c>
      <c r="G329" s="228"/>
      <c r="H329" s="231">
        <v>7.9532249999999998</v>
      </c>
      <c r="I329" s="232"/>
      <c r="J329" s="228"/>
      <c r="K329" s="228"/>
      <c r="L329" s="233"/>
      <c r="M329" s="234"/>
      <c r="N329" s="235"/>
      <c r="O329" s="235"/>
      <c r="P329" s="235"/>
      <c r="Q329" s="235"/>
      <c r="R329" s="235"/>
      <c r="S329" s="235"/>
      <c r="T329" s="236"/>
      <c r="AT329" s="237" t="s">
        <v>149</v>
      </c>
      <c r="AU329" s="237" t="s">
        <v>83</v>
      </c>
      <c r="AV329" s="11" t="s">
        <v>143</v>
      </c>
      <c r="AW329" s="11" t="s">
        <v>33</v>
      </c>
      <c r="AX329" s="11" t="s">
        <v>83</v>
      </c>
      <c r="AY329" s="237" t="s">
        <v>133</v>
      </c>
    </row>
    <row r="330" s="10" customFormat="1" ht="25.92" customHeight="1">
      <c r="B330" s="197"/>
      <c r="C330" s="198"/>
      <c r="D330" s="199" t="s">
        <v>74</v>
      </c>
      <c r="E330" s="200" t="s">
        <v>174</v>
      </c>
      <c r="F330" s="200" t="s">
        <v>402</v>
      </c>
      <c r="G330" s="198"/>
      <c r="H330" s="198"/>
      <c r="I330" s="201"/>
      <c r="J330" s="202">
        <f>BK330</f>
        <v>0</v>
      </c>
      <c r="K330" s="198"/>
      <c r="L330" s="203"/>
      <c r="M330" s="204"/>
      <c r="N330" s="205"/>
      <c r="O330" s="205"/>
      <c r="P330" s="206">
        <f>SUM(P331:P377)</f>
        <v>0</v>
      </c>
      <c r="Q330" s="205"/>
      <c r="R330" s="206">
        <f>SUM(R331:R377)</f>
        <v>0</v>
      </c>
      <c r="S330" s="205"/>
      <c r="T330" s="207">
        <f>SUM(T331:T377)</f>
        <v>0</v>
      </c>
      <c r="AR330" s="208" t="s">
        <v>132</v>
      </c>
      <c r="AT330" s="209" t="s">
        <v>74</v>
      </c>
      <c r="AU330" s="209" t="s">
        <v>75</v>
      </c>
      <c r="AY330" s="208" t="s">
        <v>133</v>
      </c>
      <c r="BK330" s="210">
        <f>SUM(BK331:BK377)</f>
        <v>0</v>
      </c>
    </row>
    <row r="331" s="1" customFormat="1" ht="24" customHeight="1">
      <c r="B331" s="35"/>
      <c r="C331" s="211" t="s">
        <v>430</v>
      </c>
      <c r="D331" s="211" t="s">
        <v>134</v>
      </c>
      <c r="E331" s="212" t="s">
        <v>898</v>
      </c>
      <c r="F331" s="213" t="s">
        <v>899</v>
      </c>
      <c r="G331" s="214" t="s">
        <v>267</v>
      </c>
      <c r="H331" s="215">
        <v>331</v>
      </c>
      <c r="I331" s="216"/>
      <c r="J331" s="215">
        <f>ROUND(I331*H331,2)</f>
        <v>0</v>
      </c>
      <c r="K331" s="213" t="s">
        <v>1</v>
      </c>
      <c r="L331" s="40"/>
      <c r="M331" s="217" t="s">
        <v>1</v>
      </c>
      <c r="N331" s="218" t="s">
        <v>40</v>
      </c>
      <c r="O331" s="83"/>
      <c r="P331" s="219">
        <f>O331*H331</f>
        <v>0</v>
      </c>
      <c r="Q331" s="219">
        <v>0</v>
      </c>
      <c r="R331" s="219">
        <f>Q331*H331</f>
        <v>0</v>
      </c>
      <c r="S331" s="219">
        <v>0</v>
      </c>
      <c r="T331" s="220">
        <f>S331*H331</f>
        <v>0</v>
      </c>
      <c r="AR331" s="221" t="s">
        <v>132</v>
      </c>
      <c r="AT331" s="221" t="s">
        <v>134</v>
      </c>
      <c r="AU331" s="221" t="s">
        <v>83</v>
      </c>
      <c r="AY331" s="14" t="s">
        <v>133</v>
      </c>
      <c r="BE331" s="222">
        <f>IF(N331="základní",J331,0)</f>
        <v>0</v>
      </c>
      <c r="BF331" s="222">
        <f>IF(N331="snížená",J331,0)</f>
        <v>0</v>
      </c>
      <c r="BG331" s="222">
        <f>IF(N331="zákl. přenesená",J331,0)</f>
        <v>0</v>
      </c>
      <c r="BH331" s="222">
        <f>IF(N331="sníž. přenesená",J331,0)</f>
        <v>0</v>
      </c>
      <c r="BI331" s="222">
        <f>IF(N331="nulová",J331,0)</f>
        <v>0</v>
      </c>
      <c r="BJ331" s="14" t="s">
        <v>83</v>
      </c>
      <c r="BK331" s="222">
        <f>ROUND(I331*H331,2)</f>
        <v>0</v>
      </c>
      <c r="BL331" s="14" t="s">
        <v>132</v>
      </c>
      <c r="BM331" s="221" t="s">
        <v>900</v>
      </c>
    </row>
    <row r="332" s="1" customFormat="1">
      <c r="B332" s="35"/>
      <c r="C332" s="36"/>
      <c r="D332" s="223" t="s">
        <v>139</v>
      </c>
      <c r="E332" s="36"/>
      <c r="F332" s="224" t="s">
        <v>901</v>
      </c>
      <c r="G332" s="36"/>
      <c r="H332" s="36"/>
      <c r="I332" s="136"/>
      <c r="J332" s="36"/>
      <c r="K332" s="36"/>
      <c r="L332" s="40"/>
      <c r="M332" s="225"/>
      <c r="N332" s="83"/>
      <c r="O332" s="83"/>
      <c r="P332" s="83"/>
      <c r="Q332" s="83"/>
      <c r="R332" s="83"/>
      <c r="S332" s="83"/>
      <c r="T332" s="84"/>
      <c r="AT332" s="14" t="s">
        <v>139</v>
      </c>
      <c r="AU332" s="14" t="s">
        <v>83</v>
      </c>
    </row>
    <row r="333" s="1" customFormat="1">
      <c r="B333" s="35"/>
      <c r="C333" s="36"/>
      <c r="D333" s="223" t="s">
        <v>141</v>
      </c>
      <c r="E333" s="36"/>
      <c r="F333" s="226" t="s">
        <v>902</v>
      </c>
      <c r="G333" s="36"/>
      <c r="H333" s="36"/>
      <c r="I333" s="136"/>
      <c r="J333" s="36"/>
      <c r="K333" s="36"/>
      <c r="L333" s="40"/>
      <c r="M333" s="225"/>
      <c r="N333" s="83"/>
      <c r="O333" s="83"/>
      <c r="P333" s="83"/>
      <c r="Q333" s="83"/>
      <c r="R333" s="83"/>
      <c r="S333" s="83"/>
      <c r="T333" s="84"/>
      <c r="AT333" s="14" t="s">
        <v>141</v>
      </c>
      <c r="AU333" s="14" t="s">
        <v>83</v>
      </c>
    </row>
    <row r="334" s="11" customFormat="1">
      <c r="B334" s="227"/>
      <c r="C334" s="228"/>
      <c r="D334" s="223" t="s">
        <v>149</v>
      </c>
      <c r="E334" s="229" t="s">
        <v>903</v>
      </c>
      <c r="F334" s="230" t="s">
        <v>904</v>
      </c>
      <c r="G334" s="228"/>
      <c r="H334" s="231">
        <v>227</v>
      </c>
      <c r="I334" s="232"/>
      <c r="J334" s="228"/>
      <c r="K334" s="228"/>
      <c r="L334" s="233"/>
      <c r="M334" s="234"/>
      <c r="N334" s="235"/>
      <c r="O334" s="235"/>
      <c r="P334" s="235"/>
      <c r="Q334" s="235"/>
      <c r="R334" s="235"/>
      <c r="S334" s="235"/>
      <c r="T334" s="236"/>
      <c r="AT334" s="237" t="s">
        <v>149</v>
      </c>
      <c r="AU334" s="237" t="s">
        <v>83</v>
      </c>
      <c r="AV334" s="11" t="s">
        <v>143</v>
      </c>
      <c r="AW334" s="11" t="s">
        <v>33</v>
      </c>
      <c r="AX334" s="11" t="s">
        <v>75</v>
      </c>
      <c r="AY334" s="237" t="s">
        <v>133</v>
      </c>
    </row>
    <row r="335" s="11" customFormat="1">
      <c r="B335" s="227"/>
      <c r="C335" s="228"/>
      <c r="D335" s="223" t="s">
        <v>149</v>
      </c>
      <c r="E335" s="229" t="s">
        <v>648</v>
      </c>
      <c r="F335" s="230" t="s">
        <v>905</v>
      </c>
      <c r="G335" s="228"/>
      <c r="H335" s="231">
        <v>31</v>
      </c>
      <c r="I335" s="232"/>
      <c r="J335" s="228"/>
      <c r="K335" s="228"/>
      <c r="L335" s="233"/>
      <c r="M335" s="234"/>
      <c r="N335" s="235"/>
      <c r="O335" s="235"/>
      <c r="P335" s="235"/>
      <c r="Q335" s="235"/>
      <c r="R335" s="235"/>
      <c r="S335" s="235"/>
      <c r="T335" s="236"/>
      <c r="AT335" s="237" t="s">
        <v>149</v>
      </c>
      <c r="AU335" s="237" t="s">
        <v>83</v>
      </c>
      <c r="AV335" s="11" t="s">
        <v>143</v>
      </c>
      <c r="AW335" s="11" t="s">
        <v>33</v>
      </c>
      <c r="AX335" s="11" t="s">
        <v>75</v>
      </c>
      <c r="AY335" s="237" t="s">
        <v>133</v>
      </c>
    </row>
    <row r="336" s="11" customFormat="1">
      <c r="B336" s="227"/>
      <c r="C336" s="228"/>
      <c r="D336" s="223" t="s">
        <v>149</v>
      </c>
      <c r="E336" s="229" t="s">
        <v>649</v>
      </c>
      <c r="F336" s="230" t="s">
        <v>906</v>
      </c>
      <c r="G336" s="228"/>
      <c r="H336" s="231">
        <v>39</v>
      </c>
      <c r="I336" s="232"/>
      <c r="J336" s="228"/>
      <c r="K336" s="228"/>
      <c r="L336" s="233"/>
      <c r="M336" s="234"/>
      <c r="N336" s="235"/>
      <c r="O336" s="235"/>
      <c r="P336" s="235"/>
      <c r="Q336" s="235"/>
      <c r="R336" s="235"/>
      <c r="S336" s="235"/>
      <c r="T336" s="236"/>
      <c r="AT336" s="237" t="s">
        <v>149</v>
      </c>
      <c r="AU336" s="237" t="s">
        <v>83</v>
      </c>
      <c r="AV336" s="11" t="s">
        <v>143</v>
      </c>
      <c r="AW336" s="11" t="s">
        <v>33</v>
      </c>
      <c r="AX336" s="11" t="s">
        <v>75</v>
      </c>
      <c r="AY336" s="237" t="s">
        <v>133</v>
      </c>
    </row>
    <row r="337" s="11" customFormat="1">
      <c r="B337" s="227"/>
      <c r="C337" s="228"/>
      <c r="D337" s="223" t="s">
        <v>149</v>
      </c>
      <c r="E337" s="229" t="s">
        <v>650</v>
      </c>
      <c r="F337" s="230" t="s">
        <v>907</v>
      </c>
      <c r="G337" s="228"/>
      <c r="H337" s="231">
        <v>34</v>
      </c>
      <c r="I337" s="232"/>
      <c r="J337" s="228"/>
      <c r="K337" s="228"/>
      <c r="L337" s="233"/>
      <c r="M337" s="234"/>
      <c r="N337" s="235"/>
      <c r="O337" s="235"/>
      <c r="P337" s="235"/>
      <c r="Q337" s="235"/>
      <c r="R337" s="235"/>
      <c r="S337" s="235"/>
      <c r="T337" s="236"/>
      <c r="AT337" s="237" t="s">
        <v>149</v>
      </c>
      <c r="AU337" s="237" t="s">
        <v>83</v>
      </c>
      <c r="AV337" s="11" t="s">
        <v>143</v>
      </c>
      <c r="AW337" s="11" t="s">
        <v>33</v>
      </c>
      <c r="AX337" s="11" t="s">
        <v>75</v>
      </c>
      <c r="AY337" s="237" t="s">
        <v>133</v>
      </c>
    </row>
    <row r="338" s="11" customFormat="1">
      <c r="B338" s="227"/>
      <c r="C338" s="228"/>
      <c r="D338" s="223" t="s">
        <v>149</v>
      </c>
      <c r="E338" s="229" t="s">
        <v>908</v>
      </c>
      <c r="F338" s="230" t="s">
        <v>909</v>
      </c>
      <c r="G338" s="228"/>
      <c r="H338" s="231">
        <v>331</v>
      </c>
      <c r="I338" s="232"/>
      <c r="J338" s="228"/>
      <c r="K338" s="228"/>
      <c r="L338" s="233"/>
      <c r="M338" s="234"/>
      <c r="N338" s="235"/>
      <c r="O338" s="235"/>
      <c r="P338" s="235"/>
      <c r="Q338" s="235"/>
      <c r="R338" s="235"/>
      <c r="S338" s="235"/>
      <c r="T338" s="236"/>
      <c r="AT338" s="237" t="s">
        <v>149</v>
      </c>
      <c r="AU338" s="237" t="s">
        <v>83</v>
      </c>
      <c r="AV338" s="11" t="s">
        <v>143</v>
      </c>
      <c r="AW338" s="11" t="s">
        <v>33</v>
      </c>
      <c r="AX338" s="11" t="s">
        <v>83</v>
      </c>
      <c r="AY338" s="237" t="s">
        <v>133</v>
      </c>
    </row>
    <row r="339" s="1" customFormat="1" ht="24" customHeight="1">
      <c r="B339" s="35"/>
      <c r="C339" s="211" t="s">
        <v>436</v>
      </c>
      <c r="D339" s="211" t="s">
        <v>134</v>
      </c>
      <c r="E339" s="212" t="s">
        <v>910</v>
      </c>
      <c r="F339" s="213" t="s">
        <v>911</v>
      </c>
      <c r="G339" s="214" t="s">
        <v>267</v>
      </c>
      <c r="H339" s="215">
        <v>1353.2000000000001</v>
      </c>
      <c r="I339" s="216"/>
      <c r="J339" s="215">
        <f>ROUND(I339*H339,2)</f>
        <v>0</v>
      </c>
      <c r="K339" s="213" t="s">
        <v>1</v>
      </c>
      <c r="L339" s="40"/>
      <c r="M339" s="217" t="s">
        <v>1</v>
      </c>
      <c r="N339" s="218" t="s">
        <v>40</v>
      </c>
      <c r="O339" s="83"/>
      <c r="P339" s="219">
        <f>O339*H339</f>
        <v>0</v>
      </c>
      <c r="Q339" s="219">
        <v>0</v>
      </c>
      <c r="R339" s="219">
        <f>Q339*H339</f>
        <v>0</v>
      </c>
      <c r="S339" s="219">
        <v>0</v>
      </c>
      <c r="T339" s="220">
        <f>S339*H339</f>
        <v>0</v>
      </c>
      <c r="AR339" s="221" t="s">
        <v>132</v>
      </c>
      <c r="AT339" s="221" t="s">
        <v>134</v>
      </c>
      <c r="AU339" s="221" t="s">
        <v>83</v>
      </c>
      <c r="AY339" s="14" t="s">
        <v>133</v>
      </c>
      <c r="BE339" s="222">
        <f>IF(N339="základní",J339,0)</f>
        <v>0</v>
      </c>
      <c r="BF339" s="222">
        <f>IF(N339="snížená",J339,0)</f>
        <v>0</v>
      </c>
      <c r="BG339" s="222">
        <f>IF(N339="zákl. přenesená",J339,0)</f>
        <v>0</v>
      </c>
      <c r="BH339" s="222">
        <f>IF(N339="sníž. přenesená",J339,0)</f>
        <v>0</v>
      </c>
      <c r="BI339" s="222">
        <f>IF(N339="nulová",J339,0)</f>
        <v>0</v>
      </c>
      <c r="BJ339" s="14" t="s">
        <v>83</v>
      </c>
      <c r="BK339" s="222">
        <f>ROUND(I339*H339,2)</f>
        <v>0</v>
      </c>
      <c r="BL339" s="14" t="s">
        <v>132</v>
      </c>
      <c r="BM339" s="221" t="s">
        <v>912</v>
      </c>
    </row>
    <row r="340" s="1" customFormat="1">
      <c r="B340" s="35"/>
      <c r="C340" s="36"/>
      <c r="D340" s="223" t="s">
        <v>139</v>
      </c>
      <c r="E340" s="36"/>
      <c r="F340" s="224" t="s">
        <v>913</v>
      </c>
      <c r="G340" s="36"/>
      <c r="H340" s="36"/>
      <c r="I340" s="136"/>
      <c r="J340" s="36"/>
      <c r="K340" s="36"/>
      <c r="L340" s="40"/>
      <c r="M340" s="225"/>
      <c r="N340" s="83"/>
      <c r="O340" s="83"/>
      <c r="P340" s="83"/>
      <c r="Q340" s="83"/>
      <c r="R340" s="83"/>
      <c r="S340" s="83"/>
      <c r="T340" s="84"/>
      <c r="AT340" s="14" t="s">
        <v>139</v>
      </c>
      <c r="AU340" s="14" t="s">
        <v>83</v>
      </c>
    </row>
    <row r="341" s="1" customFormat="1">
      <c r="B341" s="35"/>
      <c r="C341" s="36"/>
      <c r="D341" s="223" t="s">
        <v>141</v>
      </c>
      <c r="E341" s="36"/>
      <c r="F341" s="226" t="s">
        <v>914</v>
      </c>
      <c r="G341" s="36"/>
      <c r="H341" s="36"/>
      <c r="I341" s="136"/>
      <c r="J341" s="36"/>
      <c r="K341" s="36"/>
      <c r="L341" s="40"/>
      <c r="M341" s="225"/>
      <c r="N341" s="83"/>
      <c r="O341" s="83"/>
      <c r="P341" s="83"/>
      <c r="Q341" s="83"/>
      <c r="R341" s="83"/>
      <c r="S341" s="83"/>
      <c r="T341" s="84"/>
      <c r="AT341" s="14" t="s">
        <v>141</v>
      </c>
      <c r="AU341" s="14" t="s">
        <v>83</v>
      </c>
    </row>
    <row r="342" s="11" customFormat="1">
      <c r="B342" s="227"/>
      <c r="C342" s="228"/>
      <c r="D342" s="223" t="s">
        <v>149</v>
      </c>
      <c r="E342" s="229" t="s">
        <v>915</v>
      </c>
      <c r="F342" s="230" t="s">
        <v>916</v>
      </c>
      <c r="G342" s="228"/>
      <c r="H342" s="231">
        <v>1353.2000000000001</v>
      </c>
      <c r="I342" s="232"/>
      <c r="J342" s="228"/>
      <c r="K342" s="228"/>
      <c r="L342" s="233"/>
      <c r="M342" s="234"/>
      <c r="N342" s="235"/>
      <c r="O342" s="235"/>
      <c r="P342" s="235"/>
      <c r="Q342" s="235"/>
      <c r="R342" s="235"/>
      <c r="S342" s="235"/>
      <c r="T342" s="236"/>
      <c r="AT342" s="237" t="s">
        <v>149</v>
      </c>
      <c r="AU342" s="237" t="s">
        <v>83</v>
      </c>
      <c r="AV342" s="11" t="s">
        <v>143</v>
      </c>
      <c r="AW342" s="11" t="s">
        <v>33</v>
      </c>
      <c r="AX342" s="11" t="s">
        <v>83</v>
      </c>
      <c r="AY342" s="237" t="s">
        <v>133</v>
      </c>
    </row>
    <row r="343" s="1" customFormat="1" ht="16.5" customHeight="1">
      <c r="B343" s="35"/>
      <c r="C343" s="211" t="s">
        <v>443</v>
      </c>
      <c r="D343" s="211" t="s">
        <v>134</v>
      </c>
      <c r="E343" s="212" t="s">
        <v>404</v>
      </c>
      <c r="F343" s="213" t="s">
        <v>405</v>
      </c>
      <c r="G343" s="214" t="s">
        <v>267</v>
      </c>
      <c r="H343" s="215">
        <v>40.600000000000001</v>
      </c>
      <c r="I343" s="216"/>
      <c r="J343" s="215">
        <f>ROUND(I343*H343,2)</f>
        <v>0</v>
      </c>
      <c r="K343" s="213" t="s">
        <v>1</v>
      </c>
      <c r="L343" s="40"/>
      <c r="M343" s="217" t="s">
        <v>1</v>
      </c>
      <c r="N343" s="218" t="s">
        <v>40</v>
      </c>
      <c r="O343" s="83"/>
      <c r="P343" s="219">
        <f>O343*H343</f>
        <v>0</v>
      </c>
      <c r="Q343" s="219">
        <v>0</v>
      </c>
      <c r="R343" s="219">
        <f>Q343*H343</f>
        <v>0</v>
      </c>
      <c r="S343" s="219">
        <v>0</v>
      </c>
      <c r="T343" s="220">
        <f>S343*H343</f>
        <v>0</v>
      </c>
      <c r="AR343" s="221" t="s">
        <v>132</v>
      </c>
      <c r="AT343" s="221" t="s">
        <v>134</v>
      </c>
      <c r="AU343" s="221" t="s">
        <v>83</v>
      </c>
      <c r="AY343" s="14" t="s">
        <v>133</v>
      </c>
      <c r="BE343" s="222">
        <f>IF(N343="základní",J343,0)</f>
        <v>0</v>
      </c>
      <c r="BF343" s="222">
        <f>IF(N343="snížená",J343,0)</f>
        <v>0</v>
      </c>
      <c r="BG343" s="222">
        <f>IF(N343="zákl. přenesená",J343,0)</f>
        <v>0</v>
      </c>
      <c r="BH343" s="222">
        <f>IF(N343="sníž. přenesená",J343,0)</f>
        <v>0</v>
      </c>
      <c r="BI343" s="222">
        <f>IF(N343="nulová",J343,0)</f>
        <v>0</v>
      </c>
      <c r="BJ343" s="14" t="s">
        <v>83</v>
      </c>
      <c r="BK343" s="222">
        <f>ROUND(I343*H343,2)</f>
        <v>0</v>
      </c>
      <c r="BL343" s="14" t="s">
        <v>132</v>
      </c>
      <c r="BM343" s="221" t="s">
        <v>917</v>
      </c>
    </row>
    <row r="344" s="1" customFormat="1">
      <c r="B344" s="35"/>
      <c r="C344" s="36"/>
      <c r="D344" s="223" t="s">
        <v>139</v>
      </c>
      <c r="E344" s="36"/>
      <c r="F344" s="224" t="s">
        <v>918</v>
      </c>
      <c r="G344" s="36"/>
      <c r="H344" s="36"/>
      <c r="I344" s="136"/>
      <c r="J344" s="36"/>
      <c r="K344" s="36"/>
      <c r="L344" s="40"/>
      <c r="M344" s="225"/>
      <c r="N344" s="83"/>
      <c r="O344" s="83"/>
      <c r="P344" s="83"/>
      <c r="Q344" s="83"/>
      <c r="R344" s="83"/>
      <c r="S344" s="83"/>
      <c r="T344" s="84"/>
      <c r="AT344" s="14" t="s">
        <v>139</v>
      </c>
      <c r="AU344" s="14" t="s">
        <v>83</v>
      </c>
    </row>
    <row r="345" s="1" customFormat="1">
      <c r="B345" s="35"/>
      <c r="C345" s="36"/>
      <c r="D345" s="223" t="s">
        <v>141</v>
      </c>
      <c r="E345" s="36"/>
      <c r="F345" s="226" t="s">
        <v>408</v>
      </c>
      <c r="G345" s="36"/>
      <c r="H345" s="36"/>
      <c r="I345" s="136"/>
      <c r="J345" s="36"/>
      <c r="K345" s="36"/>
      <c r="L345" s="40"/>
      <c r="M345" s="225"/>
      <c r="N345" s="83"/>
      <c r="O345" s="83"/>
      <c r="P345" s="83"/>
      <c r="Q345" s="83"/>
      <c r="R345" s="83"/>
      <c r="S345" s="83"/>
      <c r="T345" s="84"/>
      <c r="AT345" s="14" t="s">
        <v>141</v>
      </c>
      <c r="AU345" s="14" t="s">
        <v>83</v>
      </c>
    </row>
    <row r="346" s="11" customFormat="1">
      <c r="B346" s="227"/>
      <c r="C346" s="228"/>
      <c r="D346" s="223" t="s">
        <v>149</v>
      </c>
      <c r="E346" s="229" t="s">
        <v>919</v>
      </c>
      <c r="F346" s="230" t="s">
        <v>920</v>
      </c>
      <c r="G346" s="228"/>
      <c r="H346" s="231">
        <v>21.460000000000001</v>
      </c>
      <c r="I346" s="232"/>
      <c r="J346" s="228"/>
      <c r="K346" s="228"/>
      <c r="L346" s="233"/>
      <c r="M346" s="234"/>
      <c r="N346" s="235"/>
      <c r="O346" s="235"/>
      <c r="P346" s="235"/>
      <c r="Q346" s="235"/>
      <c r="R346" s="235"/>
      <c r="S346" s="235"/>
      <c r="T346" s="236"/>
      <c r="AT346" s="237" t="s">
        <v>149</v>
      </c>
      <c r="AU346" s="237" t="s">
        <v>83</v>
      </c>
      <c r="AV346" s="11" t="s">
        <v>143</v>
      </c>
      <c r="AW346" s="11" t="s">
        <v>33</v>
      </c>
      <c r="AX346" s="11" t="s">
        <v>75</v>
      </c>
      <c r="AY346" s="237" t="s">
        <v>133</v>
      </c>
    </row>
    <row r="347" s="11" customFormat="1">
      <c r="B347" s="227"/>
      <c r="C347" s="228"/>
      <c r="D347" s="223" t="s">
        <v>149</v>
      </c>
      <c r="E347" s="229" t="s">
        <v>651</v>
      </c>
      <c r="F347" s="230" t="s">
        <v>921</v>
      </c>
      <c r="G347" s="228"/>
      <c r="H347" s="231">
        <v>19.139999999999997</v>
      </c>
      <c r="I347" s="232"/>
      <c r="J347" s="228"/>
      <c r="K347" s="228"/>
      <c r="L347" s="233"/>
      <c r="M347" s="234"/>
      <c r="N347" s="235"/>
      <c r="O347" s="235"/>
      <c r="P347" s="235"/>
      <c r="Q347" s="235"/>
      <c r="R347" s="235"/>
      <c r="S347" s="235"/>
      <c r="T347" s="236"/>
      <c r="AT347" s="237" t="s">
        <v>149</v>
      </c>
      <c r="AU347" s="237" t="s">
        <v>83</v>
      </c>
      <c r="AV347" s="11" t="s">
        <v>143</v>
      </c>
      <c r="AW347" s="11" t="s">
        <v>33</v>
      </c>
      <c r="AX347" s="11" t="s">
        <v>75</v>
      </c>
      <c r="AY347" s="237" t="s">
        <v>133</v>
      </c>
    </row>
    <row r="348" s="11" customFormat="1">
      <c r="B348" s="227"/>
      <c r="C348" s="228"/>
      <c r="D348" s="223" t="s">
        <v>149</v>
      </c>
      <c r="E348" s="229" t="s">
        <v>922</v>
      </c>
      <c r="F348" s="230" t="s">
        <v>923</v>
      </c>
      <c r="G348" s="228"/>
      <c r="H348" s="231">
        <v>40.600000000000001</v>
      </c>
      <c r="I348" s="232"/>
      <c r="J348" s="228"/>
      <c r="K348" s="228"/>
      <c r="L348" s="233"/>
      <c r="M348" s="234"/>
      <c r="N348" s="235"/>
      <c r="O348" s="235"/>
      <c r="P348" s="235"/>
      <c r="Q348" s="235"/>
      <c r="R348" s="235"/>
      <c r="S348" s="235"/>
      <c r="T348" s="236"/>
      <c r="AT348" s="237" t="s">
        <v>149</v>
      </c>
      <c r="AU348" s="237" t="s">
        <v>83</v>
      </c>
      <c r="AV348" s="11" t="s">
        <v>143</v>
      </c>
      <c r="AW348" s="11" t="s">
        <v>33</v>
      </c>
      <c r="AX348" s="11" t="s">
        <v>83</v>
      </c>
      <c r="AY348" s="237" t="s">
        <v>133</v>
      </c>
    </row>
    <row r="349" s="1" customFormat="1" ht="16.5" customHeight="1">
      <c r="B349" s="35"/>
      <c r="C349" s="211" t="s">
        <v>449</v>
      </c>
      <c r="D349" s="211" t="s">
        <v>134</v>
      </c>
      <c r="E349" s="212" t="s">
        <v>924</v>
      </c>
      <c r="F349" s="213" t="s">
        <v>925</v>
      </c>
      <c r="G349" s="214" t="s">
        <v>170</v>
      </c>
      <c r="H349" s="215">
        <v>2</v>
      </c>
      <c r="I349" s="216"/>
      <c r="J349" s="215">
        <f>ROUND(I349*H349,2)</f>
        <v>0</v>
      </c>
      <c r="K349" s="213" t="s">
        <v>1</v>
      </c>
      <c r="L349" s="40"/>
      <c r="M349" s="217" t="s">
        <v>1</v>
      </c>
      <c r="N349" s="218" t="s">
        <v>40</v>
      </c>
      <c r="O349" s="83"/>
      <c r="P349" s="219">
        <f>O349*H349</f>
        <v>0</v>
      </c>
      <c r="Q349" s="219">
        <v>0</v>
      </c>
      <c r="R349" s="219">
        <f>Q349*H349</f>
        <v>0</v>
      </c>
      <c r="S349" s="219">
        <v>0</v>
      </c>
      <c r="T349" s="220">
        <f>S349*H349</f>
        <v>0</v>
      </c>
      <c r="AR349" s="221" t="s">
        <v>132</v>
      </c>
      <c r="AT349" s="221" t="s">
        <v>134</v>
      </c>
      <c r="AU349" s="221" t="s">
        <v>83</v>
      </c>
      <c r="AY349" s="14" t="s">
        <v>133</v>
      </c>
      <c r="BE349" s="222">
        <f>IF(N349="základní",J349,0)</f>
        <v>0</v>
      </c>
      <c r="BF349" s="222">
        <f>IF(N349="snížená",J349,0)</f>
        <v>0</v>
      </c>
      <c r="BG349" s="222">
        <f>IF(N349="zákl. přenesená",J349,0)</f>
        <v>0</v>
      </c>
      <c r="BH349" s="222">
        <f>IF(N349="sníž. přenesená",J349,0)</f>
        <v>0</v>
      </c>
      <c r="BI349" s="222">
        <f>IF(N349="nulová",J349,0)</f>
        <v>0</v>
      </c>
      <c r="BJ349" s="14" t="s">
        <v>83</v>
      </c>
      <c r="BK349" s="222">
        <f>ROUND(I349*H349,2)</f>
        <v>0</v>
      </c>
      <c r="BL349" s="14" t="s">
        <v>132</v>
      </c>
      <c r="BM349" s="221" t="s">
        <v>926</v>
      </c>
    </row>
    <row r="350" s="1" customFormat="1">
      <c r="B350" s="35"/>
      <c r="C350" s="36"/>
      <c r="D350" s="223" t="s">
        <v>139</v>
      </c>
      <c r="E350" s="36"/>
      <c r="F350" s="224" t="s">
        <v>927</v>
      </c>
      <c r="G350" s="36"/>
      <c r="H350" s="36"/>
      <c r="I350" s="136"/>
      <c r="J350" s="36"/>
      <c r="K350" s="36"/>
      <c r="L350" s="40"/>
      <c r="M350" s="225"/>
      <c r="N350" s="83"/>
      <c r="O350" s="83"/>
      <c r="P350" s="83"/>
      <c r="Q350" s="83"/>
      <c r="R350" s="83"/>
      <c r="S350" s="83"/>
      <c r="T350" s="84"/>
      <c r="AT350" s="14" t="s">
        <v>139</v>
      </c>
      <c r="AU350" s="14" t="s">
        <v>83</v>
      </c>
    </row>
    <row r="351" s="1" customFormat="1">
      <c r="B351" s="35"/>
      <c r="C351" s="36"/>
      <c r="D351" s="223" t="s">
        <v>141</v>
      </c>
      <c r="E351" s="36"/>
      <c r="F351" s="226" t="s">
        <v>928</v>
      </c>
      <c r="G351" s="36"/>
      <c r="H351" s="36"/>
      <c r="I351" s="136"/>
      <c r="J351" s="36"/>
      <c r="K351" s="36"/>
      <c r="L351" s="40"/>
      <c r="M351" s="225"/>
      <c r="N351" s="83"/>
      <c r="O351" s="83"/>
      <c r="P351" s="83"/>
      <c r="Q351" s="83"/>
      <c r="R351" s="83"/>
      <c r="S351" s="83"/>
      <c r="T351" s="84"/>
      <c r="AT351" s="14" t="s">
        <v>141</v>
      </c>
      <c r="AU351" s="14" t="s">
        <v>83</v>
      </c>
    </row>
    <row r="352" s="1" customFormat="1" ht="16.5" customHeight="1">
      <c r="B352" s="35"/>
      <c r="C352" s="211" t="s">
        <v>460</v>
      </c>
      <c r="D352" s="211" t="s">
        <v>134</v>
      </c>
      <c r="E352" s="212" t="s">
        <v>929</v>
      </c>
      <c r="F352" s="213" t="s">
        <v>930</v>
      </c>
      <c r="G352" s="214" t="s">
        <v>170</v>
      </c>
      <c r="H352" s="215">
        <v>1</v>
      </c>
      <c r="I352" s="216"/>
      <c r="J352" s="215">
        <f>ROUND(I352*H352,2)</f>
        <v>0</v>
      </c>
      <c r="K352" s="213" t="s">
        <v>1</v>
      </c>
      <c r="L352" s="40"/>
      <c r="M352" s="217" t="s">
        <v>1</v>
      </c>
      <c r="N352" s="218" t="s">
        <v>40</v>
      </c>
      <c r="O352" s="83"/>
      <c r="P352" s="219">
        <f>O352*H352</f>
        <v>0</v>
      </c>
      <c r="Q352" s="219">
        <v>0</v>
      </c>
      <c r="R352" s="219">
        <f>Q352*H352</f>
        <v>0</v>
      </c>
      <c r="S352" s="219">
        <v>0</v>
      </c>
      <c r="T352" s="220">
        <f>S352*H352</f>
        <v>0</v>
      </c>
      <c r="AR352" s="221" t="s">
        <v>132</v>
      </c>
      <c r="AT352" s="221" t="s">
        <v>134</v>
      </c>
      <c r="AU352" s="221" t="s">
        <v>83</v>
      </c>
      <c r="AY352" s="14" t="s">
        <v>133</v>
      </c>
      <c r="BE352" s="222">
        <f>IF(N352="základní",J352,0)</f>
        <v>0</v>
      </c>
      <c r="BF352" s="222">
        <f>IF(N352="snížená",J352,0)</f>
        <v>0</v>
      </c>
      <c r="BG352" s="222">
        <f>IF(N352="zákl. přenesená",J352,0)</f>
        <v>0</v>
      </c>
      <c r="BH352" s="222">
        <f>IF(N352="sníž. přenesená",J352,0)</f>
        <v>0</v>
      </c>
      <c r="BI352" s="222">
        <f>IF(N352="nulová",J352,0)</f>
        <v>0</v>
      </c>
      <c r="BJ352" s="14" t="s">
        <v>83</v>
      </c>
      <c r="BK352" s="222">
        <f>ROUND(I352*H352,2)</f>
        <v>0</v>
      </c>
      <c r="BL352" s="14" t="s">
        <v>132</v>
      </c>
      <c r="BM352" s="221" t="s">
        <v>931</v>
      </c>
    </row>
    <row r="353" s="1" customFormat="1">
      <c r="B353" s="35"/>
      <c r="C353" s="36"/>
      <c r="D353" s="223" t="s">
        <v>139</v>
      </c>
      <c r="E353" s="36"/>
      <c r="F353" s="224" t="s">
        <v>932</v>
      </c>
      <c r="G353" s="36"/>
      <c r="H353" s="36"/>
      <c r="I353" s="136"/>
      <c r="J353" s="36"/>
      <c r="K353" s="36"/>
      <c r="L353" s="40"/>
      <c r="M353" s="225"/>
      <c r="N353" s="83"/>
      <c r="O353" s="83"/>
      <c r="P353" s="83"/>
      <c r="Q353" s="83"/>
      <c r="R353" s="83"/>
      <c r="S353" s="83"/>
      <c r="T353" s="84"/>
      <c r="AT353" s="14" t="s">
        <v>139</v>
      </c>
      <c r="AU353" s="14" t="s">
        <v>83</v>
      </c>
    </row>
    <row r="354" s="1" customFormat="1">
      <c r="B354" s="35"/>
      <c r="C354" s="36"/>
      <c r="D354" s="223" t="s">
        <v>141</v>
      </c>
      <c r="E354" s="36"/>
      <c r="F354" s="226" t="s">
        <v>933</v>
      </c>
      <c r="G354" s="36"/>
      <c r="H354" s="36"/>
      <c r="I354" s="136"/>
      <c r="J354" s="36"/>
      <c r="K354" s="36"/>
      <c r="L354" s="40"/>
      <c r="M354" s="225"/>
      <c r="N354" s="83"/>
      <c r="O354" s="83"/>
      <c r="P354" s="83"/>
      <c r="Q354" s="83"/>
      <c r="R354" s="83"/>
      <c r="S354" s="83"/>
      <c r="T354" s="84"/>
      <c r="AT354" s="14" t="s">
        <v>141</v>
      </c>
      <c r="AU354" s="14" t="s">
        <v>83</v>
      </c>
    </row>
    <row r="355" s="1" customFormat="1" ht="16.5" customHeight="1">
      <c r="B355" s="35"/>
      <c r="C355" s="211" t="s">
        <v>934</v>
      </c>
      <c r="D355" s="211" t="s">
        <v>134</v>
      </c>
      <c r="E355" s="212" t="s">
        <v>935</v>
      </c>
      <c r="F355" s="213" t="s">
        <v>936</v>
      </c>
      <c r="G355" s="214" t="s">
        <v>170</v>
      </c>
      <c r="H355" s="215">
        <v>35</v>
      </c>
      <c r="I355" s="216"/>
      <c r="J355" s="215">
        <f>ROUND(I355*H355,2)</f>
        <v>0</v>
      </c>
      <c r="K355" s="213" t="s">
        <v>1</v>
      </c>
      <c r="L355" s="40"/>
      <c r="M355" s="217" t="s">
        <v>1</v>
      </c>
      <c r="N355" s="218" t="s">
        <v>40</v>
      </c>
      <c r="O355" s="83"/>
      <c r="P355" s="219">
        <f>O355*H355</f>
        <v>0</v>
      </c>
      <c r="Q355" s="219">
        <v>0</v>
      </c>
      <c r="R355" s="219">
        <f>Q355*H355</f>
        <v>0</v>
      </c>
      <c r="S355" s="219">
        <v>0</v>
      </c>
      <c r="T355" s="220">
        <f>S355*H355</f>
        <v>0</v>
      </c>
      <c r="AR355" s="221" t="s">
        <v>132</v>
      </c>
      <c r="AT355" s="221" t="s">
        <v>134</v>
      </c>
      <c r="AU355" s="221" t="s">
        <v>83</v>
      </c>
      <c r="AY355" s="14" t="s">
        <v>133</v>
      </c>
      <c r="BE355" s="222">
        <f>IF(N355="základní",J355,0)</f>
        <v>0</v>
      </c>
      <c r="BF355" s="222">
        <f>IF(N355="snížená",J355,0)</f>
        <v>0</v>
      </c>
      <c r="BG355" s="222">
        <f>IF(N355="zákl. přenesená",J355,0)</f>
        <v>0</v>
      </c>
      <c r="BH355" s="222">
        <f>IF(N355="sníž. přenesená",J355,0)</f>
        <v>0</v>
      </c>
      <c r="BI355" s="222">
        <f>IF(N355="nulová",J355,0)</f>
        <v>0</v>
      </c>
      <c r="BJ355" s="14" t="s">
        <v>83</v>
      </c>
      <c r="BK355" s="222">
        <f>ROUND(I355*H355,2)</f>
        <v>0</v>
      </c>
      <c r="BL355" s="14" t="s">
        <v>132</v>
      </c>
      <c r="BM355" s="221" t="s">
        <v>937</v>
      </c>
    </row>
    <row r="356" s="1" customFormat="1">
      <c r="B356" s="35"/>
      <c r="C356" s="36"/>
      <c r="D356" s="223" t="s">
        <v>139</v>
      </c>
      <c r="E356" s="36"/>
      <c r="F356" s="224" t="s">
        <v>938</v>
      </c>
      <c r="G356" s="36"/>
      <c r="H356" s="36"/>
      <c r="I356" s="136"/>
      <c r="J356" s="36"/>
      <c r="K356" s="36"/>
      <c r="L356" s="40"/>
      <c r="M356" s="225"/>
      <c r="N356" s="83"/>
      <c r="O356" s="83"/>
      <c r="P356" s="83"/>
      <c r="Q356" s="83"/>
      <c r="R356" s="83"/>
      <c r="S356" s="83"/>
      <c r="T356" s="84"/>
      <c r="AT356" s="14" t="s">
        <v>139</v>
      </c>
      <c r="AU356" s="14" t="s">
        <v>83</v>
      </c>
    </row>
    <row r="357" s="1" customFormat="1">
      <c r="B357" s="35"/>
      <c r="C357" s="36"/>
      <c r="D357" s="223" t="s">
        <v>141</v>
      </c>
      <c r="E357" s="36"/>
      <c r="F357" s="226" t="s">
        <v>939</v>
      </c>
      <c r="G357" s="36"/>
      <c r="H357" s="36"/>
      <c r="I357" s="136"/>
      <c r="J357" s="36"/>
      <c r="K357" s="36"/>
      <c r="L357" s="40"/>
      <c r="M357" s="225"/>
      <c r="N357" s="83"/>
      <c r="O357" s="83"/>
      <c r="P357" s="83"/>
      <c r="Q357" s="83"/>
      <c r="R357" s="83"/>
      <c r="S357" s="83"/>
      <c r="T357" s="84"/>
      <c r="AT357" s="14" t="s">
        <v>141</v>
      </c>
      <c r="AU357" s="14" t="s">
        <v>83</v>
      </c>
    </row>
    <row r="358" s="11" customFormat="1">
      <c r="B358" s="227"/>
      <c r="C358" s="228"/>
      <c r="D358" s="223" t="s">
        <v>149</v>
      </c>
      <c r="E358" s="229" t="s">
        <v>409</v>
      </c>
      <c r="F358" s="230" t="s">
        <v>940</v>
      </c>
      <c r="G358" s="228"/>
      <c r="H358" s="231">
        <v>11</v>
      </c>
      <c r="I358" s="232"/>
      <c r="J358" s="228"/>
      <c r="K358" s="228"/>
      <c r="L358" s="233"/>
      <c r="M358" s="234"/>
      <c r="N358" s="235"/>
      <c r="O358" s="235"/>
      <c r="P358" s="235"/>
      <c r="Q358" s="235"/>
      <c r="R358" s="235"/>
      <c r="S358" s="235"/>
      <c r="T358" s="236"/>
      <c r="AT358" s="237" t="s">
        <v>149</v>
      </c>
      <c r="AU358" s="237" t="s">
        <v>83</v>
      </c>
      <c r="AV358" s="11" t="s">
        <v>143</v>
      </c>
      <c r="AW358" s="11" t="s">
        <v>33</v>
      </c>
      <c r="AX358" s="11" t="s">
        <v>75</v>
      </c>
      <c r="AY358" s="237" t="s">
        <v>133</v>
      </c>
    </row>
    <row r="359" s="11" customFormat="1">
      <c r="B359" s="227"/>
      <c r="C359" s="228"/>
      <c r="D359" s="223" t="s">
        <v>149</v>
      </c>
      <c r="E359" s="229" t="s">
        <v>180</v>
      </c>
      <c r="F359" s="230" t="s">
        <v>941</v>
      </c>
      <c r="G359" s="228"/>
      <c r="H359" s="231">
        <v>22</v>
      </c>
      <c r="I359" s="232"/>
      <c r="J359" s="228"/>
      <c r="K359" s="228"/>
      <c r="L359" s="233"/>
      <c r="M359" s="234"/>
      <c r="N359" s="235"/>
      <c r="O359" s="235"/>
      <c r="P359" s="235"/>
      <c r="Q359" s="235"/>
      <c r="R359" s="235"/>
      <c r="S359" s="235"/>
      <c r="T359" s="236"/>
      <c r="AT359" s="237" t="s">
        <v>149</v>
      </c>
      <c r="AU359" s="237" t="s">
        <v>83</v>
      </c>
      <c r="AV359" s="11" t="s">
        <v>143</v>
      </c>
      <c r="AW359" s="11" t="s">
        <v>33</v>
      </c>
      <c r="AX359" s="11" t="s">
        <v>75</v>
      </c>
      <c r="AY359" s="237" t="s">
        <v>133</v>
      </c>
    </row>
    <row r="360" s="11" customFormat="1">
      <c r="B360" s="227"/>
      <c r="C360" s="228"/>
      <c r="D360" s="223" t="s">
        <v>149</v>
      </c>
      <c r="E360" s="229" t="s">
        <v>184</v>
      </c>
      <c r="F360" s="230" t="s">
        <v>942</v>
      </c>
      <c r="G360" s="228"/>
      <c r="H360" s="231">
        <v>2</v>
      </c>
      <c r="I360" s="232"/>
      <c r="J360" s="228"/>
      <c r="K360" s="228"/>
      <c r="L360" s="233"/>
      <c r="M360" s="234"/>
      <c r="N360" s="235"/>
      <c r="O360" s="235"/>
      <c r="P360" s="235"/>
      <c r="Q360" s="235"/>
      <c r="R360" s="235"/>
      <c r="S360" s="235"/>
      <c r="T360" s="236"/>
      <c r="AT360" s="237" t="s">
        <v>149</v>
      </c>
      <c r="AU360" s="237" t="s">
        <v>83</v>
      </c>
      <c r="AV360" s="11" t="s">
        <v>143</v>
      </c>
      <c r="AW360" s="11" t="s">
        <v>33</v>
      </c>
      <c r="AX360" s="11" t="s">
        <v>75</v>
      </c>
      <c r="AY360" s="237" t="s">
        <v>133</v>
      </c>
    </row>
    <row r="361" s="11" customFormat="1">
      <c r="B361" s="227"/>
      <c r="C361" s="228"/>
      <c r="D361" s="223" t="s">
        <v>149</v>
      </c>
      <c r="E361" s="229" t="s">
        <v>186</v>
      </c>
      <c r="F361" s="230" t="s">
        <v>943</v>
      </c>
      <c r="G361" s="228"/>
      <c r="H361" s="231">
        <v>35</v>
      </c>
      <c r="I361" s="232"/>
      <c r="J361" s="228"/>
      <c r="K361" s="228"/>
      <c r="L361" s="233"/>
      <c r="M361" s="234"/>
      <c r="N361" s="235"/>
      <c r="O361" s="235"/>
      <c r="P361" s="235"/>
      <c r="Q361" s="235"/>
      <c r="R361" s="235"/>
      <c r="S361" s="235"/>
      <c r="T361" s="236"/>
      <c r="AT361" s="237" t="s">
        <v>149</v>
      </c>
      <c r="AU361" s="237" t="s">
        <v>83</v>
      </c>
      <c r="AV361" s="11" t="s">
        <v>143</v>
      </c>
      <c r="AW361" s="11" t="s">
        <v>33</v>
      </c>
      <c r="AX361" s="11" t="s">
        <v>83</v>
      </c>
      <c r="AY361" s="237" t="s">
        <v>133</v>
      </c>
    </row>
    <row r="362" s="1" customFormat="1" ht="16.5" customHeight="1">
      <c r="B362" s="35"/>
      <c r="C362" s="211" t="s">
        <v>944</v>
      </c>
      <c r="D362" s="211" t="s">
        <v>134</v>
      </c>
      <c r="E362" s="212" t="s">
        <v>945</v>
      </c>
      <c r="F362" s="213" t="s">
        <v>946</v>
      </c>
      <c r="G362" s="214" t="s">
        <v>170</v>
      </c>
      <c r="H362" s="215">
        <v>2</v>
      </c>
      <c r="I362" s="216"/>
      <c r="J362" s="215">
        <f>ROUND(I362*H362,2)</f>
        <v>0</v>
      </c>
      <c r="K362" s="213" t="s">
        <v>1</v>
      </c>
      <c r="L362" s="40"/>
      <c r="M362" s="217" t="s">
        <v>1</v>
      </c>
      <c r="N362" s="218" t="s">
        <v>40</v>
      </c>
      <c r="O362" s="83"/>
      <c r="P362" s="219">
        <f>O362*H362</f>
        <v>0</v>
      </c>
      <c r="Q362" s="219">
        <v>0</v>
      </c>
      <c r="R362" s="219">
        <f>Q362*H362</f>
        <v>0</v>
      </c>
      <c r="S362" s="219">
        <v>0</v>
      </c>
      <c r="T362" s="220">
        <f>S362*H362</f>
        <v>0</v>
      </c>
      <c r="AR362" s="221" t="s">
        <v>132</v>
      </c>
      <c r="AT362" s="221" t="s">
        <v>134</v>
      </c>
      <c r="AU362" s="221" t="s">
        <v>83</v>
      </c>
      <c r="AY362" s="14" t="s">
        <v>133</v>
      </c>
      <c r="BE362" s="222">
        <f>IF(N362="základní",J362,0)</f>
        <v>0</v>
      </c>
      <c r="BF362" s="222">
        <f>IF(N362="snížená",J362,0)</f>
        <v>0</v>
      </c>
      <c r="BG362" s="222">
        <f>IF(N362="zákl. přenesená",J362,0)</f>
        <v>0</v>
      </c>
      <c r="BH362" s="222">
        <f>IF(N362="sníž. přenesená",J362,0)</f>
        <v>0</v>
      </c>
      <c r="BI362" s="222">
        <f>IF(N362="nulová",J362,0)</f>
        <v>0</v>
      </c>
      <c r="BJ362" s="14" t="s">
        <v>83</v>
      </c>
      <c r="BK362" s="222">
        <f>ROUND(I362*H362,2)</f>
        <v>0</v>
      </c>
      <c r="BL362" s="14" t="s">
        <v>132</v>
      </c>
      <c r="BM362" s="221" t="s">
        <v>947</v>
      </c>
    </row>
    <row r="363" s="1" customFormat="1">
      <c r="B363" s="35"/>
      <c r="C363" s="36"/>
      <c r="D363" s="223" t="s">
        <v>139</v>
      </c>
      <c r="E363" s="36"/>
      <c r="F363" s="224" t="s">
        <v>948</v>
      </c>
      <c r="G363" s="36"/>
      <c r="H363" s="36"/>
      <c r="I363" s="136"/>
      <c r="J363" s="36"/>
      <c r="K363" s="36"/>
      <c r="L363" s="40"/>
      <c r="M363" s="225"/>
      <c r="N363" s="83"/>
      <c r="O363" s="83"/>
      <c r="P363" s="83"/>
      <c r="Q363" s="83"/>
      <c r="R363" s="83"/>
      <c r="S363" s="83"/>
      <c r="T363" s="84"/>
      <c r="AT363" s="14" t="s">
        <v>139</v>
      </c>
      <c r="AU363" s="14" t="s">
        <v>83</v>
      </c>
    </row>
    <row r="364" s="1" customFormat="1">
      <c r="B364" s="35"/>
      <c r="C364" s="36"/>
      <c r="D364" s="223" t="s">
        <v>141</v>
      </c>
      <c r="E364" s="36"/>
      <c r="F364" s="226" t="s">
        <v>949</v>
      </c>
      <c r="G364" s="36"/>
      <c r="H364" s="36"/>
      <c r="I364" s="136"/>
      <c r="J364" s="36"/>
      <c r="K364" s="36"/>
      <c r="L364" s="40"/>
      <c r="M364" s="225"/>
      <c r="N364" s="83"/>
      <c r="O364" s="83"/>
      <c r="P364" s="83"/>
      <c r="Q364" s="83"/>
      <c r="R364" s="83"/>
      <c r="S364" s="83"/>
      <c r="T364" s="84"/>
      <c r="AT364" s="14" t="s">
        <v>141</v>
      </c>
      <c r="AU364" s="14" t="s">
        <v>83</v>
      </c>
    </row>
    <row r="365" s="1" customFormat="1" ht="24" customHeight="1">
      <c r="B365" s="35"/>
      <c r="C365" s="211" t="s">
        <v>950</v>
      </c>
      <c r="D365" s="211" t="s">
        <v>134</v>
      </c>
      <c r="E365" s="212" t="s">
        <v>951</v>
      </c>
      <c r="F365" s="213" t="s">
        <v>952</v>
      </c>
      <c r="G365" s="214" t="s">
        <v>170</v>
      </c>
      <c r="H365" s="215">
        <v>11</v>
      </c>
      <c r="I365" s="216"/>
      <c r="J365" s="215">
        <f>ROUND(I365*H365,2)</f>
        <v>0</v>
      </c>
      <c r="K365" s="213" t="s">
        <v>1</v>
      </c>
      <c r="L365" s="40"/>
      <c r="M365" s="217" t="s">
        <v>1</v>
      </c>
      <c r="N365" s="218" t="s">
        <v>40</v>
      </c>
      <c r="O365" s="83"/>
      <c r="P365" s="219">
        <f>O365*H365</f>
        <v>0</v>
      </c>
      <c r="Q365" s="219">
        <v>0</v>
      </c>
      <c r="R365" s="219">
        <f>Q365*H365</f>
        <v>0</v>
      </c>
      <c r="S365" s="219">
        <v>0</v>
      </c>
      <c r="T365" s="220">
        <f>S365*H365</f>
        <v>0</v>
      </c>
      <c r="AR365" s="221" t="s">
        <v>132</v>
      </c>
      <c r="AT365" s="221" t="s">
        <v>134</v>
      </c>
      <c r="AU365" s="221" t="s">
        <v>83</v>
      </c>
      <c r="AY365" s="14" t="s">
        <v>133</v>
      </c>
      <c r="BE365" s="222">
        <f>IF(N365="základní",J365,0)</f>
        <v>0</v>
      </c>
      <c r="BF365" s="222">
        <f>IF(N365="snížená",J365,0)</f>
        <v>0</v>
      </c>
      <c r="BG365" s="222">
        <f>IF(N365="zákl. přenesená",J365,0)</f>
        <v>0</v>
      </c>
      <c r="BH365" s="222">
        <f>IF(N365="sníž. přenesená",J365,0)</f>
        <v>0</v>
      </c>
      <c r="BI365" s="222">
        <f>IF(N365="nulová",J365,0)</f>
        <v>0</v>
      </c>
      <c r="BJ365" s="14" t="s">
        <v>83</v>
      </c>
      <c r="BK365" s="222">
        <f>ROUND(I365*H365,2)</f>
        <v>0</v>
      </c>
      <c r="BL365" s="14" t="s">
        <v>132</v>
      </c>
      <c r="BM365" s="221" t="s">
        <v>953</v>
      </c>
    </row>
    <row r="366" s="1" customFormat="1">
      <c r="B366" s="35"/>
      <c r="C366" s="36"/>
      <c r="D366" s="223" t="s">
        <v>139</v>
      </c>
      <c r="E366" s="36"/>
      <c r="F366" s="224" t="s">
        <v>954</v>
      </c>
      <c r="G366" s="36"/>
      <c r="H366" s="36"/>
      <c r="I366" s="136"/>
      <c r="J366" s="36"/>
      <c r="K366" s="36"/>
      <c r="L366" s="40"/>
      <c r="M366" s="225"/>
      <c r="N366" s="83"/>
      <c r="O366" s="83"/>
      <c r="P366" s="83"/>
      <c r="Q366" s="83"/>
      <c r="R366" s="83"/>
      <c r="S366" s="83"/>
      <c r="T366" s="84"/>
      <c r="AT366" s="14" t="s">
        <v>139</v>
      </c>
      <c r="AU366" s="14" t="s">
        <v>83</v>
      </c>
    </row>
    <row r="367" s="1" customFormat="1">
      <c r="B367" s="35"/>
      <c r="C367" s="36"/>
      <c r="D367" s="223" t="s">
        <v>141</v>
      </c>
      <c r="E367" s="36"/>
      <c r="F367" s="226" t="s">
        <v>955</v>
      </c>
      <c r="G367" s="36"/>
      <c r="H367" s="36"/>
      <c r="I367" s="136"/>
      <c r="J367" s="36"/>
      <c r="K367" s="36"/>
      <c r="L367" s="40"/>
      <c r="M367" s="225"/>
      <c r="N367" s="83"/>
      <c r="O367" s="83"/>
      <c r="P367" s="83"/>
      <c r="Q367" s="83"/>
      <c r="R367" s="83"/>
      <c r="S367" s="83"/>
      <c r="T367" s="84"/>
      <c r="AT367" s="14" t="s">
        <v>141</v>
      </c>
      <c r="AU367" s="14" t="s">
        <v>83</v>
      </c>
    </row>
    <row r="368" s="1" customFormat="1" ht="16.5" customHeight="1">
      <c r="B368" s="35"/>
      <c r="C368" s="211" t="s">
        <v>956</v>
      </c>
      <c r="D368" s="211" t="s">
        <v>134</v>
      </c>
      <c r="E368" s="212" t="s">
        <v>957</v>
      </c>
      <c r="F368" s="213" t="s">
        <v>958</v>
      </c>
      <c r="G368" s="214" t="s">
        <v>267</v>
      </c>
      <c r="H368" s="215">
        <v>288</v>
      </c>
      <c r="I368" s="216"/>
      <c r="J368" s="215">
        <f>ROUND(I368*H368,2)</f>
        <v>0</v>
      </c>
      <c r="K368" s="213" t="s">
        <v>1</v>
      </c>
      <c r="L368" s="40"/>
      <c r="M368" s="217" t="s">
        <v>1</v>
      </c>
      <c r="N368" s="218" t="s">
        <v>40</v>
      </c>
      <c r="O368" s="83"/>
      <c r="P368" s="219">
        <f>O368*H368</f>
        <v>0</v>
      </c>
      <c r="Q368" s="219">
        <v>0</v>
      </c>
      <c r="R368" s="219">
        <f>Q368*H368</f>
        <v>0</v>
      </c>
      <c r="S368" s="219">
        <v>0</v>
      </c>
      <c r="T368" s="220">
        <f>S368*H368</f>
        <v>0</v>
      </c>
      <c r="AR368" s="221" t="s">
        <v>132</v>
      </c>
      <c r="AT368" s="221" t="s">
        <v>134</v>
      </c>
      <c r="AU368" s="221" t="s">
        <v>83</v>
      </c>
      <c r="AY368" s="14" t="s">
        <v>133</v>
      </c>
      <c r="BE368" s="222">
        <f>IF(N368="základní",J368,0)</f>
        <v>0</v>
      </c>
      <c r="BF368" s="222">
        <f>IF(N368="snížená",J368,0)</f>
        <v>0</v>
      </c>
      <c r="BG368" s="222">
        <f>IF(N368="zákl. přenesená",J368,0)</f>
        <v>0</v>
      </c>
      <c r="BH368" s="222">
        <f>IF(N368="sníž. přenesená",J368,0)</f>
        <v>0</v>
      </c>
      <c r="BI368" s="222">
        <f>IF(N368="nulová",J368,0)</f>
        <v>0</v>
      </c>
      <c r="BJ368" s="14" t="s">
        <v>83</v>
      </c>
      <c r="BK368" s="222">
        <f>ROUND(I368*H368,2)</f>
        <v>0</v>
      </c>
      <c r="BL368" s="14" t="s">
        <v>132</v>
      </c>
      <c r="BM368" s="221" t="s">
        <v>959</v>
      </c>
    </row>
    <row r="369" s="1" customFormat="1">
      <c r="B369" s="35"/>
      <c r="C369" s="36"/>
      <c r="D369" s="223" t="s">
        <v>139</v>
      </c>
      <c r="E369" s="36"/>
      <c r="F369" s="224" t="s">
        <v>960</v>
      </c>
      <c r="G369" s="36"/>
      <c r="H369" s="36"/>
      <c r="I369" s="136"/>
      <c r="J369" s="36"/>
      <c r="K369" s="36"/>
      <c r="L369" s="40"/>
      <c r="M369" s="225"/>
      <c r="N369" s="83"/>
      <c r="O369" s="83"/>
      <c r="P369" s="83"/>
      <c r="Q369" s="83"/>
      <c r="R369" s="83"/>
      <c r="S369" s="83"/>
      <c r="T369" s="84"/>
      <c r="AT369" s="14" t="s">
        <v>139</v>
      </c>
      <c r="AU369" s="14" t="s">
        <v>83</v>
      </c>
    </row>
    <row r="370" s="1" customFormat="1">
      <c r="B370" s="35"/>
      <c r="C370" s="36"/>
      <c r="D370" s="223" t="s">
        <v>141</v>
      </c>
      <c r="E370" s="36"/>
      <c r="F370" s="226" t="s">
        <v>961</v>
      </c>
      <c r="G370" s="36"/>
      <c r="H370" s="36"/>
      <c r="I370" s="136"/>
      <c r="J370" s="36"/>
      <c r="K370" s="36"/>
      <c r="L370" s="40"/>
      <c r="M370" s="225"/>
      <c r="N370" s="83"/>
      <c r="O370" s="83"/>
      <c r="P370" s="83"/>
      <c r="Q370" s="83"/>
      <c r="R370" s="83"/>
      <c r="S370" s="83"/>
      <c r="T370" s="84"/>
      <c r="AT370" s="14" t="s">
        <v>141</v>
      </c>
      <c r="AU370" s="14" t="s">
        <v>83</v>
      </c>
    </row>
    <row r="371" s="11" customFormat="1">
      <c r="B371" s="227"/>
      <c r="C371" s="228"/>
      <c r="D371" s="223" t="s">
        <v>149</v>
      </c>
      <c r="E371" s="229" t="s">
        <v>962</v>
      </c>
      <c r="F371" s="230" t="s">
        <v>963</v>
      </c>
      <c r="G371" s="228"/>
      <c r="H371" s="231">
        <v>288</v>
      </c>
      <c r="I371" s="232"/>
      <c r="J371" s="228"/>
      <c r="K371" s="228"/>
      <c r="L371" s="233"/>
      <c r="M371" s="234"/>
      <c r="N371" s="235"/>
      <c r="O371" s="235"/>
      <c r="P371" s="235"/>
      <c r="Q371" s="235"/>
      <c r="R371" s="235"/>
      <c r="S371" s="235"/>
      <c r="T371" s="236"/>
      <c r="AT371" s="237" t="s">
        <v>149</v>
      </c>
      <c r="AU371" s="237" t="s">
        <v>83</v>
      </c>
      <c r="AV371" s="11" t="s">
        <v>143</v>
      </c>
      <c r="AW371" s="11" t="s">
        <v>33</v>
      </c>
      <c r="AX371" s="11" t="s">
        <v>83</v>
      </c>
      <c r="AY371" s="237" t="s">
        <v>133</v>
      </c>
    </row>
    <row r="372" s="1" customFormat="1" ht="16.5" customHeight="1">
      <c r="B372" s="35"/>
      <c r="C372" s="211" t="s">
        <v>964</v>
      </c>
      <c r="D372" s="211" t="s">
        <v>134</v>
      </c>
      <c r="E372" s="212" t="s">
        <v>965</v>
      </c>
      <c r="F372" s="213" t="s">
        <v>966</v>
      </c>
      <c r="G372" s="214" t="s">
        <v>267</v>
      </c>
      <c r="H372" s="215">
        <v>358.66000000000003</v>
      </c>
      <c r="I372" s="216"/>
      <c r="J372" s="215">
        <f>ROUND(I372*H372,2)</f>
        <v>0</v>
      </c>
      <c r="K372" s="213" t="s">
        <v>1</v>
      </c>
      <c r="L372" s="40"/>
      <c r="M372" s="217" t="s">
        <v>1</v>
      </c>
      <c r="N372" s="218" t="s">
        <v>40</v>
      </c>
      <c r="O372" s="83"/>
      <c r="P372" s="219">
        <f>O372*H372</f>
        <v>0</v>
      </c>
      <c r="Q372" s="219">
        <v>0</v>
      </c>
      <c r="R372" s="219">
        <f>Q372*H372</f>
        <v>0</v>
      </c>
      <c r="S372" s="219">
        <v>0</v>
      </c>
      <c r="T372" s="220">
        <f>S372*H372</f>
        <v>0</v>
      </c>
      <c r="AR372" s="221" t="s">
        <v>132</v>
      </c>
      <c r="AT372" s="221" t="s">
        <v>134</v>
      </c>
      <c r="AU372" s="221" t="s">
        <v>83</v>
      </c>
      <c r="AY372" s="14" t="s">
        <v>133</v>
      </c>
      <c r="BE372" s="222">
        <f>IF(N372="základní",J372,0)</f>
        <v>0</v>
      </c>
      <c r="BF372" s="222">
        <f>IF(N372="snížená",J372,0)</f>
        <v>0</v>
      </c>
      <c r="BG372" s="222">
        <f>IF(N372="zákl. přenesená",J372,0)</f>
        <v>0</v>
      </c>
      <c r="BH372" s="222">
        <f>IF(N372="sníž. přenesená",J372,0)</f>
        <v>0</v>
      </c>
      <c r="BI372" s="222">
        <f>IF(N372="nulová",J372,0)</f>
        <v>0</v>
      </c>
      <c r="BJ372" s="14" t="s">
        <v>83</v>
      </c>
      <c r="BK372" s="222">
        <f>ROUND(I372*H372,2)</f>
        <v>0</v>
      </c>
      <c r="BL372" s="14" t="s">
        <v>132</v>
      </c>
      <c r="BM372" s="221" t="s">
        <v>967</v>
      </c>
    </row>
    <row r="373" s="1" customFormat="1">
      <c r="B373" s="35"/>
      <c r="C373" s="36"/>
      <c r="D373" s="223" t="s">
        <v>139</v>
      </c>
      <c r="E373" s="36"/>
      <c r="F373" s="224" t="s">
        <v>968</v>
      </c>
      <c r="G373" s="36"/>
      <c r="H373" s="36"/>
      <c r="I373" s="136"/>
      <c r="J373" s="36"/>
      <c r="K373" s="36"/>
      <c r="L373" s="40"/>
      <c r="M373" s="225"/>
      <c r="N373" s="83"/>
      <c r="O373" s="83"/>
      <c r="P373" s="83"/>
      <c r="Q373" s="83"/>
      <c r="R373" s="83"/>
      <c r="S373" s="83"/>
      <c r="T373" s="84"/>
      <c r="AT373" s="14" t="s">
        <v>139</v>
      </c>
      <c r="AU373" s="14" t="s">
        <v>83</v>
      </c>
    </row>
    <row r="374" s="1" customFormat="1">
      <c r="B374" s="35"/>
      <c r="C374" s="36"/>
      <c r="D374" s="223" t="s">
        <v>141</v>
      </c>
      <c r="E374" s="36"/>
      <c r="F374" s="226" t="s">
        <v>961</v>
      </c>
      <c r="G374" s="36"/>
      <c r="H374" s="36"/>
      <c r="I374" s="136"/>
      <c r="J374" s="36"/>
      <c r="K374" s="36"/>
      <c r="L374" s="40"/>
      <c r="M374" s="225"/>
      <c r="N374" s="83"/>
      <c r="O374" s="83"/>
      <c r="P374" s="83"/>
      <c r="Q374" s="83"/>
      <c r="R374" s="83"/>
      <c r="S374" s="83"/>
      <c r="T374" s="84"/>
      <c r="AT374" s="14" t="s">
        <v>141</v>
      </c>
      <c r="AU374" s="14" t="s">
        <v>83</v>
      </c>
    </row>
    <row r="375" s="11" customFormat="1">
      <c r="B375" s="227"/>
      <c r="C375" s="228"/>
      <c r="D375" s="223" t="s">
        <v>149</v>
      </c>
      <c r="E375" s="229" t="s">
        <v>969</v>
      </c>
      <c r="F375" s="230" t="s">
        <v>970</v>
      </c>
      <c r="G375" s="228"/>
      <c r="H375" s="231">
        <v>75.159999999999997</v>
      </c>
      <c r="I375" s="232"/>
      <c r="J375" s="228"/>
      <c r="K375" s="228"/>
      <c r="L375" s="233"/>
      <c r="M375" s="234"/>
      <c r="N375" s="235"/>
      <c r="O375" s="235"/>
      <c r="P375" s="235"/>
      <c r="Q375" s="235"/>
      <c r="R375" s="235"/>
      <c r="S375" s="235"/>
      <c r="T375" s="236"/>
      <c r="AT375" s="237" t="s">
        <v>149</v>
      </c>
      <c r="AU375" s="237" t="s">
        <v>83</v>
      </c>
      <c r="AV375" s="11" t="s">
        <v>143</v>
      </c>
      <c r="AW375" s="11" t="s">
        <v>33</v>
      </c>
      <c r="AX375" s="11" t="s">
        <v>75</v>
      </c>
      <c r="AY375" s="237" t="s">
        <v>133</v>
      </c>
    </row>
    <row r="376" s="11" customFormat="1">
      <c r="B376" s="227"/>
      <c r="C376" s="228"/>
      <c r="D376" s="223" t="s">
        <v>149</v>
      </c>
      <c r="E376" s="229" t="s">
        <v>653</v>
      </c>
      <c r="F376" s="230" t="s">
        <v>971</v>
      </c>
      <c r="G376" s="228"/>
      <c r="H376" s="231">
        <v>283.5</v>
      </c>
      <c r="I376" s="232"/>
      <c r="J376" s="228"/>
      <c r="K376" s="228"/>
      <c r="L376" s="233"/>
      <c r="M376" s="234"/>
      <c r="N376" s="235"/>
      <c r="O376" s="235"/>
      <c r="P376" s="235"/>
      <c r="Q376" s="235"/>
      <c r="R376" s="235"/>
      <c r="S376" s="235"/>
      <c r="T376" s="236"/>
      <c r="AT376" s="237" t="s">
        <v>149</v>
      </c>
      <c r="AU376" s="237" t="s">
        <v>83</v>
      </c>
      <c r="AV376" s="11" t="s">
        <v>143</v>
      </c>
      <c r="AW376" s="11" t="s">
        <v>33</v>
      </c>
      <c r="AX376" s="11" t="s">
        <v>75</v>
      </c>
      <c r="AY376" s="237" t="s">
        <v>133</v>
      </c>
    </row>
    <row r="377" s="11" customFormat="1">
      <c r="B377" s="227"/>
      <c r="C377" s="228"/>
      <c r="D377" s="223" t="s">
        <v>149</v>
      </c>
      <c r="E377" s="229" t="s">
        <v>972</v>
      </c>
      <c r="F377" s="230" t="s">
        <v>973</v>
      </c>
      <c r="G377" s="228"/>
      <c r="H377" s="231">
        <v>358.65999999999997</v>
      </c>
      <c r="I377" s="232"/>
      <c r="J377" s="228"/>
      <c r="K377" s="228"/>
      <c r="L377" s="233"/>
      <c r="M377" s="234"/>
      <c r="N377" s="235"/>
      <c r="O377" s="235"/>
      <c r="P377" s="235"/>
      <c r="Q377" s="235"/>
      <c r="R377" s="235"/>
      <c r="S377" s="235"/>
      <c r="T377" s="236"/>
      <c r="AT377" s="237" t="s">
        <v>149</v>
      </c>
      <c r="AU377" s="237" t="s">
        <v>83</v>
      </c>
      <c r="AV377" s="11" t="s">
        <v>143</v>
      </c>
      <c r="AW377" s="11" t="s">
        <v>33</v>
      </c>
      <c r="AX377" s="11" t="s">
        <v>83</v>
      </c>
      <c r="AY377" s="237" t="s">
        <v>133</v>
      </c>
    </row>
    <row r="378" s="10" customFormat="1" ht="25.92" customHeight="1">
      <c r="B378" s="197"/>
      <c r="C378" s="198"/>
      <c r="D378" s="199" t="s">
        <v>74</v>
      </c>
      <c r="E378" s="200" t="s">
        <v>228</v>
      </c>
      <c r="F378" s="200" t="s">
        <v>974</v>
      </c>
      <c r="G378" s="198"/>
      <c r="H378" s="198"/>
      <c r="I378" s="201"/>
      <c r="J378" s="202">
        <f>BK378</f>
        <v>0</v>
      </c>
      <c r="K378" s="198"/>
      <c r="L378" s="203"/>
      <c r="M378" s="204"/>
      <c r="N378" s="205"/>
      <c r="O378" s="205"/>
      <c r="P378" s="206">
        <f>SUM(P379:P387)</f>
        <v>0</v>
      </c>
      <c r="Q378" s="205"/>
      <c r="R378" s="206">
        <f>SUM(R379:R387)</f>
        <v>0</v>
      </c>
      <c r="S378" s="205"/>
      <c r="T378" s="207">
        <f>SUM(T379:T387)</f>
        <v>0</v>
      </c>
      <c r="AR378" s="208" t="s">
        <v>132</v>
      </c>
      <c r="AT378" s="209" t="s">
        <v>74</v>
      </c>
      <c r="AU378" s="209" t="s">
        <v>75</v>
      </c>
      <c r="AY378" s="208" t="s">
        <v>133</v>
      </c>
      <c r="BK378" s="210">
        <f>SUM(BK379:BK387)</f>
        <v>0</v>
      </c>
    </row>
    <row r="379" s="1" customFormat="1" ht="24" customHeight="1">
      <c r="B379" s="35"/>
      <c r="C379" s="211" t="s">
        <v>975</v>
      </c>
      <c r="D379" s="211" t="s">
        <v>134</v>
      </c>
      <c r="E379" s="212" t="s">
        <v>976</v>
      </c>
      <c r="F379" s="213" t="s">
        <v>977</v>
      </c>
      <c r="G379" s="214" t="s">
        <v>223</v>
      </c>
      <c r="H379" s="215">
        <v>410</v>
      </c>
      <c r="I379" s="216"/>
      <c r="J379" s="215">
        <f>ROUND(I379*H379,2)</f>
        <v>0</v>
      </c>
      <c r="K379" s="213" t="s">
        <v>1</v>
      </c>
      <c r="L379" s="40"/>
      <c r="M379" s="217" t="s">
        <v>1</v>
      </c>
      <c r="N379" s="218" t="s">
        <v>40</v>
      </c>
      <c r="O379" s="83"/>
      <c r="P379" s="219">
        <f>O379*H379</f>
        <v>0</v>
      </c>
      <c r="Q379" s="219">
        <v>0</v>
      </c>
      <c r="R379" s="219">
        <f>Q379*H379</f>
        <v>0</v>
      </c>
      <c r="S379" s="219">
        <v>0</v>
      </c>
      <c r="T379" s="220">
        <f>S379*H379</f>
        <v>0</v>
      </c>
      <c r="AR379" s="221" t="s">
        <v>132</v>
      </c>
      <c r="AT379" s="221" t="s">
        <v>134</v>
      </c>
      <c r="AU379" s="221" t="s">
        <v>83</v>
      </c>
      <c r="AY379" s="14" t="s">
        <v>133</v>
      </c>
      <c r="BE379" s="222">
        <f>IF(N379="základní",J379,0)</f>
        <v>0</v>
      </c>
      <c r="BF379" s="222">
        <f>IF(N379="snížená",J379,0)</f>
        <v>0</v>
      </c>
      <c r="BG379" s="222">
        <f>IF(N379="zákl. přenesená",J379,0)</f>
        <v>0</v>
      </c>
      <c r="BH379" s="222">
        <f>IF(N379="sníž. přenesená",J379,0)</f>
        <v>0</v>
      </c>
      <c r="BI379" s="222">
        <f>IF(N379="nulová",J379,0)</f>
        <v>0</v>
      </c>
      <c r="BJ379" s="14" t="s">
        <v>83</v>
      </c>
      <c r="BK379" s="222">
        <f>ROUND(I379*H379,2)</f>
        <v>0</v>
      </c>
      <c r="BL379" s="14" t="s">
        <v>132</v>
      </c>
      <c r="BM379" s="221" t="s">
        <v>978</v>
      </c>
    </row>
    <row r="380" s="1" customFormat="1">
      <c r="B380" s="35"/>
      <c r="C380" s="36"/>
      <c r="D380" s="223" t="s">
        <v>139</v>
      </c>
      <c r="E380" s="36"/>
      <c r="F380" s="224" t="s">
        <v>979</v>
      </c>
      <c r="G380" s="36"/>
      <c r="H380" s="36"/>
      <c r="I380" s="136"/>
      <c r="J380" s="36"/>
      <c r="K380" s="36"/>
      <c r="L380" s="40"/>
      <c r="M380" s="225"/>
      <c r="N380" s="83"/>
      <c r="O380" s="83"/>
      <c r="P380" s="83"/>
      <c r="Q380" s="83"/>
      <c r="R380" s="83"/>
      <c r="S380" s="83"/>
      <c r="T380" s="84"/>
      <c r="AT380" s="14" t="s">
        <v>139</v>
      </c>
      <c r="AU380" s="14" t="s">
        <v>83</v>
      </c>
    </row>
    <row r="381" s="1" customFormat="1">
      <c r="B381" s="35"/>
      <c r="C381" s="36"/>
      <c r="D381" s="223" t="s">
        <v>141</v>
      </c>
      <c r="E381" s="36"/>
      <c r="F381" s="226" t="s">
        <v>980</v>
      </c>
      <c r="G381" s="36"/>
      <c r="H381" s="36"/>
      <c r="I381" s="136"/>
      <c r="J381" s="36"/>
      <c r="K381" s="36"/>
      <c r="L381" s="40"/>
      <c r="M381" s="225"/>
      <c r="N381" s="83"/>
      <c r="O381" s="83"/>
      <c r="P381" s="83"/>
      <c r="Q381" s="83"/>
      <c r="R381" s="83"/>
      <c r="S381" s="83"/>
      <c r="T381" s="84"/>
      <c r="AT381" s="14" t="s">
        <v>141</v>
      </c>
      <c r="AU381" s="14" t="s">
        <v>83</v>
      </c>
    </row>
    <row r="382" s="1" customFormat="1" ht="16.5" customHeight="1">
      <c r="B382" s="35"/>
      <c r="C382" s="211" t="s">
        <v>981</v>
      </c>
      <c r="D382" s="211" t="s">
        <v>134</v>
      </c>
      <c r="E382" s="212" t="s">
        <v>982</v>
      </c>
      <c r="F382" s="213" t="s">
        <v>983</v>
      </c>
      <c r="G382" s="214" t="s">
        <v>223</v>
      </c>
      <c r="H382" s="215">
        <v>830</v>
      </c>
      <c r="I382" s="216"/>
      <c r="J382" s="215">
        <f>ROUND(I382*H382,2)</f>
        <v>0</v>
      </c>
      <c r="K382" s="213" t="s">
        <v>1</v>
      </c>
      <c r="L382" s="40"/>
      <c r="M382" s="217" t="s">
        <v>1</v>
      </c>
      <c r="N382" s="218" t="s">
        <v>40</v>
      </c>
      <c r="O382" s="83"/>
      <c r="P382" s="219">
        <f>O382*H382</f>
        <v>0</v>
      </c>
      <c r="Q382" s="219">
        <v>0</v>
      </c>
      <c r="R382" s="219">
        <f>Q382*H382</f>
        <v>0</v>
      </c>
      <c r="S382" s="219">
        <v>0</v>
      </c>
      <c r="T382" s="220">
        <f>S382*H382</f>
        <v>0</v>
      </c>
      <c r="AR382" s="221" t="s">
        <v>132</v>
      </c>
      <c r="AT382" s="221" t="s">
        <v>134</v>
      </c>
      <c r="AU382" s="221" t="s">
        <v>83</v>
      </c>
      <c r="AY382" s="14" t="s">
        <v>133</v>
      </c>
      <c r="BE382" s="222">
        <f>IF(N382="základní",J382,0)</f>
        <v>0</v>
      </c>
      <c r="BF382" s="222">
        <f>IF(N382="snížená",J382,0)</f>
        <v>0</v>
      </c>
      <c r="BG382" s="222">
        <f>IF(N382="zákl. přenesená",J382,0)</f>
        <v>0</v>
      </c>
      <c r="BH382" s="222">
        <f>IF(N382="sníž. přenesená",J382,0)</f>
        <v>0</v>
      </c>
      <c r="BI382" s="222">
        <f>IF(N382="nulová",J382,0)</f>
        <v>0</v>
      </c>
      <c r="BJ382" s="14" t="s">
        <v>83</v>
      </c>
      <c r="BK382" s="222">
        <f>ROUND(I382*H382,2)</f>
        <v>0</v>
      </c>
      <c r="BL382" s="14" t="s">
        <v>132</v>
      </c>
      <c r="BM382" s="221" t="s">
        <v>984</v>
      </c>
    </row>
    <row r="383" s="1" customFormat="1">
      <c r="B383" s="35"/>
      <c r="C383" s="36"/>
      <c r="D383" s="223" t="s">
        <v>139</v>
      </c>
      <c r="E383" s="36"/>
      <c r="F383" s="224" t="s">
        <v>985</v>
      </c>
      <c r="G383" s="36"/>
      <c r="H383" s="36"/>
      <c r="I383" s="136"/>
      <c r="J383" s="36"/>
      <c r="K383" s="36"/>
      <c r="L383" s="40"/>
      <c r="M383" s="225"/>
      <c r="N383" s="83"/>
      <c r="O383" s="83"/>
      <c r="P383" s="83"/>
      <c r="Q383" s="83"/>
      <c r="R383" s="83"/>
      <c r="S383" s="83"/>
      <c r="T383" s="84"/>
      <c r="AT383" s="14" t="s">
        <v>139</v>
      </c>
      <c r="AU383" s="14" t="s">
        <v>83</v>
      </c>
    </row>
    <row r="384" s="1" customFormat="1">
      <c r="B384" s="35"/>
      <c r="C384" s="36"/>
      <c r="D384" s="223" t="s">
        <v>141</v>
      </c>
      <c r="E384" s="36"/>
      <c r="F384" s="226" t="s">
        <v>986</v>
      </c>
      <c r="G384" s="36"/>
      <c r="H384" s="36"/>
      <c r="I384" s="136"/>
      <c r="J384" s="36"/>
      <c r="K384" s="36"/>
      <c r="L384" s="40"/>
      <c r="M384" s="225"/>
      <c r="N384" s="83"/>
      <c r="O384" s="83"/>
      <c r="P384" s="83"/>
      <c r="Q384" s="83"/>
      <c r="R384" s="83"/>
      <c r="S384" s="83"/>
      <c r="T384" s="84"/>
      <c r="AT384" s="14" t="s">
        <v>141</v>
      </c>
      <c r="AU384" s="14" t="s">
        <v>83</v>
      </c>
    </row>
    <row r="385" s="1" customFormat="1" ht="24" customHeight="1">
      <c r="B385" s="35"/>
      <c r="C385" s="211" t="s">
        <v>987</v>
      </c>
      <c r="D385" s="211" t="s">
        <v>134</v>
      </c>
      <c r="E385" s="212" t="s">
        <v>988</v>
      </c>
      <c r="F385" s="213" t="s">
        <v>989</v>
      </c>
      <c r="G385" s="214" t="s">
        <v>170</v>
      </c>
      <c r="H385" s="215">
        <v>1</v>
      </c>
      <c r="I385" s="216"/>
      <c r="J385" s="215">
        <f>ROUND(I385*H385,2)</f>
        <v>0</v>
      </c>
      <c r="K385" s="213" t="s">
        <v>1</v>
      </c>
      <c r="L385" s="40"/>
      <c r="M385" s="217" t="s">
        <v>1</v>
      </c>
      <c r="N385" s="218" t="s">
        <v>40</v>
      </c>
      <c r="O385" s="83"/>
      <c r="P385" s="219">
        <f>O385*H385</f>
        <v>0</v>
      </c>
      <c r="Q385" s="219">
        <v>0</v>
      </c>
      <c r="R385" s="219">
        <f>Q385*H385</f>
        <v>0</v>
      </c>
      <c r="S385" s="219">
        <v>0</v>
      </c>
      <c r="T385" s="220">
        <f>S385*H385</f>
        <v>0</v>
      </c>
      <c r="AR385" s="221" t="s">
        <v>132</v>
      </c>
      <c r="AT385" s="221" t="s">
        <v>134</v>
      </c>
      <c r="AU385" s="221" t="s">
        <v>83</v>
      </c>
      <c r="AY385" s="14" t="s">
        <v>133</v>
      </c>
      <c r="BE385" s="222">
        <f>IF(N385="základní",J385,0)</f>
        <v>0</v>
      </c>
      <c r="BF385" s="222">
        <f>IF(N385="snížená",J385,0)</f>
        <v>0</v>
      </c>
      <c r="BG385" s="222">
        <f>IF(N385="zákl. přenesená",J385,0)</f>
        <v>0</v>
      </c>
      <c r="BH385" s="222">
        <f>IF(N385="sníž. přenesená",J385,0)</f>
        <v>0</v>
      </c>
      <c r="BI385" s="222">
        <f>IF(N385="nulová",J385,0)</f>
        <v>0</v>
      </c>
      <c r="BJ385" s="14" t="s">
        <v>83</v>
      </c>
      <c r="BK385" s="222">
        <f>ROUND(I385*H385,2)</f>
        <v>0</v>
      </c>
      <c r="BL385" s="14" t="s">
        <v>132</v>
      </c>
      <c r="BM385" s="221" t="s">
        <v>990</v>
      </c>
    </row>
    <row r="386" s="1" customFormat="1">
      <c r="B386" s="35"/>
      <c r="C386" s="36"/>
      <c r="D386" s="223" t="s">
        <v>139</v>
      </c>
      <c r="E386" s="36"/>
      <c r="F386" s="224" t="s">
        <v>991</v>
      </c>
      <c r="G386" s="36"/>
      <c r="H386" s="36"/>
      <c r="I386" s="136"/>
      <c r="J386" s="36"/>
      <c r="K386" s="36"/>
      <c r="L386" s="40"/>
      <c r="M386" s="225"/>
      <c r="N386" s="83"/>
      <c r="O386" s="83"/>
      <c r="P386" s="83"/>
      <c r="Q386" s="83"/>
      <c r="R386" s="83"/>
      <c r="S386" s="83"/>
      <c r="T386" s="84"/>
      <c r="AT386" s="14" t="s">
        <v>139</v>
      </c>
      <c r="AU386" s="14" t="s">
        <v>83</v>
      </c>
    </row>
    <row r="387" s="1" customFormat="1">
      <c r="B387" s="35"/>
      <c r="C387" s="36"/>
      <c r="D387" s="223" t="s">
        <v>141</v>
      </c>
      <c r="E387" s="36"/>
      <c r="F387" s="226" t="s">
        <v>992</v>
      </c>
      <c r="G387" s="36"/>
      <c r="H387" s="36"/>
      <c r="I387" s="136"/>
      <c r="J387" s="36"/>
      <c r="K387" s="36"/>
      <c r="L387" s="40"/>
      <c r="M387" s="225"/>
      <c r="N387" s="83"/>
      <c r="O387" s="83"/>
      <c r="P387" s="83"/>
      <c r="Q387" s="83"/>
      <c r="R387" s="83"/>
      <c r="S387" s="83"/>
      <c r="T387" s="84"/>
      <c r="AT387" s="14" t="s">
        <v>141</v>
      </c>
      <c r="AU387" s="14" t="s">
        <v>83</v>
      </c>
    </row>
    <row r="388" s="10" customFormat="1" ht="25.92" customHeight="1">
      <c r="B388" s="197"/>
      <c r="C388" s="198"/>
      <c r="D388" s="199" t="s">
        <v>74</v>
      </c>
      <c r="E388" s="200" t="s">
        <v>237</v>
      </c>
      <c r="F388" s="200" t="s">
        <v>416</v>
      </c>
      <c r="G388" s="198"/>
      <c r="H388" s="198"/>
      <c r="I388" s="201"/>
      <c r="J388" s="202">
        <f>BK388</f>
        <v>0</v>
      </c>
      <c r="K388" s="198"/>
      <c r="L388" s="203"/>
      <c r="M388" s="204"/>
      <c r="N388" s="205"/>
      <c r="O388" s="205"/>
      <c r="P388" s="206">
        <f>SUM(P389:P461)</f>
        <v>0</v>
      </c>
      <c r="Q388" s="205"/>
      <c r="R388" s="206">
        <f>SUM(R389:R461)</f>
        <v>0</v>
      </c>
      <c r="S388" s="205"/>
      <c r="T388" s="207">
        <f>SUM(T389:T461)</f>
        <v>0</v>
      </c>
      <c r="AR388" s="208" t="s">
        <v>132</v>
      </c>
      <c r="AT388" s="209" t="s">
        <v>74</v>
      </c>
      <c r="AU388" s="209" t="s">
        <v>75</v>
      </c>
      <c r="AY388" s="208" t="s">
        <v>133</v>
      </c>
      <c r="BK388" s="210">
        <f>SUM(BK389:BK461)</f>
        <v>0</v>
      </c>
    </row>
    <row r="389" s="1" customFormat="1" ht="16.5" customHeight="1">
      <c r="B389" s="35"/>
      <c r="C389" s="211" t="s">
        <v>993</v>
      </c>
      <c r="D389" s="211" t="s">
        <v>134</v>
      </c>
      <c r="E389" s="212" t="s">
        <v>425</v>
      </c>
      <c r="F389" s="213" t="s">
        <v>426</v>
      </c>
      <c r="G389" s="214" t="s">
        <v>170</v>
      </c>
      <c r="H389" s="215">
        <v>22</v>
      </c>
      <c r="I389" s="216"/>
      <c r="J389" s="215">
        <f>ROUND(I389*H389,2)</f>
        <v>0</v>
      </c>
      <c r="K389" s="213" t="s">
        <v>1</v>
      </c>
      <c r="L389" s="40"/>
      <c r="M389" s="217" t="s">
        <v>1</v>
      </c>
      <c r="N389" s="218" t="s">
        <v>40</v>
      </c>
      <c r="O389" s="83"/>
      <c r="P389" s="219">
        <f>O389*H389</f>
        <v>0</v>
      </c>
      <c r="Q389" s="219">
        <v>0</v>
      </c>
      <c r="R389" s="219">
        <f>Q389*H389</f>
        <v>0</v>
      </c>
      <c r="S389" s="219">
        <v>0</v>
      </c>
      <c r="T389" s="220">
        <f>S389*H389</f>
        <v>0</v>
      </c>
      <c r="AR389" s="221" t="s">
        <v>132</v>
      </c>
      <c r="AT389" s="221" t="s">
        <v>134</v>
      </c>
      <c r="AU389" s="221" t="s">
        <v>83</v>
      </c>
      <c r="AY389" s="14" t="s">
        <v>133</v>
      </c>
      <c r="BE389" s="222">
        <f>IF(N389="základní",J389,0)</f>
        <v>0</v>
      </c>
      <c r="BF389" s="222">
        <f>IF(N389="snížená",J389,0)</f>
        <v>0</v>
      </c>
      <c r="BG389" s="222">
        <f>IF(N389="zákl. přenesená",J389,0)</f>
        <v>0</v>
      </c>
      <c r="BH389" s="222">
        <f>IF(N389="sníž. přenesená",J389,0)</f>
        <v>0</v>
      </c>
      <c r="BI389" s="222">
        <f>IF(N389="nulová",J389,0)</f>
        <v>0</v>
      </c>
      <c r="BJ389" s="14" t="s">
        <v>83</v>
      </c>
      <c r="BK389" s="222">
        <f>ROUND(I389*H389,2)</f>
        <v>0</v>
      </c>
      <c r="BL389" s="14" t="s">
        <v>132</v>
      </c>
      <c r="BM389" s="221" t="s">
        <v>994</v>
      </c>
    </row>
    <row r="390" s="1" customFormat="1">
      <c r="B390" s="35"/>
      <c r="C390" s="36"/>
      <c r="D390" s="223" t="s">
        <v>139</v>
      </c>
      <c r="E390" s="36"/>
      <c r="F390" s="224" t="s">
        <v>995</v>
      </c>
      <c r="G390" s="36"/>
      <c r="H390" s="36"/>
      <c r="I390" s="136"/>
      <c r="J390" s="36"/>
      <c r="K390" s="36"/>
      <c r="L390" s="40"/>
      <c r="M390" s="225"/>
      <c r="N390" s="83"/>
      <c r="O390" s="83"/>
      <c r="P390" s="83"/>
      <c r="Q390" s="83"/>
      <c r="R390" s="83"/>
      <c r="S390" s="83"/>
      <c r="T390" s="84"/>
      <c r="AT390" s="14" t="s">
        <v>139</v>
      </c>
      <c r="AU390" s="14" t="s">
        <v>83</v>
      </c>
    </row>
    <row r="391" s="1" customFormat="1">
      <c r="B391" s="35"/>
      <c r="C391" s="36"/>
      <c r="D391" s="223" t="s">
        <v>141</v>
      </c>
      <c r="E391" s="36"/>
      <c r="F391" s="226" t="s">
        <v>429</v>
      </c>
      <c r="G391" s="36"/>
      <c r="H391" s="36"/>
      <c r="I391" s="136"/>
      <c r="J391" s="36"/>
      <c r="K391" s="36"/>
      <c r="L391" s="40"/>
      <c r="M391" s="225"/>
      <c r="N391" s="83"/>
      <c r="O391" s="83"/>
      <c r="P391" s="83"/>
      <c r="Q391" s="83"/>
      <c r="R391" s="83"/>
      <c r="S391" s="83"/>
      <c r="T391" s="84"/>
      <c r="AT391" s="14" t="s">
        <v>141</v>
      </c>
      <c r="AU391" s="14" t="s">
        <v>83</v>
      </c>
    </row>
    <row r="392" s="11" customFormat="1">
      <c r="B392" s="227"/>
      <c r="C392" s="228"/>
      <c r="D392" s="223" t="s">
        <v>149</v>
      </c>
      <c r="E392" s="229" t="s">
        <v>996</v>
      </c>
      <c r="F392" s="230" t="s">
        <v>997</v>
      </c>
      <c r="G392" s="228"/>
      <c r="H392" s="231">
        <v>4</v>
      </c>
      <c r="I392" s="232"/>
      <c r="J392" s="228"/>
      <c r="K392" s="228"/>
      <c r="L392" s="233"/>
      <c r="M392" s="234"/>
      <c r="N392" s="235"/>
      <c r="O392" s="235"/>
      <c r="P392" s="235"/>
      <c r="Q392" s="235"/>
      <c r="R392" s="235"/>
      <c r="S392" s="235"/>
      <c r="T392" s="236"/>
      <c r="AT392" s="237" t="s">
        <v>149</v>
      </c>
      <c r="AU392" s="237" t="s">
        <v>83</v>
      </c>
      <c r="AV392" s="11" t="s">
        <v>143</v>
      </c>
      <c r="AW392" s="11" t="s">
        <v>33</v>
      </c>
      <c r="AX392" s="11" t="s">
        <v>75</v>
      </c>
      <c r="AY392" s="237" t="s">
        <v>133</v>
      </c>
    </row>
    <row r="393" s="11" customFormat="1">
      <c r="B393" s="227"/>
      <c r="C393" s="228"/>
      <c r="D393" s="223" t="s">
        <v>149</v>
      </c>
      <c r="E393" s="229" t="s">
        <v>667</v>
      </c>
      <c r="F393" s="230" t="s">
        <v>998</v>
      </c>
      <c r="G393" s="228"/>
      <c r="H393" s="231">
        <v>18</v>
      </c>
      <c r="I393" s="232"/>
      <c r="J393" s="228"/>
      <c r="K393" s="228"/>
      <c r="L393" s="233"/>
      <c r="M393" s="234"/>
      <c r="N393" s="235"/>
      <c r="O393" s="235"/>
      <c r="P393" s="235"/>
      <c r="Q393" s="235"/>
      <c r="R393" s="235"/>
      <c r="S393" s="235"/>
      <c r="T393" s="236"/>
      <c r="AT393" s="237" t="s">
        <v>149</v>
      </c>
      <c r="AU393" s="237" t="s">
        <v>83</v>
      </c>
      <c r="AV393" s="11" t="s">
        <v>143</v>
      </c>
      <c r="AW393" s="11" t="s">
        <v>33</v>
      </c>
      <c r="AX393" s="11" t="s">
        <v>75</v>
      </c>
      <c r="AY393" s="237" t="s">
        <v>133</v>
      </c>
    </row>
    <row r="394" s="11" customFormat="1">
      <c r="B394" s="227"/>
      <c r="C394" s="228"/>
      <c r="D394" s="223" t="s">
        <v>149</v>
      </c>
      <c r="E394" s="229" t="s">
        <v>999</v>
      </c>
      <c r="F394" s="230" t="s">
        <v>1000</v>
      </c>
      <c r="G394" s="228"/>
      <c r="H394" s="231">
        <v>22</v>
      </c>
      <c r="I394" s="232"/>
      <c r="J394" s="228"/>
      <c r="K394" s="228"/>
      <c r="L394" s="233"/>
      <c r="M394" s="234"/>
      <c r="N394" s="235"/>
      <c r="O394" s="235"/>
      <c r="P394" s="235"/>
      <c r="Q394" s="235"/>
      <c r="R394" s="235"/>
      <c r="S394" s="235"/>
      <c r="T394" s="236"/>
      <c r="AT394" s="237" t="s">
        <v>149</v>
      </c>
      <c r="AU394" s="237" t="s">
        <v>83</v>
      </c>
      <c r="AV394" s="11" t="s">
        <v>143</v>
      </c>
      <c r="AW394" s="11" t="s">
        <v>33</v>
      </c>
      <c r="AX394" s="11" t="s">
        <v>83</v>
      </c>
      <c r="AY394" s="237" t="s">
        <v>133</v>
      </c>
    </row>
    <row r="395" s="1" customFormat="1" ht="16.5" customHeight="1">
      <c r="B395" s="35"/>
      <c r="C395" s="211" t="s">
        <v>1001</v>
      </c>
      <c r="D395" s="211" t="s">
        <v>134</v>
      </c>
      <c r="E395" s="212" t="s">
        <v>1002</v>
      </c>
      <c r="F395" s="213" t="s">
        <v>1003</v>
      </c>
      <c r="G395" s="214" t="s">
        <v>170</v>
      </c>
      <c r="H395" s="215">
        <v>2</v>
      </c>
      <c r="I395" s="216"/>
      <c r="J395" s="215">
        <f>ROUND(I395*H395,2)</f>
        <v>0</v>
      </c>
      <c r="K395" s="213" t="s">
        <v>1</v>
      </c>
      <c r="L395" s="40"/>
      <c r="M395" s="217" t="s">
        <v>1</v>
      </c>
      <c r="N395" s="218" t="s">
        <v>40</v>
      </c>
      <c r="O395" s="83"/>
      <c r="P395" s="219">
        <f>O395*H395</f>
        <v>0</v>
      </c>
      <c r="Q395" s="219">
        <v>0</v>
      </c>
      <c r="R395" s="219">
        <f>Q395*H395</f>
        <v>0</v>
      </c>
      <c r="S395" s="219">
        <v>0</v>
      </c>
      <c r="T395" s="220">
        <f>S395*H395</f>
        <v>0</v>
      </c>
      <c r="AR395" s="221" t="s">
        <v>132</v>
      </c>
      <c r="AT395" s="221" t="s">
        <v>134</v>
      </c>
      <c r="AU395" s="221" t="s">
        <v>83</v>
      </c>
      <c r="AY395" s="14" t="s">
        <v>133</v>
      </c>
      <c r="BE395" s="222">
        <f>IF(N395="základní",J395,0)</f>
        <v>0</v>
      </c>
      <c r="BF395" s="222">
        <f>IF(N395="snížená",J395,0)</f>
        <v>0</v>
      </c>
      <c r="BG395" s="222">
        <f>IF(N395="zákl. přenesená",J395,0)</f>
        <v>0</v>
      </c>
      <c r="BH395" s="222">
        <f>IF(N395="sníž. přenesená",J395,0)</f>
        <v>0</v>
      </c>
      <c r="BI395" s="222">
        <f>IF(N395="nulová",J395,0)</f>
        <v>0</v>
      </c>
      <c r="BJ395" s="14" t="s">
        <v>83</v>
      </c>
      <c r="BK395" s="222">
        <f>ROUND(I395*H395,2)</f>
        <v>0</v>
      </c>
      <c r="BL395" s="14" t="s">
        <v>132</v>
      </c>
      <c r="BM395" s="221" t="s">
        <v>1004</v>
      </c>
    </row>
    <row r="396" s="1" customFormat="1">
      <c r="B396" s="35"/>
      <c r="C396" s="36"/>
      <c r="D396" s="223" t="s">
        <v>139</v>
      </c>
      <c r="E396" s="36"/>
      <c r="F396" s="224" t="s">
        <v>1003</v>
      </c>
      <c r="G396" s="36"/>
      <c r="H396" s="36"/>
      <c r="I396" s="136"/>
      <c r="J396" s="36"/>
      <c r="K396" s="36"/>
      <c r="L396" s="40"/>
      <c r="M396" s="225"/>
      <c r="N396" s="83"/>
      <c r="O396" s="83"/>
      <c r="P396" s="83"/>
      <c r="Q396" s="83"/>
      <c r="R396" s="83"/>
      <c r="S396" s="83"/>
      <c r="T396" s="84"/>
      <c r="AT396" s="14" t="s">
        <v>139</v>
      </c>
      <c r="AU396" s="14" t="s">
        <v>83</v>
      </c>
    </row>
    <row r="397" s="1" customFormat="1">
      <c r="B397" s="35"/>
      <c r="C397" s="36"/>
      <c r="D397" s="223" t="s">
        <v>141</v>
      </c>
      <c r="E397" s="36"/>
      <c r="F397" s="226" t="s">
        <v>1005</v>
      </c>
      <c r="G397" s="36"/>
      <c r="H397" s="36"/>
      <c r="I397" s="136"/>
      <c r="J397" s="36"/>
      <c r="K397" s="36"/>
      <c r="L397" s="40"/>
      <c r="M397" s="225"/>
      <c r="N397" s="83"/>
      <c r="O397" s="83"/>
      <c r="P397" s="83"/>
      <c r="Q397" s="83"/>
      <c r="R397" s="83"/>
      <c r="S397" s="83"/>
      <c r="T397" s="84"/>
      <c r="AT397" s="14" t="s">
        <v>141</v>
      </c>
      <c r="AU397" s="14" t="s">
        <v>83</v>
      </c>
    </row>
    <row r="398" s="1" customFormat="1" ht="24" customHeight="1">
      <c r="B398" s="35"/>
      <c r="C398" s="211" t="s">
        <v>1006</v>
      </c>
      <c r="D398" s="211" t="s">
        <v>134</v>
      </c>
      <c r="E398" s="212" t="s">
        <v>437</v>
      </c>
      <c r="F398" s="213" t="s">
        <v>438</v>
      </c>
      <c r="G398" s="214" t="s">
        <v>223</v>
      </c>
      <c r="H398" s="215">
        <v>35</v>
      </c>
      <c r="I398" s="216"/>
      <c r="J398" s="215">
        <f>ROUND(I398*H398,2)</f>
        <v>0</v>
      </c>
      <c r="K398" s="213" t="s">
        <v>1</v>
      </c>
      <c r="L398" s="40"/>
      <c r="M398" s="217" t="s">
        <v>1</v>
      </c>
      <c r="N398" s="218" t="s">
        <v>40</v>
      </c>
      <c r="O398" s="83"/>
      <c r="P398" s="219">
        <f>O398*H398</f>
        <v>0</v>
      </c>
      <c r="Q398" s="219">
        <v>0</v>
      </c>
      <c r="R398" s="219">
        <f>Q398*H398</f>
        <v>0</v>
      </c>
      <c r="S398" s="219">
        <v>0</v>
      </c>
      <c r="T398" s="220">
        <f>S398*H398</f>
        <v>0</v>
      </c>
      <c r="AR398" s="221" t="s">
        <v>132</v>
      </c>
      <c r="AT398" s="221" t="s">
        <v>134</v>
      </c>
      <c r="AU398" s="221" t="s">
        <v>83</v>
      </c>
      <c r="AY398" s="14" t="s">
        <v>133</v>
      </c>
      <c r="BE398" s="222">
        <f>IF(N398="základní",J398,0)</f>
        <v>0</v>
      </c>
      <c r="BF398" s="222">
        <f>IF(N398="snížená",J398,0)</f>
        <v>0</v>
      </c>
      <c r="BG398" s="222">
        <f>IF(N398="zákl. přenesená",J398,0)</f>
        <v>0</v>
      </c>
      <c r="BH398" s="222">
        <f>IF(N398="sníž. přenesená",J398,0)</f>
        <v>0</v>
      </c>
      <c r="BI398" s="222">
        <f>IF(N398="nulová",J398,0)</f>
        <v>0</v>
      </c>
      <c r="BJ398" s="14" t="s">
        <v>83</v>
      </c>
      <c r="BK398" s="222">
        <f>ROUND(I398*H398,2)</f>
        <v>0</v>
      </c>
      <c r="BL398" s="14" t="s">
        <v>132</v>
      </c>
      <c r="BM398" s="221" t="s">
        <v>1007</v>
      </c>
    </row>
    <row r="399" s="1" customFormat="1">
      <c r="B399" s="35"/>
      <c r="C399" s="36"/>
      <c r="D399" s="223" t="s">
        <v>139</v>
      </c>
      <c r="E399" s="36"/>
      <c r="F399" s="224" t="s">
        <v>1008</v>
      </c>
      <c r="G399" s="36"/>
      <c r="H399" s="36"/>
      <c r="I399" s="136"/>
      <c r="J399" s="36"/>
      <c r="K399" s="36"/>
      <c r="L399" s="40"/>
      <c r="M399" s="225"/>
      <c r="N399" s="83"/>
      <c r="O399" s="83"/>
      <c r="P399" s="83"/>
      <c r="Q399" s="83"/>
      <c r="R399" s="83"/>
      <c r="S399" s="83"/>
      <c r="T399" s="84"/>
      <c r="AT399" s="14" t="s">
        <v>139</v>
      </c>
      <c r="AU399" s="14" t="s">
        <v>83</v>
      </c>
    </row>
    <row r="400" s="1" customFormat="1">
      <c r="B400" s="35"/>
      <c r="C400" s="36"/>
      <c r="D400" s="223" t="s">
        <v>141</v>
      </c>
      <c r="E400" s="36"/>
      <c r="F400" s="226" t="s">
        <v>440</v>
      </c>
      <c r="G400" s="36"/>
      <c r="H400" s="36"/>
      <c r="I400" s="136"/>
      <c r="J400" s="36"/>
      <c r="K400" s="36"/>
      <c r="L400" s="40"/>
      <c r="M400" s="225"/>
      <c r="N400" s="83"/>
      <c r="O400" s="83"/>
      <c r="P400" s="83"/>
      <c r="Q400" s="83"/>
      <c r="R400" s="83"/>
      <c r="S400" s="83"/>
      <c r="T400" s="84"/>
      <c r="AT400" s="14" t="s">
        <v>141</v>
      </c>
      <c r="AU400" s="14" t="s">
        <v>83</v>
      </c>
    </row>
    <row r="401" s="1" customFormat="1" ht="24" customHeight="1">
      <c r="B401" s="35"/>
      <c r="C401" s="211" t="s">
        <v>1009</v>
      </c>
      <c r="D401" s="211" t="s">
        <v>134</v>
      </c>
      <c r="E401" s="212" t="s">
        <v>1010</v>
      </c>
      <c r="F401" s="213" t="s">
        <v>1011</v>
      </c>
      <c r="G401" s="214" t="s">
        <v>267</v>
      </c>
      <c r="H401" s="215">
        <v>7.2000000000000002</v>
      </c>
      <c r="I401" s="216"/>
      <c r="J401" s="215">
        <f>ROUND(I401*H401,2)</f>
        <v>0</v>
      </c>
      <c r="K401" s="213" t="s">
        <v>1</v>
      </c>
      <c r="L401" s="40"/>
      <c r="M401" s="217" t="s">
        <v>1</v>
      </c>
      <c r="N401" s="218" t="s">
        <v>40</v>
      </c>
      <c r="O401" s="83"/>
      <c r="P401" s="219">
        <f>O401*H401</f>
        <v>0</v>
      </c>
      <c r="Q401" s="219">
        <v>0</v>
      </c>
      <c r="R401" s="219">
        <f>Q401*H401</f>
        <v>0</v>
      </c>
      <c r="S401" s="219">
        <v>0</v>
      </c>
      <c r="T401" s="220">
        <f>S401*H401</f>
        <v>0</v>
      </c>
      <c r="AR401" s="221" t="s">
        <v>132</v>
      </c>
      <c r="AT401" s="221" t="s">
        <v>134</v>
      </c>
      <c r="AU401" s="221" t="s">
        <v>83</v>
      </c>
      <c r="AY401" s="14" t="s">
        <v>133</v>
      </c>
      <c r="BE401" s="222">
        <f>IF(N401="základní",J401,0)</f>
        <v>0</v>
      </c>
      <c r="BF401" s="222">
        <f>IF(N401="snížená",J401,0)</f>
        <v>0</v>
      </c>
      <c r="BG401" s="222">
        <f>IF(N401="zákl. přenesená",J401,0)</f>
        <v>0</v>
      </c>
      <c r="BH401" s="222">
        <f>IF(N401="sníž. přenesená",J401,0)</f>
        <v>0</v>
      </c>
      <c r="BI401" s="222">
        <f>IF(N401="nulová",J401,0)</f>
        <v>0</v>
      </c>
      <c r="BJ401" s="14" t="s">
        <v>83</v>
      </c>
      <c r="BK401" s="222">
        <f>ROUND(I401*H401,2)</f>
        <v>0</v>
      </c>
      <c r="BL401" s="14" t="s">
        <v>132</v>
      </c>
      <c r="BM401" s="221" t="s">
        <v>1012</v>
      </c>
    </row>
    <row r="402" s="1" customFormat="1">
      <c r="B402" s="35"/>
      <c r="C402" s="36"/>
      <c r="D402" s="223" t="s">
        <v>139</v>
      </c>
      <c r="E402" s="36"/>
      <c r="F402" s="224" t="s">
        <v>1013</v>
      </c>
      <c r="G402" s="36"/>
      <c r="H402" s="36"/>
      <c r="I402" s="136"/>
      <c r="J402" s="36"/>
      <c r="K402" s="36"/>
      <c r="L402" s="40"/>
      <c r="M402" s="225"/>
      <c r="N402" s="83"/>
      <c r="O402" s="83"/>
      <c r="P402" s="83"/>
      <c r="Q402" s="83"/>
      <c r="R402" s="83"/>
      <c r="S402" s="83"/>
      <c r="T402" s="84"/>
      <c r="AT402" s="14" t="s">
        <v>139</v>
      </c>
      <c r="AU402" s="14" t="s">
        <v>83</v>
      </c>
    </row>
    <row r="403" s="1" customFormat="1">
      <c r="B403" s="35"/>
      <c r="C403" s="36"/>
      <c r="D403" s="223" t="s">
        <v>141</v>
      </c>
      <c r="E403" s="36"/>
      <c r="F403" s="226" t="s">
        <v>454</v>
      </c>
      <c r="G403" s="36"/>
      <c r="H403" s="36"/>
      <c r="I403" s="136"/>
      <c r="J403" s="36"/>
      <c r="K403" s="36"/>
      <c r="L403" s="40"/>
      <c r="M403" s="225"/>
      <c r="N403" s="83"/>
      <c r="O403" s="83"/>
      <c r="P403" s="83"/>
      <c r="Q403" s="83"/>
      <c r="R403" s="83"/>
      <c r="S403" s="83"/>
      <c r="T403" s="84"/>
      <c r="AT403" s="14" t="s">
        <v>141</v>
      </c>
      <c r="AU403" s="14" t="s">
        <v>83</v>
      </c>
    </row>
    <row r="404" s="11" customFormat="1">
      <c r="B404" s="227"/>
      <c r="C404" s="228"/>
      <c r="D404" s="223" t="s">
        <v>149</v>
      </c>
      <c r="E404" s="229" t="s">
        <v>1014</v>
      </c>
      <c r="F404" s="230" t="s">
        <v>1015</v>
      </c>
      <c r="G404" s="228"/>
      <c r="H404" s="231">
        <v>3.54</v>
      </c>
      <c r="I404" s="232"/>
      <c r="J404" s="228"/>
      <c r="K404" s="228"/>
      <c r="L404" s="233"/>
      <c r="M404" s="234"/>
      <c r="N404" s="235"/>
      <c r="O404" s="235"/>
      <c r="P404" s="235"/>
      <c r="Q404" s="235"/>
      <c r="R404" s="235"/>
      <c r="S404" s="235"/>
      <c r="T404" s="236"/>
      <c r="AT404" s="237" t="s">
        <v>149</v>
      </c>
      <c r="AU404" s="237" t="s">
        <v>83</v>
      </c>
      <c r="AV404" s="11" t="s">
        <v>143</v>
      </c>
      <c r="AW404" s="11" t="s">
        <v>33</v>
      </c>
      <c r="AX404" s="11" t="s">
        <v>75</v>
      </c>
      <c r="AY404" s="237" t="s">
        <v>133</v>
      </c>
    </row>
    <row r="405" s="11" customFormat="1">
      <c r="B405" s="227"/>
      <c r="C405" s="228"/>
      <c r="D405" s="223" t="s">
        <v>149</v>
      </c>
      <c r="E405" s="229" t="s">
        <v>663</v>
      </c>
      <c r="F405" s="230" t="s">
        <v>1016</v>
      </c>
      <c r="G405" s="228"/>
      <c r="H405" s="231">
        <v>3.6599999999999997</v>
      </c>
      <c r="I405" s="232"/>
      <c r="J405" s="228"/>
      <c r="K405" s="228"/>
      <c r="L405" s="233"/>
      <c r="M405" s="234"/>
      <c r="N405" s="235"/>
      <c r="O405" s="235"/>
      <c r="P405" s="235"/>
      <c r="Q405" s="235"/>
      <c r="R405" s="235"/>
      <c r="S405" s="235"/>
      <c r="T405" s="236"/>
      <c r="AT405" s="237" t="s">
        <v>149</v>
      </c>
      <c r="AU405" s="237" t="s">
        <v>83</v>
      </c>
      <c r="AV405" s="11" t="s">
        <v>143</v>
      </c>
      <c r="AW405" s="11" t="s">
        <v>33</v>
      </c>
      <c r="AX405" s="11" t="s">
        <v>75</v>
      </c>
      <c r="AY405" s="237" t="s">
        <v>133</v>
      </c>
    </row>
    <row r="406" s="11" customFormat="1">
      <c r="B406" s="227"/>
      <c r="C406" s="228"/>
      <c r="D406" s="223" t="s">
        <v>149</v>
      </c>
      <c r="E406" s="229" t="s">
        <v>1017</v>
      </c>
      <c r="F406" s="230" t="s">
        <v>1018</v>
      </c>
      <c r="G406" s="228"/>
      <c r="H406" s="231">
        <v>7.2000000000000002</v>
      </c>
      <c r="I406" s="232"/>
      <c r="J406" s="228"/>
      <c r="K406" s="228"/>
      <c r="L406" s="233"/>
      <c r="M406" s="234"/>
      <c r="N406" s="235"/>
      <c r="O406" s="235"/>
      <c r="P406" s="235"/>
      <c r="Q406" s="235"/>
      <c r="R406" s="235"/>
      <c r="S406" s="235"/>
      <c r="T406" s="236"/>
      <c r="AT406" s="237" t="s">
        <v>149</v>
      </c>
      <c r="AU406" s="237" t="s">
        <v>83</v>
      </c>
      <c r="AV406" s="11" t="s">
        <v>143</v>
      </c>
      <c r="AW406" s="11" t="s">
        <v>33</v>
      </c>
      <c r="AX406" s="11" t="s">
        <v>83</v>
      </c>
      <c r="AY406" s="237" t="s">
        <v>133</v>
      </c>
    </row>
    <row r="407" s="1" customFormat="1" ht="24" customHeight="1">
      <c r="B407" s="35"/>
      <c r="C407" s="211" t="s">
        <v>1019</v>
      </c>
      <c r="D407" s="211" t="s">
        <v>134</v>
      </c>
      <c r="E407" s="212" t="s">
        <v>1020</v>
      </c>
      <c r="F407" s="213" t="s">
        <v>1021</v>
      </c>
      <c r="G407" s="214" t="s">
        <v>223</v>
      </c>
      <c r="H407" s="215">
        <v>86.799999999999997</v>
      </c>
      <c r="I407" s="216"/>
      <c r="J407" s="215">
        <f>ROUND(I407*H407,2)</f>
        <v>0</v>
      </c>
      <c r="K407" s="213" t="s">
        <v>1</v>
      </c>
      <c r="L407" s="40"/>
      <c r="M407" s="217" t="s">
        <v>1</v>
      </c>
      <c r="N407" s="218" t="s">
        <v>40</v>
      </c>
      <c r="O407" s="83"/>
      <c r="P407" s="219">
        <f>O407*H407</f>
        <v>0</v>
      </c>
      <c r="Q407" s="219">
        <v>0</v>
      </c>
      <c r="R407" s="219">
        <f>Q407*H407</f>
        <v>0</v>
      </c>
      <c r="S407" s="219">
        <v>0</v>
      </c>
      <c r="T407" s="220">
        <f>S407*H407</f>
        <v>0</v>
      </c>
      <c r="AR407" s="221" t="s">
        <v>132</v>
      </c>
      <c r="AT407" s="221" t="s">
        <v>134</v>
      </c>
      <c r="AU407" s="221" t="s">
        <v>83</v>
      </c>
      <c r="AY407" s="14" t="s">
        <v>133</v>
      </c>
      <c r="BE407" s="222">
        <f>IF(N407="základní",J407,0)</f>
        <v>0</v>
      </c>
      <c r="BF407" s="222">
        <f>IF(N407="snížená",J407,0)</f>
        <v>0</v>
      </c>
      <c r="BG407" s="222">
        <f>IF(N407="zákl. přenesená",J407,0)</f>
        <v>0</v>
      </c>
      <c r="BH407" s="222">
        <f>IF(N407="sníž. přenesená",J407,0)</f>
        <v>0</v>
      </c>
      <c r="BI407" s="222">
        <f>IF(N407="nulová",J407,0)</f>
        <v>0</v>
      </c>
      <c r="BJ407" s="14" t="s">
        <v>83</v>
      </c>
      <c r="BK407" s="222">
        <f>ROUND(I407*H407,2)</f>
        <v>0</v>
      </c>
      <c r="BL407" s="14" t="s">
        <v>132</v>
      </c>
      <c r="BM407" s="221" t="s">
        <v>1022</v>
      </c>
    </row>
    <row r="408" s="1" customFormat="1">
      <c r="B408" s="35"/>
      <c r="C408" s="36"/>
      <c r="D408" s="223" t="s">
        <v>139</v>
      </c>
      <c r="E408" s="36"/>
      <c r="F408" s="224" t="s">
        <v>1023</v>
      </c>
      <c r="G408" s="36"/>
      <c r="H408" s="36"/>
      <c r="I408" s="136"/>
      <c r="J408" s="36"/>
      <c r="K408" s="36"/>
      <c r="L408" s="40"/>
      <c r="M408" s="225"/>
      <c r="N408" s="83"/>
      <c r="O408" s="83"/>
      <c r="P408" s="83"/>
      <c r="Q408" s="83"/>
      <c r="R408" s="83"/>
      <c r="S408" s="83"/>
      <c r="T408" s="84"/>
      <c r="AT408" s="14" t="s">
        <v>139</v>
      </c>
      <c r="AU408" s="14" t="s">
        <v>83</v>
      </c>
    </row>
    <row r="409" s="1" customFormat="1">
      <c r="B409" s="35"/>
      <c r="C409" s="36"/>
      <c r="D409" s="223" t="s">
        <v>141</v>
      </c>
      <c r="E409" s="36"/>
      <c r="F409" s="226" t="s">
        <v>448</v>
      </c>
      <c r="G409" s="36"/>
      <c r="H409" s="36"/>
      <c r="I409" s="136"/>
      <c r="J409" s="36"/>
      <c r="K409" s="36"/>
      <c r="L409" s="40"/>
      <c r="M409" s="225"/>
      <c r="N409" s="83"/>
      <c r="O409" s="83"/>
      <c r="P409" s="83"/>
      <c r="Q409" s="83"/>
      <c r="R409" s="83"/>
      <c r="S409" s="83"/>
      <c r="T409" s="84"/>
      <c r="AT409" s="14" t="s">
        <v>141</v>
      </c>
      <c r="AU409" s="14" t="s">
        <v>83</v>
      </c>
    </row>
    <row r="410" s="11" customFormat="1">
      <c r="B410" s="227"/>
      <c r="C410" s="228"/>
      <c r="D410" s="223" t="s">
        <v>149</v>
      </c>
      <c r="E410" s="229" t="s">
        <v>1024</v>
      </c>
      <c r="F410" s="230" t="s">
        <v>1025</v>
      </c>
      <c r="G410" s="228"/>
      <c r="H410" s="231">
        <v>6</v>
      </c>
      <c r="I410" s="232"/>
      <c r="J410" s="228"/>
      <c r="K410" s="228"/>
      <c r="L410" s="233"/>
      <c r="M410" s="234"/>
      <c r="N410" s="235"/>
      <c r="O410" s="235"/>
      <c r="P410" s="235"/>
      <c r="Q410" s="235"/>
      <c r="R410" s="235"/>
      <c r="S410" s="235"/>
      <c r="T410" s="236"/>
      <c r="AT410" s="237" t="s">
        <v>149</v>
      </c>
      <c r="AU410" s="237" t="s">
        <v>83</v>
      </c>
      <c r="AV410" s="11" t="s">
        <v>143</v>
      </c>
      <c r="AW410" s="11" t="s">
        <v>33</v>
      </c>
      <c r="AX410" s="11" t="s">
        <v>75</v>
      </c>
      <c r="AY410" s="237" t="s">
        <v>133</v>
      </c>
    </row>
    <row r="411" s="11" customFormat="1">
      <c r="B411" s="227"/>
      <c r="C411" s="228"/>
      <c r="D411" s="223" t="s">
        <v>149</v>
      </c>
      <c r="E411" s="229" t="s">
        <v>655</v>
      </c>
      <c r="F411" s="230" t="s">
        <v>1026</v>
      </c>
      <c r="G411" s="228"/>
      <c r="H411" s="231">
        <v>80.800000000000011</v>
      </c>
      <c r="I411" s="232"/>
      <c r="J411" s="228"/>
      <c r="K411" s="228"/>
      <c r="L411" s="233"/>
      <c r="M411" s="234"/>
      <c r="N411" s="235"/>
      <c r="O411" s="235"/>
      <c r="P411" s="235"/>
      <c r="Q411" s="235"/>
      <c r="R411" s="235"/>
      <c r="S411" s="235"/>
      <c r="T411" s="236"/>
      <c r="AT411" s="237" t="s">
        <v>149</v>
      </c>
      <c r="AU411" s="237" t="s">
        <v>83</v>
      </c>
      <c r="AV411" s="11" t="s">
        <v>143</v>
      </c>
      <c r="AW411" s="11" t="s">
        <v>33</v>
      </c>
      <c r="AX411" s="11" t="s">
        <v>75</v>
      </c>
      <c r="AY411" s="237" t="s">
        <v>133</v>
      </c>
    </row>
    <row r="412" s="11" customFormat="1">
      <c r="B412" s="227"/>
      <c r="C412" s="228"/>
      <c r="D412" s="223" t="s">
        <v>149</v>
      </c>
      <c r="E412" s="229" t="s">
        <v>1027</v>
      </c>
      <c r="F412" s="230" t="s">
        <v>1028</v>
      </c>
      <c r="G412" s="228"/>
      <c r="H412" s="231">
        <v>86.799999999999997</v>
      </c>
      <c r="I412" s="232"/>
      <c r="J412" s="228"/>
      <c r="K412" s="228"/>
      <c r="L412" s="233"/>
      <c r="M412" s="234"/>
      <c r="N412" s="235"/>
      <c r="O412" s="235"/>
      <c r="P412" s="235"/>
      <c r="Q412" s="235"/>
      <c r="R412" s="235"/>
      <c r="S412" s="235"/>
      <c r="T412" s="236"/>
      <c r="AT412" s="237" t="s">
        <v>149</v>
      </c>
      <c r="AU412" s="237" t="s">
        <v>83</v>
      </c>
      <c r="AV412" s="11" t="s">
        <v>143</v>
      </c>
      <c r="AW412" s="11" t="s">
        <v>33</v>
      </c>
      <c r="AX412" s="11" t="s">
        <v>83</v>
      </c>
      <c r="AY412" s="237" t="s">
        <v>133</v>
      </c>
    </row>
    <row r="413" s="1" customFormat="1" ht="24" customHeight="1">
      <c r="B413" s="35"/>
      <c r="C413" s="211" t="s">
        <v>1029</v>
      </c>
      <c r="D413" s="211" t="s">
        <v>134</v>
      </c>
      <c r="E413" s="212" t="s">
        <v>1030</v>
      </c>
      <c r="F413" s="213" t="s">
        <v>1031</v>
      </c>
      <c r="G413" s="214" t="s">
        <v>223</v>
      </c>
      <c r="H413" s="215">
        <v>24</v>
      </c>
      <c r="I413" s="216"/>
      <c r="J413" s="215">
        <f>ROUND(I413*H413,2)</f>
        <v>0</v>
      </c>
      <c r="K413" s="213" t="s">
        <v>1</v>
      </c>
      <c r="L413" s="40"/>
      <c r="M413" s="217" t="s">
        <v>1</v>
      </c>
      <c r="N413" s="218" t="s">
        <v>40</v>
      </c>
      <c r="O413" s="83"/>
      <c r="P413" s="219">
        <f>O413*H413</f>
        <v>0</v>
      </c>
      <c r="Q413" s="219">
        <v>0</v>
      </c>
      <c r="R413" s="219">
        <f>Q413*H413</f>
        <v>0</v>
      </c>
      <c r="S413" s="219">
        <v>0</v>
      </c>
      <c r="T413" s="220">
        <f>S413*H413</f>
        <v>0</v>
      </c>
      <c r="AR413" s="221" t="s">
        <v>132</v>
      </c>
      <c r="AT413" s="221" t="s">
        <v>134</v>
      </c>
      <c r="AU413" s="221" t="s">
        <v>83</v>
      </c>
      <c r="AY413" s="14" t="s">
        <v>133</v>
      </c>
      <c r="BE413" s="222">
        <f>IF(N413="základní",J413,0)</f>
        <v>0</v>
      </c>
      <c r="BF413" s="222">
        <f>IF(N413="snížená",J413,0)</f>
        <v>0</v>
      </c>
      <c r="BG413" s="222">
        <f>IF(N413="zákl. přenesená",J413,0)</f>
        <v>0</v>
      </c>
      <c r="BH413" s="222">
        <f>IF(N413="sníž. přenesená",J413,0)</f>
        <v>0</v>
      </c>
      <c r="BI413" s="222">
        <f>IF(N413="nulová",J413,0)</f>
        <v>0</v>
      </c>
      <c r="BJ413" s="14" t="s">
        <v>83</v>
      </c>
      <c r="BK413" s="222">
        <f>ROUND(I413*H413,2)</f>
        <v>0</v>
      </c>
      <c r="BL413" s="14" t="s">
        <v>132</v>
      </c>
      <c r="BM413" s="221" t="s">
        <v>1032</v>
      </c>
    </row>
    <row r="414" s="1" customFormat="1">
      <c r="B414" s="35"/>
      <c r="C414" s="36"/>
      <c r="D414" s="223" t="s">
        <v>139</v>
      </c>
      <c r="E414" s="36"/>
      <c r="F414" s="224" t="s">
        <v>1033</v>
      </c>
      <c r="G414" s="36"/>
      <c r="H414" s="36"/>
      <c r="I414" s="136"/>
      <c r="J414" s="36"/>
      <c r="K414" s="36"/>
      <c r="L414" s="40"/>
      <c r="M414" s="225"/>
      <c r="N414" s="83"/>
      <c r="O414" s="83"/>
      <c r="P414" s="83"/>
      <c r="Q414" s="83"/>
      <c r="R414" s="83"/>
      <c r="S414" s="83"/>
      <c r="T414" s="84"/>
      <c r="AT414" s="14" t="s">
        <v>139</v>
      </c>
      <c r="AU414" s="14" t="s">
        <v>83</v>
      </c>
    </row>
    <row r="415" s="1" customFormat="1">
      <c r="B415" s="35"/>
      <c r="C415" s="36"/>
      <c r="D415" s="223" t="s">
        <v>141</v>
      </c>
      <c r="E415" s="36"/>
      <c r="F415" s="226" t="s">
        <v>448</v>
      </c>
      <c r="G415" s="36"/>
      <c r="H415" s="36"/>
      <c r="I415" s="136"/>
      <c r="J415" s="36"/>
      <c r="K415" s="36"/>
      <c r="L415" s="40"/>
      <c r="M415" s="225"/>
      <c r="N415" s="83"/>
      <c r="O415" s="83"/>
      <c r="P415" s="83"/>
      <c r="Q415" s="83"/>
      <c r="R415" s="83"/>
      <c r="S415" s="83"/>
      <c r="T415" s="84"/>
      <c r="AT415" s="14" t="s">
        <v>141</v>
      </c>
      <c r="AU415" s="14" t="s">
        <v>83</v>
      </c>
    </row>
    <row r="416" s="11" customFormat="1">
      <c r="B416" s="227"/>
      <c r="C416" s="228"/>
      <c r="D416" s="223" t="s">
        <v>149</v>
      </c>
      <c r="E416" s="229" t="s">
        <v>1034</v>
      </c>
      <c r="F416" s="230" t="s">
        <v>1035</v>
      </c>
      <c r="G416" s="228"/>
      <c r="H416" s="231">
        <v>11.800000000000001</v>
      </c>
      <c r="I416" s="232"/>
      <c r="J416" s="228"/>
      <c r="K416" s="228"/>
      <c r="L416" s="233"/>
      <c r="M416" s="234"/>
      <c r="N416" s="235"/>
      <c r="O416" s="235"/>
      <c r="P416" s="235"/>
      <c r="Q416" s="235"/>
      <c r="R416" s="235"/>
      <c r="S416" s="235"/>
      <c r="T416" s="236"/>
      <c r="AT416" s="237" t="s">
        <v>149</v>
      </c>
      <c r="AU416" s="237" t="s">
        <v>83</v>
      </c>
      <c r="AV416" s="11" t="s">
        <v>143</v>
      </c>
      <c r="AW416" s="11" t="s">
        <v>33</v>
      </c>
      <c r="AX416" s="11" t="s">
        <v>75</v>
      </c>
      <c r="AY416" s="237" t="s">
        <v>133</v>
      </c>
    </row>
    <row r="417" s="11" customFormat="1">
      <c r="B417" s="227"/>
      <c r="C417" s="228"/>
      <c r="D417" s="223" t="s">
        <v>149</v>
      </c>
      <c r="E417" s="229" t="s">
        <v>657</v>
      </c>
      <c r="F417" s="230" t="s">
        <v>1036</v>
      </c>
      <c r="G417" s="228"/>
      <c r="H417" s="231">
        <v>12.199999999999999</v>
      </c>
      <c r="I417" s="232"/>
      <c r="J417" s="228"/>
      <c r="K417" s="228"/>
      <c r="L417" s="233"/>
      <c r="M417" s="234"/>
      <c r="N417" s="235"/>
      <c r="O417" s="235"/>
      <c r="P417" s="235"/>
      <c r="Q417" s="235"/>
      <c r="R417" s="235"/>
      <c r="S417" s="235"/>
      <c r="T417" s="236"/>
      <c r="AT417" s="237" t="s">
        <v>149</v>
      </c>
      <c r="AU417" s="237" t="s">
        <v>83</v>
      </c>
      <c r="AV417" s="11" t="s">
        <v>143</v>
      </c>
      <c r="AW417" s="11" t="s">
        <v>33</v>
      </c>
      <c r="AX417" s="11" t="s">
        <v>75</v>
      </c>
      <c r="AY417" s="237" t="s">
        <v>133</v>
      </c>
    </row>
    <row r="418" s="11" customFormat="1">
      <c r="B418" s="227"/>
      <c r="C418" s="228"/>
      <c r="D418" s="223" t="s">
        <v>149</v>
      </c>
      <c r="E418" s="229" t="s">
        <v>1037</v>
      </c>
      <c r="F418" s="230" t="s">
        <v>1038</v>
      </c>
      <c r="G418" s="228"/>
      <c r="H418" s="231">
        <v>24</v>
      </c>
      <c r="I418" s="232"/>
      <c r="J418" s="228"/>
      <c r="K418" s="228"/>
      <c r="L418" s="233"/>
      <c r="M418" s="234"/>
      <c r="N418" s="235"/>
      <c r="O418" s="235"/>
      <c r="P418" s="235"/>
      <c r="Q418" s="235"/>
      <c r="R418" s="235"/>
      <c r="S418" s="235"/>
      <c r="T418" s="236"/>
      <c r="AT418" s="237" t="s">
        <v>149</v>
      </c>
      <c r="AU418" s="237" t="s">
        <v>83</v>
      </c>
      <c r="AV418" s="11" t="s">
        <v>143</v>
      </c>
      <c r="AW418" s="11" t="s">
        <v>33</v>
      </c>
      <c r="AX418" s="11" t="s">
        <v>83</v>
      </c>
      <c r="AY418" s="237" t="s">
        <v>133</v>
      </c>
    </row>
    <row r="419" s="1" customFormat="1" ht="24" customHeight="1">
      <c r="B419" s="35"/>
      <c r="C419" s="211" t="s">
        <v>1039</v>
      </c>
      <c r="D419" s="211" t="s">
        <v>134</v>
      </c>
      <c r="E419" s="212" t="s">
        <v>450</v>
      </c>
      <c r="F419" s="213" t="s">
        <v>451</v>
      </c>
      <c r="G419" s="214" t="s">
        <v>223</v>
      </c>
      <c r="H419" s="215">
        <v>110.8</v>
      </c>
      <c r="I419" s="216"/>
      <c r="J419" s="215">
        <f>ROUND(I419*H419,2)</f>
        <v>0</v>
      </c>
      <c r="K419" s="213" t="s">
        <v>1</v>
      </c>
      <c r="L419" s="40"/>
      <c r="M419" s="217" t="s">
        <v>1</v>
      </c>
      <c r="N419" s="218" t="s">
        <v>40</v>
      </c>
      <c r="O419" s="83"/>
      <c r="P419" s="219">
        <f>O419*H419</f>
        <v>0</v>
      </c>
      <c r="Q419" s="219">
        <v>0</v>
      </c>
      <c r="R419" s="219">
        <f>Q419*H419</f>
        <v>0</v>
      </c>
      <c r="S419" s="219">
        <v>0</v>
      </c>
      <c r="T419" s="220">
        <f>S419*H419</f>
        <v>0</v>
      </c>
      <c r="AR419" s="221" t="s">
        <v>132</v>
      </c>
      <c r="AT419" s="221" t="s">
        <v>134</v>
      </c>
      <c r="AU419" s="221" t="s">
        <v>83</v>
      </c>
      <c r="AY419" s="14" t="s">
        <v>133</v>
      </c>
      <c r="BE419" s="222">
        <f>IF(N419="základní",J419,0)</f>
        <v>0</v>
      </c>
      <c r="BF419" s="222">
        <f>IF(N419="snížená",J419,0)</f>
        <v>0</v>
      </c>
      <c r="BG419" s="222">
        <f>IF(N419="zákl. přenesená",J419,0)</f>
        <v>0</v>
      </c>
      <c r="BH419" s="222">
        <f>IF(N419="sníž. přenesená",J419,0)</f>
        <v>0</v>
      </c>
      <c r="BI419" s="222">
        <f>IF(N419="nulová",J419,0)</f>
        <v>0</v>
      </c>
      <c r="BJ419" s="14" t="s">
        <v>83</v>
      </c>
      <c r="BK419" s="222">
        <f>ROUND(I419*H419,2)</f>
        <v>0</v>
      </c>
      <c r="BL419" s="14" t="s">
        <v>132</v>
      </c>
      <c r="BM419" s="221" t="s">
        <v>1040</v>
      </c>
    </row>
    <row r="420" s="1" customFormat="1">
      <c r="B420" s="35"/>
      <c r="C420" s="36"/>
      <c r="D420" s="223" t="s">
        <v>139</v>
      </c>
      <c r="E420" s="36"/>
      <c r="F420" s="224" t="s">
        <v>1041</v>
      </c>
      <c r="G420" s="36"/>
      <c r="H420" s="36"/>
      <c r="I420" s="136"/>
      <c r="J420" s="36"/>
      <c r="K420" s="36"/>
      <c r="L420" s="40"/>
      <c r="M420" s="225"/>
      <c r="N420" s="83"/>
      <c r="O420" s="83"/>
      <c r="P420" s="83"/>
      <c r="Q420" s="83"/>
      <c r="R420" s="83"/>
      <c r="S420" s="83"/>
      <c r="T420" s="84"/>
      <c r="AT420" s="14" t="s">
        <v>139</v>
      </c>
      <c r="AU420" s="14" t="s">
        <v>83</v>
      </c>
    </row>
    <row r="421" s="1" customFormat="1">
      <c r="B421" s="35"/>
      <c r="C421" s="36"/>
      <c r="D421" s="223" t="s">
        <v>141</v>
      </c>
      <c r="E421" s="36"/>
      <c r="F421" s="226" t="s">
        <v>454</v>
      </c>
      <c r="G421" s="36"/>
      <c r="H421" s="36"/>
      <c r="I421" s="136"/>
      <c r="J421" s="36"/>
      <c r="K421" s="36"/>
      <c r="L421" s="40"/>
      <c r="M421" s="225"/>
      <c r="N421" s="83"/>
      <c r="O421" s="83"/>
      <c r="P421" s="83"/>
      <c r="Q421" s="83"/>
      <c r="R421" s="83"/>
      <c r="S421" s="83"/>
      <c r="T421" s="84"/>
      <c r="AT421" s="14" t="s">
        <v>141</v>
      </c>
      <c r="AU421" s="14" t="s">
        <v>83</v>
      </c>
    </row>
    <row r="422" s="11" customFormat="1">
      <c r="B422" s="227"/>
      <c r="C422" s="228"/>
      <c r="D422" s="223" t="s">
        <v>149</v>
      </c>
      <c r="E422" s="229" t="s">
        <v>1042</v>
      </c>
      <c r="F422" s="230" t="s">
        <v>1025</v>
      </c>
      <c r="G422" s="228"/>
      <c r="H422" s="231">
        <v>6</v>
      </c>
      <c r="I422" s="232"/>
      <c r="J422" s="228"/>
      <c r="K422" s="228"/>
      <c r="L422" s="233"/>
      <c r="M422" s="234"/>
      <c r="N422" s="235"/>
      <c r="O422" s="235"/>
      <c r="P422" s="235"/>
      <c r="Q422" s="235"/>
      <c r="R422" s="235"/>
      <c r="S422" s="235"/>
      <c r="T422" s="236"/>
      <c r="AT422" s="237" t="s">
        <v>149</v>
      </c>
      <c r="AU422" s="237" t="s">
        <v>83</v>
      </c>
      <c r="AV422" s="11" t="s">
        <v>143</v>
      </c>
      <c r="AW422" s="11" t="s">
        <v>33</v>
      </c>
      <c r="AX422" s="11" t="s">
        <v>75</v>
      </c>
      <c r="AY422" s="237" t="s">
        <v>133</v>
      </c>
    </row>
    <row r="423" s="11" customFormat="1">
      <c r="B423" s="227"/>
      <c r="C423" s="228"/>
      <c r="D423" s="223" t="s">
        <v>149</v>
      </c>
      <c r="E423" s="229" t="s">
        <v>659</v>
      </c>
      <c r="F423" s="230" t="s">
        <v>1043</v>
      </c>
      <c r="G423" s="228"/>
      <c r="H423" s="231">
        <v>80.800000000000011</v>
      </c>
      <c r="I423" s="232"/>
      <c r="J423" s="228"/>
      <c r="K423" s="228"/>
      <c r="L423" s="233"/>
      <c r="M423" s="234"/>
      <c r="N423" s="235"/>
      <c r="O423" s="235"/>
      <c r="P423" s="235"/>
      <c r="Q423" s="235"/>
      <c r="R423" s="235"/>
      <c r="S423" s="235"/>
      <c r="T423" s="236"/>
      <c r="AT423" s="237" t="s">
        <v>149</v>
      </c>
      <c r="AU423" s="237" t="s">
        <v>83</v>
      </c>
      <c r="AV423" s="11" t="s">
        <v>143</v>
      </c>
      <c r="AW423" s="11" t="s">
        <v>33</v>
      </c>
      <c r="AX423" s="11" t="s">
        <v>75</v>
      </c>
      <c r="AY423" s="237" t="s">
        <v>133</v>
      </c>
    </row>
    <row r="424" s="11" customFormat="1">
      <c r="B424" s="227"/>
      <c r="C424" s="228"/>
      <c r="D424" s="223" t="s">
        <v>149</v>
      </c>
      <c r="E424" s="229" t="s">
        <v>660</v>
      </c>
      <c r="F424" s="230" t="s">
        <v>1035</v>
      </c>
      <c r="G424" s="228"/>
      <c r="H424" s="231">
        <v>11.800000000000001</v>
      </c>
      <c r="I424" s="232"/>
      <c r="J424" s="228"/>
      <c r="K424" s="228"/>
      <c r="L424" s="233"/>
      <c r="M424" s="234"/>
      <c r="N424" s="235"/>
      <c r="O424" s="235"/>
      <c r="P424" s="235"/>
      <c r="Q424" s="235"/>
      <c r="R424" s="235"/>
      <c r="S424" s="235"/>
      <c r="T424" s="236"/>
      <c r="AT424" s="237" t="s">
        <v>149</v>
      </c>
      <c r="AU424" s="237" t="s">
        <v>83</v>
      </c>
      <c r="AV424" s="11" t="s">
        <v>143</v>
      </c>
      <c r="AW424" s="11" t="s">
        <v>33</v>
      </c>
      <c r="AX424" s="11" t="s">
        <v>75</v>
      </c>
      <c r="AY424" s="237" t="s">
        <v>133</v>
      </c>
    </row>
    <row r="425" s="11" customFormat="1">
      <c r="B425" s="227"/>
      <c r="C425" s="228"/>
      <c r="D425" s="223" t="s">
        <v>149</v>
      </c>
      <c r="E425" s="229" t="s">
        <v>662</v>
      </c>
      <c r="F425" s="230" t="s">
        <v>1036</v>
      </c>
      <c r="G425" s="228"/>
      <c r="H425" s="231">
        <v>12.199999999999999</v>
      </c>
      <c r="I425" s="232"/>
      <c r="J425" s="228"/>
      <c r="K425" s="228"/>
      <c r="L425" s="233"/>
      <c r="M425" s="234"/>
      <c r="N425" s="235"/>
      <c r="O425" s="235"/>
      <c r="P425" s="235"/>
      <c r="Q425" s="235"/>
      <c r="R425" s="235"/>
      <c r="S425" s="235"/>
      <c r="T425" s="236"/>
      <c r="AT425" s="237" t="s">
        <v>149</v>
      </c>
      <c r="AU425" s="237" t="s">
        <v>83</v>
      </c>
      <c r="AV425" s="11" t="s">
        <v>143</v>
      </c>
      <c r="AW425" s="11" t="s">
        <v>33</v>
      </c>
      <c r="AX425" s="11" t="s">
        <v>75</v>
      </c>
      <c r="AY425" s="237" t="s">
        <v>133</v>
      </c>
    </row>
    <row r="426" s="11" customFormat="1">
      <c r="B426" s="227"/>
      <c r="C426" s="228"/>
      <c r="D426" s="223" t="s">
        <v>149</v>
      </c>
      <c r="E426" s="229" t="s">
        <v>1044</v>
      </c>
      <c r="F426" s="230" t="s">
        <v>1045</v>
      </c>
      <c r="G426" s="228"/>
      <c r="H426" s="231">
        <v>110.8</v>
      </c>
      <c r="I426" s="232"/>
      <c r="J426" s="228"/>
      <c r="K426" s="228"/>
      <c r="L426" s="233"/>
      <c r="M426" s="234"/>
      <c r="N426" s="235"/>
      <c r="O426" s="235"/>
      <c r="P426" s="235"/>
      <c r="Q426" s="235"/>
      <c r="R426" s="235"/>
      <c r="S426" s="235"/>
      <c r="T426" s="236"/>
      <c r="AT426" s="237" t="s">
        <v>149</v>
      </c>
      <c r="AU426" s="237" t="s">
        <v>83</v>
      </c>
      <c r="AV426" s="11" t="s">
        <v>143</v>
      </c>
      <c r="AW426" s="11" t="s">
        <v>33</v>
      </c>
      <c r="AX426" s="11" t="s">
        <v>83</v>
      </c>
      <c r="AY426" s="237" t="s">
        <v>133</v>
      </c>
    </row>
    <row r="427" s="1" customFormat="1" ht="16.5" customHeight="1">
      <c r="B427" s="35"/>
      <c r="C427" s="211" t="s">
        <v>1046</v>
      </c>
      <c r="D427" s="211" t="s">
        <v>134</v>
      </c>
      <c r="E427" s="212" t="s">
        <v>1047</v>
      </c>
      <c r="F427" s="213" t="s">
        <v>1048</v>
      </c>
      <c r="G427" s="214" t="s">
        <v>223</v>
      </c>
      <c r="H427" s="215">
        <v>8.4000000000000004</v>
      </c>
      <c r="I427" s="216"/>
      <c r="J427" s="215">
        <f>ROUND(I427*H427,2)</f>
        <v>0</v>
      </c>
      <c r="K427" s="213" t="s">
        <v>1</v>
      </c>
      <c r="L427" s="40"/>
      <c r="M427" s="217" t="s">
        <v>1</v>
      </c>
      <c r="N427" s="218" t="s">
        <v>40</v>
      </c>
      <c r="O427" s="83"/>
      <c r="P427" s="219">
        <f>O427*H427</f>
        <v>0</v>
      </c>
      <c r="Q427" s="219">
        <v>0</v>
      </c>
      <c r="R427" s="219">
        <f>Q427*H427</f>
        <v>0</v>
      </c>
      <c r="S427" s="219">
        <v>0</v>
      </c>
      <c r="T427" s="220">
        <f>S427*H427</f>
        <v>0</v>
      </c>
      <c r="AR427" s="221" t="s">
        <v>132</v>
      </c>
      <c r="AT427" s="221" t="s">
        <v>134</v>
      </c>
      <c r="AU427" s="221" t="s">
        <v>83</v>
      </c>
      <c r="AY427" s="14" t="s">
        <v>133</v>
      </c>
      <c r="BE427" s="222">
        <f>IF(N427="základní",J427,0)</f>
        <v>0</v>
      </c>
      <c r="BF427" s="222">
        <f>IF(N427="snížená",J427,0)</f>
        <v>0</v>
      </c>
      <c r="BG427" s="222">
        <f>IF(N427="zákl. přenesená",J427,0)</f>
        <v>0</v>
      </c>
      <c r="BH427" s="222">
        <f>IF(N427="sníž. přenesená",J427,0)</f>
        <v>0</v>
      </c>
      <c r="BI427" s="222">
        <f>IF(N427="nulová",J427,0)</f>
        <v>0</v>
      </c>
      <c r="BJ427" s="14" t="s">
        <v>83</v>
      </c>
      <c r="BK427" s="222">
        <f>ROUND(I427*H427,2)</f>
        <v>0</v>
      </c>
      <c r="BL427" s="14" t="s">
        <v>132</v>
      </c>
      <c r="BM427" s="221" t="s">
        <v>1049</v>
      </c>
    </row>
    <row r="428" s="1" customFormat="1">
      <c r="B428" s="35"/>
      <c r="C428" s="36"/>
      <c r="D428" s="223" t="s">
        <v>139</v>
      </c>
      <c r="E428" s="36"/>
      <c r="F428" s="224" t="s">
        <v>1050</v>
      </c>
      <c r="G428" s="36"/>
      <c r="H428" s="36"/>
      <c r="I428" s="136"/>
      <c r="J428" s="36"/>
      <c r="K428" s="36"/>
      <c r="L428" s="40"/>
      <c r="M428" s="225"/>
      <c r="N428" s="83"/>
      <c r="O428" s="83"/>
      <c r="P428" s="83"/>
      <c r="Q428" s="83"/>
      <c r="R428" s="83"/>
      <c r="S428" s="83"/>
      <c r="T428" s="84"/>
      <c r="AT428" s="14" t="s">
        <v>139</v>
      </c>
      <c r="AU428" s="14" t="s">
        <v>83</v>
      </c>
    </row>
    <row r="429" s="1" customFormat="1">
      <c r="B429" s="35"/>
      <c r="C429" s="36"/>
      <c r="D429" s="223" t="s">
        <v>141</v>
      </c>
      <c r="E429" s="36"/>
      <c r="F429" s="226" t="s">
        <v>1051</v>
      </c>
      <c r="G429" s="36"/>
      <c r="H429" s="36"/>
      <c r="I429" s="136"/>
      <c r="J429" s="36"/>
      <c r="K429" s="36"/>
      <c r="L429" s="40"/>
      <c r="M429" s="225"/>
      <c r="N429" s="83"/>
      <c r="O429" s="83"/>
      <c r="P429" s="83"/>
      <c r="Q429" s="83"/>
      <c r="R429" s="83"/>
      <c r="S429" s="83"/>
      <c r="T429" s="84"/>
      <c r="AT429" s="14" t="s">
        <v>141</v>
      </c>
      <c r="AU429" s="14" t="s">
        <v>83</v>
      </c>
    </row>
    <row r="430" s="11" customFormat="1">
      <c r="B430" s="227"/>
      <c r="C430" s="228"/>
      <c r="D430" s="223" t="s">
        <v>149</v>
      </c>
      <c r="E430" s="229" t="s">
        <v>1052</v>
      </c>
      <c r="F430" s="230" t="s">
        <v>1053</v>
      </c>
      <c r="G430" s="228"/>
      <c r="H430" s="231">
        <v>4.2000000000000002</v>
      </c>
      <c r="I430" s="232"/>
      <c r="J430" s="228"/>
      <c r="K430" s="228"/>
      <c r="L430" s="233"/>
      <c r="M430" s="234"/>
      <c r="N430" s="235"/>
      <c r="O430" s="235"/>
      <c r="P430" s="235"/>
      <c r="Q430" s="235"/>
      <c r="R430" s="235"/>
      <c r="S430" s="235"/>
      <c r="T430" s="236"/>
      <c r="AT430" s="237" t="s">
        <v>149</v>
      </c>
      <c r="AU430" s="237" t="s">
        <v>83</v>
      </c>
      <c r="AV430" s="11" t="s">
        <v>143</v>
      </c>
      <c r="AW430" s="11" t="s">
        <v>33</v>
      </c>
      <c r="AX430" s="11" t="s">
        <v>75</v>
      </c>
      <c r="AY430" s="237" t="s">
        <v>133</v>
      </c>
    </row>
    <row r="431" s="11" customFormat="1">
      <c r="B431" s="227"/>
      <c r="C431" s="228"/>
      <c r="D431" s="223" t="s">
        <v>149</v>
      </c>
      <c r="E431" s="229" t="s">
        <v>665</v>
      </c>
      <c r="F431" s="230" t="s">
        <v>1054</v>
      </c>
      <c r="G431" s="228"/>
      <c r="H431" s="231">
        <v>4.2000000000000002</v>
      </c>
      <c r="I431" s="232"/>
      <c r="J431" s="228"/>
      <c r="K431" s="228"/>
      <c r="L431" s="233"/>
      <c r="M431" s="234"/>
      <c r="N431" s="235"/>
      <c r="O431" s="235"/>
      <c r="P431" s="235"/>
      <c r="Q431" s="235"/>
      <c r="R431" s="235"/>
      <c r="S431" s="235"/>
      <c r="T431" s="236"/>
      <c r="AT431" s="237" t="s">
        <v>149</v>
      </c>
      <c r="AU431" s="237" t="s">
        <v>83</v>
      </c>
      <c r="AV431" s="11" t="s">
        <v>143</v>
      </c>
      <c r="AW431" s="11" t="s">
        <v>33</v>
      </c>
      <c r="AX431" s="11" t="s">
        <v>75</v>
      </c>
      <c r="AY431" s="237" t="s">
        <v>133</v>
      </c>
    </row>
    <row r="432" s="11" customFormat="1">
      <c r="B432" s="227"/>
      <c r="C432" s="228"/>
      <c r="D432" s="223" t="s">
        <v>149</v>
      </c>
      <c r="E432" s="229" t="s">
        <v>1055</v>
      </c>
      <c r="F432" s="230" t="s">
        <v>1056</v>
      </c>
      <c r="G432" s="228"/>
      <c r="H432" s="231">
        <v>8.4000000000000004</v>
      </c>
      <c r="I432" s="232"/>
      <c r="J432" s="228"/>
      <c r="K432" s="228"/>
      <c r="L432" s="233"/>
      <c r="M432" s="234"/>
      <c r="N432" s="235"/>
      <c r="O432" s="235"/>
      <c r="P432" s="235"/>
      <c r="Q432" s="235"/>
      <c r="R432" s="235"/>
      <c r="S432" s="235"/>
      <c r="T432" s="236"/>
      <c r="AT432" s="237" t="s">
        <v>149</v>
      </c>
      <c r="AU432" s="237" t="s">
        <v>83</v>
      </c>
      <c r="AV432" s="11" t="s">
        <v>143</v>
      </c>
      <c r="AW432" s="11" t="s">
        <v>33</v>
      </c>
      <c r="AX432" s="11" t="s">
        <v>83</v>
      </c>
      <c r="AY432" s="237" t="s">
        <v>133</v>
      </c>
    </row>
    <row r="433" s="1" customFormat="1" ht="24" customHeight="1">
      <c r="B433" s="35"/>
      <c r="C433" s="211" t="s">
        <v>1057</v>
      </c>
      <c r="D433" s="211" t="s">
        <v>134</v>
      </c>
      <c r="E433" s="212" t="s">
        <v>1058</v>
      </c>
      <c r="F433" s="213" t="s">
        <v>1059</v>
      </c>
      <c r="G433" s="214" t="s">
        <v>267</v>
      </c>
      <c r="H433" s="215">
        <v>246</v>
      </c>
      <c r="I433" s="216"/>
      <c r="J433" s="215">
        <f>ROUND(I433*H433,2)</f>
        <v>0</v>
      </c>
      <c r="K433" s="213" t="s">
        <v>1</v>
      </c>
      <c r="L433" s="40"/>
      <c r="M433" s="217" t="s">
        <v>1</v>
      </c>
      <c r="N433" s="218" t="s">
        <v>40</v>
      </c>
      <c r="O433" s="83"/>
      <c r="P433" s="219">
        <f>O433*H433</f>
        <v>0</v>
      </c>
      <c r="Q433" s="219">
        <v>0</v>
      </c>
      <c r="R433" s="219">
        <f>Q433*H433</f>
        <v>0</v>
      </c>
      <c r="S433" s="219">
        <v>0</v>
      </c>
      <c r="T433" s="220">
        <f>S433*H433</f>
        <v>0</v>
      </c>
      <c r="AR433" s="221" t="s">
        <v>132</v>
      </c>
      <c r="AT433" s="221" t="s">
        <v>134</v>
      </c>
      <c r="AU433" s="221" t="s">
        <v>83</v>
      </c>
      <c r="AY433" s="14" t="s">
        <v>133</v>
      </c>
      <c r="BE433" s="222">
        <f>IF(N433="základní",J433,0)</f>
        <v>0</v>
      </c>
      <c r="BF433" s="222">
        <f>IF(N433="snížená",J433,0)</f>
        <v>0</v>
      </c>
      <c r="BG433" s="222">
        <f>IF(N433="zákl. přenesená",J433,0)</f>
        <v>0</v>
      </c>
      <c r="BH433" s="222">
        <f>IF(N433="sníž. přenesená",J433,0)</f>
        <v>0</v>
      </c>
      <c r="BI433" s="222">
        <f>IF(N433="nulová",J433,0)</f>
        <v>0</v>
      </c>
      <c r="BJ433" s="14" t="s">
        <v>83</v>
      </c>
      <c r="BK433" s="222">
        <f>ROUND(I433*H433,2)</f>
        <v>0</v>
      </c>
      <c r="BL433" s="14" t="s">
        <v>132</v>
      </c>
      <c r="BM433" s="221" t="s">
        <v>1060</v>
      </c>
    </row>
    <row r="434" s="1" customFormat="1">
      <c r="B434" s="35"/>
      <c r="C434" s="36"/>
      <c r="D434" s="223" t="s">
        <v>139</v>
      </c>
      <c r="E434" s="36"/>
      <c r="F434" s="224" t="s">
        <v>1059</v>
      </c>
      <c r="G434" s="36"/>
      <c r="H434" s="36"/>
      <c r="I434" s="136"/>
      <c r="J434" s="36"/>
      <c r="K434" s="36"/>
      <c r="L434" s="40"/>
      <c r="M434" s="225"/>
      <c r="N434" s="83"/>
      <c r="O434" s="83"/>
      <c r="P434" s="83"/>
      <c r="Q434" s="83"/>
      <c r="R434" s="83"/>
      <c r="S434" s="83"/>
      <c r="T434" s="84"/>
      <c r="AT434" s="14" t="s">
        <v>139</v>
      </c>
      <c r="AU434" s="14" t="s">
        <v>83</v>
      </c>
    </row>
    <row r="435" s="1" customFormat="1">
      <c r="B435" s="35"/>
      <c r="C435" s="36"/>
      <c r="D435" s="223" t="s">
        <v>141</v>
      </c>
      <c r="E435" s="36"/>
      <c r="F435" s="226" t="s">
        <v>1061</v>
      </c>
      <c r="G435" s="36"/>
      <c r="H435" s="36"/>
      <c r="I435" s="136"/>
      <c r="J435" s="36"/>
      <c r="K435" s="36"/>
      <c r="L435" s="40"/>
      <c r="M435" s="225"/>
      <c r="N435" s="83"/>
      <c r="O435" s="83"/>
      <c r="P435" s="83"/>
      <c r="Q435" s="83"/>
      <c r="R435" s="83"/>
      <c r="S435" s="83"/>
      <c r="T435" s="84"/>
      <c r="AT435" s="14" t="s">
        <v>141</v>
      </c>
      <c r="AU435" s="14" t="s">
        <v>83</v>
      </c>
    </row>
    <row r="436" s="11" customFormat="1">
      <c r="B436" s="227"/>
      <c r="C436" s="228"/>
      <c r="D436" s="223" t="s">
        <v>149</v>
      </c>
      <c r="E436" s="229" t="s">
        <v>1062</v>
      </c>
      <c r="F436" s="230" t="s">
        <v>1063</v>
      </c>
      <c r="G436" s="228"/>
      <c r="H436" s="231">
        <v>246</v>
      </c>
      <c r="I436" s="232"/>
      <c r="J436" s="228"/>
      <c r="K436" s="228"/>
      <c r="L436" s="233"/>
      <c r="M436" s="234"/>
      <c r="N436" s="235"/>
      <c r="O436" s="235"/>
      <c r="P436" s="235"/>
      <c r="Q436" s="235"/>
      <c r="R436" s="235"/>
      <c r="S436" s="235"/>
      <c r="T436" s="236"/>
      <c r="AT436" s="237" t="s">
        <v>149</v>
      </c>
      <c r="AU436" s="237" t="s">
        <v>83</v>
      </c>
      <c r="AV436" s="11" t="s">
        <v>143</v>
      </c>
      <c r="AW436" s="11" t="s">
        <v>33</v>
      </c>
      <c r="AX436" s="11" t="s">
        <v>83</v>
      </c>
      <c r="AY436" s="237" t="s">
        <v>133</v>
      </c>
    </row>
    <row r="437" s="1" customFormat="1" ht="24" customHeight="1">
      <c r="B437" s="35"/>
      <c r="C437" s="211" t="s">
        <v>1064</v>
      </c>
      <c r="D437" s="211" t="s">
        <v>134</v>
      </c>
      <c r="E437" s="212" t="s">
        <v>1065</v>
      </c>
      <c r="F437" s="213" t="s">
        <v>1066</v>
      </c>
      <c r="G437" s="214" t="s">
        <v>170</v>
      </c>
      <c r="H437" s="215">
        <v>1</v>
      </c>
      <c r="I437" s="216"/>
      <c r="J437" s="215">
        <f>ROUND(I437*H437,2)</f>
        <v>0</v>
      </c>
      <c r="K437" s="213" t="s">
        <v>1</v>
      </c>
      <c r="L437" s="40"/>
      <c r="M437" s="217" t="s">
        <v>1</v>
      </c>
      <c r="N437" s="218" t="s">
        <v>40</v>
      </c>
      <c r="O437" s="83"/>
      <c r="P437" s="219">
        <f>O437*H437</f>
        <v>0</v>
      </c>
      <c r="Q437" s="219">
        <v>0</v>
      </c>
      <c r="R437" s="219">
        <f>Q437*H437</f>
        <v>0</v>
      </c>
      <c r="S437" s="219">
        <v>0</v>
      </c>
      <c r="T437" s="220">
        <f>S437*H437</f>
        <v>0</v>
      </c>
      <c r="AR437" s="221" t="s">
        <v>132</v>
      </c>
      <c r="AT437" s="221" t="s">
        <v>134</v>
      </c>
      <c r="AU437" s="221" t="s">
        <v>83</v>
      </c>
      <c r="AY437" s="14" t="s">
        <v>133</v>
      </c>
      <c r="BE437" s="222">
        <f>IF(N437="základní",J437,0)</f>
        <v>0</v>
      </c>
      <c r="BF437" s="222">
        <f>IF(N437="snížená",J437,0)</f>
        <v>0</v>
      </c>
      <c r="BG437" s="222">
        <f>IF(N437="zákl. přenesená",J437,0)</f>
        <v>0</v>
      </c>
      <c r="BH437" s="222">
        <f>IF(N437="sníž. přenesená",J437,0)</f>
        <v>0</v>
      </c>
      <c r="BI437" s="222">
        <f>IF(N437="nulová",J437,0)</f>
        <v>0</v>
      </c>
      <c r="BJ437" s="14" t="s">
        <v>83</v>
      </c>
      <c r="BK437" s="222">
        <f>ROUND(I437*H437,2)</f>
        <v>0</v>
      </c>
      <c r="BL437" s="14" t="s">
        <v>132</v>
      </c>
      <c r="BM437" s="221" t="s">
        <v>1067</v>
      </c>
    </row>
    <row r="438" s="1" customFormat="1">
      <c r="B438" s="35"/>
      <c r="C438" s="36"/>
      <c r="D438" s="223" t="s">
        <v>139</v>
      </c>
      <c r="E438" s="36"/>
      <c r="F438" s="224" t="s">
        <v>1066</v>
      </c>
      <c r="G438" s="36"/>
      <c r="H438" s="36"/>
      <c r="I438" s="136"/>
      <c r="J438" s="36"/>
      <c r="K438" s="36"/>
      <c r="L438" s="40"/>
      <c r="M438" s="225"/>
      <c r="N438" s="83"/>
      <c r="O438" s="83"/>
      <c r="P438" s="83"/>
      <c r="Q438" s="83"/>
      <c r="R438" s="83"/>
      <c r="S438" s="83"/>
      <c r="T438" s="84"/>
      <c r="AT438" s="14" t="s">
        <v>139</v>
      </c>
      <c r="AU438" s="14" t="s">
        <v>83</v>
      </c>
    </row>
    <row r="439" s="1" customFormat="1">
      <c r="B439" s="35"/>
      <c r="C439" s="36"/>
      <c r="D439" s="223" t="s">
        <v>141</v>
      </c>
      <c r="E439" s="36"/>
      <c r="F439" s="226" t="s">
        <v>1068</v>
      </c>
      <c r="G439" s="36"/>
      <c r="H439" s="36"/>
      <c r="I439" s="136"/>
      <c r="J439" s="36"/>
      <c r="K439" s="36"/>
      <c r="L439" s="40"/>
      <c r="M439" s="225"/>
      <c r="N439" s="83"/>
      <c r="O439" s="83"/>
      <c r="P439" s="83"/>
      <c r="Q439" s="83"/>
      <c r="R439" s="83"/>
      <c r="S439" s="83"/>
      <c r="T439" s="84"/>
      <c r="AT439" s="14" t="s">
        <v>141</v>
      </c>
      <c r="AU439" s="14" t="s">
        <v>83</v>
      </c>
    </row>
    <row r="440" s="1" customFormat="1" ht="24" customHeight="1">
      <c r="B440" s="35"/>
      <c r="C440" s="211" t="s">
        <v>1069</v>
      </c>
      <c r="D440" s="211" t="s">
        <v>134</v>
      </c>
      <c r="E440" s="212" t="s">
        <v>1070</v>
      </c>
      <c r="F440" s="213" t="s">
        <v>1071</v>
      </c>
      <c r="G440" s="214" t="s">
        <v>170</v>
      </c>
      <c r="H440" s="215">
        <v>7</v>
      </c>
      <c r="I440" s="216"/>
      <c r="J440" s="215">
        <f>ROUND(I440*H440,2)</f>
        <v>0</v>
      </c>
      <c r="K440" s="213" t="s">
        <v>1</v>
      </c>
      <c r="L440" s="40"/>
      <c r="M440" s="217" t="s">
        <v>1</v>
      </c>
      <c r="N440" s="218" t="s">
        <v>40</v>
      </c>
      <c r="O440" s="83"/>
      <c r="P440" s="219">
        <f>O440*H440</f>
        <v>0</v>
      </c>
      <c r="Q440" s="219">
        <v>0</v>
      </c>
      <c r="R440" s="219">
        <f>Q440*H440</f>
        <v>0</v>
      </c>
      <c r="S440" s="219">
        <v>0</v>
      </c>
      <c r="T440" s="220">
        <f>S440*H440</f>
        <v>0</v>
      </c>
      <c r="AR440" s="221" t="s">
        <v>132</v>
      </c>
      <c r="AT440" s="221" t="s">
        <v>134</v>
      </c>
      <c r="AU440" s="221" t="s">
        <v>83</v>
      </c>
      <c r="AY440" s="14" t="s">
        <v>133</v>
      </c>
      <c r="BE440" s="222">
        <f>IF(N440="základní",J440,0)</f>
        <v>0</v>
      </c>
      <c r="BF440" s="222">
        <f>IF(N440="snížená",J440,0)</f>
        <v>0</v>
      </c>
      <c r="BG440" s="222">
        <f>IF(N440="zákl. přenesená",J440,0)</f>
        <v>0</v>
      </c>
      <c r="BH440" s="222">
        <f>IF(N440="sníž. přenesená",J440,0)</f>
        <v>0</v>
      </c>
      <c r="BI440" s="222">
        <f>IF(N440="nulová",J440,0)</f>
        <v>0</v>
      </c>
      <c r="BJ440" s="14" t="s">
        <v>83</v>
      </c>
      <c r="BK440" s="222">
        <f>ROUND(I440*H440,2)</f>
        <v>0</v>
      </c>
      <c r="BL440" s="14" t="s">
        <v>132</v>
      </c>
      <c r="BM440" s="221" t="s">
        <v>1072</v>
      </c>
    </row>
    <row r="441" s="1" customFormat="1">
      <c r="B441" s="35"/>
      <c r="C441" s="36"/>
      <c r="D441" s="223" t="s">
        <v>139</v>
      </c>
      <c r="E441" s="36"/>
      <c r="F441" s="224" t="s">
        <v>1071</v>
      </c>
      <c r="G441" s="36"/>
      <c r="H441" s="36"/>
      <c r="I441" s="136"/>
      <c r="J441" s="36"/>
      <c r="K441" s="36"/>
      <c r="L441" s="40"/>
      <c r="M441" s="225"/>
      <c r="N441" s="83"/>
      <c r="O441" s="83"/>
      <c r="P441" s="83"/>
      <c r="Q441" s="83"/>
      <c r="R441" s="83"/>
      <c r="S441" s="83"/>
      <c r="T441" s="84"/>
      <c r="AT441" s="14" t="s">
        <v>139</v>
      </c>
      <c r="AU441" s="14" t="s">
        <v>83</v>
      </c>
    </row>
    <row r="442" s="1" customFormat="1">
      <c r="B442" s="35"/>
      <c r="C442" s="36"/>
      <c r="D442" s="223" t="s">
        <v>141</v>
      </c>
      <c r="E442" s="36"/>
      <c r="F442" s="226" t="s">
        <v>1068</v>
      </c>
      <c r="G442" s="36"/>
      <c r="H442" s="36"/>
      <c r="I442" s="136"/>
      <c r="J442" s="36"/>
      <c r="K442" s="36"/>
      <c r="L442" s="40"/>
      <c r="M442" s="225"/>
      <c r="N442" s="83"/>
      <c r="O442" s="83"/>
      <c r="P442" s="83"/>
      <c r="Q442" s="83"/>
      <c r="R442" s="83"/>
      <c r="S442" s="83"/>
      <c r="T442" s="84"/>
      <c r="AT442" s="14" t="s">
        <v>141</v>
      </c>
      <c r="AU442" s="14" t="s">
        <v>83</v>
      </c>
    </row>
    <row r="443" s="1" customFormat="1" ht="24" customHeight="1">
      <c r="B443" s="35"/>
      <c r="C443" s="211" t="s">
        <v>1073</v>
      </c>
      <c r="D443" s="211" t="s">
        <v>134</v>
      </c>
      <c r="E443" s="212" t="s">
        <v>1074</v>
      </c>
      <c r="F443" s="213" t="s">
        <v>1075</v>
      </c>
      <c r="G443" s="214" t="s">
        <v>170</v>
      </c>
      <c r="H443" s="215">
        <v>2</v>
      </c>
      <c r="I443" s="216"/>
      <c r="J443" s="215">
        <f>ROUND(I443*H443,2)</f>
        <v>0</v>
      </c>
      <c r="K443" s="213" t="s">
        <v>1</v>
      </c>
      <c r="L443" s="40"/>
      <c r="M443" s="217" t="s">
        <v>1</v>
      </c>
      <c r="N443" s="218" t="s">
        <v>40</v>
      </c>
      <c r="O443" s="83"/>
      <c r="P443" s="219">
        <f>O443*H443</f>
        <v>0</v>
      </c>
      <c r="Q443" s="219">
        <v>0</v>
      </c>
      <c r="R443" s="219">
        <f>Q443*H443</f>
        <v>0</v>
      </c>
      <c r="S443" s="219">
        <v>0</v>
      </c>
      <c r="T443" s="220">
        <f>S443*H443</f>
        <v>0</v>
      </c>
      <c r="AR443" s="221" t="s">
        <v>132</v>
      </c>
      <c r="AT443" s="221" t="s">
        <v>134</v>
      </c>
      <c r="AU443" s="221" t="s">
        <v>83</v>
      </c>
      <c r="AY443" s="14" t="s">
        <v>133</v>
      </c>
      <c r="BE443" s="222">
        <f>IF(N443="základní",J443,0)</f>
        <v>0</v>
      </c>
      <c r="BF443" s="222">
        <f>IF(N443="snížená",J443,0)</f>
        <v>0</v>
      </c>
      <c r="BG443" s="222">
        <f>IF(N443="zákl. přenesená",J443,0)</f>
        <v>0</v>
      </c>
      <c r="BH443" s="222">
        <f>IF(N443="sníž. přenesená",J443,0)</f>
        <v>0</v>
      </c>
      <c r="BI443" s="222">
        <f>IF(N443="nulová",J443,0)</f>
        <v>0</v>
      </c>
      <c r="BJ443" s="14" t="s">
        <v>83</v>
      </c>
      <c r="BK443" s="222">
        <f>ROUND(I443*H443,2)</f>
        <v>0</v>
      </c>
      <c r="BL443" s="14" t="s">
        <v>132</v>
      </c>
      <c r="BM443" s="221" t="s">
        <v>1076</v>
      </c>
    </row>
    <row r="444" s="1" customFormat="1">
      <c r="B444" s="35"/>
      <c r="C444" s="36"/>
      <c r="D444" s="223" t="s">
        <v>139</v>
      </c>
      <c r="E444" s="36"/>
      <c r="F444" s="224" t="s">
        <v>1075</v>
      </c>
      <c r="G444" s="36"/>
      <c r="H444" s="36"/>
      <c r="I444" s="136"/>
      <c r="J444" s="36"/>
      <c r="K444" s="36"/>
      <c r="L444" s="40"/>
      <c r="M444" s="225"/>
      <c r="N444" s="83"/>
      <c r="O444" s="83"/>
      <c r="P444" s="83"/>
      <c r="Q444" s="83"/>
      <c r="R444" s="83"/>
      <c r="S444" s="83"/>
      <c r="T444" s="84"/>
      <c r="AT444" s="14" t="s">
        <v>139</v>
      </c>
      <c r="AU444" s="14" t="s">
        <v>83</v>
      </c>
    </row>
    <row r="445" s="1" customFormat="1">
      <c r="B445" s="35"/>
      <c r="C445" s="36"/>
      <c r="D445" s="223" t="s">
        <v>141</v>
      </c>
      <c r="E445" s="36"/>
      <c r="F445" s="226" t="s">
        <v>1068</v>
      </c>
      <c r="G445" s="36"/>
      <c r="H445" s="36"/>
      <c r="I445" s="136"/>
      <c r="J445" s="36"/>
      <c r="K445" s="36"/>
      <c r="L445" s="40"/>
      <c r="M445" s="225"/>
      <c r="N445" s="83"/>
      <c r="O445" s="83"/>
      <c r="P445" s="83"/>
      <c r="Q445" s="83"/>
      <c r="R445" s="83"/>
      <c r="S445" s="83"/>
      <c r="T445" s="84"/>
      <c r="AT445" s="14" t="s">
        <v>141</v>
      </c>
      <c r="AU445" s="14" t="s">
        <v>83</v>
      </c>
    </row>
    <row r="446" s="1" customFormat="1" ht="16.5" customHeight="1">
      <c r="B446" s="35"/>
      <c r="C446" s="211" t="s">
        <v>1077</v>
      </c>
      <c r="D446" s="211" t="s">
        <v>134</v>
      </c>
      <c r="E446" s="212" t="s">
        <v>1078</v>
      </c>
      <c r="F446" s="213" t="s">
        <v>1079</v>
      </c>
      <c r="G446" s="214" t="s">
        <v>170</v>
      </c>
      <c r="H446" s="215">
        <v>3</v>
      </c>
      <c r="I446" s="216"/>
      <c r="J446" s="215">
        <f>ROUND(I446*H446,2)</f>
        <v>0</v>
      </c>
      <c r="K446" s="213" t="s">
        <v>1</v>
      </c>
      <c r="L446" s="40"/>
      <c r="M446" s="217" t="s">
        <v>1</v>
      </c>
      <c r="N446" s="218" t="s">
        <v>40</v>
      </c>
      <c r="O446" s="83"/>
      <c r="P446" s="219">
        <f>O446*H446</f>
        <v>0</v>
      </c>
      <c r="Q446" s="219">
        <v>0</v>
      </c>
      <c r="R446" s="219">
        <f>Q446*H446</f>
        <v>0</v>
      </c>
      <c r="S446" s="219">
        <v>0</v>
      </c>
      <c r="T446" s="220">
        <f>S446*H446</f>
        <v>0</v>
      </c>
      <c r="AR446" s="221" t="s">
        <v>132</v>
      </c>
      <c r="AT446" s="221" t="s">
        <v>134</v>
      </c>
      <c r="AU446" s="221" t="s">
        <v>83</v>
      </c>
      <c r="AY446" s="14" t="s">
        <v>133</v>
      </c>
      <c r="BE446" s="222">
        <f>IF(N446="základní",J446,0)</f>
        <v>0</v>
      </c>
      <c r="BF446" s="222">
        <f>IF(N446="snížená",J446,0)</f>
        <v>0</v>
      </c>
      <c r="BG446" s="222">
        <f>IF(N446="zákl. přenesená",J446,0)</f>
        <v>0</v>
      </c>
      <c r="BH446" s="222">
        <f>IF(N446="sníž. přenesená",J446,0)</f>
        <v>0</v>
      </c>
      <c r="BI446" s="222">
        <f>IF(N446="nulová",J446,0)</f>
        <v>0</v>
      </c>
      <c r="BJ446" s="14" t="s">
        <v>83</v>
      </c>
      <c r="BK446" s="222">
        <f>ROUND(I446*H446,2)</f>
        <v>0</v>
      </c>
      <c r="BL446" s="14" t="s">
        <v>132</v>
      </c>
      <c r="BM446" s="221" t="s">
        <v>1080</v>
      </c>
    </row>
    <row r="447" s="1" customFormat="1">
      <c r="B447" s="35"/>
      <c r="C447" s="36"/>
      <c r="D447" s="223" t="s">
        <v>139</v>
      </c>
      <c r="E447" s="36"/>
      <c r="F447" s="224" t="s">
        <v>1081</v>
      </c>
      <c r="G447" s="36"/>
      <c r="H447" s="36"/>
      <c r="I447" s="136"/>
      <c r="J447" s="36"/>
      <c r="K447" s="36"/>
      <c r="L447" s="40"/>
      <c r="M447" s="225"/>
      <c r="N447" s="83"/>
      <c r="O447" s="83"/>
      <c r="P447" s="83"/>
      <c r="Q447" s="83"/>
      <c r="R447" s="83"/>
      <c r="S447" s="83"/>
      <c r="T447" s="84"/>
      <c r="AT447" s="14" t="s">
        <v>139</v>
      </c>
      <c r="AU447" s="14" t="s">
        <v>83</v>
      </c>
    </row>
    <row r="448" s="1" customFormat="1">
      <c r="B448" s="35"/>
      <c r="C448" s="36"/>
      <c r="D448" s="223" t="s">
        <v>141</v>
      </c>
      <c r="E448" s="36"/>
      <c r="F448" s="226" t="s">
        <v>1082</v>
      </c>
      <c r="G448" s="36"/>
      <c r="H448" s="36"/>
      <c r="I448" s="136"/>
      <c r="J448" s="36"/>
      <c r="K448" s="36"/>
      <c r="L448" s="40"/>
      <c r="M448" s="225"/>
      <c r="N448" s="83"/>
      <c r="O448" s="83"/>
      <c r="P448" s="83"/>
      <c r="Q448" s="83"/>
      <c r="R448" s="83"/>
      <c r="S448" s="83"/>
      <c r="T448" s="84"/>
      <c r="AT448" s="14" t="s">
        <v>141</v>
      </c>
      <c r="AU448" s="14" t="s">
        <v>83</v>
      </c>
    </row>
    <row r="449" s="1" customFormat="1" ht="16.5" customHeight="1">
      <c r="B449" s="35"/>
      <c r="C449" s="211" t="s">
        <v>1083</v>
      </c>
      <c r="D449" s="211" t="s">
        <v>134</v>
      </c>
      <c r="E449" s="212" t="s">
        <v>1084</v>
      </c>
      <c r="F449" s="213" t="s">
        <v>1085</v>
      </c>
      <c r="G449" s="214" t="s">
        <v>1086</v>
      </c>
      <c r="H449" s="215">
        <v>1200</v>
      </c>
      <c r="I449" s="216"/>
      <c r="J449" s="215">
        <f>ROUND(I449*H449,2)</f>
        <v>0</v>
      </c>
      <c r="K449" s="213" t="s">
        <v>1</v>
      </c>
      <c r="L449" s="40"/>
      <c r="M449" s="217" t="s">
        <v>1</v>
      </c>
      <c r="N449" s="218" t="s">
        <v>40</v>
      </c>
      <c r="O449" s="83"/>
      <c r="P449" s="219">
        <f>O449*H449</f>
        <v>0</v>
      </c>
      <c r="Q449" s="219">
        <v>0</v>
      </c>
      <c r="R449" s="219">
        <f>Q449*H449</f>
        <v>0</v>
      </c>
      <c r="S449" s="219">
        <v>0</v>
      </c>
      <c r="T449" s="220">
        <f>S449*H449</f>
        <v>0</v>
      </c>
      <c r="AR449" s="221" t="s">
        <v>132</v>
      </c>
      <c r="AT449" s="221" t="s">
        <v>134</v>
      </c>
      <c r="AU449" s="221" t="s">
        <v>83</v>
      </c>
      <c r="AY449" s="14" t="s">
        <v>133</v>
      </c>
      <c r="BE449" s="222">
        <f>IF(N449="základní",J449,0)</f>
        <v>0</v>
      </c>
      <c r="BF449" s="222">
        <f>IF(N449="snížená",J449,0)</f>
        <v>0</v>
      </c>
      <c r="BG449" s="222">
        <f>IF(N449="zákl. přenesená",J449,0)</f>
        <v>0</v>
      </c>
      <c r="BH449" s="222">
        <f>IF(N449="sníž. přenesená",J449,0)</f>
        <v>0</v>
      </c>
      <c r="BI449" s="222">
        <f>IF(N449="nulová",J449,0)</f>
        <v>0</v>
      </c>
      <c r="BJ449" s="14" t="s">
        <v>83</v>
      </c>
      <c r="BK449" s="222">
        <f>ROUND(I449*H449,2)</f>
        <v>0</v>
      </c>
      <c r="BL449" s="14" t="s">
        <v>132</v>
      </c>
      <c r="BM449" s="221" t="s">
        <v>1087</v>
      </c>
    </row>
    <row r="450" s="1" customFormat="1">
      <c r="B450" s="35"/>
      <c r="C450" s="36"/>
      <c r="D450" s="223" t="s">
        <v>139</v>
      </c>
      <c r="E450" s="36"/>
      <c r="F450" s="224" t="s">
        <v>1088</v>
      </c>
      <c r="G450" s="36"/>
      <c r="H450" s="36"/>
      <c r="I450" s="136"/>
      <c r="J450" s="36"/>
      <c r="K450" s="36"/>
      <c r="L450" s="40"/>
      <c r="M450" s="225"/>
      <c r="N450" s="83"/>
      <c r="O450" s="83"/>
      <c r="P450" s="83"/>
      <c r="Q450" s="83"/>
      <c r="R450" s="83"/>
      <c r="S450" s="83"/>
      <c r="T450" s="84"/>
      <c r="AT450" s="14" t="s">
        <v>139</v>
      </c>
      <c r="AU450" s="14" t="s">
        <v>83</v>
      </c>
    </row>
    <row r="451" s="1" customFormat="1">
      <c r="B451" s="35"/>
      <c r="C451" s="36"/>
      <c r="D451" s="223" t="s">
        <v>141</v>
      </c>
      <c r="E451" s="36"/>
      <c r="F451" s="226" t="s">
        <v>1089</v>
      </c>
      <c r="G451" s="36"/>
      <c r="H451" s="36"/>
      <c r="I451" s="136"/>
      <c r="J451" s="36"/>
      <c r="K451" s="36"/>
      <c r="L451" s="40"/>
      <c r="M451" s="225"/>
      <c r="N451" s="83"/>
      <c r="O451" s="83"/>
      <c r="P451" s="83"/>
      <c r="Q451" s="83"/>
      <c r="R451" s="83"/>
      <c r="S451" s="83"/>
      <c r="T451" s="84"/>
      <c r="AT451" s="14" t="s">
        <v>141</v>
      </c>
      <c r="AU451" s="14" t="s">
        <v>83</v>
      </c>
    </row>
    <row r="452" s="1" customFormat="1" ht="16.5" customHeight="1">
      <c r="B452" s="35"/>
      <c r="C452" s="211" t="s">
        <v>1090</v>
      </c>
      <c r="D452" s="211" t="s">
        <v>134</v>
      </c>
      <c r="E452" s="212" t="s">
        <v>1091</v>
      </c>
      <c r="F452" s="213" t="s">
        <v>1085</v>
      </c>
      <c r="G452" s="214" t="s">
        <v>1086</v>
      </c>
      <c r="H452" s="215">
        <v>20500</v>
      </c>
      <c r="I452" s="216"/>
      <c r="J452" s="215">
        <f>ROUND(I452*H452,2)</f>
        <v>0</v>
      </c>
      <c r="K452" s="213" t="s">
        <v>1</v>
      </c>
      <c r="L452" s="40"/>
      <c r="M452" s="217" t="s">
        <v>1</v>
      </c>
      <c r="N452" s="218" t="s">
        <v>40</v>
      </c>
      <c r="O452" s="83"/>
      <c r="P452" s="219">
        <f>O452*H452</f>
        <v>0</v>
      </c>
      <c r="Q452" s="219">
        <v>0</v>
      </c>
      <c r="R452" s="219">
        <f>Q452*H452</f>
        <v>0</v>
      </c>
      <c r="S452" s="219">
        <v>0</v>
      </c>
      <c r="T452" s="220">
        <f>S452*H452</f>
        <v>0</v>
      </c>
      <c r="AR452" s="221" t="s">
        <v>132</v>
      </c>
      <c r="AT452" s="221" t="s">
        <v>134</v>
      </c>
      <c r="AU452" s="221" t="s">
        <v>83</v>
      </c>
      <c r="AY452" s="14" t="s">
        <v>133</v>
      </c>
      <c r="BE452" s="222">
        <f>IF(N452="základní",J452,0)</f>
        <v>0</v>
      </c>
      <c r="BF452" s="222">
        <f>IF(N452="snížená",J452,0)</f>
        <v>0</v>
      </c>
      <c r="BG452" s="222">
        <f>IF(N452="zákl. přenesená",J452,0)</f>
        <v>0</v>
      </c>
      <c r="BH452" s="222">
        <f>IF(N452="sníž. přenesená",J452,0)</f>
        <v>0</v>
      </c>
      <c r="BI452" s="222">
        <f>IF(N452="nulová",J452,0)</f>
        <v>0</v>
      </c>
      <c r="BJ452" s="14" t="s">
        <v>83</v>
      </c>
      <c r="BK452" s="222">
        <f>ROUND(I452*H452,2)</f>
        <v>0</v>
      </c>
      <c r="BL452" s="14" t="s">
        <v>132</v>
      </c>
      <c r="BM452" s="221" t="s">
        <v>1092</v>
      </c>
    </row>
    <row r="453" s="1" customFormat="1">
      <c r="B453" s="35"/>
      <c r="C453" s="36"/>
      <c r="D453" s="223" t="s">
        <v>139</v>
      </c>
      <c r="E453" s="36"/>
      <c r="F453" s="224" t="s">
        <v>1093</v>
      </c>
      <c r="G453" s="36"/>
      <c r="H453" s="36"/>
      <c r="I453" s="136"/>
      <c r="J453" s="36"/>
      <c r="K453" s="36"/>
      <c r="L453" s="40"/>
      <c r="M453" s="225"/>
      <c r="N453" s="83"/>
      <c r="O453" s="83"/>
      <c r="P453" s="83"/>
      <c r="Q453" s="83"/>
      <c r="R453" s="83"/>
      <c r="S453" s="83"/>
      <c r="T453" s="84"/>
      <c r="AT453" s="14" t="s">
        <v>139</v>
      </c>
      <c r="AU453" s="14" t="s">
        <v>83</v>
      </c>
    </row>
    <row r="454" s="1" customFormat="1">
      <c r="B454" s="35"/>
      <c r="C454" s="36"/>
      <c r="D454" s="223" t="s">
        <v>141</v>
      </c>
      <c r="E454" s="36"/>
      <c r="F454" s="226" t="s">
        <v>1089</v>
      </c>
      <c r="G454" s="36"/>
      <c r="H454" s="36"/>
      <c r="I454" s="136"/>
      <c r="J454" s="36"/>
      <c r="K454" s="36"/>
      <c r="L454" s="40"/>
      <c r="M454" s="225"/>
      <c r="N454" s="83"/>
      <c r="O454" s="83"/>
      <c r="P454" s="83"/>
      <c r="Q454" s="83"/>
      <c r="R454" s="83"/>
      <c r="S454" s="83"/>
      <c r="T454" s="84"/>
      <c r="AT454" s="14" t="s">
        <v>141</v>
      </c>
      <c r="AU454" s="14" t="s">
        <v>83</v>
      </c>
    </row>
    <row r="455" s="1" customFormat="1" ht="16.5" customHeight="1">
      <c r="B455" s="35"/>
      <c r="C455" s="211" t="s">
        <v>1094</v>
      </c>
      <c r="D455" s="211" t="s">
        <v>134</v>
      </c>
      <c r="E455" s="212" t="s">
        <v>1095</v>
      </c>
      <c r="F455" s="213" t="s">
        <v>1096</v>
      </c>
      <c r="G455" s="214" t="s">
        <v>170</v>
      </c>
      <c r="H455" s="215">
        <v>101</v>
      </c>
      <c r="I455" s="216"/>
      <c r="J455" s="215">
        <f>ROUND(I455*H455,2)</f>
        <v>0</v>
      </c>
      <c r="K455" s="213" t="s">
        <v>1</v>
      </c>
      <c r="L455" s="40"/>
      <c r="M455" s="217" t="s">
        <v>1</v>
      </c>
      <c r="N455" s="218" t="s">
        <v>40</v>
      </c>
      <c r="O455" s="83"/>
      <c r="P455" s="219">
        <f>O455*H455</f>
        <v>0</v>
      </c>
      <c r="Q455" s="219">
        <v>0</v>
      </c>
      <c r="R455" s="219">
        <f>Q455*H455</f>
        <v>0</v>
      </c>
      <c r="S455" s="219">
        <v>0</v>
      </c>
      <c r="T455" s="220">
        <f>S455*H455</f>
        <v>0</v>
      </c>
      <c r="AR455" s="221" t="s">
        <v>132</v>
      </c>
      <c r="AT455" s="221" t="s">
        <v>134</v>
      </c>
      <c r="AU455" s="221" t="s">
        <v>83</v>
      </c>
      <c r="AY455" s="14" t="s">
        <v>133</v>
      </c>
      <c r="BE455" s="222">
        <f>IF(N455="základní",J455,0)</f>
        <v>0</v>
      </c>
      <c r="BF455" s="222">
        <f>IF(N455="snížená",J455,0)</f>
        <v>0</v>
      </c>
      <c r="BG455" s="222">
        <f>IF(N455="zákl. přenesená",J455,0)</f>
        <v>0</v>
      </c>
      <c r="BH455" s="222">
        <f>IF(N455="sníž. přenesená",J455,0)</f>
        <v>0</v>
      </c>
      <c r="BI455" s="222">
        <f>IF(N455="nulová",J455,0)</f>
        <v>0</v>
      </c>
      <c r="BJ455" s="14" t="s">
        <v>83</v>
      </c>
      <c r="BK455" s="222">
        <f>ROUND(I455*H455,2)</f>
        <v>0</v>
      </c>
      <c r="BL455" s="14" t="s">
        <v>132</v>
      </c>
      <c r="BM455" s="221" t="s">
        <v>1097</v>
      </c>
    </row>
    <row r="456" s="1" customFormat="1">
      <c r="B456" s="35"/>
      <c r="C456" s="36"/>
      <c r="D456" s="223" t="s">
        <v>139</v>
      </c>
      <c r="E456" s="36"/>
      <c r="F456" s="224" t="s">
        <v>1098</v>
      </c>
      <c r="G456" s="36"/>
      <c r="H456" s="36"/>
      <c r="I456" s="136"/>
      <c r="J456" s="36"/>
      <c r="K456" s="36"/>
      <c r="L456" s="40"/>
      <c r="M456" s="225"/>
      <c r="N456" s="83"/>
      <c r="O456" s="83"/>
      <c r="P456" s="83"/>
      <c r="Q456" s="83"/>
      <c r="R456" s="83"/>
      <c r="S456" s="83"/>
      <c r="T456" s="84"/>
      <c r="AT456" s="14" t="s">
        <v>139</v>
      </c>
      <c r="AU456" s="14" t="s">
        <v>83</v>
      </c>
    </row>
    <row r="457" s="1" customFormat="1">
      <c r="B457" s="35"/>
      <c r="C457" s="36"/>
      <c r="D457" s="223" t="s">
        <v>141</v>
      </c>
      <c r="E457" s="36"/>
      <c r="F457" s="226" t="s">
        <v>1099</v>
      </c>
      <c r="G457" s="36"/>
      <c r="H457" s="36"/>
      <c r="I457" s="136"/>
      <c r="J457" s="36"/>
      <c r="K457" s="36"/>
      <c r="L457" s="40"/>
      <c r="M457" s="225"/>
      <c r="N457" s="83"/>
      <c r="O457" s="83"/>
      <c r="P457" s="83"/>
      <c r="Q457" s="83"/>
      <c r="R457" s="83"/>
      <c r="S457" s="83"/>
      <c r="T457" s="84"/>
      <c r="AT457" s="14" t="s">
        <v>141</v>
      </c>
      <c r="AU457" s="14" t="s">
        <v>83</v>
      </c>
    </row>
    <row r="458" s="1" customFormat="1" ht="16.5" customHeight="1">
      <c r="B458" s="35"/>
      <c r="C458" s="211" t="s">
        <v>1100</v>
      </c>
      <c r="D458" s="211" t="s">
        <v>134</v>
      </c>
      <c r="E458" s="212" t="s">
        <v>1101</v>
      </c>
      <c r="F458" s="213" t="s">
        <v>1102</v>
      </c>
      <c r="G458" s="214" t="s">
        <v>1103</v>
      </c>
      <c r="H458" s="215">
        <v>4200</v>
      </c>
      <c r="I458" s="216"/>
      <c r="J458" s="215">
        <f>ROUND(I458*H458,2)</f>
        <v>0</v>
      </c>
      <c r="K458" s="213" t="s">
        <v>1</v>
      </c>
      <c r="L458" s="40"/>
      <c r="M458" s="217" t="s">
        <v>1</v>
      </c>
      <c r="N458" s="218" t="s">
        <v>40</v>
      </c>
      <c r="O458" s="83"/>
      <c r="P458" s="219">
        <f>O458*H458</f>
        <v>0</v>
      </c>
      <c r="Q458" s="219">
        <v>0</v>
      </c>
      <c r="R458" s="219">
        <f>Q458*H458</f>
        <v>0</v>
      </c>
      <c r="S458" s="219">
        <v>0</v>
      </c>
      <c r="T458" s="220">
        <f>S458*H458</f>
        <v>0</v>
      </c>
      <c r="AR458" s="221" t="s">
        <v>132</v>
      </c>
      <c r="AT458" s="221" t="s">
        <v>134</v>
      </c>
      <c r="AU458" s="221" t="s">
        <v>83</v>
      </c>
      <c r="AY458" s="14" t="s">
        <v>133</v>
      </c>
      <c r="BE458" s="222">
        <f>IF(N458="základní",J458,0)</f>
        <v>0</v>
      </c>
      <c r="BF458" s="222">
        <f>IF(N458="snížená",J458,0)</f>
        <v>0</v>
      </c>
      <c r="BG458" s="222">
        <f>IF(N458="zákl. přenesená",J458,0)</f>
        <v>0</v>
      </c>
      <c r="BH458" s="222">
        <f>IF(N458="sníž. přenesená",J458,0)</f>
        <v>0</v>
      </c>
      <c r="BI458" s="222">
        <f>IF(N458="nulová",J458,0)</f>
        <v>0</v>
      </c>
      <c r="BJ458" s="14" t="s">
        <v>83</v>
      </c>
      <c r="BK458" s="222">
        <f>ROUND(I458*H458,2)</f>
        <v>0</v>
      </c>
      <c r="BL458" s="14" t="s">
        <v>132</v>
      </c>
      <c r="BM458" s="221" t="s">
        <v>1104</v>
      </c>
    </row>
    <row r="459" s="1" customFormat="1">
      <c r="B459" s="35"/>
      <c r="C459" s="36"/>
      <c r="D459" s="223" t="s">
        <v>139</v>
      </c>
      <c r="E459" s="36"/>
      <c r="F459" s="224" t="s">
        <v>1105</v>
      </c>
      <c r="G459" s="36"/>
      <c r="H459" s="36"/>
      <c r="I459" s="136"/>
      <c r="J459" s="36"/>
      <c r="K459" s="36"/>
      <c r="L459" s="40"/>
      <c r="M459" s="225"/>
      <c r="N459" s="83"/>
      <c r="O459" s="83"/>
      <c r="P459" s="83"/>
      <c r="Q459" s="83"/>
      <c r="R459" s="83"/>
      <c r="S459" s="83"/>
      <c r="T459" s="84"/>
      <c r="AT459" s="14" t="s">
        <v>139</v>
      </c>
      <c r="AU459" s="14" t="s">
        <v>83</v>
      </c>
    </row>
    <row r="460" s="1" customFormat="1">
      <c r="B460" s="35"/>
      <c r="C460" s="36"/>
      <c r="D460" s="223" t="s">
        <v>141</v>
      </c>
      <c r="E460" s="36"/>
      <c r="F460" s="226" t="s">
        <v>1106</v>
      </c>
      <c r="G460" s="36"/>
      <c r="H460" s="36"/>
      <c r="I460" s="136"/>
      <c r="J460" s="36"/>
      <c r="K460" s="36"/>
      <c r="L460" s="40"/>
      <c r="M460" s="225"/>
      <c r="N460" s="83"/>
      <c r="O460" s="83"/>
      <c r="P460" s="83"/>
      <c r="Q460" s="83"/>
      <c r="R460" s="83"/>
      <c r="S460" s="83"/>
      <c r="T460" s="84"/>
      <c r="AT460" s="14" t="s">
        <v>141</v>
      </c>
      <c r="AU460" s="14" t="s">
        <v>83</v>
      </c>
    </row>
    <row r="461" s="11" customFormat="1">
      <c r="B461" s="227"/>
      <c r="C461" s="228"/>
      <c r="D461" s="223" t="s">
        <v>149</v>
      </c>
      <c r="E461" s="229" t="s">
        <v>1107</v>
      </c>
      <c r="F461" s="230" t="s">
        <v>1108</v>
      </c>
      <c r="G461" s="228"/>
      <c r="H461" s="231">
        <v>4200</v>
      </c>
      <c r="I461" s="232"/>
      <c r="J461" s="228"/>
      <c r="K461" s="228"/>
      <c r="L461" s="233"/>
      <c r="M461" s="254"/>
      <c r="N461" s="255"/>
      <c r="O461" s="255"/>
      <c r="P461" s="255"/>
      <c r="Q461" s="255"/>
      <c r="R461" s="255"/>
      <c r="S461" s="255"/>
      <c r="T461" s="256"/>
      <c r="AT461" s="237" t="s">
        <v>149</v>
      </c>
      <c r="AU461" s="237" t="s">
        <v>83</v>
      </c>
      <c r="AV461" s="11" t="s">
        <v>143</v>
      </c>
      <c r="AW461" s="11" t="s">
        <v>33</v>
      </c>
      <c r="AX461" s="11" t="s">
        <v>83</v>
      </c>
      <c r="AY461" s="237" t="s">
        <v>133</v>
      </c>
    </row>
    <row r="462" s="1" customFormat="1" ht="6.96" customHeight="1">
      <c r="B462" s="58"/>
      <c r="C462" s="59"/>
      <c r="D462" s="59"/>
      <c r="E462" s="59"/>
      <c r="F462" s="59"/>
      <c r="G462" s="59"/>
      <c r="H462" s="59"/>
      <c r="I462" s="170"/>
      <c r="J462" s="59"/>
      <c r="K462" s="59"/>
      <c r="L462" s="40"/>
    </row>
  </sheetData>
  <sheetProtection sheet="1" autoFilter="0" formatColumns="0" formatRows="0" objects="1" scenarios="1" spinCount="100000" saltValue="TohVP66lDhBPVnE5dv0rP6gN+CLq5Sdg5oLA5Aeda+1Y0xawCgzxSIapekag/u0wUMlKIdmbC600dX0vXV+24g==" hashValue="4AQ2xY1Kqo+xzTT6+T/ed/hpxYjnlVrBtj3pRs5dg/xLllisUCDrtxCZhxxEzQ2wxXNYqx5MTmspTEebo6odJA==" algorithmName="SHA-512" password="CC35"/>
  <autoFilter ref="C123:K461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8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97</v>
      </c>
    </row>
    <row r="3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17"/>
      <c r="AT3" s="14" t="s">
        <v>85</v>
      </c>
    </row>
    <row r="4" ht="24.96" customHeight="1">
      <c r="B4" s="17"/>
      <c r="D4" s="132" t="s">
        <v>110</v>
      </c>
      <c r="L4" s="17"/>
      <c r="M4" s="133" t="s">
        <v>10</v>
      </c>
      <c r="AT4" s="14" t="s">
        <v>4</v>
      </c>
    </row>
    <row r="5" ht="6.96" customHeight="1">
      <c r="B5" s="17"/>
      <c r="L5" s="17"/>
    </row>
    <row r="6" ht="12" customHeight="1">
      <c r="B6" s="17"/>
      <c r="D6" s="134" t="s">
        <v>15</v>
      </c>
      <c r="L6" s="17"/>
    </row>
    <row r="7" ht="16.5" customHeight="1">
      <c r="B7" s="17"/>
      <c r="E7" s="135" t="str">
        <f>'Rekapitulace stavby'!K6</f>
        <v>Lávka pro pěší přes kolejiště nádraží v Chebu-uznatelné náklady</v>
      </c>
      <c r="F7" s="134"/>
      <c r="G7" s="134"/>
      <c r="H7" s="134"/>
      <c r="L7" s="17"/>
    </row>
    <row r="8" s="1" customFormat="1" ht="12" customHeight="1">
      <c r="B8" s="40"/>
      <c r="D8" s="134" t="s">
        <v>111</v>
      </c>
      <c r="I8" s="136"/>
      <c r="L8" s="40"/>
    </row>
    <row r="9" s="1" customFormat="1" ht="36.96" customHeight="1">
      <c r="B9" s="40"/>
      <c r="E9" s="137" t="s">
        <v>1109</v>
      </c>
      <c r="F9" s="1"/>
      <c r="G9" s="1"/>
      <c r="H9" s="1"/>
      <c r="I9" s="136"/>
      <c r="L9" s="40"/>
    </row>
    <row r="10" s="1" customFormat="1">
      <c r="B10" s="40"/>
      <c r="I10" s="136"/>
      <c r="L10" s="40"/>
    </row>
    <row r="11" s="1" customFormat="1" ht="12" customHeight="1">
      <c r="B11" s="40"/>
      <c r="D11" s="134" t="s">
        <v>17</v>
      </c>
      <c r="F11" s="138" t="s">
        <v>1</v>
      </c>
      <c r="I11" s="139" t="s">
        <v>18</v>
      </c>
      <c r="J11" s="138" t="s">
        <v>1</v>
      </c>
      <c r="L11" s="40"/>
    </row>
    <row r="12" s="1" customFormat="1" ht="12" customHeight="1">
      <c r="B12" s="40"/>
      <c r="D12" s="134" t="s">
        <v>19</v>
      </c>
      <c r="F12" s="138" t="s">
        <v>20</v>
      </c>
      <c r="I12" s="139" t="s">
        <v>21</v>
      </c>
      <c r="J12" s="140" t="str">
        <f>'Rekapitulace stavby'!AN8</f>
        <v>2. 7. 2019</v>
      </c>
      <c r="L12" s="40"/>
    </row>
    <row r="13" s="1" customFormat="1" ht="10.8" customHeight="1">
      <c r="B13" s="40"/>
      <c r="I13" s="136"/>
      <c r="L13" s="40"/>
    </row>
    <row r="14" s="1" customFormat="1" ht="12" customHeight="1">
      <c r="B14" s="40"/>
      <c r="D14" s="134" t="s">
        <v>23</v>
      </c>
      <c r="I14" s="139" t="s">
        <v>24</v>
      </c>
      <c r="J14" s="138" t="str">
        <f>IF('Rekapitulace stavby'!AN10="","",'Rekapitulace stavby'!AN10)</f>
        <v>00253979</v>
      </c>
      <c r="L14" s="40"/>
    </row>
    <row r="15" s="1" customFormat="1" ht="18" customHeight="1">
      <c r="B15" s="40"/>
      <c r="E15" s="138" t="str">
        <f>IF('Rekapitulace stavby'!E11="","",'Rekapitulace stavby'!E11)</f>
        <v>Město Cheb</v>
      </c>
      <c r="I15" s="139" t="s">
        <v>27</v>
      </c>
      <c r="J15" s="138" t="str">
        <f>IF('Rekapitulace stavby'!AN11="","",'Rekapitulace stavby'!AN11)</f>
        <v>CZ00253979</v>
      </c>
      <c r="L15" s="40"/>
    </row>
    <row r="16" s="1" customFormat="1" ht="6.96" customHeight="1">
      <c r="B16" s="40"/>
      <c r="I16" s="136"/>
      <c r="L16" s="40"/>
    </row>
    <row r="17" s="1" customFormat="1" ht="12" customHeight="1">
      <c r="B17" s="40"/>
      <c r="D17" s="134" t="s">
        <v>29</v>
      </c>
      <c r="I17" s="139" t="s">
        <v>24</v>
      </c>
      <c r="J17" s="30" t="str">
        <f>'Rekapitulace stavby'!AN13</f>
        <v>Vyplň údaj</v>
      </c>
      <c r="L17" s="40"/>
    </row>
    <row r="18" s="1" customFormat="1" ht="18" customHeight="1">
      <c r="B18" s="40"/>
      <c r="E18" s="30" t="str">
        <f>'Rekapitulace stavby'!E14</f>
        <v>Vyplň údaj</v>
      </c>
      <c r="F18" s="138"/>
      <c r="G18" s="138"/>
      <c r="H18" s="138"/>
      <c r="I18" s="139" t="s">
        <v>27</v>
      </c>
      <c r="J18" s="30" t="str">
        <f>'Rekapitulace stavby'!AN14</f>
        <v>Vyplň údaj</v>
      </c>
      <c r="L18" s="40"/>
    </row>
    <row r="19" s="1" customFormat="1" ht="6.96" customHeight="1">
      <c r="B19" s="40"/>
      <c r="I19" s="136"/>
      <c r="L19" s="40"/>
    </row>
    <row r="20" s="1" customFormat="1" ht="12" customHeight="1">
      <c r="B20" s="40"/>
      <c r="D20" s="134" t="s">
        <v>31</v>
      </c>
      <c r="I20" s="139" t="s">
        <v>24</v>
      </c>
      <c r="J20" s="138" t="str">
        <f>IF('Rekapitulace stavby'!AN16="","",'Rekapitulace stavby'!AN16)</f>
        <v/>
      </c>
      <c r="L20" s="40"/>
    </row>
    <row r="21" s="1" customFormat="1" ht="18" customHeight="1">
      <c r="B21" s="40"/>
      <c r="E21" s="138" t="str">
        <f>IF('Rekapitulace stavby'!E17="","",'Rekapitulace stavby'!E17)</f>
        <v xml:space="preserve"> </v>
      </c>
      <c r="I21" s="139" t="s">
        <v>27</v>
      </c>
      <c r="J21" s="138" t="str">
        <f>IF('Rekapitulace stavby'!AN17="","",'Rekapitulace stavby'!AN17)</f>
        <v/>
      </c>
      <c r="L21" s="40"/>
    </row>
    <row r="22" s="1" customFormat="1" ht="6.96" customHeight="1">
      <c r="B22" s="40"/>
      <c r="I22" s="136"/>
      <c r="L22" s="40"/>
    </row>
    <row r="23" s="1" customFormat="1" ht="12" customHeight="1">
      <c r="B23" s="40"/>
      <c r="D23" s="134" t="s">
        <v>32</v>
      </c>
      <c r="I23" s="139" t="s">
        <v>24</v>
      </c>
      <c r="J23" s="138" t="str">
        <f>IF('Rekapitulace stavby'!AN19="","",'Rekapitulace stavby'!AN19)</f>
        <v/>
      </c>
      <c r="L23" s="40"/>
    </row>
    <row r="24" s="1" customFormat="1" ht="18" customHeight="1">
      <c r="B24" s="40"/>
      <c r="E24" s="138" t="str">
        <f>IF('Rekapitulace stavby'!E20="","",'Rekapitulace stavby'!E20)</f>
        <v xml:space="preserve"> </v>
      </c>
      <c r="I24" s="139" t="s">
        <v>27</v>
      </c>
      <c r="J24" s="138" t="str">
        <f>IF('Rekapitulace stavby'!AN20="","",'Rekapitulace stavby'!AN20)</f>
        <v/>
      </c>
      <c r="L24" s="40"/>
    </row>
    <row r="25" s="1" customFormat="1" ht="6.96" customHeight="1">
      <c r="B25" s="40"/>
      <c r="I25" s="136"/>
      <c r="L25" s="40"/>
    </row>
    <row r="26" s="1" customFormat="1" ht="12" customHeight="1">
      <c r="B26" s="40"/>
      <c r="D26" s="134" t="s">
        <v>34</v>
      </c>
      <c r="I26" s="136"/>
      <c r="L26" s="40"/>
    </row>
    <row r="27" s="7" customFormat="1" ht="16.5" customHeight="1">
      <c r="B27" s="141"/>
      <c r="E27" s="142" t="s">
        <v>1</v>
      </c>
      <c r="F27" s="142"/>
      <c r="G27" s="142"/>
      <c r="H27" s="142"/>
      <c r="I27" s="143"/>
      <c r="L27" s="141"/>
    </row>
    <row r="28" s="1" customFormat="1" ht="6.96" customHeight="1">
      <c r="B28" s="40"/>
      <c r="I28" s="136"/>
      <c r="L28" s="40"/>
    </row>
    <row r="29" s="1" customFormat="1" ht="6.96" customHeight="1">
      <c r="B29" s="40"/>
      <c r="D29" s="75"/>
      <c r="E29" s="75"/>
      <c r="F29" s="75"/>
      <c r="G29" s="75"/>
      <c r="H29" s="75"/>
      <c r="I29" s="144"/>
      <c r="J29" s="75"/>
      <c r="K29" s="75"/>
      <c r="L29" s="40"/>
    </row>
    <row r="30" s="1" customFormat="1" ht="25.44" customHeight="1">
      <c r="B30" s="40"/>
      <c r="D30" s="145" t="s">
        <v>35</v>
      </c>
      <c r="I30" s="136"/>
      <c r="J30" s="146">
        <f>ROUND(J119, 2)</f>
        <v>0</v>
      </c>
      <c r="L30" s="40"/>
    </row>
    <row r="31" s="1" customFormat="1" ht="6.96" customHeight="1">
      <c r="B31" s="40"/>
      <c r="D31" s="75"/>
      <c r="E31" s="75"/>
      <c r="F31" s="75"/>
      <c r="G31" s="75"/>
      <c r="H31" s="75"/>
      <c r="I31" s="144"/>
      <c r="J31" s="75"/>
      <c r="K31" s="75"/>
      <c r="L31" s="40"/>
    </row>
    <row r="32" s="1" customFormat="1" ht="14.4" customHeight="1">
      <c r="B32" s="40"/>
      <c r="F32" s="147" t="s">
        <v>37</v>
      </c>
      <c r="I32" s="148" t="s">
        <v>36</v>
      </c>
      <c r="J32" s="147" t="s">
        <v>38</v>
      </c>
      <c r="L32" s="40"/>
    </row>
    <row r="33" s="1" customFormat="1" ht="14.4" customHeight="1">
      <c r="B33" s="40"/>
      <c r="D33" s="149" t="s">
        <v>39</v>
      </c>
      <c r="E33" s="134" t="s">
        <v>40</v>
      </c>
      <c r="F33" s="150">
        <f>ROUND((SUM(BE119:BE140)),  2)</f>
        <v>0</v>
      </c>
      <c r="I33" s="151">
        <v>0.20999999999999999</v>
      </c>
      <c r="J33" s="150">
        <f>ROUND(((SUM(BE119:BE140))*I33),  2)</f>
        <v>0</v>
      </c>
      <c r="L33" s="40"/>
    </row>
    <row r="34" s="1" customFormat="1" ht="14.4" customHeight="1">
      <c r="B34" s="40"/>
      <c r="E34" s="134" t="s">
        <v>41</v>
      </c>
      <c r="F34" s="150">
        <f>ROUND((SUM(BF119:BF140)),  2)</f>
        <v>0</v>
      </c>
      <c r="I34" s="151">
        <v>0.14999999999999999</v>
      </c>
      <c r="J34" s="150">
        <f>ROUND(((SUM(BF119:BF140))*I34),  2)</f>
        <v>0</v>
      </c>
      <c r="L34" s="40"/>
    </row>
    <row r="35" hidden="1" s="1" customFormat="1" ht="14.4" customHeight="1">
      <c r="B35" s="40"/>
      <c r="E35" s="134" t="s">
        <v>42</v>
      </c>
      <c r="F35" s="150">
        <f>ROUND((SUM(BG119:BG140)),  2)</f>
        <v>0</v>
      </c>
      <c r="I35" s="151">
        <v>0.20999999999999999</v>
      </c>
      <c r="J35" s="150">
        <f>0</f>
        <v>0</v>
      </c>
      <c r="L35" s="40"/>
    </row>
    <row r="36" hidden="1" s="1" customFormat="1" ht="14.4" customHeight="1">
      <c r="B36" s="40"/>
      <c r="E36" s="134" t="s">
        <v>43</v>
      </c>
      <c r="F36" s="150">
        <f>ROUND((SUM(BH119:BH140)),  2)</f>
        <v>0</v>
      </c>
      <c r="I36" s="151">
        <v>0.14999999999999999</v>
      </c>
      <c r="J36" s="150">
        <f>0</f>
        <v>0</v>
      </c>
      <c r="L36" s="40"/>
    </row>
    <row r="37" hidden="1" s="1" customFormat="1" ht="14.4" customHeight="1">
      <c r="B37" s="40"/>
      <c r="E37" s="134" t="s">
        <v>44</v>
      </c>
      <c r="F37" s="150">
        <f>ROUND((SUM(BI119:BI140)),  2)</f>
        <v>0</v>
      </c>
      <c r="I37" s="151">
        <v>0</v>
      </c>
      <c r="J37" s="150">
        <f>0</f>
        <v>0</v>
      </c>
      <c r="L37" s="40"/>
    </row>
    <row r="38" s="1" customFormat="1" ht="6.96" customHeight="1">
      <c r="B38" s="40"/>
      <c r="I38" s="136"/>
      <c r="L38" s="40"/>
    </row>
    <row r="39" s="1" customFormat="1" ht="25.44" customHeight="1">
      <c r="B39" s="40"/>
      <c r="C39" s="152"/>
      <c r="D39" s="153" t="s">
        <v>45</v>
      </c>
      <c r="E39" s="154"/>
      <c r="F39" s="154"/>
      <c r="G39" s="155" t="s">
        <v>46</v>
      </c>
      <c r="H39" s="156" t="s">
        <v>47</v>
      </c>
      <c r="I39" s="157"/>
      <c r="J39" s="158">
        <f>SUM(J30:J37)</f>
        <v>0</v>
      </c>
      <c r="K39" s="159"/>
      <c r="L39" s="40"/>
    </row>
    <row r="40" s="1" customFormat="1" ht="14.4" customHeight="1">
      <c r="B40" s="40"/>
      <c r="I40" s="136"/>
      <c r="L40" s="40"/>
    </row>
    <row r="41" ht="14.4" customHeight="1">
      <c r="B41" s="17"/>
      <c r="L41" s="17"/>
    </row>
    <row r="42" ht="14.4" customHeight="1">
      <c r="B42" s="17"/>
      <c r="L42" s="17"/>
    </row>
    <row r="43" ht="14.4" customHeight="1">
      <c r="B43" s="17"/>
      <c r="L43" s="17"/>
    </row>
    <row r="44" ht="14.4" customHeight="1">
      <c r="B44" s="17"/>
      <c r="L44" s="17"/>
    </row>
    <row r="45" ht="14.4" customHeight="1">
      <c r="B45" s="17"/>
      <c r="L45" s="17"/>
    </row>
    <row r="46" ht="14.4" customHeight="1">
      <c r="B46" s="17"/>
      <c r="L46" s="17"/>
    </row>
    <row r="47" ht="14.4" customHeight="1">
      <c r="B47" s="17"/>
      <c r="L47" s="17"/>
    </row>
    <row r="48" ht="14.4" customHeight="1">
      <c r="B48" s="17"/>
      <c r="L48" s="17"/>
    </row>
    <row r="49" ht="14.4" customHeight="1">
      <c r="B49" s="17"/>
      <c r="L49" s="17"/>
    </row>
    <row r="50" s="1" customFormat="1" ht="14.4" customHeight="1">
      <c r="B50" s="40"/>
      <c r="D50" s="160" t="s">
        <v>48</v>
      </c>
      <c r="E50" s="161"/>
      <c r="F50" s="161"/>
      <c r="G50" s="160" t="s">
        <v>49</v>
      </c>
      <c r="H50" s="161"/>
      <c r="I50" s="162"/>
      <c r="J50" s="161"/>
      <c r="K50" s="161"/>
      <c r="L50" s="4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1" customFormat="1">
      <c r="B61" s="40"/>
      <c r="D61" s="163" t="s">
        <v>50</v>
      </c>
      <c r="E61" s="164"/>
      <c r="F61" s="165" t="s">
        <v>51</v>
      </c>
      <c r="G61" s="163" t="s">
        <v>50</v>
      </c>
      <c r="H61" s="164"/>
      <c r="I61" s="166"/>
      <c r="J61" s="167" t="s">
        <v>51</v>
      </c>
      <c r="K61" s="164"/>
      <c r="L61" s="40"/>
    </row>
    <row r="62">
      <c r="B62" s="17"/>
      <c r="L62" s="17"/>
    </row>
    <row r="63">
      <c r="B63" s="17"/>
      <c r="L63" s="17"/>
    </row>
    <row r="64">
      <c r="B64" s="17"/>
      <c r="L64" s="17"/>
    </row>
    <row r="65" s="1" customFormat="1">
      <c r="B65" s="40"/>
      <c r="D65" s="160" t="s">
        <v>52</v>
      </c>
      <c r="E65" s="161"/>
      <c r="F65" s="161"/>
      <c r="G65" s="160" t="s">
        <v>53</v>
      </c>
      <c r="H65" s="161"/>
      <c r="I65" s="162"/>
      <c r="J65" s="161"/>
      <c r="K65" s="161"/>
      <c r="L65" s="40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1" customFormat="1">
      <c r="B76" s="40"/>
      <c r="D76" s="163" t="s">
        <v>50</v>
      </c>
      <c r="E76" s="164"/>
      <c r="F76" s="165" t="s">
        <v>51</v>
      </c>
      <c r="G76" s="163" t="s">
        <v>50</v>
      </c>
      <c r="H76" s="164"/>
      <c r="I76" s="166"/>
      <c r="J76" s="167" t="s">
        <v>51</v>
      </c>
      <c r="K76" s="164"/>
      <c r="L76" s="40"/>
    </row>
    <row r="77" s="1" customFormat="1" ht="14.4" customHeight="1">
      <c r="B77" s="168"/>
      <c r="C77" s="169"/>
      <c r="D77" s="169"/>
      <c r="E77" s="169"/>
      <c r="F77" s="169"/>
      <c r="G77" s="169"/>
      <c r="H77" s="169"/>
      <c r="I77" s="170"/>
      <c r="J77" s="169"/>
      <c r="K77" s="169"/>
      <c r="L77" s="40"/>
    </row>
    <row r="81" s="1" customFormat="1" ht="6.96" customHeight="1">
      <c r="B81" s="171"/>
      <c r="C81" s="172"/>
      <c r="D81" s="172"/>
      <c r="E81" s="172"/>
      <c r="F81" s="172"/>
      <c r="G81" s="172"/>
      <c r="H81" s="172"/>
      <c r="I81" s="173"/>
      <c r="J81" s="172"/>
      <c r="K81" s="172"/>
      <c r="L81" s="40"/>
    </row>
    <row r="82" s="1" customFormat="1" ht="24.96" customHeight="1">
      <c r="B82" s="35"/>
      <c r="C82" s="20" t="s">
        <v>113</v>
      </c>
      <c r="D82" s="36"/>
      <c r="E82" s="36"/>
      <c r="F82" s="36"/>
      <c r="G82" s="36"/>
      <c r="H82" s="36"/>
      <c r="I82" s="136"/>
      <c r="J82" s="36"/>
      <c r="K82" s="36"/>
      <c r="L82" s="40"/>
    </row>
    <row r="83" s="1" customFormat="1" ht="6.96" customHeight="1">
      <c r="B83" s="35"/>
      <c r="C83" s="36"/>
      <c r="D83" s="36"/>
      <c r="E83" s="36"/>
      <c r="F83" s="36"/>
      <c r="G83" s="36"/>
      <c r="H83" s="36"/>
      <c r="I83" s="136"/>
      <c r="J83" s="36"/>
      <c r="K83" s="36"/>
      <c r="L83" s="40"/>
    </row>
    <row r="84" s="1" customFormat="1" ht="12" customHeight="1">
      <c r="B84" s="35"/>
      <c r="C84" s="29" t="s">
        <v>15</v>
      </c>
      <c r="D84" s="36"/>
      <c r="E84" s="36"/>
      <c r="F84" s="36"/>
      <c r="G84" s="36"/>
      <c r="H84" s="36"/>
      <c r="I84" s="136"/>
      <c r="J84" s="36"/>
      <c r="K84" s="36"/>
      <c r="L84" s="40"/>
    </row>
    <row r="85" s="1" customFormat="1" ht="16.5" customHeight="1">
      <c r="B85" s="35"/>
      <c r="C85" s="36"/>
      <c r="D85" s="36"/>
      <c r="E85" s="174" t="str">
        <f>E7</f>
        <v>Lávka pro pěší přes kolejiště nádraží v Chebu-uznatelné náklady</v>
      </c>
      <c r="F85" s="29"/>
      <c r="G85" s="29"/>
      <c r="H85" s="29"/>
      <c r="I85" s="136"/>
      <c r="J85" s="36"/>
      <c r="K85" s="36"/>
      <c r="L85" s="40"/>
    </row>
    <row r="86" s="1" customFormat="1" ht="12" customHeight="1">
      <c r="B86" s="35"/>
      <c r="C86" s="29" t="s">
        <v>111</v>
      </c>
      <c r="D86" s="36"/>
      <c r="E86" s="36"/>
      <c r="F86" s="36"/>
      <c r="G86" s="36"/>
      <c r="H86" s="36"/>
      <c r="I86" s="136"/>
      <c r="J86" s="36"/>
      <c r="K86" s="36"/>
      <c r="L86" s="40"/>
    </row>
    <row r="87" s="1" customFormat="1" ht="16.5" customHeight="1">
      <c r="B87" s="35"/>
      <c r="C87" s="36"/>
      <c r="D87" s="36"/>
      <c r="E87" s="68" t="str">
        <f>E9</f>
        <v>SO 301 - Kanalizační přípojka odvodnění lávky</v>
      </c>
      <c r="F87" s="36"/>
      <c r="G87" s="36"/>
      <c r="H87" s="36"/>
      <c r="I87" s="136"/>
      <c r="J87" s="36"/>
      <c r="K87" s="36"/>
      <c r="L87" s="40"/>
    </row>
    <row r="88" s="1" customFormat="1" ht="6.96" customHeight="1">
      <c r="B88" s="35"/>
      <c r="C88" s="36"/>
      <c r="D88" s="36"/>
      <c r="E88" s="36"/>
      <c r="F88" s="36"/>
      <c r="G88" s="36"/>
      <c r="H88" s="36"/>
      <c r="I88" s="136"/>
      <c r="J88" s="36"/>
      <c r="K88" s="36"/>
      <c r="L88" s="40"/>
    </row>
    <row r="89" s="1" customFormat="1" ht="12" customHeight="1">
      <c r="B89" s="35"/>
      <c r="C89" s="29" t="s">
        <v>19</v>
      </c>
      <c r="D89" s="36"/>
      <c r="E89" s="36"/>
      <c r="F89" s="24" t="str">
        <f>F12</f>
        <v xml:space="preserve"> </v>
      </c>
      <c r="G89" s="36"/>
      <c r="H89" s="36"/>
      <c r="I89" s="139" t="s">
        <v>21</v>
      </c>
      <c r="J89" s="71" t="str">
        <f>IF(J12="","",J12)</f>
        <v>2. 7. 2019</v>
      </c>
      <c r="K89" s="36"/>
      <c r="L89" s="40"/>
    </row>
    <row r="90" s="1" customFormat="1" ht="6.96" customHeight="1">
      <c r="B90" s="35"/>
      <c r="C90" s="36"/>
      <c r="D90" s="36"/>
      <c r="E90" s="36"/>
      <c r="F90" s="36"/>
      <c r="G90" s="36"/>
      <c r="H90" s="36"/>
      <c r="I90" s="136"/>
      <c r="J90" s="36"/>
      <c r="K90" s="36"/>
      <c r="L90" s="40"/>
    </row>
    <row r="91" s="1" customFormat="1" ht="15.15" customHeight="1">
      <c r="B91" s="35"/>
      <c r="C91" s="29" t="s">
        <v>23</v>
      </c>
      <c r="D91" s="36"/>
      <c r="E91" s="36"/>
      <c r="F91" s="24" t="str">
        <f>E15</f>
        <v>Město Cheb</v>
      </c>
      <c r="G91" s="36"/>
      <c r="H91" s="36"/>
      <c r="I91" s="139" t="s">
        <v>31</v>
      </c>
      <c r="J91" s="33" t="str">
        <f>E21</f>
        <v xml:space="preserve"> </v>
      </c>
      <c r="K91" s="36"/>
      <c r="L91" s="40"/>
    </row>
    <row r="92" s="1" customFormat="1" ht="15.15" customHeight="1">
      <c r="B92" s="35"/>
      <c r="C92" s="29" t="s">
        <v>29</v>
      </c>
      <c r="D92" s="36"/>
      <c r="E92" s="36"/>
      <c r="F92" s="24" t="str">
        <f>IF(E18="","",E18)</f>
        <v>Vyplň údaj</v>
      </c>
      <c r="G92" s="36"/>
      <c r="H92" s="36"/>
      <c r="I92" s="139" t="s">
        <v>32</v>
      </c>
      <c r="J92" s="33" t="str">
        <f>E24</f>
        <v xml:space="preserve"> </v>
      </c>
      <c r="K92" s="36"/>
      <c r="L92" s="40"/>
    </row>
    <row r="93" s="1" customFormat="1" ht="10.32" customHeight="1">
      <c r="B93" s="35"/>
      <c r="C93" s="36"/>
      <c r="D93" s="36"/>
      <c r="E93" s="36"/>
      <c r="F93" s="36"/>
      <c r="G93" s="36"/>
      <c r="H93" s="36"/>
      <c r="I93" s="136"/>
      <c r="J93" s="36"/>
      <c r="K93" s="36"/>
      <c r="L93" s="40"/>
    </row>
    <row r="94" s="1" customFormat="1" ht="29.28" customHeight="1">
      <c r="B94" s="35"/>
      <c r="C94" s="175" t="s">
        <v>114</v>
      </c>
      <c r="D94" s="176"/>
      <c r="E94" s="176"/>
      <c r="F94" s="176"/>
      <c r="G94" s="176"/>
      <c r="H94" s="176"/>
      <c r="I94" s="177"/>
      <c r="J94" s="178" t="s">
        <v>115</v>
      </c>
      <c r="K94" s="176"/>
      <c r="L94" s="40"/>
    </row>
    <row r="95" s="1" customFormat="1" ht="10.32" customHeight="1">
      <c r="B95" s="35"/>
      <c r="C95" s="36"/>
      <c r="D95" s="36"/>
      <c r="E95" s="36"/>
      <c r="F95" s="36"/>
      <c r="G95" s="36"/>
      <c r="H95" s="36"/>
      <c r="I95" s="136"/>
      <c r="J95" s="36"/>
      <c r="K95" s="36"/>
      <c r="L95" s="40"/>
    </row>
    <row r="96" s="1" customFormat="1" ht="22.8" customHeight="1">
      <c r="B96" s="35"/>
      <c r="C96" s="179" t="s">
        <v>116</v>
      </c>
      <c r="D96" s="36"/>
      <c r="E96" s="36"/>
      <c r="F96" s="36"/>
      <c r="G96" s="36"/>
      <c r="H96" s="36"/>
      <c r="I96" s="136"/>
      <c r="J96" s="102">
        <f>J119</f>
        <v>0</v>
      </c>
      <c r="K96" s="36"/>
      <c r="L96" s="40"/>
      <c r="AU96" s="14" t="s">
        <v>85</v>
      </c>
    </row>
    <row r="97" s="8" customFormat="1" ht="24.96" customHeight="1">
      <c r="B97" s="180"/>
      <c r="C97" s="181"/>
      <c r="D97" s="182" t="s">
        <v>189</v>
      </c>
      <c r="E97" s="183"/>
      <c r="F97" s="183"/>
      <c r="G97" s="183"/>
      <c r="H97" s="183"/>
      <c r="I97" s="184"/>
      <c r="J97" s="185">
        <f>J120</f>
        <v>0</v>
      </c>
      <c r="K97" s="181"/>
      <c r="L97" s="186"/>
    </row>
    <row r="98" s="8" customFormat="1" ht="24.96" customHeight="1">
      <c r="B98" s="180"/>
      <c r="C98" s="181"/>
      <c r="D98" s="182" t="s">
        <v>192</v>
      </c>
      <c r="E98" s="183"/>
      <c r="F98" s="183"/>
      <c r="G98" s="183"/>
      <c r="H98" s="183"/>
      <c r="I98" s="184"/>
      <c r="J98" s="185">
        <f>J130</f>
        <v>0</v>
      </c>
      <c r="K98" s="181"/>
      <c r="L98" s="186"/>
    </row>
    <row r="99" s="8" customFormat="1" ht="24.96" customHeight="1">
      <c r="B99" s="180"/>
      <c r="C99" s="181"/>
      <c r="D99" s="182" t="s">
        <v>669</v>
      </c>
      <c r="E99" s="183"/>
      <c r="F99" s="183"/>
      <c r="G99" s="183"/>
      <c r="H99" s="183"/>
      <c r="I99" s="184"/>
      <c r="J99" s="185">
        <f>J134</f>
        <v>0</v>
      </c>
      <c r="K99" s="181"/>
      <c r="L99" s="186"/>
    </row>
    <row r="100" s="1" customFormat="1" ht="21.84" customHeight="1">
      <c r="B100" s="35"/>
      <c r="C100" s="36"/>
      <c r="D100" s="36"/>
      <c r="E100" s="36"/>
      <c r="F100" s="36"/>
      <c r="G100" s="36"/>
      <c r="H100" s="36"/>
      <c r="I100" s="136"/>
      <c r="J100" s="36"/>
      <c r="K100" s="36"/>
      <c r="L100" s="40"/>
    </row>
    <row r="101" s="1" customFormat="1" ht="6.96" customHeight="1">
      <c r="B101" s="58"/>
      <c r="C101" s="59"/>
      <c r="D101" s="59"/>
      <c r="E101" s="59"/>
      <c r="F101" s="59"/>
      <c r="G101" s="59"/>
      <c r="H101" s="59"/>
      <c r="I101" s="170"/>
      <c r="J101" s="59"/>
      <c r="K101" s="59"/>
      <c r="L101" s="40"/>
    </row>
    <row r="105" s="1" customFormat="1" ht="6.96" customHeight="1">
      <c r="B105" s="60"/>
      <c r="C105" s="61"/>
      <c r="D105" s="61"/>
      <c r="E105" s="61"/>
      <c r="F105" s="61"/>
      <c r="G105" s="61"/>
      <c r="H105" s="61"/>
      <c r="I105" s="173"/>
      <c r="J105" s="61"/>
      <c r="K105" s="61"/>
      <c r="L105" s="40"/>
    </row>
    <row r="106" s="1" customFormat="1" ht="24.96" customHeight="1">
      <c r="B106" s="35"/>
      <c r="C106" s="20" t="s">
        <v>118</v>
      </c>
      <c r="D106" s="36"/>
      <c r="E106" s="36"/>
      <c r="F106" s="36"/>
      <c r="G106" s="36"/>
      <c r="H106" s="36"/>
      <c r="I106" s="136"/>
      <c r="J106" s="36"/>
      <c r="K106" s="36"/>
      <c r="L106" s="40"/>
    </row>
    <row r="107" s="1" customFormat="1" ht="6.96" customHeight="1">
      <c r="B107" s="35"/>
      <c r="C107" s="36"/>
      <c r="D107" s="36"/>
      <c r="E107" s="36"/>
      <c r="F107" s="36"/>
      <c r="G107" s="36"/>
      <c r="H107" s="36"/>
      <c r="I107" s="136"/>
      <c r="J107" s="36"/>
      <c r="K107" s="36"/>
      <c r="L107" s="40"/>
    </row>
    <row r="108" s="1" customFormat="1" ht="12" customHeight="1">
      <c r="B108" s="35"/>
      <c r="C108" s="29" t="s">
        <v>15</v>
      </c>
      <c r="D108" s="36"/>
      <c r="E108" s="36"/>
      <c r="F108" s="36"/>
      <c r="G108" s="36"/>
      <c r="H108" s="36"/>
      <c r="I108" s="136"/>
      <c r="J108" s="36"/>
      <c r="K108" s="36"/>
      <c r="L108" s="40"/>
    </row>
    <row r="109" s="1" customFormat="1" ht="16.5" customHeight="1">
      <c r="B109" s="35"/>
      <c r="C109" s="36"/>
      <c r="D109" s="36"/>
      <c r="E109" s="174" t="str">
        <f>E7</f>
        <v>Lávka pro pěší přes kolejiště nádraží v Chebu-uznatelné náklady</v>
      </c>
      <c r="F109" s="29"/>
      <c r="G109" s="29"/>
      <c r="H109" s="29"/>
      <c r="I109" s="136"/>
      <c r="J109" s="36"/>
      <c r="K109" s="36"/>
      <c r="L109" s="40"/>
    </row>
    <row r="110" s="1" customFormat="1" ht="12" customHeight="1">
      <c r="B110" s="35"/>
      <c r="C110" s="29" t="s">
        <v>111</v>
      </c>
      <c r="D110" s="36"/>
      <c r="E110" s="36"/>
      <c r="F110" s="36"/>
      <c r="G110" s="36"/>
      <c r="H110" s="36"/>
      <c r="I110" s="136"/>
      <c r="J110" s="36"/>
      <c r="K110" s="36"/>
      <c r="L110" s="40"/>
    </row>
    <row r="111" s="1" customFormat="1" ht="16.5" customHeight="1">
      <c r="B111" s="35"/>
      <c r="C111" s="36"/>
      <c r="D111" s="36"/>
      <c r="E111" s="68" t="str">
        <f>E9</f>
        <v>SO 301 - Kanalizační přípojka odvodnění lávky</v>
      </c>
      <c r="F111" s="36"/>
      <c r="G111" s="36"/>
      <c r="H111" s="36"/>
      <c r="I111" s="136"/>
      <c r="J111" s="36"/>
      <c r="K111" s="36"/>
      <c r="L111" s="40"/>
    </row>
    <row r="112" s="1" customFormat="1" ht="6.96" customHeight="1">
      <c r="B112" s="35"/>
      <c r="C112" s="36"/>
      <c r="D112" s="36"/>
      <c r="E112" s="36"/>
      <c r="F112" s="36"/>
      <c r="G112" s="36"/>
      <c r="H112" s="36"/>
      <c r="I112" s="136"/>
      <c r="J112" s="36"/>
      <c r="K112" s="36"/>
      <c r="L112" s="40"/>
    </row>
    <row r="113" s="1" customFormat="1" ht="12" customHeight="1">
      <c r="B113" s="35"/>
      <c r="C113" s="29" t="s">
        <v>19</v>
      </c>
      <c r="D113" s="36"/>
      <c r="E113" s="36"/>
      <c r="F113" s="24" t="str">
        <f>F12</f>
        <v xml:space="preserve"> </v>
      </c>
      <c r="G113" s="36"/>
      <c r="H113" s="36"/>
      <c r="I113" s="139" t="s">
        <v>21</v>
      </c>
      <c r="J113" s="71" t="str">
        <f>IF(J12="","",J12)</f>
        <v>2. 7. 2019</v>
      </c>
      <c r="K113" s="36"/>
      <c r="L113" s="40"/>
    </row>
    <row r="114" s="1" customFormat="1" ht="6.96" customHeight="1">
      <c r="B114" s="35"/>
      <c r="C114" s="36"/>
      <c r="D114" s="36"/>
      <c r="E114" s="36"/>
      <c r="F114" s="36"/>
      <c r="G114" s="36"/>
      <c r="H114" s="36"/>
      <c r="I114" s="136"/>
      <c r="J114" s="36"/>
      <c r="K114" s="36"/>
      <c r="L114" s="40"/>
    </row>
    <row r="115" s="1" customFormat="1" ht="15.15" customHeight="1">
      <c r="B115" s="35"/>
      <c r="C115" s="29" t="s">
        <v>23</v>
      </c>
      <c r="D115" s="36"/>
      <c r="E115" s="36"/>
      <c r="F115" s="24" t="str">
        <f>E15</f>
        <v>Město Cheb</v>
      </c>
      <c r="G115" s="36"/>
      <c r="H115" s="36"/>
      <c r="I115" s="139" t="s">
        <v>31</v>
      </c>
      <c r="J115" s="33" t="str">
        <f>E21</f>
        <v xml:space="preserve"> </v>
      </c>
      <c r="K115" s="36"/>
      <c r="L115" s="40"/>
    </row>
    <row r="116" s="1" customFormat="1" ht="15.15" customHeight="1">
      <c r="B116" s="35"/>
      <c r="C116" s="29" t="s">
        <v>29</v>
      </c>
      <c r="D116" s="36"/>
      <c r="E116" s="36"/>
      <c r="F116" s="24" t="str">
        <f>IF(E18="","",E18)</f>
        <v>Vyplň údaj</v>
      </c>
      <c r="G116" s="36"/>
      <c r="H116" s="36"/>
      <c r="I116" s="139" t="s">
        <v>32</v>
      </c>
      <c r="J116" s="33" t="str">
        <f>E24</f>
        <v xml:space="preserve"> </v>
      </c>
      <c r="K116" s="36"/>
      <c r="L116" s="40"/>
    </row>
    <row r="117" s="1" customFormat="1" ht="10.32" customHeight="1">
      <c r="B117" s="35"/>
      <c r="C117" s="36"/>
      <c r="D117" s="36"/>
      <c r="E117" s="36"/>
      <c r="F117" s="36"/>
      <c r="G117" s="36"/>
      <c r="H117" s="36"/>
      <c r="I117" s="136"/>
      <c r="J117" s="36"/>
      <c r="K117" s="36"/>
      <c r="L117" s="40"/>
    </row>
    <row r="118" s="9" customFormat="1" ht="29.28" customHeight="1">
      <c r="B118" s="187"/>
      <c r="C118" s="188" t="s">
        <v>119</v>
      </c>
      <c r="D118" s="189" t="s">
        <v>60</v>
      </c>
      <c r="E118" s="189" t="s">
        <v>56</v>
      </c>
      <c r="F118" s="189" t="s">
        <v>57</v>
      </c>
      <c r="G118" s="189" t="s">
        <v>120</v>
      </c>
      <c r="H118" s="189" t="s">
        <v>121</v>
      </c>
      <c r="I118" s="190" t="s">
        <v>122</v>
      </c>
      <c r="J118" s="189" t="s">
        <v>115</v>
      </c>
      <c r="K118" s="191" t="s">
        <v>123</v>
      </c>
      <c r="L118" s="192"/>
      <c r="M118" s="92" t="s">
        <v>1</v>
      </c>
      <c r="N118" s="93" t="s">
        <v>39</v>
      </c>
      <c r="O118" s="93" t="s">
        <v>124</v>
      </c>
      <c r="P118" s="93" t="s">
        <v>125</v>
      </c>
      <c r="Q118" s="93" t="s">
        <v>126</v>
      </c>
      <c r="R118" s="93" t="s">
        <v>127</v>
      </c>
      <c r="S118" s="93" t="s">
        <v>128</v>
      </c>
      <c r="T118" s="94" t="s">
        <v>129</v>
      </c>
    </row>
    <row r="119" s="1" customFormat="1" ht="22.8" customHeight="1">
      <c r="B119" s="35"/>
      <c r="C119" s="99" t="s">
        <v>130</v>
      </c>
      <c r="D119" s="36"/>
      <c r="E119" s="36"/>
      <c r="F119" s="36"/>
      <c r="G119" s="36"/>
      <c r="H119" s="36"/>
      <c r="I119" s="136"/>
      <c r="J119" s="193">
        <f>BK119</f>
        <v>0</v>
      </c>
      <c r="K119" s="36"/>
      <c r="L119" s="40"/>
      <c r="M119" s="95"/>
      <c r="N119" s="96"/>
      <c r="O119" s="96"/>
      <c r="P119" s="194">
        <f>P120+P130+P134</f>
        <v>0</v>
      </c>
      <c r="Q119" s="96"/>
      <c r="R119" s="194">
        <f>R120+R130+R134</f>
        <v>0</v>
      </c>
      <c r="S119" s="96"/>
      <c r="T119" s="195">
        <f>T120+T130+T134</f>
        <v>0</v>
      </c>
      <c r="AT119" s="14" t="s">
        <v>74</v>
      </c>
      <c r="AU119" s="14" t="s">
        <v>85</v>
      </c>
      <c r="BK119" s="196">
        <f>BK120+BK130+BK134</f>
        <v>0</v>
      </c>
    </row>
    <row r="120" s="10" customFormat="1" ht="25.92" customHeight="1">
      <c r="B120" s="197"/>
      <c r="C120" s="198"/>
      <c r="D120" s="199" t="s">
        <v>74</v>
      </c>
      <c r="E120" s="200" t="s">
        <v>83</v>
      </c>
      <c r="F120" s="200" t="s">
        <v>212</v>
      </c>
      <c r="G120" s="198"/>
      <c r="H120" s="198"/>
      <c r="I120" s="201"/>
      <c r="J120" s="202">
        <f>BK120</f>
        <v>0</v>
      </c>
      <c r="K120" s="198"/>
      <c r="L120" s="203"/>
      <c r="M120" s="204"/>
      <c r="N120" s="205"/>
      <c r="O120" s="205"/>
      <c r="P120" s="206">
        <f>SUM(P121:P129)</f>
        <v>0</v>
      </c>
      <c r="Q120" s="205"/>
      <c r="R120" s="206">
        <f>SUM(R121:R129)</f>
        <v>0</v>
      </c>
      <c r="S120" s="205"/>
      <c r="T120" s="207">
        <f>SUM(T121:T129)</f>
        <v>0</v>
      </c>
      <c r="AR120" s="208" t="s">
        <v>132</v>
      </c>
      <c r="AT120" s="209" t="s">
        <v>74</v>
      </c>
      <c r="AU120" s="209" t="s">
        <v>75</v>
      </c>
      <c r="AY120" s="208" t="s">
        <v>133</v>
      </c>
      <c r="BK120" s="210">
        <f>SUM(BK121:BK129)</f>
        <v>0</v>
      </c>
    </row>
    <row r="121" s="1" customFormat="1" ht="24" customHeight="1">
      <c r="B121" s="35"/>
      <c r="C121" s="211" t="s">
        <v>83</v>
      </c>
      <c r="D121" s="211" t="s">
        <v>134</v>
      </c>
      <c r="E121" s="212" t="s">
        <v>1110</v>
      </c>
      <c r="F121" s="213" t="s">
        <v>1111</v>
      </c>
      <c r="G121" s="214" t="s">
        <v>198</v>
      </c>
      <c r="H121" s="215">
        <v>5.9500000000000002</v>
      </c>
      <c r="I121" s="216"/>
      <c r="J121" s="215">
        <f>ROUND(I121*H121,2)</f>
        <v>0</v>
      </c>
      <c r="K121" s="213" t="s">
        <v>1</v>
      </c>
      <c r="L121" s="40"/>
      <c r="M121" s="217" t="s">
        <v>1</v>
      </c>
      <c r="N121" s="218" t="s">
        <v>40</v>
      </c>
      <c r="O121" s="83"/>
      <c r="P121" s="219">
        <f>O121*H121</f>
        <v>0</v>
      </c>
      <c r="Q121" s="219">
        <v>0</v>
      </c>
      <c r="R121" s="219">
        <f>Q121*H121</f>
        <v>0</v>
      </c>
      <c r="S121" s="219">
        <v>0</v>
      </c>
      <c r="T121" s="220">
        <f>S121*H121</f>
        <v>0</v>
      </c>
      <c r="AR121" s="221" t="s">
        <v>132</v>
      </c>
      <c r="AT121" s="221" t="s">
        <v>134</v>
      </c>
      <c r="AU121" s="221" t="s">
        <v>83</v>
      </c>
      <c r="AY121" s="14" t="s">
        <v>133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4" t="s">
        <v>83</v>
      </c>
      <c r="BK121" s="222">
        <f>ROUND(I121*H121,2)</f>
        <v>0</v>
      </c>
      <c r="BL121" s="14" t="s">
        <v>132</v>
      </c>
      <c r="BM121" s="221" t="s">
        <v>1112</v>
      </c>
    </row>
    <row r="122" s="1" customFormat="1">
      <c r="B122" s="35"/>
      <c r="C122" s="36"/>
      <c r="D122" s="223" t="s">
        <v>139</v>
      </c>
      <c r="E122" s="36"/>
      <c r="F122" s="224" t="s">
        <v>1111</v>
      </c>
      <c r="G122" s="36"/>
      <c r="H122" s="36"/>
      <c r="I122" s="136"/>
      <c r="J122" s="36"/>
      <c r="K122" s="36"/>
      <c r="L122" s="40"/>
      <c r="M122" s="225"/>
      <c r="N122" s="83"/>
      <c r="O122" s="83"/>
      <c r="P122" s="83"/>
      <c r="Q122" s="83"/>
      <c r="R122" s="83"/>
      <c r="S122" s="83"/>
      <c r="T122" s="84"/>
      <c r="AT122" s="14" t="s">
        <v>139</v>
      </c>
      <c r="AU122" s="14" t="s">
        <v>83</v>
      </c>
    </row>
    <row r="123" s="1" customFormat="1">
      <c r="B123" s="35"/>
      <c r="C123" s="36"/>
      <c r="D123" s="223" t="s">
        <v>141</v>
      </c>
      <c r="E123" s="36"/>
      <c r="F123" s="226" t="s">
        <v>241</v>
      </c>
      <c r="G123" s="36"/>
      <c r="H123" s="36"/>
      <c r="I123" s="136"/>
      <c r="J123" s="36"/>
      <c r="K123" s="36"/>
      <c r="L123" s="40"/>
      <c r="M123" s="225"/>
      <c r="N123" s="83"/>
      <c r="O123" s="83"/>
      <c r="P123" s="83"/>
      <c r="Q123" s="83"/>
      <c r="R123" s="83"/>
      <c r="S123" s="83"/>
      <c r="T123" s="84"/>
      <c r="AT123" s="14" t="s">
        <v>141</v>
      </c>
      <c r="AU123" s="14" t="s">
        <v>83</v>
      </c>
    </row>
    <row r="124" s="1" customFormat="1" ht="16.5" customHeight="1">
      <c r="B124" s="35"/>
      <c r="C124" s="211" t="s">
        <v>143</v>
      </c>
      <c r="D124" s="211" t="s">
        <v>134</v>
      </c>
      <c r="E124" s="212" t="s">
        <v>258</v>
      </c>
      <c r="F124" s="213" t="s">
        <v>259</v>
      </c>
      <c r="G124" s="214" t="s">
        <v>198</v>
      </c>
      <c r="H124" s="215">
        <v>1.1799999999999999</v>
      </c>
      <c r="I124" s="216"/>
      <c r="J124" s="215">
        <f>ROUND(I124*H124,2)</f>
        <v>0</v>
      </c>
      <c r="K124" s="213" t="s">
        <v>1</v>
      </c>
      <c r="L124" s="40"/>
      <c r="M124" s="217" t="s">
        <v>1</v>
      </c>
      <c r="N124" s="218" t="s">
        <v>40</v>
      </c>
      <c r="O124" s="83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AR124" s="221" t="s">
        <v>132</v>
      </c>
      <c r="AT124" s="221" t="s">
        <v>134</v>
      </c>
      <c r="AU124" s="221" t="s">
        <v>83</v>
      </c>
      <c r="AY124" s="14" t="s">
        <v>133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4" t="s">
        <v>83</v>
      </c>
      <c r="BK124" s="222">
        <f>ROUND(I124*H124,2)</f>
        <v>0</v>
      </c>
      <c r="BL124" s="14" t="s">
        <v>132</v>
      </c>
      <c r="BM124" s="221" t="s">
        <v>1113</v>
      </c>
    </row>
    <row r="125" s="1" customFormat="1">
      <c r="B125" s="35"/>
      <c r="C125" s="36"/>
      <c r="D125" s="223" t="s">
        <v>139</v>
      </c>
      <c r="E125" s="36"/>
      <c r="F125" s="224" t="s">
        <v>1114</v>
      </c>
      <c r="G125" s="36"/>
      <c r="H125" s="36"/>
      <c r="I125" s="136"/>
      <c r="J125" s="36"/>
      <c r="K125" s="36"/>
      <c r="L125" s="40"/>
      <c r="M125" s="225"/>
      <c r="N125" s="83"/>
      <c r="O125" s="83"/>
      <c r="P125" s="83"/>
      <c r="Q125" s="83"/>
      <c r="R125" s="83"/>
      <c r="S125" s="83"/>
      <c r="T125" s="84"/>
      <c r="AT125" s="14" t="s">
        <v>139</v>
      </c>
      <c r="AU125" s="14" t="s">
        <v>83</v>
      </c>
    </row>
    <row r="126" s="1" customFormat="1">
      <c r="B126" s="35"/>
      <c r="C126" s="36"/>
      <c r="D126" s="223" t="s">
        <v>141</v>
      </c>
      <c r="E126" s="36"/>
      <c r="F126" s="226" t="s">
        <v>261</v>
      </c>
      <c r="G126" s="36"/>
      <c r="H126" s="36"/>
      <c r="I126" s="136"/>
      <c r="J126" s="36"/>
      <c r="K126" s="36"/>
      <c r="L126" s="40"/>
      <c r="M126" s="225"/>
      <c r="N126" s="83"/>
      <c r="O126" s="83"/>
      <c r="P126" s="83"/>
      <c r="Q126" s="83"/>
      <c r="R126" s="83"/>
      <c r="S126" s="83"/>
      <c r="T126" s="84"/>
      <c r="AT126" s="14" t="s">
        <v>141</v>
      </c>
      <c r="AU126" s="14" t="s">
        <v>83</v>
      </c>
    </row>
    <row r="127" s="1" customFormat="1" ht="24" customHeight="1">
      <c r="B127" s="35"/>
      <c r="C127" s="211" t="s">
        <v>152</v>
      </c>
      <c r="D127" s="211" t="s">
        <v>134</v>
      </c>
      <c r="E127" s="212" t="s">
        <v>1115</v>
      </c>
      <c r="F127" s="213" t="s">
        <v>1116</v>
      </c>
      <c r="G127" s="214" t="s">
        <v>198</v>
      </c>
      <c r="H127" s="215">
        <v>3.75</v>
      </c>
      <c r="I127" s="216"/>
      <c r="J127" s="215">
        <f>ROUND(I127*H127,2)</f>
        <v>0</v>
      </c>
      <c r="K127" s="213" t="s">
        <v>1</v>
      </c>
      <c r="L127" s="40"/>
      <c r="M127" s="217" t="s">
        <v>1</v>
      </c>
      <c r="N127" s="218" t="s">
        <v>40</v>
      </c>
      <c r="O127" s="83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AR127" s="221" t="s">
        <v>132</v>
      </c>
      <c r="AT127" s="221" t="s">
        <v>134</v>
      </c>
      <c r="AU127" s="221" t="s">
        <v>83</v>
      </c>
      <c r="AY127" s="14" t="s">
        <v>133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4" t="s">
        <v>83</v>
      </c>
      <c r="BK127" s="222">
        <f>ROUND(I127*H127,2)</f>
        <v>0</v>
      </c>
      <c r="BL127" s="14" t="s">
        <v>132</v>
      </c>
      <c r="BM127" s="221" t="s">
        <v>1117</v>
      </c>
    </row>
    <row r="128" s="1" customFormat="1">
      <c r="B128" s="35"/>
      <c r="C128" s="36"/>
      <c r="D128" s="223" t="s">
        <v>139</v>
      </c>
      <c r="E128" s="36"/>
      <c r="F128" s="224" t="s">
        <v>1116</v>
      </c>
      <c r="G128" s="36"/>
      <c r="H128" s="36"/>
      <c r="I128" s="136"/>
      <c r="J128" s="36"/>
      <c r="K128" s="36"/>
      <c r="L128" s="40"/>
      <c r="M128" s="225"/>
      <c r="N128" s="83"/>
      <c r="O128" s="83"/>
      <c r="P128" s="83"/>
      <c r="Q128" s="83"/>
      <c r="R128" s="83"/>
      <c r="S128" s="83"/>
      <c r="T128" s="84"/>
      <c r="AT128" s="14" t="s">
        <v>139</v>
      </c>
      <c r="AU128" s="14" t="s">
        <v>83</v>
      </c>
    </row>
    <row r="129" s="1" customFormat="1">
      <c r="B129" s="35"/>
      <c r="C129" s="36"/>
      <c r="D129" s="223" t="s">
        <v>141</v>
      </c>
      <c r="E129" s="36"/>
      <c r="F129" s="226" t="s">
        <v>1118</v>
      </c>
      <c r="G129" s="36"/>
      <c r="H129" s="36"/>
      <c r="I129" s="136"/>
      <c r="J129" s="36"/>
      <c r="K129" s="36"/>
      <c r="L129" s="40"/>
      <c r="M129" s="225"/>
      <c r="N129" s="83"/>
      <c r="O129" s="83"/>
      <c r="P129" s="83"/>
      <c r="Q129" s="83"/>
      <c r="R129" s="83"/>
      <c r="S129" s="83"/>
      <c r="T129" s="84"/>
      <c r="AT129" s="14" t="s">
        <v>141</v>
      </c>
      <c r="AU129" s="14" t="s">
        <v>83</v>
      </c>
    </row>
    <row r="130" s="10" customFormat="1" ht="25.92" customHeight="1">
      <c r="B130" s="197"/>
      <c r="C130" s="198"/>
      <c r="D130" s="199" t="s">
        <v>74</v>
      </c>
      <c r="E130" s="200" t="s">
        <v>132</v>
      </c>
      <c r="F130" s="200" t="s">
        <v>350</v>
      </c>
      <c r="G130" s="198"/>
      <c r="H130" s="198"/>
      <c r="I130" s="201"/>
      <c r="J130" s="202">
        <f>BK130</f>
        <v>0</v>
      </c>
      <c r="K130" s="198"/>
      <c r="L130" s="203"/>
      <c r="M130" s="204"/>
      <c r="N130" s="205"/>
      <c r="O130" s="205"/>
      <c r="P130" s="206">
        <f>SUM(P131:P133)</f>
        <v>0</v>
      </c>
      <c r="Q130" s="205"/>
      <c r="R130" s="206">
        <f>SUM(R131:R133)</f>
        <v>0</v>
      </c>
      <c r="S130" s="205"/>
      <c r="T130" s="207">
        <f>SUM(T131:T133)</f>
        <v>0</v>
      </c>
      <c r="AR130" s="208" t="s">
        <v>132</v>
      </c>
      <c r="AT130" s="209" t="s">
        <v>74</v>
      </c>
      <c r="AU130" s="209" t="s">
        <v>75</v>
      </c>
      <c r="AY130" s="208" t="s">
        <v>133</v>
      </c>
      <c r="BK130" s="210">
        <f>SUM(BK131:BK133)</f>
        <v>0</v>
      </c>
    </row>
    <row r="131" s="1" customFormat="1" ht="24" customHeight="1">
      <c r="B131" s="35"/>
      <c r="C131" s="211" t="s">
        <v>132</v>
      </c>
      <c r="D131" s="211" t="s">
        <v>134</v>
      </c>
      <c r="E131" s="212" t="s">
        <v>1119</v>
      </c>
      <c r="F131" s="213" t="s">
        <v>1120</v>
      </c>
      <c r="G131" s="214" t="s">
        <v>198</v>
      </c>
      <c r="H131" s="215">
        <v>1.02</v>
      </c>
      <c r="I131" s="216"/>
      <c r="J131" s="215">
        <f>ROUND(I131*H131,2)</f>
        <v>0</v>
      </c>
      <c r="K131" s="213" t="s">
        <v>1</v>
      </c>
      <c r="L131" s="40"/>
      <c r="M131" s="217" t="s">
        <v>1</v>
      </c>
      <c r="N131" s="218" t="s">
        <v>40</v>
      </c>
      <c r="O131" s="83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AR131" s="221" t="s">
        <v>132</v>
      </c>
      <c r="AT131" s="221" t="s">
        <v>134</v>
      </c>
      <c r="AU131" s="221" t="s">
        <v>83</v>
      </c>
      <c r="AY131" s="14" t="s">
        <v>133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4" t="s">
        <v>83</v>
      </c>
      <c r="BK131" s="222">
        <f>ROUND(I131*H131,2)</f>
        <v>0</v>
      </c>
      <c r="BL131" s="14" t="s">
        <v>132</v>
      </c>
      <c r="BM131" s="221" t="s">
        <v>1121</v>
      </c>
    </row>
    <row r="132" s="1" customFormat="1">
      <c r="B132" s="35"/>
      <c r="C132" s="36"/>
      <c r="D132" s="223" t="s">
        <v>139</v>
      </c>
      <c r="E132" s="36"/>
      <c r="F132" s="224" t="s">
        <v>1122</v>
      </c>
      <c r="G132" s="36"/>
      <c r="H132" s="36"/>
      <c r="I132" s="136"/>
      <c r="J132" s="36"/>
      <c r="K132" s="36"/>
      <c r="L132" s="40"/>
      <c r="M132" s="225"/>
      <c r="N132" s="83"/>
      <c r="O132" s="83"/>
      <c r="P132" s="83"/>
      <c r="Q132" s="83"/>
      <c r="R132" s="83"/>
      <c r="S132" s="83"/>
      <c r="T132" s="84"/>
      <c r="AT132" s="14" t="s">
        <v>139</v>
      </c>
      <c r="AU132" s="14" t="s">
        <v>83</v>
      </c>
    </row>
    <row r="133" s="1" customFormat="1">
      <c r="B133" s="35"/>
      <c r="C133" s="36"/>
      <c r="D133" s="223" t="s">
        <v>141</v>
      </c>
      <c r="E133" s="36"/>
      <c r="F133" s="226" t="s">
        <v>292</v>
      </c>
      <c r="G133" s="36"/>
      <c r="H133" s="36"/>
      <c r="I133" s="136"/>
      <c r="J133" s="36"/>
      <c r="K133" s="36"/>
      <c r="L133" s="40"/>
      <c r="M133" s="225"/>
      <c r="N133" s="83"/>
      <c r="O133" s="83"/>
      <c r="P133" s="83"/>
      <c r="Q133" s="83"/>
      <c r="R133" s="83"/>
      <c r="S133" s="83"/>
      <c r="T133" s="84"/>
      <c r="AT133" s="14" t="s">
        <v>141</v>
      </c>
      <c r="AU133" s="14" t="s">
        <v>83</v>
      </c>
    </row>
    <row r="134" s="10" customFormat="1" ht="25.92" customHeight="1">
      <c r="B134" s="197"/>
      <c r="C134" s="198"/>
      <c r="D134" s="199" t="s">
        <v>74</v>
      </c>
      <c r="E134" s="200" t="s">
        <v>228</v>
      </c>
      <c r="F134" s="200" t="s">
        <v>974</v>
      </c>
      <c r="G134" s="198"/>
      <c r="H134" s="198"/>
      <c r="I134" s="201"/>
      <c r="J134" s="202">
        <f>BK134</f>
        <v>0</v>
      </c>
      <c r="K134" s="198"/>
      <c r="L134" s="203"/>
      <c r="M134" s="204"/>
      <c r="N134" s="205"/>
      <c r="O134" s="205"/>
      <c r="P134" s="206">
        <f>SUM(P135:P140)</f>
        <v>0</v>
      </c>
      <c r="Q134" s="205"/>
      <c r="R134" s="206">
        <f>SUM(R135:R140)</f>
        <v>0</v>
      </c>
      <c r="S134" s="205"/>
      <c r="T134" s="207">
        <f>SUM(T135:T140)</f>
        <v>0</v>
      </c>
      <c r="AR134" s="208" t="s">
        <v>132</v>
      </c>
      <c r="AT134" s="209" t="s">
        <v>74</v>
      </c>
      <c r="AU134" s="209" t="s">
        <v>75</v>
      </c>
      <c r="AY134" s="208" t="s">
        <v>133</v>
      </c>
      <c r="BK134" s="210">
        <f>SUM(BK135:BK140)</f>
        <v>0</v>
      </c>
    </row>
    <row r="135" s="1" customFormat="1" ht="24" customHeight="1">
      <c r="B135" s="35"/>
      <c r="C135" s="211" t="s">
        <v>163</v>
      </c>
      <c r="D135" s="211" t="s">
        <v>134</v>
      </c>
      <c r="E135" s="212" t="s">
        <v>1123</v>
      </c>
      <c r="F135" s="213" t="s">
        <v>1124</v>
      </c>
      <c r="G135" s="214" t="s">
        <v>223</v>
      </c>
      <c r="H135" s="215">
        <v>6.2000000000000002</v>
      </c>
      <c r="I135" s="216"/>
      <c r="J135" s="215">
        <f>ROUND(I135*H135,2)</f>
        <v>0</v>
      </c>
      <c r="K135" s="213" t="s">
        <v>1</v>
      </c>
      <c r="L135" s="40"/>
      <c r="M135" s="217" t="s">
        <v>1</v>
      </c>
      <c r="N135" s="218" t="s">
        <v>40</v>
      </c>
      <c r="O135" s="83"/>
      <c r="P135" s="219">
        <f>O135*H135</f>
        <v>0</v>
      </c>
      <c r="Q135" s="219">
        <v>0</v>
      </c>
      <c r="R135" s="219">
        <f>Q135*H135</f>
        <v>0</v>
      </c>
      <c r="S135" s="219">
        <v>0</v>
      </c>
      <c r="T135" s="220">
        <f>S135*H135</f>
        <v>0</v>
      </c>
      <c r="AR135" s="221" t="s">
        <v>132</v>
      </c>
      <c r="AT135" s="221" t="s">
        <v>134</v>
      </c>
      <c r="AU135" s="221" t="s">
        <v>83</v>
      </c>
      <c r="AY135" s="14" t="s">
        <v>133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4" t="s">
        <v>83</v>
      </c>
      <c r="BK135" s="222">
        <f>ROUND(I135*H135,2)</f>
        <v>0</v>
      </c>
      <c r="BL135" s="14" t="s">
        <v>132</v>
      </c>
      <c r="BM135" s="221" t="s">
        <v>1125</v>
      </c>
    </row>
    <row r="136" s="1" customFormat="1">
      <c r="B136" s="35"/>
      <c r="C136" s="36"/>
      <c r="D136" s="223" t="s">
        <v>139</v>
      </c>
      <c r="E136" s="36"/>
      <c r="F136" s="224" t="s">
        <v>1126</v>
      </c>
      <c r="G136" s="36"/>
      <c r="H136" s="36"/>
      <c r="I136" s="136"/>
      <c r="J136" s="36"/>
      <c r="K136" s="36"/>
      <c r="L136" s="40"/>
      <c r="M136" s="225"/>
      <c r="N136" s="83"/>
      <c r="O136" s="83"/>
      <c r="P136" s="83"/>
      <c r="Q136" s="83"/>
      <c r="R136" s="83"/>
      <c r="S136" s="83"/>
      <c r="T136" s="84"/>
      <c r="AT136" s="14" t="s">
        <v>139</v>
      </c>
      <c r="AU136" s="14" t="s">
        <v>83</v>
      </c>
    </row>
    <row r="137" s="1" customFormat="1">
      <c r="B137" s="35"/>
      <c r="C137" s="36"/>
      <c r="D137" s="223" t="s">
        <v>141</v>
      </c>
      <c r="E137" s="36"/>
      <c r="F137" s="226" t="s">
        <v>980</v>
      </c>
      <c r="G137" s="36"/>
      <c r="H137" s="36"/>
      <c r="I137" s="136"/>
      <c r="J137" s="36"/>
      <c r="K137" s="36"/>
      <c r="L137" s="40"/>
      <c r="M137" s="225"/>
      <c r="N137" s="83"/>
      <c r="O137" s="83"/>
      <c r="P137" s="83"/>
      <c r="Q137" s="83"/>
      <c r="R137" s="83"/>
      <c r="S137" s="83"/>
      <c r="T137" s="84"/>
      <c r="AT137" s="14" t="s">
        <v>141</v>
      </c>
      <c r="AU137" s="14" t="s">
        <v>83</v>
      </c>
    </row>
    <row r="138" s="1" customFormat="1" ht="16.5" customHeight="1">
      <c r="B138" s="35"/>
      <c r="C138" s="211" t="s">
        <v>167</v>
      </c>
      <c r="D138" s="211" t="s">
        <v>134</v>
      </c>
      <c r="E138" s="212" t="s">
        <v>1127</v>
      </c>
      <c r="F138" s="213" t="s">
        <v>1128</v>
      </c>
      <c r="G138" s="214" t="s">
        <v>223</v>
      </c>
      <c r="H138" s="215">
        <v>3.2999999999999998</v>
      </c>
      <c r="I138" s="216"/>
      <c r="J138" s="215">
        <f>ROUND(I138*H138,2)</f>
        <v>0</v>
      </c>
      <c r="K138" s="213" t="s">
        <v>1</v>
      </c>
      <c r="L138" s="40"/>
      <c r="M138" s="217" t="s">
        <v>1</v>
      </c>
      <c r="N138" s="218" t="s">
        <v>40</v>
      </c>
      <c r="O138" s="83"/>
      <c r="P138" s="219">
        <f>O138*H138</f>
        <v>0</v>
      </c>
      <c r="Q138" s="219">
        <v>0</v>
      </c>
      <c r="R138" s="219">
        <f>Q138*H138</f>
        <v>0</v>
      </c>
      <c r="S138" s="219">
        <v>0</v>
      </c>
      <c r="T138" s="220">
        <f>S138*H138</f>
        <v>0</v>
      </c>
      <c r="AR138" s="221" t="s">
        <v>132</v>
      </c>
      <c r="AT138" s="221" t="s">
        <v>134</v>
      </c>
      <c r="AU138" s="221" t="s">
        <v>83</v>
      </c>
      <c r="AY138" s="14" t="s">
        <v>133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4" t="s">
        <v>83</v>
      </c>
      <c r="BK138" s="222">
        <f>ROUND(I138*H138,2)</f>
        <v>0</v>
      </c>
      <c r="BL138" s="14" t="s">
        <v>132</v>
      </c>
      <c r="BM138" s="221" t="s">
        <v>1129</v>
      </c>
    </row>
    <row r="139" s="1" customFormat="1">
      <c r="B139" s="35"/>
      <c r="C139" s="36"/>
      <c r="D139" s="223" t="s">
        <v>139</v>
      </c>
      <c r="E139" s="36"/>
      <c r="F139" s="224" t="s">
        <v>1130</v>
      </c>
      <c r="G139" s="36"/>
      <c r="H139" s="36"/>
      <c r="I139" s="136"/>
      <c r="J139" s="36"/>
      <c r="K139" s="36"/>
      <c r="L139" s="40"/>
      <c r="M139" s="225"/>
      <c r="N139" s="83"/>
      <c r="O139" s="83"/>
      <c r="P139" s="83"/>
      <c r="Q139" s="83"/>
      <c r="R139" s="83"/>
      <c r="S139" s="83"/>
      <c r="T139" s="84"/>
      <c r="AT139" s="14" t="s">
        <v>139</v>
      </c>
      <c r="AU139" s="14" t="s">
        <v>83</v>
      </c>
    </row>
    <row r="140" s="1" customFormat="1">
      <c r="B140" s="35"/>
      <c r="C140" s="36"/>
      <c r="D140" s="223" t="s">
        <v>141</v>
      </c>
      <c r="E140" s="36"/>
      <c r="F140" s="226" t="s">
        <v>1131</v>
      </c>
      <c r="G140" s="36"/>
      <c r="H140" s="36"/>
      <c r="I140" s="136"/>
      <c r="J140" s="36"/>
      <c r="K140" s="36"/>
      <c r="L140" s="40"/>
      <c r="M140" s="238"/>
      <c r="N140" s="239"/>
      <c r="O140" s="239"/>
      <c r="P140" s="239"/>
      <c r="Q140" s="239"/>
      <c r="R140" s="239"/>
      <c r="S140" s="239"/>
      <c r="T140" s="240"/>
      <c r="AT140" s="14" t="s">
        <v>141</v>
      </c>
      <c r="AU140" s="14" t="s">
        <v>83</v>
      </c>
    </row>
    <row r="141" s="1" customFormat="1" ht="6.96" customHeight="1">
      <c r="B141" s="58"/>
      <c r="C141" s="59"/>
      <c r="D141" s="59"/>
      <c r="E141" s="59"/>
      <c r="F141" s="59"/>
      <c r="G141" s="59"/>
      <c r="H141" s="59"/>
      <c r="I141" s="170"/>
      <c r="J141" s="59"/>
      <c r="K141" s="59"/>
      <c r="L141" s="40"/>
    </row>
  </sheetData>
  <sheetProtection sheet="1" autoFilter="0" formatColumns="0" formatRows="0" objects="1" scenarios="1" spinCount="100000" saltValue="tWMEDn5FkY5YiygzU9pDSj7hMYd7zd8N4Rmz9i8YbcRzzReb6f/8LkDpwsOmg6Xihj1Ky7i1TgIbXpFVqdCJjQ==" hashValue="KsYxXDKS4vv5lO9IFSSBqWQC1WkH0EeiT7oALoHOLgsbCsw9zVChBUqoI30DAE/Nfd3wcohL3D1QdYAp+vzf1Q==" algorithmName="SHA-512" password="CC35"/>
  <autoFilter ref="C118:K140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8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100</v>
      </c>
      <c r="AZ2" s="241" t="s">
        <v>580</v>
      </c>
      <c r="BA2" s="241" t="s">
        <v>580</v>
      </c>
      <c r="BB2" s="241" t="s">
        <v>1</v>
      </c>
      <c r="BC2" s="241" t="s">
        <v>237</v>
      </c>
      <c r="BD2" s="241" t="s">
        <v>143</v>
      </c>
    </row>
    <row r="3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17"/>
      <c r="AT3" s="14" t="s">
        <v>85</v>
      </c>
      <c r="AZ3" s="241" t="s">
        <v>1132</v>
      </c>
      <c r="BA3" s="241" t="s">
        <v>1132</v>
      </c>
      <c r="BB3" s="241" t="s">
        <v>1</v>
      </c>
      <c r="BC3" s="241" t="s">
        <v>237</v>
      </c>
      <c r="BD3" s="241" t="s">
        <v>143</v>
      </c>
    </row>
    <row r="4" ht="24.96" customHeight="1">
      <c r="B4" s="17"/>
      <c r="D4" s="132" t="s">
        <v>110</v>
      </c>
      <c r="L4" s="17"/>
      <c r="M4" s="133" t="s">
        <v>10</v>
      </c>
      <c r="AT4" s="14" t="s">
        <v>4</v>
      </c>
      <c r="AZ4" s="241" t="s">
        <v>1133</v>
      </c>
      <c r="BA4" s="241" t="s">
        <v>1133</v>
      </c>
      <c r="BB4" s="241" t="s">
        <v>1</v>
      </c>
      <c r="BC4" s="241" t="s">
        <v>167</v>
      </c>
      <c r="BD4" s="241" t="s">
        <v>143</v>
      </c>
    </row>
    <row r="5" ht="6.96" customHeight="1">
      <c r="B5" s="17"/>
      <c r="L5" s="17"/>
    </row>
    <row r="6" ht="12" customHeight="1">
      <c r="B6" s="17"/>
      <c r="D6" s="134" t="s">
        <v>15</v>
      </c>
      <c r="L6" s="17"/>
    </row>
    <row r="7" ht="16.5" customHeight="1">
      <c r="B7" s="17"/>
      <c r="E7" s="135" t="str">
        <f>'Rekapitulace stavby'!K6</f>
        <v>Lávka pro pěší přes kolejiště nádraží v Chebu-uznatelné náklady</v>
      </c>
      <c r="F7" s="134"/>
      <c r="G7" s="134"/>
      <c r="H7" s="134"/>
      <c r="L7" s="17"/>
    </row>
    <row r="8" s="1" customFormat="1" ht="12" customHeight="1">
      <c r="B8" s="40"/>
      <c r="D8" s="134" t="s">
        <v>111</v>
      </c>
      <c r="I8" s="136"/>
      <c r="L8" s="40"/>
    </row>
    <row r="9" s="1" customFormat="1" ht="36.96" customHeight="1">
      <c r="B9" s="40"/>
      <c r="E9" s="137" t="s">
        <v>1134</v>
      </c>
      <c r="F9" s="1"/>
      <c r="G9" s="1"/>
      <c r="H9" s="1"/>
      <c r="I9" s="136"/>
      <c r="L9" s="40"/>
    </row>
    <row r="10" s="1" customFormat="1">
      <c r="B10" s="40"/>
      <c r="I10" s="136"/>
      <c r="L10" s="40"/>
    </row>
    <row r="11" s="1" customFormat="1" ht="12" customHeight="1">
      <c r="B11" s="40"/>
      <c r="D11" s="134" t="s">
        <v>17</v>
      </c>
      <c r="F11" s="138" t="s">
        <v>1</v>
      </c>
      <c r="I11" s="139" t="s">
        <v>18</v>
      </c>
      <c r="J11" s="138" t="s">
        <v>1</v>
      </c>
      <c r="L11" s="40"/>
    </row>
    <row r="12" s="1" customFormat="1" ht="12" customHeight="1">
      <c r="B12" s="40"/>
      <c r="D12" s="134" t="s">
        <v>19</v>
      </c>
      <c r="F12" s="138" t="s">
        <v>20</v>
      </c>
      <c r="I12" s="139" t="s">
        <v>21</v>
      </c>
      <c r="J12" s="140" t="str">
        <f>'Rekapitulace stavby'!AN8</f>
        <v>2. 7. 2019</v>
      </c>
      <c r="L12" s="40"/>
    </row>
    <row r="13" s="1" customFormat="1" ht="10.8" customHeight="1">
      <c r="B13" s="40"/>
      <c r="I13" s="136"/>
      <c r="L13" s="40"/>
    </row>
    <row r="14" s="1" customFormat="1" ht="12" customHeight="1">
      <c r="B14" s="40"/>
      <c r="D14" s="134" t="s">
        <v>23</v>
      </c>
      <c r="I14" s="139" t="s">
        <v>24</v>
      </c>
      <c r="J14" s="138" t="str">
        <f>IF('Rekapitulace stavby'!AN10="","",'Rekapitulace stavby'!AN10)</f>
        <v>00253979</v>
      </c>
      <c r="L14" s="40"/>
    </row>
    <row r="15" s="1" customFormat="1" ht="18" customHeight="1">
      <c r="B15" s="40"/>
      <c r="E15" s="138" t="str">
        <f>IF('Rekapitulace stavby'!E11="","",'Rekapitulace stavby'!E11)</f>
        <v>Město Cheb</v>
      </c>
      <c r="I15" s="139" t="s">
        <v>27</v>
      </c>
      <c r="J15" s="138" t="str">
        <f>IF('Rekapitulace stavby'!AN11="","",'Rekapitulace stavby'!AN11)</f>
        <v>CZ00253979</v>
      </c>
      <c r="L15" s="40"/>
    </row>
    <row r="16" s="1" customFormat="1" ht="6.96" customHeight="1">
      <c r="B16" s="40"/>
      <c r="I16" s="136"/>
      <c r="L16" s="40"/>
    </row>
    <row r="17" s="1" customFormat="1" ht="12" customHeight="1">
      <c r="B17" s="40"/>
      <c r="D17" s="134" t="s">
        <v>29</v>
      </c>
      <c r="I17" s="139" t="s">
        <v>24</v>
      </c>
      <c r="J17" s="30" t="str">
        <f>'Rekapitulace stavby'!AN13</f>
        <v>Vyplň údaj</v>
      </c>
      <c r="L17" s="40"/>
    </row>
    <row r="18" s="1" customFormat="1" ht="18" customHeight="1">
      <c r="B18" s="40"/>
      <c r="E18" s="30" t="str">
        <f>'Rekapitulace stavby'!E14</f>
        <v>Vyplň údaj</v>
      </c>
      <c r="F18" s="138"/>
      <c r="G18" s="138"/>
      <c r="H18" s="138"/>
      <c r="I18" s="139" t="s">
        <v>27</v>
      </c>
      <c r="J18" s="30" t="str">
        <f>'Rekapitulace stavby'!AN14</f>
        <v>Vyplň údaj</v>
      </c>
      <c r="L18" s="40"/>
    </row>
    <row r="19" s="1" customFormat="1" ht="6.96" customHeight="1">
      <c r="B19" s="40"/>
      <c r="I19" s="136"/>
      <c r="L19" s="40"/>
    </row>
    <row r="20" s="1" customFormat="1" ht="12" customHeight="1">
      <c r="B20" s="40"/>
      <c r="D20" s="134" t="s">
        <v>31</v>
      </c>
      <c r="I20" s="139" t="s">
        <v>24</v>
      </c>
      <c r="J20" s="138" t="str">
        <f>IF('Rekapitulace stavby'!AN16="","",'Rekapitulace stavby'!AN16)</f>
        <v/>
      </c>
      <c r="L20" s="40"/>
    </row>
    <row r="21" s="1" customFormat="1" ht="18" customHeight="1">
      <c r="B21" s="40"/>
      <c r="E21" s="138" t="str">
        <f>IF('Rekapitulace stavby'!E17="","",'Rekapitulace stavby'!E17)</f>
        <v xml:space="preserve"> </v>
      </c>
      <c r="I21" s="139" t="s">
        <v>27</v>
      </c>
      <c r="J21" s="138" t="str">
        <f>IF('Rekapitulace stavby'!AN17="","",'Rekapitulace stavby'!AN17)</f>
        <v/>
      </c>
      <c r="L21" s="40"/>
    </row>
    <row r="22" s="1" customFormat="1" ht="6.96" customHeight="1">
      <c r="B22" s="40"/>
      <c r="I22" s="136"/>
      <c r="L22" s="40"/>
    </row>
    <row r="23" s="1" customFormat="1" ht="12" customHeight="1">
      <c r="B23" s="40"/>
      <c r="D23" s="134" t="s">
        <v>32</v>
      </c>
      <c r="I23" s="139" t="s">
        <v>24</v>
      </c>
      <c r="J23" s="138" t="str">
        <f>IF('Rekapitulace stavby'!AN19="","",'Rekapitulace stavby'!AN19)</f>
        <v/>
      </c>
      <c r="L23" s="40"/>
    </row>
    <row r="24" s="1" customFormat="1" ht="18" customHeight="1">
      <c r="B24" s="40"/>
      <c r="E24" s="138" t="str">
        <f>IF('Rekapitulace stavby'!E20="","",'Rekapitulace stavby'!E20)</f>
        <v xml:space="preserve"> </v>
      </c>
      <c r="I24" s="139" t="s">
        <v>27</v>
      </c>
      <c r="J24" s="138" t="str">
        <f>IF('Rekapitulace stavby'!AN20="","",'Rekapitulace stavby'!AN20)</f>
        <v/>
      </c>
      <c r="L24" s="40"/>
    </row>
    <row r="25" s="1" customFormat="1" ht="6.96" customHeight="1">
      <c r="B25" s="40"/>
      <c r="I25" s="136"/>
      <c r="L25" s="40"/>
    </row>
    <row r="26" s="1" customFormat="1" ht="12" customHeight="1">
      <c r="B26" s="40"/>
      <c r="D26" s="134" t="s">
        <v>34</v>
      </c>
      <c r="I26" s="136"/>
      <c r="L26" s="40"/>
    </row>
    <row r="27" s="7" customFormat="1" ht="16.5" customHeight="1">
      <c r="B27" s="141"/>
      <c r="E27" s="142" t="s">
        <v>1</v>
      </c>
      <c r="F27" s="142"/>
      <c r="G27" s="142"/>
      <c r="H27" s="142"/>
      <c r="I27" s="143"/>
      <c r="L27" s="141"/>
    </row>
    <row r="28" s="1" customFormat="1" ht="6.96" customHeight="1">
      <c r="B28" s="40"/>
      <c r="I28" s="136"/>
      <c r="L28" s="40"/>
    </row>
    <row r="29" s="1" customFormat="1" ht="6.96" customHeight="1">
      <c r="B29" s="40"/>
      <c r="D29" s="75"/>
      <c r="E29" s="75"/>
      <c r="F29" s="75"/>
      <c r="G29" s="75"/>
      <c r="H29" s="75"/>
      <c r="I29" s="144"/>
      <c r="J29" s="75"/>
      <c r="K29" s="75"/>
      <c r="L29" s="40"/>
    </row>
    <row r="30" s="1" customFormat="1" ht="25.44" customHeight="1">
      <c r="B30" s="40"/>
      <c r="D30" s="145" t="s">
        <v>35</v>
      </c>
      <c r="I30" s="136"/>
      <c r="J30" s="146">
        <f>ROUND(J118, 2)</f>
        <v>0</v>
      </c>
      <c r="L30" s="40"/>
    </row>
    <row r="31" s="1" customFormat="1" ht="6.96" customHeight="1">
      <c r="B31" s="40"/>
      <c r="D31" s="75"/>
      <c r="E31" s="75"/>
      <c r="F31" s="75"/>
      <c r="G31" s="75"/>
      <c r="H31" s="75"/>
      <c r="I31" s="144"/>
      <c r="J31" s="75"/>
      <c r="K31" s="75"/>
      <c r="L31" s="40"/>
    </row>
    <row r="32" s="1" customFormat="1" ht="14.4" customHeight="1">
      <c r="B32" s="40"/>
      <c r="F32" s="147" t="s">
        <v>37</v>
      </c>
      <c r="I32" s="148" t="s">
        <v>36</v>
      </c>
      <c r="J32" s="147" t="s">
        <v>38</v>
      </c>
      <c r="L32" s="40"/>
    </row>
    <row r="33" s="1" customFormat="1" ht="14.4" customHeight="1">
      <c r="B33" s="40"/>
      <c r="D33" s="149" t="s">
        <v>39</v>
      </c>
      <c r="E33" s="134" t="s">
        <v>40</v>
      </c>
      <c r="F33" s="150">
        <f>ROUND((SUM(BE118:BE158)),  2)</f>
        <v>0</v>
      </c>
      <c r="I33" s="151">
        <v>0.20999999999999999</v>
      </c>
      <c r="J33" s="150">
        <f>ROUND(((SUM(BE118:BE158))*I33),  2)</f>
        <v>0</v>
      </c>
      <c r="L33" s="40"/>
    </row>
    <row r="34" s="1" customFormat="1" ht="14.4" customHeight="1">
      <c r="B34" s="40"/>
      <c r="E34" s="134" t="s">
        <v>41</v>
      </c>
      <c r="F34" s="150">
        <f>ROUND((SUM(BF118:BF158)),  2)</f>
        <v>0</v>
      </c>
      <c r="I34" s="151">
        <v>0.14999999999999999</v>
      </c>
      <c r="J34" s="150">
        <f>ROUND(((SUM(BF118:BF158))*I34),  2)</f>
        <v>0</v>
      </c>
      <c r="L34" s="40"/>
    </row>
    <row r="35" hidden="1" s="1" customFormat="1" ht="14.4" customHeight="1">
      <c r="B35" s="40"/>
      <c r="E35" s="134" t="s">
        <v>42</v>
      </c>
      <c r="F35" s="150">
        <f>ROUND((SUM(BG118:BG158)),  2)</f>
        <v>0</v>
      </c>
      <c r="I35" s="151">
        <v>0.20999999999999999</v>
      </c>
      <c r="J35" s="150">
        <f>0</f>
        <v>0</v>
      </c>
      <c r="L35" s="40"/>
    </row>
    <row r="36" hidden="1" s="1" customFormat="1" ht="14.4" customHeight="1">
      <c r="B36" s="40"/>
      <c r="E36" s="134" t="s">
        <v>43</v>
      </c>
      <c r="F36" s="150">
        <f>ROUND((SUM(BH118:BH158)),  2)</f>
        <v>0</v>
      </c>
      <c r="I36" s="151">
        <v>0.14999999999999999</v>
      </c>
      <c r="J36" s="150">
        <f>0</f>
        <v>0</v>
      </c>
      <c r="L36" s="40"/>
    </row>
    <row r="37" hidden="1" s="1" customFormat="1" ht="14.4" customHeight="1">
      <c r="B37" s="40"/>
      <c r="E37" s="134" t="s">
        <v>44</v>
      </c>
      <c r="F37" s="150">
        <f>ROUND((SUM(BI118:BI158)),  2)</f>
        <v>0</v>
      </c>
      <c r="I37" s="151">
        <v>0</v>
      </c>
      <c r="J37" s="150">
        <f>0</f>
        <v>0</v>
      </c>
      <c r="L37" s="40"/>
    </row>
    <row r="38" s="1" customFormat="1" ht="6.96" customHeight="1">
      <c r="B38" s="40"/>
      <c r="I38" s="136"/>
      <c r="L38" s="40"/>
    </row>
    <row r="39" s="1" customFormat="1" ht="25.44" customHeight="1">
      <c r="B39" s="40"/>
      <c r="C39" s="152"/>
      <c r="D39" s="153" t="s">
        <v>45</v>
      </c>
      <c r="E39" s="154"/>
      <c r="F39" s="154"/>
      <c r="G39" s="155" t="s">
        <v>46</v>
      </c>
      <c r="H39" s="156" t="s">
        <v>47</v>
      </c>
      <c r="I39" s="157"/>
      <c r="J39" s="158">
        <f>SUM(J30:J37)</f>
        <v>0</v>
      </c>
      <c r="K39" s="159"/>
      <c r="L39" s="40"/>
    </row>
    <row r="40" s="1" customFormat="1" ht="14.4" customHeight="1">
      <c r="B40" s="40"/>
      <c r="I40" s="136"/>
      <c r="L40" s="40"/>
    </row>
    <row r="41" ht="14.4" customHeight="1">
      <c r="B41" s="17"/>
      <c r="L41" s="17"/>
    </row>
    <row r="42" ht="14.4" customHeight="1">
      <c r="B42" s="17"/>
      <c r="L42" s="17"/>
    </row>
    <row r="43" ht="14.4" customHeight="1">
      <c r="B43" s="17"/>
      <c r="L43" s="17"/>
    </row>
    <row r="44" ht="14.4" customHeight="1">
      <c r="B44" s="17"/>
      <c r="L44" s="17"/>
    </row>
    <row r="45" ht="14.4" customHeight="1">
      <c r="B45" s="17"/>
      <c r="L45" s="17"/>
    </row>
    <row r="46" ht="14.4" customHeight="1">
      <c r="B46" s="17"/>
      <c r="L46" s="17"/>
    </row>
    <row r="47" ht="14.4" customHeight="1">
      <c r="B47" s="17"/>
      <c r="L47" s="17"/>
    </row>
    <row r="48" ht="14.4" customHeight="1">
      <c r="B48" s="17"/>
      <c r="L48" s="17"/>
    </row>
    <row r="49" ht="14.4" customHeight="1">
      <c r="B49" s="17"/>
      <c r="L49" s="17"/>
    </row>
    <row r="50" s="1" customFormat="1" ht="14.4" customHeight="1">
      <c r="B50" s="40"/>
      <c r="D50" s="160" t="s">
        <v>48</v>
      </c>
      <c r="E50" s="161"/>
      <c r="F50" s="161"/>
      <c r="G50" s="160" t="s">
        <v>49</v>
      </c>
      <c r="H50" s="161"/>
      <c r="I50" s="162"/>
      <c r="J50" s="161"/>
      <c r="K50" s="161"/>
      <c r="L50" s="4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1" customFormat="1">
      <c r="B61" s="40"/>
      <c r="D61" s="163" t="s">
        <v>50</v>
      </c>
      <c r="E61" s="164"/>
      <c r="F61" s="165" t="s">
        <v>51</v>
      </c>
      <c r="G61" s="163" t="s">
        <v>50</v>
      </c>
      <c r="H61" s="164"/>
      <c r="I61" s="166"/>
      <c r="J61" s="167" t="s">
        <v>51</v>
      </c>
      <c r="K61" s="164"/>
      <c r="L61" s="40"/>
    </row>
    <row r="62">
      <c r="B62" s="17"/>
      <c r="L62" s="17"/>
    </row>
    <row r="63">
      <c r="B63" s="17"/>
      <c r="L63" s="17"/>
    </row>
    <row r="64">
      <c r="B64" s="17"/>
      <c r="L64" s="17"/>
    </row>
    <row r="65" s="1" customFormat="1">
      <c r="B65" s="40"/>
      <c r="D65" s="160" t="s">
        <v>52</v>
      </c>
      <c r="E65" s="161"/>
      <c r="F65" s="161"/>
      <c r="G65" s="160" t="s">
        <v>53</v>
      </c>
      <c r="H65" s="161"/>
      <c r="I65" s="162"/>
      <c r="J65" s="161"/>
      <c r="K65" s="161"/>
      <c r="L65" s="40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1" customFormat="1">
      <c r="B76" s="40"/>
      <c r="D76" s="163" t="s">
        <v>50</v>
      </c>
      <c r="E76" s="164"/>
      <c r="F76" s="165" t="s">
        <v>51</v>
      </c>
      <c r="G76" s="163" t="s">
        <v>50</v>
      </c>
      <c r="H76" s="164"/>
      <c r="I76" s="166"/>
      <c r="J76" s="167" t="s">
        <v>51</v>
      </c>
      <c r="K76" s="164"/>
      <c r="L76" s="40"/>
    </row>
    <row r="77" s="1" customFormat="1" ht="14.4" customHeight="1">
      <c r="B77" s="168"/>
      <c r="C77" s="169"/>
      <c r="D77" s="169"/>
      <c r="E77" s="169"/>
      <c r="F77" s="169"/>
      <c r="G77" s="169"/>
      <c r="H77" s="169"/>
      <c r="I77" s="170"/>
      <c r="J77" s="169"/>
      <c r="K77" s="169"/>
      <c r="L77" s="40"/>
    </row>
    <row r="81" s="1" customFormat="1" ht="6.96" customHeight="1">
      <c r="B81" s="171"/>
      <c r="C81" s="172"/>
      <c r="D81" s="172"/>
      <c r="E81" s="172"/>
      <c r="F81" s="172"/>
      <c r="G81" s="172"/>
      <c r="H81" s="172"/>
      <c r="I81" s="173"/>
      <c r="J81" s="172"/>
      <c r="K81" s="172"/>
      <c r="L81" s="40"/>
    </row>
    <row r="82" s="1" customFormat="1" ht="24.96" customHeight="1">
      <c r="B82" s="35"/>
      <c r="C82" s="20" t="s">
        <v>113</v>
      </c>
      <c r="D82" s="36"/>
      <c r="E82" s="36"/>
      <c r="F82" s="36"/>
      <c r="G82" s="36"/>
      <c r="H82" s="36"/>
      <c r="I82" s="136"/>
      <c r="J82" s="36"/>
      <c r="K82" s="36"/>
      <c r="L82" s="40"/>
    </row>
    <row r="83" s="1" customFormat="1" ht="6.96" customHeight="1">
      <c r="B83" s="35"/>
      <c r="C83" s="36"/>
      <c r="D83" s="36"/>
      <c r="E83" s="36"/>
      <c r="F83" s="36"/>
      <c r="G83" s="36"/>
      <c r="H83" s="36"/>
      <c r="I83" s="136"/>
      <c r="J83" s="36"/>
      <c r="K83" s="36"/>
      <c r="L83" s="40"/>
    </row>
    <row r="84" s="1" customFormat="1" ht="12" customHeight="1">
      <c r="B84" s="35"/>
      <c r="C84" s="29" t="s">
        <v>15</v>
      </c>
      <c r="D84" s="36"/>
      <c r="E84" s="36"/>
      <c r="F84" s="36"/>
      <c r="G84" s="36"/>
      <c r="H84" s="36"/>
      <c r="I84" s="136"/>
      <c r="J84" s="36"/>
      <c r="K84" s="36"/>
      <c r="L84" s="40"/>
    </row>
    <row r="85" s="1" customFormat="1" ht="16.5" customHeight="1">
      <c r="B85" s="35"/>
      <c r="C85" s="36"/>
      <c r="D85" s="36"/>
      <c r="E85" s="174" t="str">
        <f>E7</f>
        <v>Lávka pro pěší přes kolejiště nádraží v Chebu-uznatelné náklady</v>
      </c>
      <c r="F85" s="29"/>
      <c r="G85" s="29"/>
      <c r="H85" s="29"/>
      <c r="I85" s="136"/>
      <c r="J85" s="36"/>
      <c r="K85" s="36"/>
      <c r="L85" s="40"/>
    </row>
    <row r="86" s="1" customFormat="1" ht="12" customHeight="1">
      <c r="B86" s="35"/>
      <c r="C86" s="29" t="s">
        <v>111</v>
      </c>
      <c r="D86" s="36"/>
      <c r="E86" s="36"/>
      <c r="F86" s="36"/>
      <c r="G86" s="36"/>
      <c r="H86" s="36"/>
      <c r="I86" s="136"/>
      <c r="J86" s="36"/>
      <c r="K86" s="36"/>
      <c r="L86" s="40"/>
    </row>
    <row r="87" s="1" customFormat="1" ht="16.5" customHeight="1">
      <c r="B87" s="35"/>
      <c r="C87" s="36"/>
      <c r="D87" s="36"/>
      <c r="E87" s="68" t="str">
        <f>E9</f>
        <v>SO 401 - Přeložka optického vedení T-Mobile CZ a.s.</v>
      </c>
      <c r="F87" s="36"/>
      <c r="G87" s="36"/>
      <c r="H87" s="36"/>
      <c r="I87" s="136"/>
      <c r="J87" s="36"/>
      <c r="K87" s="36"/>
      <c r="L87" s="40"/>
    </row>
    <row r="88" s="1" customFormat="1" ht="6.96" customHeight="1">
      <c r="B88" s="35"/>
      <c r="C88" s="36"/>
      <c r="D88" s="36"/>
      <c r="E88" s="36"/>
      <c r="F88" s="36"/>
      <c r="G88" s="36"/>
      <c r="H88" s="36"/>
      <c r="I88" s="136"/>
      <c r="J88" s="36"/>
      <c r="K88" s="36"/>
      <c r="L88" s="40"/>
    </row>
    <row r="89" s="1" customFormat="1" ht="12" customHeight="1">
      <c r="B89" s="35"/>
      <c r="C89" s="29" t="s">
        <v>19</v>
      </c>
      <c r="D89" s="36"/>
      <c r="E89" s="36"/>
      <c r="F89" s="24" t="str">
        <f>F12</f>
        <v xml:space="preserve"> </v>
      </c>
      <c r="G89" s="36"/>
      <c r="H89" s="36"/>
      <c r="I89" s="139" t="s">
        <v>21</v>
      </c>
      <c r="J89" s="71" t="str">
        <f>IF(J12="","",J12)</f>
        <v>2. 7. 2019</v>
      </c>
      <c r="K89" s="36"/>
      <c r="L89" s="40"/>
    </row>
    <row r="90" s="1" customFormat="1" ht="6.96" customHeight="1">
      <c r="B90" s="35"/>
      <c r="C90" s="36"/>
      <c r="D90" s="36"/>
      <c r="E90" s="36"/>
      <c r="F90" s="36"/>
      <c r="G90" s="36"/>
      <c r="H90" s="36"/>
      <c r="I90" s="136"/>
      <c r="J90" s="36"/>
      <c r="K90" s="36"/>
      <c r="L90" s="40"/>
    </row>
    <row r="91" s="1" customFormat="1" ht="15.15" customHeight="1">
      <c r="B91" s="35"/>
      <c r="C91" s="29" t="s">
        <v>23</v>
      </c>
      <c r="D91" s="36"/>
      <c r="E91" s="36"/>
      <c r="F91" s="24" t="str">
        <f>E15</f>
        <v>Město Cheb</v>
      </c>
      <c r="G91" s="36"/>
      <c r="H91" s="36"/>
      <c r="I91" s="139" t="s">
        <v>31</v>
      </c>
      <c r="J91" s="33" t="str">
        <f>E21</f>
        <v xml:space="preserve"> </v>
      </c>
      <c r="K91" s="36"/>
      <c r="L91" s="40"/>
    </row>
    <row r="92" s="1" customFormat="1" ht="15.15" customHeight="1">
      <c r="B92" s="35"/>
      <c r="C92" s="29" t="s">
        <v>29</v>
      </c>
      <c r="D92" s="36"/>
      <c r="E92" s="36"/>
      <c r="F92" s="24" t="str">
        <f>IF(E18="","",E18)</f>
        <v>Vyplň údaj</v>
      </c>
      <c r="G92" s="36"/>
      <c r="H92" s="36"/>
      <c r="I92" s="139" t="s">
        <v>32</v>
      </c>
      <c r="J92" s="33" t="str">
        <f>E24</f>
        <v xml:space="preserve"> </v>
      </c>
      <c r="K92" s="36"/>
      <c r="L92" s="40"/>
    </row>
    <row r="93" s="1" customFormat="1" ht="10.32" customHeight="1">
      <c r="B93" s="35"/>
      <c r="C93" s="36"/>
      <c r="D93" s="36"/>
      <c r="E93" s="36"/>
      <c r="F93" s="36"/>
      <c r="G93" s="36"/>
      <c r="H93" s="36"/>
      <c r="I93" s="136"/>
      <c r="J93" s="36"/>
      <c r="K93" s="36"/>
      <c r="L93" s="40"/>
    </row>
    <row r="94" s="1" customFormat="1" ht="29.28" customHeight="1">
      <c r="B94" s="35"/>
      <c r="C94" s="175" t="s">
        <v>114</v>
      </c>
      <c r="D94" s="176"/>
      <c r="E94" s="176"/>
      <c r="F94" s="176"/>
      <c r="G94" s="176"/>
      <c r="H94" s="176"/>
      <c r="I94" s="177"/>
      <c r="J94" s="178" t="s">
        <v>115</v>
      </c>
      <c r="K94" s="176"/>
      <c r="L94" s="40"/>
    </row>
    <row r="95" s="1" customFormat="1" ht="10.32" customHeight="1">
      <c r="B95" s="35"/>
      <c r="C95" s="36"/>
      <c r="D95" s="36"/>
      <c r="E95" s="36"/>
      <c r="F95" s="36"/>
      <c r="G95" s="36"/>
      <c r="H95" s="36"/>
      <c r="I95" s="136"/>
      <c r="J95" s="36"/>
      <c r="K95" s="36"/>
      <c r="L95" s="40"/>
    </row>
    <row r="96" s="1" customFormat="1" ht="22.8" customHeight="1">
      <c r="B96" s="35"/>
      <c r="C96" s="179" t="s">
        <v>116</v>
      </c>
      <c r="D96" s="36"/>
      <c r="E96" s="36"/>
      <c r="F96" s="36"/>
      <c r="G96" s="36"/>
      <c r="H96" s="36"/>
      <c r="I96" s="136"/>
      <c r="J96" s="102">
        <f>J118</f>
        <v>0</v>
      </c>
      <c r="K96" s="36"/>
      <c r="L96" s="40"/>
      <c r="AU96" s="14" t="s">
        <v>85</v>
      </c>
    </row>
    <row r="97" s="8" customFormat="1" ht="24.96" customHeight="1">
      <c r="B97" s="180"/>
      <c r="C97" s="181"/>
      <c r="D97" s="182" t="s">
        <v>189</v>
      </c>
      <c r="E97" s="183"/>
      <c r="F97" s="183"/>
      <c r="G97" s="183"/>
      <c r="H97" s="183"/>
      <c r="I97" s="184"/>
      <c r="J97" s="185">
        <f>J119</f>
        <v>0</v>
      </c>
      <c r="K97" s="181"/>
      <c r="L97" s="186"/>
    </row>
    <row r="98" s="8" customFormat="1" ht="24.96" customHeight="1">
      <c r="B98" s="180"/>
      <c r="C98" s="181"/>
      <c r="D98" s="182" t="s">
        <v>194</v>
      </c>
      <c r="E98" s="183"/>
      <c r="F98" s="183"/>
      <c r="G98" s="183"/>
      <c r="H98" s="183"/>
      <c r="I98" s="184"/>
      <c r="J98" s="185">
        <f>J137</f>
        <v>0</v>
      </c>
      <c r="K98" s="181"/>
      <c r="L98" s="186"/>
    </row>
    <row r="99" s="1" customFormat="1" ht="21.84" customHeight="1">
      <c r="B99" s="35"/>
      <c r="C99" s="36"/>
      <c r="D99" s="36"/>
      <c r="E99" s="36"/>
      <c r="F99" s="36"/>
      <c r="G99" s="36"/>
      <c r="H99" s="36"/>
      <c r="I99" s="136"/>
      <c r="J99" s="36"/>
      <c r="K99" s="36"/>
      <c r="L99" s="40"/>
    </row>
    <row r="100" s="1" customFormat="1" ht="6.96" customHeight="1">
      <c r="B100" s="58"/>
      <c r="C100" s="59"/>
      <c r="D100" s="59"/>
      <c r="E100" s="59"/>
      <c r="F100" s="59"/>
      <c r="G100" s="59"/>
      <c r="H100" s="59"/>
      <c r="I100" s="170"/>
      <c r="J100" s="59"/>
      <c r="K100" s="59"/>
      <c r="L100" s="40"/>
    </row>
    <row r="104" s="1" customFormat="1" ht="6.96" customHeight="1">
      <c r="B104" s="60"/>
      <c r="C104" s="61"/>
      <c r="D104" s="61"/>
      <c r="E104" s="61"/>
      <c r="F104" s="61"/>
      <c r="G104" s="61"/>
      <c r="H104" s="61"/>
      <c r="I104" s="173"/>
      <c r="J104" s="61"/>
      <c r="K104" s="61"/>
      <c r="L104" s="40"/>
    </row>
    <row r="105" s="1" customFormat="1" ht="24.96" customHeight="1">
      <c r="B105" s="35"/>
      <c r="C105" s="20" t="s">
        <v>118</v>
      </c>
      <c r="D105" s="36"/>
      <c r="E105" s="36"/>
      <c r="F105" s="36"/>
      <c r="G105" s="36"/>
      <c r="H105" s="36"/>
      <c r="I105" s="136"/>
      <c r="J105" s="36"/>
      <c r="K105" s="36"/>
      <c r="L105" s="40"/>
    </row>
    <row r="106" s="1" customFormat="1" ht="6.96" customHeight="1">
      <c r="B106" s="35"/>
      <c r="C106" s="36"/>
      <c r="D106" s="36"/>
      <c r="E106" s="36"/>
      <c r="F106" s="36"/>
      <c r="G106" s="36"/>
      <c r="H106" s="36"/>
      <c r="I106" s="136"/>
      <c r="J106" s="36"/>
      <c r="K106" s="36"/>
      <c r="L106" s="40"/>
    </row>
    <row r="107" s="1" customFormat="1" ht="12" customHeight="1">
      <c r="B107" s="35"/>
      <c r="C107" s="29" t="s">
        <v>15</v>
      </c>
      <c r="D107" s="36"/>
      <c r="E107" s="36"/>
      <c r="F107" s="36"/>
      <c r="G107" s="36"/>
      <c r="H107" s="36"/>
      <c r="I107" s="136"/>
      <c r="J107" s="36"/>
      <c r="K107" s="36"/>
      <c r="L107" s="40"/>
    </row>
    <row r="108" s="1" customFormat="1" ht="16.5" customHeight="1">
      <c r="B108" s="35"/>
      <c r="C108" s="36"/>
      <c r="D108" s="36"/>
      <c r="E108" s="174" t="str">
        <f>E7</f>
        <v>Lávka pro pěší přes kolejiště nádraží v Chebu-uznatelné náklady</v>
      </c>
      <c r="F108" s="29"/>
      <c r="G108" s="29"/>
      <c r="H108" s="29"/>
      <c r="I108" s="136"/>
      <c r="J108" s="36"/>
      <c r="K108" s="36"/>
      <c r="L108" s="40"/>
    </row>
    <row r="109" s="1" customFormat="1" ht="12" customHeight="1">
      <c r="B109" s="35"/>
      <c r="C109" s="29" t="s">
        <v>111</v>
      </c>
      <c r="D109" s="36"/>
      <c r="E109" s="36"/>
      <c r="F109" s="36"/>
      <c r="G109" s="36"/>
      <c r="H109" s="36"/>
      <c r="I109" s="136"/>
      <c r="J109" s="36"/>
      <c r="K109" s="36"/>
      <c r="L109" s="40"/>
    </row>
    <row r="110" s="1" customFormat="1" ht="16.5" customHeight="1">
      <c r="B110" s="35"/>
      <c r="C110" s="36"/>
      <c r="D110" s="36"/>
      <c r="E110" s="68" t="str">
        <f>E9</f>
        <v>SO 401 - Přeložka optického vedení T-Mobile CZ a.s.</v>
      </c>
      <c r="F110" s="36"/>
      <c r="G110" s="36"/>
      <c r="H110" s="36"/>
      <c r="I110" s="136"/>
      <c r="J110" s="36"/>
      <c r="K110" s="36"/>
      <c r="L110" s="40"/>
    </row>
    <row r="111" s="1" customFormat="1" ht="6.96" customHeight="1">
      <c r="B111" s="35"/>
      <c r="C111" s="36"/>
      <c r="D111" s="36"/>
      <c r="E111" s="36"/>
      <c r="F111" s="36"/>
      <c r="G111" s="36"/>
      <c r="H111" s="36"/>
      <c r="I111" s="136"/>
      <c r="J111" s="36"/>
      <c r="K111" s="36"/>
      <c r="L111" s="40"/>
    </row>
    <row r="112" s="1" customFormat="1" ht="12" customHeight="1">
      <c r="B112" s="35"/>
      <c r="C112" s="29" t="s">
        <v>19</v>
      </c>
      <c r="D112" s="36"/>
      <c r="E112" s="36"/>
      <c r="F112" s="24" t="str">
        <f>F12</f>
        <v xml:space="preserve"> </v>
      </c>
      <c r="G112" s="36"/>
      <c r="H112" s="36"/>
      <c r="I112" s="139" t="s">
        <v>21</v>
      </c>
      <c r="J112" s="71" t="str">
        <f>IF(J12="","",J12)</f>
        <v>2. 7. 2019</v>
      </c>
      <c r="K112" s="36"/>
      <c r="L112" s="40"/>
    </row>
    <row r="113" s="1" customFormat="1" ht="6.96" customHeight="1">
      <c r="B113" s="35"/>
      <c r="C113" s="36"/>
      <c r="D113" s="36"/>
      <c r="E113" s="36"/>
      <c r="F113" s="36"/>
      <c r="G113" s="36"/>
      <c r="H113" s="36"/>
      <c r="I113" s="136"/>
      <c r="J113" s="36"/>
      <c r="K113" s="36"/>
      <c r="L113" s="40"/>
    </row>
    <row r="114" s="1" customFormat="1" ht="15.15" customHeight="1">
      <c r="B114" s="35"/>
      <c r="C114" s="29" t="s">
        <v>23</v>
      </c>
      <c r="D114" s="36"/>
      <c r="E114" s="36"/>
      <c r="F114" s="24" t="str">
        <f>E15</f>
        <v>Město Cheb</v>
      </c>
      <c r="G114" s="36"/>
      <c r="H114" s="36"/>
      <c r="I114" s="139" t="s">
        <v>31</v>
      </c>
      <c r="J114" s="33" t="str">
        <f>E21</f>
        <v xml:space="preserve"> </v>
      </c>
      <c r="K114" s="36"/>
      <c r="L114" s="40"/>
    </row>
    <row r="115" s="1" customFormat="1" ht="15.15" customHeight="1">
      <c r="B115" s="35"/>
      <c r="C115" s="29" t="s">
        <v>29</v>
      </c>
      <c r="D115" s="36"/>
      <c r="E115" s="36"/>
      <c r="F115" s="24" t="str">
        <f>IF(E18="","",E18)</f>
        <v>Vyplň údaj</v>
      </c>
      <c r="G115" s="36"/>
      <c r="H115" s="36"/>
      <c r="I115" s="139" t="s">
        <v>32</v>
      </c>
      <c r="J115" s="33" t="str">
        <f>E24</f>
        <v xml:space="preserve"> </v>
      </c>
      <c r="K115" s="36"/>
      <c r="L115" s="40"/>
    </row>
    <row r="116" s="1" customFormat="1" ht="10.32" customHeight="1">
      <c r="B116" s="35"/>
      <c r="C116" s="36"/>
      <c r="D116" s="36"/>
      <c r="E116" s="36"/>
      <c r="F116" s="36"/>
      <c r="G116" s="36"/>
      <c r="H116" s="36"/>
      <c r="I116" s="136"/>
      <c r="J116" s="36"/>
      <c r="K116" s="36"/>
      <c r="L116" s="40"/>
    </row>
    <row r="117" s="9" customFormat="1" ht="29.28" customHeight="1">
      <c r="B117" s="187"/>
      <c r="C117" s="188" t="s">
        <v>119</v>
      </c>
      <c r="D117" s="189" t="s">
        <v>60</v>
      </c>
      <c r="E117" s="189" t="s">
        <v>56</v>
      </c>
      <c r="F117" s="189" t="s">
        <v>57</v>
      </c>
      <c r="G117" s="189" t="s">
        <v>120</v>
      </c>
      <c r="H117" s="189" t="s">
        <v>121</v>
      </c>
      <c r="I117" s="190" t="s">
        <v>122</v>
      </c>
      <c r="J117" s="189" t="s">
        <v>115</v>
      </c>
      <c r="K117" s="191" t="s">
        <v>123</v>
      </c>
      <c r="L117" s="192"/>
      <c r="M117" s="92" t="s">
        <v>1</v>
      </c>
      <c r="N117" s="93" t="s">
        <v>39</v>
      </c>
      <c r="O117" s="93" t="s">
        <v>124</v>
      </c>
      <c r="P117" s="93" t="s">
        <v>125</v>
      </c>
      <c r="Q117" s="93" t="s">
        <v>126</v>
      </c>
      <c r="R117" s="93" t="s">
        <v>127</v>
      </c>
      <c r="S117" s="93" t="s">
        <v>128</v>
      </c>
      <c r="T117" s="94" t="s">
        <v>129</v>
      </c>
    </row>
    <row r="118" s="1" customFormat="1" ht="22.8" customHeight="1">
      <c r="B118" s="35"/>
      <c r="C118" s="99" t="s">
        <v>130</v>
      </c>
      <c r="D118" s="36"/>
      <c r="E118" s="36"/>
      <c r="F118" s="36"/>
      <c r="G118" s="36"/>
      <c r="H118" s="36"/>
      <c r="I118" s="136"/>
      <c r="J118" s="193">
        <f>BK118</f>
        <v>0</v>
      </c>
      <c r="K118" s="36"/>
      <c r="L118" s="40"/>
      <c r="M118" s="95"/>
      <c r="N118" s="96"/>
      <c r="O118" s="96"/>
      <c r="P118" s="194">
        <f>P119+P137</f>
        <v>0</v>
      </c>
      <c r="Q118" s="96"/>
      <c r="R118" s="194">
        <f>R119+R137</f>
        <v>0</v>
      </c>
      <c r="S118" s="96"/>
      <c r="T118" s="195">
        <f>T119+T137</f>
        <v>0</v>
      </c>
      <c r="AT118" s="14" t="s">
        <v>74</v>
      </c>
      <c r="AU118" s="14" t="s">
        <v>85</v>
      </c>
      <c r="BK118" s="196">
        <f>BK119+BK137</f>
        <v>0</v>
      </c>
    </row>
    <row r="119" s="10" customFormat="1" ht="25.92" customHeight="1">
      <c r="B119" s="197"/>
      <c r="C119" s="198"/>
      <c r="D119" s="199" t="s">
        <v>74</v>
      </c>
      <c r="E119" s="200" t="s">
        <v>83</v>
      </c>
      <c r="F119" s="200" t="s">
        <v>212</v>
      </c>
      <c r="G119" s="198"/>
      <c r="H119" s="198"/>
      <c r="I119" s="201"/>
      <c r="J119" s="202">
        <f>BK119</f>
        <v>0</v>
      </c>
      <c r="K119" s="198"/>
      <c r="L119" s="203"/>
      <c r="M119" s="204"/>
      <c r="N119" s="205"/>
      <c r="O119" s="205"/>
      <c r="P119" s="206">
        <f>SUM(P120:P136)</f>
        <v>0</v>
      </c>
      <c r="Q119" s="205"/>
      <c r="R119" s="206">
        <f>SUM(R120:R136)</f>
        <v>0</v>
      </c>
      <c r="S119" s="205"/>
      <c r="T119" s="207">
        <f>SUM(T120:T136)</f>
        <v>0</v>
      </c>
      <c r="AR119" s="208" t="s">
        <v>132</v>
      </c>
      <c r="AT119" s="209" t="s">
        <v>74</v>
      </c>
      <c r="AU119" s="209" t="s">
        <v>75</v>
      </c>
      <c r="AY119" s="208" t="s">
        <v>133</v>
      </c>
      <c r="BK119" s="210">
        <f>SUM(BK120:BK136)</f>
        <v>0</v>
      </c>
    </row>
    <row r="120" s="1" customFormat="1" ht="24" customHeight="1">
      <c r="B120" s="35"/>
      <c r="C120" s="211" t="s">
        <v>83</v>
      </c>
      <c r="D120" s="211" t="s">
        <v>134</v>
      </c>
      <c r="E120" s="212" t="s">
        <v>1135</v>
      </c>
      <c r="F120" s="213" t="s">
        <v>1136</v>
      </c>
      <c r="G120" s="214" t="s">
        <v>198</v>
      </c>
      <c r="H120" s="215">
        <v>6</v>
      </c>
      <c r="I120" s="216"/>
      <c r="J120" s="215">
        <f>ROUND(I120*H120,2)</f>
        <v>0</v>
      </c>
      <c r="K120" s="213" t="s">
        <v>1</v>
      </c>
      <c r="L120" s="40"/>
      <c r="M120" s="217" t="s">
        <v>1</v>
      </c>
      <c r="N120" s="218" t="s">
        <v>40</v>
      </c>
      <c r="O120" s="83"/>
      <c r="P120" s="219">
        <f>O120*H120</f>
        <v>0</v>
      </c>
      <c r="Q120" s="219">
        <v>0</v>
      </c>
      <c r="R120" s="219">
        <f>Q120*H120</f>
        <v>0</v>
      </c>
      <c r="S120" s="219">
        <v>0</v>
      </c>
      <c r="T120" s="220">
        <f>S120*H120</f>
        <v>0</v>
      </c>
      <c r="AR120" s="221" t="s">
        <v>132</v>
      </c>
      <c r="AT120" s="221" t="s">
        <v>134</v>
      </c>
      <c r="AU120" s="221" t="s">
        <v>83</v>
      </c>
      <c r="AY120" s="14" t="s">
        <v>133</v>
      </c>
      <c r="BE120" s="222">
        <f>IF(N120="základní",J120,0)</f>
        <v>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14" t="s">
        <v>83</v>
      </c>
      <c r="BK120" s="222">
        <f>ROUND(I120*H120,2)</f>
        <v>0</v>
      </c>
      <c r="BL120" s="14" t="s">
        <v>132</v>
      </c>
      <c r="BM120" s="221" t="s">
        <v>1137</v>
      </c>
    </row>
    <row r="121" s="1" customFormat="1">
      <c r="B121" s="35"/>
      <c r="C121" s="36"/>
      <c r="D121" s="223" t="s">
        <v>139</v>
      </c>
      <c r="E121" s="36"/>
      <c r="F121" s="224" t="s">
        <v>1138</v>
      </c>
      <c r="G121" s="36"/>
      <c r="H121" s="36"/>
      <c r="I121" s="136"/>
      <c r="J121" s="36"/>
      <c r="K121" s="36"/>
      <c r="L121" s="40"/>
      <c r="M121" s="225"/>
      <c r="N121" s="83"/>
      <c r="O121" s="83"/>
      <c r="P121" s="83"/>
      <c r="Q121" s="83"/>
      <c r="R121" s="83"/>
      <c r="S121" s="83"/>
      <c r="T121" s="84"/>
      <c r="AT121" s="14" t="s">
        <v>139</v>
      </c>
      <c r="AU121" s="14" t="s">
        <v>83</v>
      </c>
    </row>
    <row r="122" s="1" customFormat="1">
      <c r="B122" s="35"/>
      <c r="C122" s="36"/>
      <c r="D122" s="223" t="s">
        <v>141</v>
      </c>
      <c r="E122" s="36"/>
      <c r="F122" s="226" t="s">
        <v>1139</v>
      </c>
      <c r="G122" s="36"/>
      <c r="H122" s="36"/>
      <c r="I122" s="136"/>
      <c r="J122" s="36"/>
      <c r="K122" s="36"/>
      <c r="L122" s="40"/>
      <c r="M122" s="225"/>
      <c r="N122" s="83"/>
      <c r="O122" s="83"/>
      <c r="P122" s="83"/>
      <c r="Q122" s="83"/>
      <c r="R122" s="83"/>
      <c r="S122" s="83"/>
      <c r="T122" s="84"/>
      <c r="AT122" s="14" t="s">
        <v>141</v>
      </c>
      <c r="AU122" s="14" t="s">
        <v>83</v>
      </c>
    </row>
    <row r="123" s="11" customFormat="1">
      <c r="B123" s="227"/>
      <c r="C123" s="228"/>
      <c r="D123" s="223" t="s">
        <v>149</v>
      </c>
      <c r="E123" s="229" t="s">
        <v>150</v>
      </c>
      <c r="F123" s="230" t="s">
        <v>1140</v>
      </c>
      <c r="G123" s="228"/>
      <c r="H123" s="231">
        <v>6</v>
      </c>
      <c r="I123" s="232"/>
      <c r="J123" s="228"/>
      <c r="K123" s="228"/>
      <c r="L123" s="233"/>
      <c r="M123" s="234"/>
      <c r="N123" s="235"/>
      <c r="O123" s="235"/>
      <c r="P123" s="235"/>
      <c r="Q123" s="235"/>
      <c r="R123" s="235"/>
      <c r="S123" s="235"/>
      <c r="T123" s="236"/>
      <c r="AT123" s="237" t="s">
        <v>149</v>
      </c>
      <c r="AU123" s="237" t="s">
        <v>83</v>
      </c>
      <c r="AV123" s="11" t="s">
        <v>143</v>
      </c>
      <c r="AW123" s="11" t="s">
        <v>33</v>
      </c>
      <c r="AX123" s="11" t="s">
        <v>83</v>
      </c>
      <c r="AY123" s="237" t="s">
        <v>133</v>
      </c>
    </row>
    <row r="124" s="1" customFormat="1" ht="24" customHeight="1">
      <c r="B124" s="35"/>
      <c r="C124" s="211" t="s">
        <v>143</v>
      </c>
      <c r="D124" s="211" t="s">
        <v>134</v>
      </c>
      <c r="E124" s="212" t="s">
        <v>1141</v>
      </c>
      <c r="F124" s="213" t="s">
        <v>1142</v>
      </c>
      <c r="G124" s="214" t="s">
        <v>198</v>
      </c>
      <c r="H124" s="215">
        <v>18</v>
      </c>
      <c r="I124" s="216"/>
      <c r="J124" s="215">
        <f>ROUND(I124*H124,2)</f>
        <v>0</v>
      </c>
      <c r="K124" s="213" t="s">
        <v>1</v>
      </c>
      <c r="L124" s="40"/>
      <c r="M124" s="217" t="s">
        <v>1</v>
      </c>
      <c r="N124" s="218" t="s">
        <v>40</v>
      </c>
      <c r="O124" s="83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AR124" s="221" t="s">
        <v>132</v>
      </c>
      <c r="AT124" s="221" t="s">
        <v>134</v>
      </c>
      <c r="AU124" s="221" t="s">
        <v>83</v>
      </c>
      <c r="AY124" s="14" t="s">
        <v>133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4" t="s">
        <v>83</v>
      </c>
      <c r="BK124" s="222">
        <f>ROUND(I124*H124,2)</f>
        <v>0</v>
      </c>
      <c r="BL124" s="14" t="s">
        <v>132</v>
      </c>
      <c r="BM124" s="221" t="s">
        <v>1143</v>
      </c>
    </row>
    <row r="125" s="1" customFormat="1">
      <c r="B125" s="35"/>
      <c r="C125" s="36"/>
      <c r="D125" s="223" t="s">
        <v>139</v>
      </c>
      <c r="E125" s="36"/>
      <c r="F125" s="224" t="s">
        <v>1144</v>
      </c>
      <c r="G125" s="36"/>
      <c r="H125" s="36"/>
      <c r="I125" s="136"/>
      <c r="J125" s="36"/>
      <c r="K125" s="36"/>
      <c r="L125" s="40"/>
      <c r="M125" s="225"/>
      <c r="N125" s="83"/>
      <c r="O125" s="83"/>
      <c r="P125" s="83"/>
      <c r="Q125" s="83"/>
      <c r="R125" s="83"/>
      <c r="S125" s="83"/>
      <c r="T125" s="84"/>
      <c r="AT125" s="14" t="s">
        <v>139</v>
      </c>
      <c r="AU125" s="14" t="s">
        <v>83</v>
      </c>
    </row>
    <row r="126" s="1" customFormat="1">
      <c r="B126" s="35"/>
      <c r="C126" s="36"/>
      <c r="D126" s="223" t="s">
        <v>141</v>
      </c>
      <c r="E126" s="36"/>
      <c r="F126" s="226" t="s">
        <v>241</v>
      </c>
      <c r="G126" s="36"/>
      <c r="H126" s="36"/>
      <c r="I126" s="136"/>
      <c r="J126" s="36"/>
      <c r="K126" s="36"/>
      <c r="L126" s="40"/>
      <c r="M126" s="225"/>
      <c r="N126" s="83"/>
      <c r="O126" s="83"/>
      <c r="P126" s="83"/>
      <c r="Q126" s="83"/>
      <c r="R126" s="83"/>
      <c r="S126" s="83"/>
      <c r="T126" s="84"/>
      <c r="AT126" s="14" t="s">
        <v>141</v>
      </c>
      <c r="AU126" s="14" t="s">
        <v>83</v>
      </c>
    </row>
    <row r="127" s="11" customFormat="1">
      <c r="B127" s="227"/>
      <c r="C127" s="228"/>
      <c r="D127" s="223" t="s">
        <v>149</v>
      </c>
      <c r="E127" s="229" t="s">
        <v>201</v>
      </c>
      <c r="F127" s="230" t="s">
        <v>1145</v>
      </c>
      <c r="G127" s="228"/>
      <c r="H127" s="231">
        <v>9</v>
      </c>
      <c r="I127" s="232"/>
      <c r="J127" s="228"/>
      <c r="K127" s="228"/>
      <c r="L127" s="233"/>
      <c r="M127" s="234"/>
      <c r="N127" s="235"/>
      <c r="O127" s="235"/>
      <c r="P127" s="235"/>
      <c r="Q127" s="235"/>
      <c r="R127" s="235"/>
      <c r="S127" s="235"/>
      <c r="T127" s="236"/>
      <c r="AT127" s="237" t="s">
        <v>149</v>
      </c>
      <c r="AU127" s="237" t="s">
        <v>83</v>
      </c>
      <c r="AV127" s="11" t="s">
        <v>143</v>
      </c>
      <c r="AW127" s="11" t="s">
        <v>33</v>
      </c>
      <c r="AX127" s="11" t="s">
        <v>75</v>
      </c>
      <c r="AY127" s="237" t="s">
        <v>133</v>
      </c>
    </row>
    <row r="128" s="11" customFormat="1">
      <c r="B128" s="227"/>
      <c r="C128" s="228"/>
      <c r="D128" s="223" t="s">
        <v>149</v>
      </c>
      <c r="E128" s="229" t="s">
        <v>580</v>
      </c>
      <c r="F128" s="230" t="s">
        <v>1146</v>
      </c>
      <c r="G128" s="228"/>
      <c r="H128" s="231">
        <v>9</v>
      </c>
      <c r="I128" s="232"/>
      <c r="J128" s="228"/>
      <c r="K128" s="228"/>
      <c r="L128" s="233"/>
      <c r="M128" s="234"/>
      <c r="N128" s="235"/>
      <c r="O128" s="235"/>
      <c r="P128" s="235"/>
      <c r="Q128" s="235"/>
      <c r="R128" s="235"/>
      <c r="S128" s="235"/>
      <c r="T128" s="236"/>
      <c r="AT128" s="237" t="s">
        <v>149</v>
      </c>
      <c r="AU128" s="237" t="s">
        <v>83</v>
      </c>
      <c r="AV128" s="11" t="s">
        <v>143</v>
      </c>
      <c r="AW128" s="11" t="s">
        <v>33</v>
      </c>
      <c r="AX128" s="11" t="s">
        <v>75</v>
      </c>
      <c r="AY128" s="237" t="s">
        <v>133</v>
      </c>
    </row>
    <row r="129" s="11" customFormat="1">
      <c r="B129" s="227"/>
      <c r="C129" s="228"/>
      <c r="D129" s="223" t="s">
        <v>149</v>
      </c>
      <c r="E129" s="229" t="s">
        <v>717</v>
      </c>
      <c r="F129" s="230" t="s">
        <v>718</v>
      </c>
      <c r="G129" s="228"/>
      <c r="H129" s="231">
        <v>18</v>
      </c>
      <c r="I129" s="232"/>
      <c r="J129" s="228"/>
      <c r="K129" s="228"/>
      <c r="L129" s="233"/>
      <c r="M129" s="234"/>
      <c r="N129" s="235"/>
      <c r="O129" s="235"/>
      <c r="P129" s="235"/>
      <c r="Q129" s="235"/>
      <c r="R129" s="235"/>
      <c r="S129" s="235"/>
      <c r="T129" s="236"/>
      <c r="AT129" s="237" t="s">
        <v>149</v>
      </c>
      <c r="AU129" s="237" t="s">
        <v>83</v>
      </c>
      <c r="AV129" s="11" t="s">
        <v>143</v>
      </c>
      <c r="AW129" s="11" t="s">
        <v>33</v>
      </c>
      <c r="AX129" s="11" t="s">
        <v>83</v>
      </c>
      <c r="AY129" s="237" t="s">
        <v>133</v>
      </c>
    </row>
    <row r="130" s="1" customFormat="1" ht="16.5" customHeight="1">
      <c r="B130" s="35"/>
      <c r="C130" s="211" t="s">
        <v>152</v>
      </c>
      <c r="D130" s="211" t="s">
        <v>134</v>
      </c>
      <c r="E130" s="212" t="s">
        <v>258</v>
      </c>
      <c r="F130" s="213" t="s">
        <v>259</v>
      </c>
      <c r="G130" s="214" t="s">
        <v>198</v>
      </c>
      <c r="H130" s="215">
        <v>24</v>
      </c>
      <c r="I130" s="216"/>
      <c r="J130" s="215">
        <f>ROUND(I130*H130,2)</f>
        <v>0</v>
      </c>
      <c r="K130" s="213" t="s">
        <v>1</v>
      </c>
      <c r="L130" s="40"/>
      <c r="M130" s="217" t="s">
        <v>1</v>
      </c>
      <c r="N130" s="218" t="s">
        <v>40</v>
      </c>
      <c r="O130" s="83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AR130" s="221" t="s">
        <v>132</v>
      </c>
      <c r="AT130" s="221" t="s">
        <v>134</v>
      </c>
      <c r="AU130" s="221" t="s">
        <v>83</v>
      </c>
      <c r="AY130" s="14" t="s">
        <v>133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4" t="s">
        <v>83</v>
      </c>
      <c r="BK130" s="222">
        <f>ROUND(I130*H130,2)</f>
        <v>0</v>
      </c>
      <c r="BL130" s="14" t="s">
        <v>132</v>
      </c>
      <c r="BM130" s="221" t="s">
        <v>1147</v>
      </c>
    </row>
    <row r="131" s="1" customFormat="1">
      <c r="B131" s="35"/>
      <c r="C131" s="36"/>
      <c r="D131" s="223" t="s">
        <v>139</v>
      </c>
      <c r="E131" s="36"/>
      <c r="F131" s="224" t="s">
        <v>259</v>
      </c>
      <c r="G131" s="36"/>
      <c r="H131" s="36"/>
      <c r="I131" s="136"/>
      <c r="J131" s="36"/>
      <c r="K131" s="36"/>
      <c r="L131" s="40"/>
      <c r="M131" s="225"/>
      <c r="N131" s="83"/>
      <c r="O131" s="83"/>
      <c r="P131" s="83"/>
      <c r="Q131" s="83"/>
      <c r="R131" s="83"/>
      <c r="S131" s="83"/>
      <c r="T131" s="84"/>
      <c r="AT131" s="14" t="s">
        <v>139</v>
      </c>
      <c r="AU131" s="14" t="s">
        <v>83</v>
      </c>
    </row>
    <row r="132" s="1" customFormat="1">
      <c r="B132" s="35"/>
      <c r="C132" s="36"/>
      <c r="D132" s="223" t="s">
        <v>141</v>
      </c>
      <c r="E132" s="36"/>
      <c r="F132" s="226" t="s">
        <v>261</v>
      </c>
      <c r="G132" s="36"/>
      <c r="H132" s="36"/>
      <c r="I132" s="136"/>
      <c r="J132" s="36"/>
      <c r="K132" s="36"/>
      <c r="L132" s="40"/>
      <c r="M132" s="225"/>
      <c r="N132" s="83"/>
      <c r="O132" s="83"/>
      <c r="P132" s="83"/>
      <c r="Q132" s="83"/>
      <c r="R132" s="83"/>
      <c r="S132" s="83"/>
      <c r="T132" s="84"/>
      <c r="AT132" s="14" t="s">
        <v>141</v>
      </c>
      <c r="AU132" s="14" t="s">
        <v>83</v>
      </c>
    </row>
    <row r="133" s="11" customFormat="1">
      <c r="B133" s="227"/>
      <c r="C133" s="228"/>
      <c r="D133" s="223" t="s">
        <v>149</v>
      </c>
      <c r="E133" s="229" t="s">
        <v>158</v>
      </c>
      <c r="F133" s="230" t="s">
        <v>1148</v>
      </c>
      <c r="G133" s="228"/>
      <c r="H133" s="231">
        <v>9</v>
      </c>
      <c r="I133" s="232"/>
      <c r="J133" s="228"/>
      <c r="K133" s="228"/>
      <c r="L133" s="233"/>
      <c r="M133" s="234"/>
      <c r="N133" s="235"/>
      <c r="O133" s="235"/>
      <c r="P133" s="235"/>
      <c r="Q133" s="235"/>
      <c r="R133" s="235"/>
      <c r="S133" s="235"/>
      <c r="T133" s="236"/>
      <c r="AT133" s="237" t="s">
        <v>149</v>
      </c>
      <c r="AU133" s="237" t="s">
        <v>83</v>
      </c>
      <c r="AV133" s="11" t="s">
        <v>143</v>
      </c>
      <c r="AW133" s="11" t="s">
        <v>33</v>
      </c>
      <c r="AX133" s="11" t="s">
        <v>75</v>
      </c>
      <c r="AY133" s="237" t="s">
        <v>133</v>
      </c>
    </row>
    <row r="134" s="11" customFormat="1">
      <c r="B134" s="227"/>
      <c r="C134" s="228"/>
      <c r="D134" s="223" t="s">
        <v>149</v>
      </c>
      <c r="E134" s="229" t="s">
        <v>1132</v>
      </c>
      <c r="F134" s="230" t="s">
        <v>1149</v>
      </c>
      <c r="G134" s="228"/>
      <c r="H134" s="231">
        <v>9</v>
      </c>
      <c r="I134" s="232"/>
      <c r="J134" s="228"/>
      <c r="K134" s="228"/>
      <c r="L134" s="233"/>
      <c r="M134" s="234"/>
      <c r="N134" s="235"/>
      <c r="O134" s="235"/>
      <c r="P134" s="235"/>
      <c r="Q134" s="235"/>
      <c r="R134" s="235"/>
      <c r="S134" s="235"/>
      <c r="T134" s="236"/>
      <c r="AT134" s="237" t="s">
        <v>149</v>
      </c>
      <c r="AU134" s="237" t="s">
        <v>83</v>
      </c>
      <c r="AV134" s="11" t="s">
        <v>143</v>
      </c>
      <c r="AW134" s="11" t="s">
        <v>33</v>
      </c>
      <c r="AX134" s="11" t="s">
        <v>75</v>
      </c>
      <c r="AY134" s="237" t="s">
        <v>133</v>
      </c>
    </row>
    <row r="135" s="11" customFormat="1">
      <c r="B135" s="227"/>
      <c r="C135" s="228"/>
      <c r="D135" s="223" t="s">
        <v>149</v>
      </c>
      <c r="E135" s="229" t="s">
        <v>1133</v>
      </c>
      <c r="F135" s="230" t="s">
        <v>1150</v>
      </c>
      <c r="G135" s="228"/>
      <c r="H135" s="231">
        <v>6</v>
      </c>
      <c r="I135" s="232"/>
      <c r="J135" s="228"/>
      <c r="K135" s="228"/>
      <c r="L135" s="233"/>
      <c r="M135" s="234"/>
      <c r="N135" s="235"/>
      <c r="O135" s="235"/>
      <c r="P135" s="235"/>
      <c r="Q135" s="235"/>
      <c r="R135" s="235"/>
      <c r="S135" s="235"/>
      <c r="T135" s="236"/>
      <c r="AT135" s="237" t="s">
        <v>149</v>
      </c>
      <c r="AU135" s="237" t="s">
        <v>83</v>
      </c>
      <c r="AV135" s="11" t="s">
        <v>143</v>
      </c>
      <c r="AW135" s="11" t="s">
        <v>33</v>
      </c>
      <c r="AX135" s="11" t="s">
        <v>75</v>
      </c>
      <c r="AY135" s="237" t="s">
        <v>133</v>
      </c>
    </row>
    <row r="136" s="11" customFormat="1">
      <c r="B136" s="227"/>
      <c r="C136" s="228"/>
      <c r="D136" s="223" t="s">
        <v>149</v>
      </c>
      <c r="E136" s="229" t="s">
        <v>1151</v>
      </c>
      <c r="F136" s="230" t="s">
        <v>1152</v>
      </c>
      <c r="G136" s="228"/>
      <c r="H136" s="231">
        <v>24</v>
      </c>
      <c r="I136" s="232"/>
      <c r="J136" s="228"/>
      <c r="K136" s="228"/>
      <c r="L136" s="233"/>
      <c r="M136" s="234"/>
      <c r="N136" s="235"/>
      <c r="O136" s="235"/>
      <c r="P136" s="235"/>
      <c r="Q136" s="235"/>
      <c r="R136" s="235"/>
      <c r="S136" s="235"/>
      <c r="T136" s="236"/>
      <c r="AT136" s="237" t="s">
        <v>149</v>
      </c>
      <c r="AU136" s="237" t="s">
        <v>83</v>
      </c>
      <c r="AV136" s="11" t="s">
        <v>143</v>
      </c>
      <c r="AW136" s="11" t="s">
        <v>33</v>
      </c>
      <c r="AX136" s="11" t="s">
        <v>83</v>
      </c>
      <c r="AY136" s="237" t="s">
        <v>133</v>
      </c>
    </row>
    <row r="137" s="10" customFormat="1" ht="25.92" customHeight="1">
      <c r="B137" s="197"/>
      <c r="C137" s="198"/>
      <c r="D137" s="199" t="s">
        <v>74</v>
      </c>
      <c r="E137" s="200" t="s">
        <v>174</v>
      </c>
      <c r="F137" s="200" t="s">
        <v>402</v>
      </c>
      <c r="G137" s="198"/>
      <c r="H137" s="198"/>
      <c r="I137" s="201"/>
      <c r="J137" s="202">
        <f>BK137</f>
        <v>0</v>
      </c>
      <c r="K137" s="198"/>
      <c r="L137" s="203"/>
      <c r="M137" s="204"/>
      <c r="N137" s="205"/>
      <c r="O137" s="205"/>
      <c r="P137" s="206">
        <f>SUM(P138:P158)</f>
        <v>0</v>
      </c>
      <c r="Q137" s="205"/>
      <c r="R137" s="206">
        <f>SUM(R138:R158)</f>
        <v>0</v>
      </c>
      <c r="S137" s="205"/>
      <c r="T137" s="207">
        <f>SUM(T138:T158)</f>
        <v>0</v>
      </c>
      <c r="AR137" s="208" t="s">
        <v>132</v>
      </c>
      <c r="AT137" s="209" t="s">
        <v>74</v>
      </c>
      <c r="AU137" s="209" t="s">
        <v>75</v>
      </c>
      <c r="AY137" s="208" t="s">
        <v>133</v>
      </c>
      <c r="BK137" s="210">
        <f>SUM(BK138:BK158)</f>
        <v>0</v>
      </c>
    </row>
    <row r="138" s="1" customFormat="1" ht="16.5" customHeight="1">
      <c r="B138" s="35"/>
      <c r="C138" s="211" t="s">
        <v>132</v>
      </c>
      <c r="D138" s="211" t="s">
        <v>134</v>
      </c>
      <c r="E138" s="212" t="s">
        <v>1153</v>
      </c>
      <c r="F138" s="213" t="s">
        <v>1154</v>
      </c>
      <c r="G138" s="214" t="s">
        <v>223</v>
      </c>
      <c r="H138" s="215">
        <v>15</v>
      </c>
      <c r="I138" s="216"/>
      <c r="J138" s="215">
        <f>ROUND(I138*H138,2)</f>
        <v>0</v>
      </c>
      <c r="K138" s="213" t="s">
        <v>1</v>
      </c>
      <c r="L138" s="40"/>
      <c r="M138" s="217" t="s">
        <v>1</v>
      </c>
      <c r="N138" s="218" t="s">
        <v>40</v>
      </c>
      <c r="O138" s="83"/>
      <c r="P138" s="219">
        <f>O138*H138</f>
        <v>0</v>
      </c>
      <c r="Q138" s="219">
        <v>0</v>
      </c>
      <c r="R138" s="219">
        <f>Q138*H138</f>
        <v>0</v>
      </c>
      <c r="S138" s="219">
        <v>0</v>
      </c>
      <c r="T138" s="220">
        <f>S138*H138</f>
        <v>0</v>
      </c>
      <c r="AR138" s="221" t="s">
        <v>132</v>
      </c>
      <c r="AT138" s="221" t="s">
        <v>134</v>
      </c>
      <c r="AU138" s="221" t="s">
        <v>83</v>
      </c>
      <c r="AY138" s="14" t="s">
        <v>133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4" t="s">
        <v>83</v>
      </c>
      <c r="BK138" s="222">
        <f>ROUND(I138*H138,2)</f>
        <v>0</v>
      </c>
      <c r="BL138" s="14" t="s">
        <v>132</v>
      </c>
      <c r="BM138" s="221" t="s">
        <v>1155</v>
      </c>
    </row>
    <row r="139" s="1" customFormat="1">
      <c r="B139" s="35"/>
      <c r="C139" s="36"/>
      <c r="D139" s="223" t="s">
        <v>139</v>
      </c>
      <c r="E139" s="36"/>
      <c r="F139" s="224" t="s">
        <v>1154</v>
      </c>
      <c r="G139" s="36"/>
      <c r="H139" s="36"/>
      <c r="I139" s="136"/>
      <c r="J139" s="36"/>
      <c r="K139" s="36"/>
      <c r="L139" s="40"/>
      <c r="M139" s="225"/>
      <c r="N139" s="83"/>
      <c r="O139" s="83"/>
      <c r="P139" s="83"/>
      <c r="Q139" s="83"/>
      <c r="R139" s="83"/>
      <c r="S139" s="83"/>
      <c r="T139" s="84"/>
      <c r="AT139" s="14" t="s">
        <v>139</v>
      </c>
      <c r="AU139" s="14" t="s">
        <v>83</v>
      </c>
    </row>
    <row r="140" s="1" customFormat="1">
      <c r="B140" s="35"/>
      <c r="C140" s="36"/>
      <c r="D140" s="223" t="s">
        <v>141</v>
      </c>
      <c r="E140" s="36"/>
      <c r="F140" s="226" t="s">
        <v>1156</v>
      </c>
      <c r="G140" s="36"/>
      <c r="H140" s="36"/>
      <c r="I140" s="136"/>
      <c r="J140" s="36"/>
      <c r="K140" s="36"/>
      <c r="L140" s="40"/>
      <c r="M140" s="225"/>
      <c r="N140" s="83"/>
      <c r="O140" s="83"/>
      <c r="P140" s="83"/>
      <c r="Q140" s="83"/>
      <c r="R140" s="83"/>
      <c r="S140" s="83"/>
      <c r="T140" s="84"/>
      <c r="AT140" s="14" t="s">
        <v>141</v>
      </c>
      <c r="AU140" s="14" t="s">
        <v>83</v>
      </c>
    </row>
    <row r="141" s="1" customFormat="1" ht="16.5" customHeight="1">
      <c r="B141" s="35"/>
      <c r="C141" s="211" t="s">
        <v>163</v>
      </c>
      <c r="D141" s="211" t="s">
        <v>134</v>
      </c>
      <c r="E141" s="212" t="s">
        <v>1157</v>
      </c>
      <c r="F141" s="213" t="s">
        <v>1158</v>
      </c>
      <c r="G141" s="214" t="s">
        <v>223</v>
      </c>
      <c r="H141" s="215">
        <v>0.80000000000000004</v>
      </c>
      <c r="I141" s="216"/>
      <c r="J141" s="215">
        <f>ROUND(I141*H141,2)</f>
        <v>0</v>
      </c>
      <c r="K141" s="213" t="s">
        <v>1</v>
      </c>
      <c r="L141" s="40"/>
      <c r="M141" s="217" t="s">
        <v>1</v>
      </c>
      <c r="N141" s="218" t="s">
        <v>40</v>
      </c>
      <c r="O141" s="83"/>
      <c r="P141" s="219">
        <f>O141*H141</f>
        <v>0</v>
      </c>
      <c r="Q141" s="219">
        <v>0</v>
      </c>
      <c r="R141" s="219">
        <f>Q141*H141</f>
        <v>0</v>
      </c>
      <c r="S141" s="219">
        <v>0</v>
      </c>
      <c r="T141" s="220">
        <f>S141*H141</f>
        <v>0</v>
      </c>
      <c r="AR141" s="221" t="s">
        <v>132</v>
      </c>
      <c r="AT141" s="221" t="s">
        <v>134</v>
      </c>
      <c r="AU141" s="221" t="s">
        <v>83</v>
      </c>
      <c r="AY141" s="14" t="s">
        <v>133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4" t="s">
        <v>83</v>
      </c>
      <c r="BK141" s="222">
        <f>ROUND(I141*H141,2)</f>
        <v>0</v>
      </c>
      <c r="BL141" s="14" t="s">
        <v>132</v>
      </c>
      <c r="BM141" s="221" t="s">
        <v>1159</v>
      </c>
    </row>
    <row r="142" s="1" customFormat="1">
      <c r="B142" s="35"/>
      <c r="C142" s="36"/>
      <c r="D142" s="223" t="s">
        <v>139</v>
      </c>
      <c r="E142" s="36"/>
      <c r="F142" s="224" t="s">
        <v>1158</v>
      </c>
      <c r="G142" s="36"/>
      <c r="H142" s="36"/>
      <c r="I142" s="136"/>
      <c r="J142" s="36"/>
      <c r="K142" s="36"/>
      <c r="L142" s="40"/>
      <c r="M142" s="225"/>
      <c r="N142" s="83"/>
      <c r="O142" s="83"/>
      <c r="P142" s="83"/>
      <c r="Q142" s="83"/>
      <c r="R142" s="83"/>
      <c r="S142" s="83"/>
      <c r="T142" s="84"/>
      <c r="AT142" s="14" t="s">
        <v>139</v>
      </c>
      <c r="AU142" s="14" t="s">
        <v>83</v>
      </c>
    </row>
    <row r="143" s="1" customFormat="1">
      <c r="B143" s="35"/>
      <c r="C143" s="36"/>
      <c r="D143" s="223" t="s">
        <v>141</v>
      </c>
      <c r="E143" s="36"/>
      <c r="F143" s="226" t="s">
        <v>1160</v>
      </c>
      <c r="G143" s="36"/>
      <c r="H143" s="36"/>
      <c r="I143" s="136"/>
      <c r="J143" s="36"/>
      <c r="K143" s="36"/>
      <c r="L143" s="40"/>
      <c r="M143" s="225"/>
      <c r="N143" s="83"/>
      <c r="O143" s="83"/>
      <c r="P143" s="83"/>
      <c r="Q143" s="83"/>
      <c r="R143" s="83"/>
      <c r="S143" s="83"/>
      <c r="T143" s="84"/>
      <c r="AT143" s="14" t="s">
        <v>141</v>
      </c>
      <c r="AU143" s="14" t="s">
        <v>83</v>
      </c>
    </row>
    <row r="144" s="1" customFormat="1" ht="16.5" customHeight="1">
      <c r="B144" s="35"/>
      <c r="C144" s="211" t="s">
        <v>167</v>
      </c>
      <c r="D144" s="211" t="s">
        <v>134</v>
      </c>
      <c r="E144" s="212" t="s">
        <v>1161</v>
      </c>
      <c r="F144" s="213" t="s">
        <v>1162</v>
      </c>
      <c r="G144" s="214" t="s">
        <v>1163</v>
      </c>
      <c r="H144" s="215">
        <v>1</v>
      </c>
      <c r="I144" s="216"/>
      <c r="J144" s="215">
        <f>ROUND(I144*H144,2)</f>
        <v>0</v>
      </c>
      <c r="K144" s="213" t="s">
        <v>1</v>
      </c>
      <c r="L144" s="40"/>
      <c r="M144" s="217" t="s">
        <v>1</v>
      </c>
      <c r="N144" s="218" t="s">
        <v>40</v>
      </c>
      <c r="O144" s="83"/>
      <c r="P144" s="219">
        <f>O144*H144</f>
        <v>0</v>
      </c>
      <c r="Q144" s="219">
        <v>0</v>
      </c>
      <c r="R144" s="219">
        <f>Q144*H144</f>
        <v>0</v>
      </c>
      <c r="S144" s="219">
        <v>0</v>
      </c>
      <c r="T144" s="220">
        <f>S144*H144</f>
        <v>0</v>
      </c>
      <c r="AR144" s="221" t="s">
        <v>132</v>
      </c>
      <c r="AT144" s="221" t="s">
        <v>134</v>
      </c>
      <c r="AU144" s="221" t="s">
        <v>83</v>
      </c>
      <c r="AY144" s="14" t="s">
        <v>133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14" t="s">
        <v>83</v>
      </c>
      <c r="BK144" s="222">
        <f>ROUND(I144*H144,2)</f>
        <v>0</v>
      </c>
      <c r="BL144" s="14" t="s">
        <v>132</v>
      </c>
      <c r="BM144" s="221" t="s">
        <v>1164</v>
      </c>
    </row>
    <row r="145" s="1" customFormat="1">
      <c r="B145" s="35"/>
      <c r="C145" s="36"/>
      <c r="D145" s="223" t="s">
        <v>139</v>
      </c>
      <c r="E145" s="36"/>
      <c r="F145" s="224" t="s">
        <v>1162</v>
      </c>
      <c r="G145" s="36"/>
      <c r="H145" s="36"/>
      <c r="I145" s="136"/>
      <c r="J145" s="36"/>
      <c r="K145" s="36"/>
      <c r="L145" s="40"/>
      <c r="M145" s="225"/>
      <c r="N145" s="83"/>
      <c r="O145" s="83"/>
      <c r="P145" s="83"/>
      <c r="Q145" s="83"/>
      <c r="R145" s="83"/>
      <c r="S145" s="83"/>
      <c r="T145" s="84"/>
      <c r="AT145" s="14" t="s">
        <v>139</v>
      </c>
      <c r="AU145" s="14" t="s">
        <v>83</v>
      </c>
    </row>
    <row r="146" s="1" customFormat="1">
      <c r="B146" s="35"/>
      <c r="C146" s="36"/>
      <c r="D146" s="223" t="s">
        <v>141</v>
      </c>
      <c r="E146" s="36"/>
      <c r="F146" s="226" t="s">
        <v>1165</v>
      </c>
      <c r="G146" s="36"/>
      <c r="H146" s="36"/>
      <c r="I146" s="136"/>
      <c r="J146" s="36"/>
      <c r="K146" s="36"/>
      <c r="L146" s="40"/>
      <c r="M146" s="225"/>
      <c r="N146" s="83"/>
      <c r="O146" s="83"/>
      <c r="P146" s="83"/>
      <c r="Q146" s="83"/>
      <c r="R146" s="83"/>
      <c r="S146" s="83"/>
      <c r="T146" s="84"/>
      <c r="AT146" s="14" t="s">
        <v>141</v>
      </c>
      <c r="AU146" s="14" t="s">
        <v>83</v>
      </c>
    </row>
    <row r="147" s="1" customFormat="1" ht="16.5" customHeight="1">
      <c r="B147" s="35"/>
      <c r="C147" s="211" t="s">
        <v>174</v>
      </c>
      <c r="D147" s="211" t="s">
        <v>134</v>
      </c>
      <c r="E147" s="212" t="s">
        <v>1166</v>
      </c>
      <c r="F147" s="213" t="s">
        <v>1167</v>
      </c>
      <c r="G147" s="214" t="s">
        <v>223</v>
      </c>
      <c r="H147" s="215">
        <v>15</v>
      </c>
      <c r="I147" s="216"/>
      <c r="J147" s="215">
        <f>ROUND(I147*H147,2)</f>
        <v>0</v>
      </c>
      <c r="K147" s="213" t="s">
        <v>1</v>
      </c>
      <c r="L147" s="40"/>
      <c r="M147" s="217" t="s">
        <v>1</v>
      </c>
      <c r="N147" s="218" t="s">
        <v>40</v>
      </c>
      <c r="O147" s="83"/>
      <c r="P147" s="219">
        <f>O147*H147</f>
        <v>0</v>
      </c>
      <c r="Q147" s="219">
        <v>0</v>
      </c>
      <c r="R147" s="219">
        <f>Q147*H147</f>
        <v>0</v>
      </c>
      <c r="S147" s="219">
        <v>0</v>
      </c>
      <c r="T147" s="220">
        <f>S147*H147</f>
        <v>0</v>
      </c>
      <c r="AR147" s="221" t="s">
        <v>132</v>
      </c>
      <c r="AT147" s="221" t="s">
        <v>134</v>
      </c>
      <c r="AU147" s="221" t="s">
        <v>83</v>
      </c>
      <c r="AY147" s="14" t="s">
        <v>133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14" t="s">
        <v>83</v>
      </c>
      <c r="BK147" s="222">
        <f>ROUND(I147*H147,2)</f>
        <v>0</v>
      </c>
      <c r="BL147" s="14" t="s">
        <v>132</v>
      </c>
      <c r="BM147" s="221" t="s">
        <v>1168</v>
      </c>
    </row>
    <row r="148" s="1" customFormat="1">
      <c r="B148" s="35"/>
      <c r="C148" s="36"/>
      <c r="D148" s="223" t="s">
        <v>139</v>
      </c>
      <c r="E148" s="36"/>
      <c r="F148" s="224" t="s">
        <v>1169</v>
      </c>
      <c r="G148" s="36"/>
      <c r="H148" s="36"/>
      <c r="I148" s="136"/>
      <c r="J148" s="36"/>
      <c r="K148" s="36"/>
      <c r="L148" s="40"/>
      <c r="M148" s="225"/>
      <c r="N148" s="83"/>
      <c r="O148" s="83"/>
      <c r="P148" s="83"/>
      <c r="Q148" s="83"/>
      <c r="R148" s="83"/>
      <c r="S148" s="83"/>
      <c r="T148" s="84"/>
      <c r="AT148" s="14" t="s">
        <v>139</v>
      </c>
      <c r="AU148" s="14" t="s">
        <v>83</v>
      </c>
    </row>
    <row r="149" s="1" customFormat="1" ht="16.5" customHeight="1">
      <c r="B149" s="35"/>
      <c r="C149" s="211" t="s">
        <v>228</v>
      </c>
      <c r="D149" s="211" t="s">
        <v>134</v>
      </c>
      <c r="E149" s="212" t="s">
        <v>1170</v>
      </c>
      <c r="F149" s="213" t="s">
        <v>1171</v>
      </c>
      <c r="G149" s="214" t="s">
        <v>223</v>
      </c>
      <c r="H149" s="215">
        <v>15</v>
      </c>
      <c r="I149" s="216"/>
      <c r="J149" s="215">
        <f>ROUND(I149*H149,2)</f>
        <v>0</v>
      </c>
      <c r="K149" s="213" t="s">
        <v>1</v>
      </c>
      <c r="L149" s="40"/>
      <c r="M149" s="217" t="s">
        <v>1</v>
      </c>
      <c r="N149" s="218" t="s">
        <v>40</v>
      </c>
      <c r="O149" s="83"/>
      <c r="P149" s="219">
        <f>O149*H149</f>
        <v>0</v>
      </c>
      <c r="Q149" s="219">
        <v>0</v>
      </c>
      <c r="R149" s="219">
        <f>Q149*H149</f>
        <v>0</v>
      </c>
      <c r="S149" s="219">
        <v>0</v>
      </c>
      <c r="T149" s="220">
        <f>S149*H149</f>
        <v>0</v>
      </c>
      <c r="AR149" s="221" t="s">
        <v>132</v>
      </c>
      <c r="AT149" s="221" t="s">
        <v>134</v>
      </c>
      <c r="AU149" s="221" t="s">
        <v>83</v>
      </c>
      <c r="AY149" s="14" t="s">
        <v>133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4" t="s">
        <v>83</v>
      </c>
      <c r="BK149" s="222">
        <f>ROUND(I149*H149,2)</f>
        <v>0</v>
      </c>
      <c r="BL149" s="14" t="s">
        <v>132</v>
      </c>
      <c r="BM149" s="221" t="s">
        <v>1172</v>
      </c>
    </row>
    <row r="150" s="1" customFormat="1">
      <c r="B150" s="35"/>
      <c r="C150" s="36"/>
      <c r="D150" s="223" t="s">
        <v>139</v>
      </c>
      <c r="E150" s="36"/>
      <c r="F150" s="224" t="s">
        <v>1173</v>
      </c>
      <c r="G150" s="36"/>
      <c r="H150" s="36"/>
      <c r="I150" s="136"/>
      <c r="J150" s="36"/>
      <c r="K150" s="36"/>
      <c r="L150" s="40"/>
      <c r="M150" s="225"/>
      <c r="N150" s="83"/>
      <c r="O150" s="83"/>
      <c r="P150" s="83"/>
      <c r="Q150" s="83"/>
      <c r="R150" s="83"/>
      <c r="S150" s="83"/>
      <c r="T150" s="84"/>
      <c r="AT150" s="14" t="s">
        <v>139</v>
      </c>
      <c r="AU150" s="14" t="s">
        <v>83</v>
      </c>
    </row>
    <row r="151" s="1" customFormat="1" ht="16.5" customHeight="1">
      <c r="B151" s="35"/>
      <c r="C151" s="211" t="s">
        <v>237</v>
      </c>
      <c r="D151" s="211" t="s">
        <v>134</v>
      </c>
      <c r="E151" s="212" t="s">
        <v>1174</v>
      </c>
      <c r="F151" s="213" t="s">
        <v>1175</v>
      </c>
      <c r="G151" s="214" t="s">
        <v>223</v>
      </c>
      <c r="H151" s="215">
        <v>15</v>
      </c>
      <c r="I151" s="216"/>
      <c r="J151" s="215">
        <f>ROUND(I151*H151,2)</f>
        <v>0</v>
      </c>
      <c r="K151" s="213" t="s">
        <v>1</v>
      </c>
      <c r="L151" s="40"/>
      <c r="M151" s="217" t="s">
        <v>1</v>
      </c>
      <c r="N151" s="218" t="s">
        <v>40</v>
      </c>
      <c r="O151" s="83"/>
      <c r="P151" s="219">
        <f>O151*H151</f>
        <v>0</v>
      </c>
      <c r="Q151" s="219">
        <v>0</v>
      </c>
      <c r="R151" s="219">
        <f>Q151*H151</f>
        <v>0</v>
      </c>
      <c r="S151" s="219">
        <v>0</v>
      </c>
      <c r="T151" s="220">
        <f>S151*H151</f>
        <v>0</v>
      </c>
      <c r="AR151" s="221" t="s">
        <v>132</v>
      </c>
      <c r="AT151" s="221" t="s">
        <v>134</v>
      </c>
      <c r="AU151" s="221" t="s">
        <v>83</v>
      </c>
      <c r="AY151" s="14" t="s">
        <v>133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4" t="s">
        <v>83</v>
      </c>
      <c r="BK151" s="222">
        <f>ROUND(I151*H151,2)</f>
        <v>0</v>
      </c>
      <c r="BL151" s="14" t="s">
        <v>132</v>
      </c>
      <c r="BM151" s="221" t="s">
        <v>1176</v>
      </c>
    </row>
    <row r="152" s="1" customFormat="1">
      <c r="B152" s="35"/>
      <c r="C152" s="36"/>
      <c r="D152" s="223" t="s">
        <v>139</v>
      </c>
      <c r="E152" s="36"/>
      <c r="F152" s="224" t="s">
        <v>1175</v>
      </c>
      <c r="G152" s="36"/>
      <c r="H152" s="36"/>
      <c r="I152" s="136"/>
      <c r="J152" s="36"/>
      <c r="K152" s="36"/>
      <c r="L152" s="40"/>
      <c r="M152" s="225"/>
      <c r="N152" s="83"/>
      <c r="O152" s="83"/>
      <c r="P152" s="83"/>
      <c r="Q152" s="83"/>
      <c r="R152" s="83"/>
      <c r="S152" s="83"/>
      <c r="T152" s="84"/>
      <c r="AT152" s="14" t="s">
        <v>139</v>
      </c>
      <c r="AU152" s="14" t="s">
        <v>83</v>
      </c>
    </row>
    <row r="153" s="1" customFormat="1" ht="16.5" customHeight="1">
      <c r="B153" s="35"/>
      <c r="C153" s="211" t="s">
        <v>242</v>
      </c>
      <c r="D153" s="211" t="s">
        <v>134</v>
      </c>
      <c r="E153" s="212" t="s">
        <v>1177</v>
      </c>
      <c r="F153" s="213" t="s">
        <v>1178</v>
      </c>
      <c r="G153" s="214" t="s">
        <v>137</v>
      </c>
      <c r="H153" s="215">
        <v>1</v>
      </c>
      <c r="I153" s="216"/>
      <c r="J153" s="215">
        <f>ROUND(I153*H153,2)</f>
        <v>0</v>
      </c>
      <c r="K153" s="213" t="s">
        <v>1</v>
      </c>
      <c r="L153" s="40"/>
      <c r="M153" s="217" t="s">
        <v>1</v>
      </c>
      <c r="N153" s="218" t="s">
        <v>40</v>
      </c>
      <c r="O153" s="83"/>
      <c r="P153" s="219">
        <f>O153*H153</f>
        <v>0</v>
      </c>
      <c r="Q153" s="219">
        <v>0</v>
      </c>
      <c r="R153" s="219">
        <f>Q153*H153</f>
        <v>0</v>
      </c>
      <c r="S153" s="219">
        <v>0</v>
      </c>
      <c r="T153" s="220">
        <f>S153*H153</f>
        <v>0</v>
      </c>
      <c r="AR153" s="221" t="s">
        <v>132</v>
      </c>
      <c r="AT153" s="221" t="s">
        <v>134</v>
      </c>
      <c r="AU153" s="221" t="s">
        <v>83</v>
      </c>
      <c r="AY153" s="14" t="s">
        <v>133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4" t="s">
        <v>83</v>
      </c>
      <c r="BK153" s="222">
        <f>ROUND(I153*H153,2)</f>
        <v>0</v>
      </c>
      <c r="BL153" s="14" t="s">
        <v>132</v>
      </c>
      <c r="BM153" s="221" t="s">
        <v>1179</v>
      </c>
    </row>
    <row r="154" s="1" customFormat="1">
      <c r="B154" s="35"/>
      <c r="C154" s="36"/>
      <c r="D154" s="223" t="s">
        <v>139</v>
      </c>
      <c r="E154" s="36"/>
      <c r="F154" s="224" t="s">
        <v>1180</v>
      </c>
      <c r="G154" s="36"/>
      <c r="H154" s="36"/>
      <c r="I154" s="136"/>
      <c r="J154" s="36"/>
      <c r="K154" s="36"/>
      <c r="L154" s="40"/>
      <c r="M154" s="225"/>
      <c r="N154" s="83"/>
      <c r="O154" s="83"/>
      <c r="P154" s="83"/>
      <c r="Q154" s="83"/>
      <c r="R154" s="83"/>
      <c r="S154" s="83"/>
      <c r="T154" s="84"/>
      <c r="AT154" s="14" t="s">
        <v>139</v>
      </c>
      <c r="AU154" s="14" t="s">
        <v>83</v>
      </c>
    </row>
    <row r="155" s="1" customFormat="1" ht="16.5" customHeight="1">
      <c r="B155" s="35"/>
      <c r="C155" s="211" t="s">
        <v>249</v>
      </c>
      <c r="D155" s="211" t="s">
        <v>134</v>
      </c>
      <c r="E155" s="212" t="s">
        <v>1181</v>
      </c>
      <c r="F155" s="213" t="s">
        <v>1182</v>
      </c>
      <c r="G155" s="214" t="s">
        <v>137</v>
      </c>
      <c r="H155" s="215">
        <v>1</v>
      </c>
      <c r="I155" s="216"/>
      <c r="J155" s="215">
        <f>ROUND(I155*H155,2)</f>
        <v>0</v>
      </c>
      <c r="K155" s="213" t="s">
        <v>1</v>
      </c>
      <c r="L155" s="40"/>
      <c r="M155" s="217" t="s">
        <v>1</v>
      </c>
      <c r="N155" s="218" t="s">
        <v>40</v>
      </c>
      <c r="O155" s="83"/>
      <c r="P155" s="219">
        <f>O155*H155</f>
        <v>0</v>
      </c>
      <c r="Q155" s="219">
        <v>0</v>
      </c>
      <c r="R155" s="219">
        <f>Q155*H155</f>
        <v>0</v>
      </c>
      <c r="S155" s="219">
        <v>0</v>
      </c>
      <c r="T155" s="220">
        <f>S155*H155</f>
        <v>0</v>
      </c>
      <c r="AR155" s="221" t="s">
        <v>132</v>
      </c>
      <c r="AT155" s="221" t="s">
        <v>134</v>
      </c>
      <c r="AU155" s="221" t="s">
        <v>83</v>
      </c>
      <c r="AY155" s="14" t="s">
        <v>133</v>
      </c>
      <c r="BE155" s="222">
        <f>IF(N155="základní",J155,0)</f>
        <v>0</v>
      </c>
      <c r="BF155" s="222">
        <f>IF(N155="snížená",J155,0)</f>
        <v>0</v>
      </c>
      <c r="BG155" s="222">
        <f>IF(N155="zákl. přenesená",J155,0)</f>
        <v>0</v>
      </c>
      <c r="BH155" s="222">
        <f>IF(N155="sníž. přenesená",J155,0)</f>
        <v>0</v>
      </c>
      <c r="BI155" s="222">
        <f>IF(N155="nulová",J155,0)</f>
        <v>0</v>
      </c>
      <c r="BJ155" s="14" t="s">
        <v>83</v>
      </c>
      <c r="BK155" s="222">
        <f>ROUND(I155*H155,2)</f>
        <v>0</v>
      </c>
      <c r="BL155" s="14" t="s">
        <v>132</v>
      </c>
      <c r="BM155" s="221" t="s">
        <v>1183</v>
      </c>
    </row>
    <row r="156" s="1" customFormat="1">
      <c r="B156" s="35"/>
      <c r="C156" s="36"/>
      <c r="D156" s="223" t="s">
        <v>139</v>
      </c>
      <c r="E156" s="36"/>
      <c r="F156" s="224" t="s">
        <v>1184</v>
      </c>
      <c r="G156" s="36"/>
      <c r="H156" s="36"/>
      <c r="I156" s="136"/>
      <c r="J156" s="36"/>
      <c r="K156" s="36"/>
      <c r="L156" s="40"/>
      <c r="M156" s="225"/>
      <c r="N156" s="83"/>
      <c r="O156" s="83"/>
      <c r="P156" s="83"/>
      <c r="Q156" s="83"/>
      <c r="R156" s="83"/>
      <c r="S156" s="83"/>
      <c r="T156" s="84"/>
      <c r="AT156" s="14" t="s">
        <v>139</v>
      </c>
      <c r="AU156" s="14" t="s">
        <v>83</v>
      </c>
    </row>
    <row r="157" s="1" customFormat="1" ht="16.5" customHeight="1">
      <c r="B157" s="35"/>
      <c r="C157" s="211" t="s">
        <v>257</v>
      </c>
      <c r="D157" s="211" t="s">
        <v>134</v>
      </c>
      <c r="E157" s="212" t="s">
        <v>1185</v>
      </c>
      <c r="F157" s="213" t="s">
        <v>1186</v>
      </c>
      <c r="G157" s="214" t="s">
        <v>223</v>
      </c>
      <c r="H157" s="215">
        <v>15</v>
      </c>
      <c r="I157" s="216"/>
      <c r="J157" s="215">
        <f>ROUND(I157*H157,2)</f>
        <v>0</v>
      </c>
      <c r="K157" s="213" t="s">
        <v>1</v>
      </c>
      <c r="L157" s="40"/>
      <c r="M157" s="217" t="s">
        <v>1</v>
      </c>
      <c r="N157" s="218" t="s">
        <v>40</v>
      </c>
      <c r="O157" s="83"/>
      <c r="P157" s="219">
        <f>O157*H157</f>
        <v>0</v>
      </c>
      <c r="Q157" s="219">
        <v>0</v>
      </c>
      <c r="R157" s="219">
        <f>Q157*H157</f>
        <v>0</v>
      </c>
      <c r="S157" s="219">
        <v>0</v>
      </c>
      <c r="T157" s="220">
        <f>S157*H157</f>
        <v>0</v>
      </c>
      <c r="AR157" s="221" t="s">
        <v>132</v>
      </c>
      <c r="AT157" s="221" t="s">
        <v>134</v>
      </c>
      <c r="AU157" s="221" t="s">
        <v>83</v>
      </c>
      <c r="AY157" s="14" t="s">
        <v>133</v>
      </c>
      <c r="BE157" s="222">
        <f>IF(N157="základní",J157,0)</f>
        <v>0</v>
      </c>
      <c r="BF157" s="222">
        <f>IF(N157="snížená",J157,0)</f>
        <v>0</v>
      </c>
      <c r="BG157" s="222">
        <f>IF(N157="zákl. přenesená",J157,0)</f>
        <v>0</v>
      </c>
      <c r="BH157" s="222">
        <f>IF(N157="sníž. přenesená",J157,0)</f>
        <v>0</v>
      </c>
      <c r="BI157" s="222">
        <f>IF(N157="nulová",J157,0)</f>
        <v>0</v>
      </c>
      <c r="BJ157" s="14" t="s">
        <v>83</v>
      </c>
      <c r="BK157" s="222">
        <f>ROUND(I157*H157,2)</f>
        <v>0</v>
      </c>
      <c r="BL157" s="14" t="s">
        <v>132</v>
      </c>
      <c r="BM157" s="221" t="s">
        <v>1187</v>
      </c>
    </row>
    <row r="158" s="1" customFormat="1">
      <c r="B158" s="35"/>
      <c r="C158" s="36"/>
      <c r="D158" s="223" t="s">
        <v>139</v>
      </c>
      <c r="E158" s="36"/>
      <c r="F158" s="224" t="s">
        <v>1188</v>
      </c>
      <c r="G158" s="36"/>
      <c r="H158" s="36"/>
      <c r="I158" s="136"/>
      <c r="J158" s="36"/>
      <c r="K158" s="36"/>
      <c r="L158" s="40"/>
      <c r="M158" s="238"/>
      <c r="N158" s="239"/>
      <c r="O158" s="239"/>
      <c r="P158" s="239"/>
      <c r="Q158" s="239"/>
      <c r="R158" s="239"/>
      <c r="S158" s="239"/>
      <c r="T158" s="240"/>
      <c r="AT158" s="14" t="s">
        <v>139</v>
      </c>
      <c r="AU158" s="14" t="s">
        <v>83</v>
      </c>
    </row>
    <row r="159" s="1" customFormat="1" ht="6.96" customHeight="1">
      <c r="B159" s="58"/>
      <c r="C159" s="59"/>
      <c r="D159" s="59"/>
      <c r="E159" s="59"/>
      <c r="F159" s="59"/>
      <c r="G159" s="59"/>
      <c r="H159" s="59"/>
      <c r="I159" s="170"/>
      <c r="J159" s="59"/>
      <c r="K159" s="59"/>
      <c r="L159" s="40"/>
    </row>
  </sheetData>
  <sheetProtection sheet="1" autoFilter="0" formatColumns="0" formatRows="0" objects="1" scenarios="1" spinCount="100000" saltValue="DMDE+/fA0YkieGznIGsXJNRlMXcxDX+3YYWIHzubPcEiTlsTER7X6onxxVsj1TXeQxXWtll6WP3FBfsglXHiMg==" hashValue="uGUQmMvlUIvsqBVXPRmQzHHRrXsqkXwTeR8/v1nOup6PXcR7j/ulfAH1nmkswn51EdPglfv68kCcIYopJZR/qA==" algorithmName="SHA-512" password="CC35"/>
  <autoFilter ref="C117:K158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8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103</v>
      </c>
    </row>
    <row r="3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17"/>
      <c r="AT3" s="14" t="s">
        <v>85</v>
      </c>
    </row>
    <row r="4" ht="24.96" customHeight="1">
      <c r="B4" s="17"/>
      <c r="D4" s="132" t="s">
        <v>110</v>
      </c>
      <c r="L4" s="17"/>
      <c r="M4" s="133" t="s">
        <v>10</v>
      </c>
      <c r="AT4" s="14" t="s">
        <v>4</v>
      </c>
    </row>
    <row r="5" ht="6.96" customHeight="1">
      <c r="B5" s="17"/>
      <c r="L5" s="17"/>
    </row>
    <row r="6" ht="12" customHeight="1">
      <c r="B6" s="17"/>
      <c r="D6" s="134" t="s">
        <v>15</v>
      </c>
      <c r="L6" s="17"/>
    </row>
    <row r="7" ht="16.5" customHeight="1">
      <c r="B7" s="17"/>
      <c r="E7" s="135" t="str">
        <f>'Rekapitulace stavby'!K6</f>
        <v>Lávka pro pěší přes kolejiště nádraží v Chebu-uznatelné náklady</v>
      </c>
      <c r="F7" s="134"/>
      <c r="G7" s="134"/>
      <c r="H7" s="134"/>
      <c r="L7" s="17"/>
    </row>
    <row r="8" s="1" customFormat="1" ht="12" customHeight="1">
      <c r="B8" s="40"/>
      <c r="D8" s="134" t="s">
        <v>111</v>
      </c>
      <c r="I8" s="136"/>
      <c r="L8" s="40"/>
    </row>
    <row r="9" s="1" customFormat="1" ht="36.96" customHeight="1">
      <c r="B9" s="40"/>
      <c r="E9" s="137" t="s">
        <v>1189</v>
      </c>
      <c r="F9" s="1"/>
      <c r="G9" s="1"/>
      <c r="H9" s="1"/>
      <c r="I9" s="136"/>
      <c r="L9" s="40"/>
    </row>
    <row r="10" s="1" customFormat="1">
      <c r="B10" s="40"/>
      <c r="I10" s="136"/>
      <c r="L10" s="40"/>
    </row>
    <row r="11" s="1" customFormat="1" ht="12" customHeight="1">
      <c r="B11" s="40"/>
      <c r="D11" s="134" t="s">
        <v>17</v>
      </c>
      <c r="F11" s="138" t="s">
        <v>1</v>
      </c>
      <c r="I11" s="139" t="s">
        <v>18</v>
      </c>
      <c r="J11" s="138" t="s">
        <v>1</v>
      </c>
      <c r="L11" s="40"/>
    </row>
    <row r="12" s="1" customFormat="1" ht="12" customHeight="1">
      <c r="B12" s="40"/>
      <c r="D12" s="134" t="s">
        <v>19</v>
      </c>
      <c r="F12" s="138" t="s">
        <v>20</v>
      </c>
      <c r="I12" s="139" t="s">
        <v>21</v>
      </c>
      <c r="J12" s="140" t="str">
        <f>'Rekapitulace stavby'!AN8</f>
        <v>2. 7. 2019</v>
      </c>
      <c r="L12" s="40"/>
    </row>
    <row r="13" s="1" customFormat="1" ht="10.8" customHeight="1">
      <c r="B13" s="40"/>
      <c r="I13" s="136"/>
      <c r="L13" s="40"/>
    </row>
    <row r="14" s="1" customFormat="1" ht="12" customHeight="1">
      <c r="B14" s="40"/>
      <c r="D14" s="134" t="s">
        <v>23</v>
      </c>
      <c r="I14" s="139" t="s">
        <v>24</v>
      </c>
      <c r="J14" s="138" t="str">
        <f>IF('Rekapitulace stavby'!AN10="","",'Rekapitulace stavby'!AN10)</f>
        <v>00253979</v>
      </c>
      <c r="L14" s="40"/>
    </row>
    <row r="15" s="1" customFormat="1" ht="18" customHeight="1">
      <c r="B15" s="40"/>
      <c r="E15" s="138" t="str">
        <f>IF('Rekapitulace stavby'!E11="","",'Rekapitulace stavby'!E11)</f>
        <v>Město Cheb</v>
      </c>
      <c r="I15" s="139" t="s">
        <v>27</v>
      </c>
      <c r="J15" s="138" t="str">
        <f>IF('Rekapitulace stavby'!AN11="","",'Rekapitulace stavby'!AN11)</f>
        <v>CZ00253979</v>
      </c>
      <c r="L15" s="40"/>
    </row>
    <row r="16" s="1" customFormat="1" ht="6.96" customHeight="1">
      <c r="B16" s="40"/>
      <c r="I16" s="136"/>
      <c r="L16" s="40"/>
    </row>
    <row r="17" s="1" customFormat="1" ht="12" customHeight="1">
      <c r="B17" s="40"/>
      <c r="D17" s="134" t="s">
        <v>29</v>
      </c>
      <c r="I17" s="139" t="s">
        <v>24</v>
      </c>
      <c r="J17" s="30" t="str">
        <f>'Rekapitulace stavby'!AN13</f>
        <v>Vyplň údaj</v>
      </c>
      <c r="L17" s="40"/>
    </row>
    <row r="18" s="1" customFormat="1" ht="18" customHeight="1">
      <c r="B18" s="40"/>
      <c r="E18" s="30" t="str">
        <f>'Rekapitulace stavby'!E14</f>
        <v>Vyplň údaj</v>
      </c>
      <c r="F18" s="138"/>
      <c r="G18" s="138"/>
      <c r="H18" s="138"/>
      <c r="I18" s="139" t="s">
        <v>27</v>
      </c>
      <c r="J18" s="30" t="str">
        <f>'Rekapitulace stavby'!AN14</f>
        <v>Vyplň údaj</v>
      </c>
      <c r="L18" s="40"/>
    </row>
    <row r="19" s="1" customFormat="1" ht="6.96" customHeight="1">
      <c r="B19" s="40"/>
      <c r="I19" s="136"/>
      <c r="L19" s="40"/>
    </row>
    <row r="20" s="1" customFormat="1" ht="12" customHeight="1">
      <c r="B20" s="40"/>
      <c r="D20" s="134" t="s">
        <v>31</v>
      </c>
      <c r="I20" s="139" t="s">
        <v>24</v>
      </c>
      <c r="J20" s="138" t="str">
        <f>IF('Rekapitulace stavby'!AN16="","",'Rekapitulace stavby'!AN16)</f>
        <v/>
      </c>
      <c r="L20" s="40"/>
    </row>
    <row r="21" s="1" customFormat="1" ht="18" customHeight="1">
      <c r="B21" s="40"/>
      <c r="E21" s="138" t="str">
        <f>IF('Rekapitulace stavby'!E17="","",'Rekapitulace stavby'!E17)</f>
        <v xml:space="preserve"> </v>
      </c>
      <c r="I21" s="139" t="s">
        <v>27</v>
      </c>
      <c r="J21" s="138" t="str">
        <f>IF('Rekapitulace stavby'!AN17="","",'Rekapitulace stavby'!AN17)</f>
        <v/>
      </c>
      <c r="L21" s="40"/>
    </row>
    <row r="22" s="1" customFormat="1" ht="6.96" customHeight="1">
      <c r="B22" s="40"/>
      <c r="I22" s="136"/>
      <c r="L22" s="40"/>
    </row>
    <row r="23" s="1" customFormat="1" ht="12" customHeight="1">
      <c r="B23" s="40"/>
      <c r="D23" s="134" t="s">
        <v>32</v>
      </c>
      <c r="I23" s="139" t="s">
        <v>24</v>
      </c>
      <c r="J23" s="138" t="str">
        <f>IF('Rekapitulace stavby'!AN19="","",'Rekapitulace stavby'!AN19)</f>
        <v/>
      </c>
      <c r="L23" s="40"/>
    </row>
    <row r="24" s="1" customFormat="1" ht="18" customHeight="1">
      <c r="B24" s="40"/>
      <c r="E24" s="138" t="str">
        <f>IF('Rekapitulace stavby'!E20="","",'Rekapitulace stavby'!E20)</f>
        <v xml:space="preserve"> </v>
      </c>
      <c r="I24" s="139" t="s">
        <v>27</v>
      </c>
      <c r="J24" s="138" t="str">
        <f>IF('Rekapitulace stavby'!AN20="","",'Rekapitulace stavby'!AN20)</f>
        <v/>
      </c>
      <c r="L24" s="40"/>
    </row>
    <row r="25" s="1" customFormat="1" ht="6.96" customHeight="1">
      <c r="B25" s="40"/>
      <c r="I25" s="136"/>
      <c r="L25" s="40"/>
    </row>
    <row r="26" s="1" customFormat="1" ht="12" customHeight="1">
      <c r="B26" s="40"/>
      <c r="D26" s="134" t="s">
        <v>34</v>
      </c>
      <c r="I26" s="136"/>
      <c r="L26" s="40"/>
    </row>
    <row r="27" s="7" customFormat="1" ht="16.5" customHeight="1">
      <c r="B27" s="141"/>
      <c r="E27" s="142" t="s">
        <v>1</v>
      </c>
      <c r="F27" s="142"/>
      <c r="G27" s="142"/>
      <c r="H27" s="142"/>
      <c r="I27" s="143"/>
      <c r="L27" s="141"/>
    </row>
    <row r="28" s="1" customFormat="1" ht="6.96" customHeight="1">
      <c r="B28" s="40"/>
      <c r="I28" s="136"/>
      <c r="L28" s="40"/>
    </row>
    <row r="29" s="1" customFormat="1" ht="6.96" customHeight="1">
      <c r="B29" s="40"/>
      <c r="D29" s="75"/>
      <c r="E29" s="75"/>
      <c r="F29" s="75"/>
      <c r="G29" s="75"/>
      <c r="H29" s="75"/>
      <c r="I29" s="144"/>
      <c r="J29" s="75"/>
      <c r="K29" s="75"/>
      <c r="L29" s="40"/>
    </row>
    <row r="30" s="1" customFormat="1" ht="25.44" customHeight="1">
      <c r="B30" s="40"/>
      <c r="D30" s="145" t="s">
        <v>35</v>
      </c>
      <c r="I30" s="136"/>
      <c r="J30" s="146">
        <f>ROUND(J119, 2)</f>
        <v>0</v>
      </c>
      <c r="L30" s="40"/>
    </row>
    <row r="31" s="1" customFormat="1" ht="6.96" customHeight="1">
      <c r="B31" s="40"/>
      <c r="D31" s="75"/>
      <c r="E31" s="75"/>
      <c r="F31" s="75"/>
      <c r="G31" s="75"/>
      <c r="H31" s="75"/>
      <c r="I31" s="144"/>
      <c r="J31" s="75"/>
      <c r="K31" s="75"/>
      <c r="L31" s="40"/>
    </row>
    <row r="32" s="1" customFormat="1" ht="14.4" customHeight="1">
      <c r="B32" s="40"/>
      <c r="F32" s="147" t="s">
        <v>37</v>
      </c>
      <c r="I32" s="148" t="s">
        <v>36</v>
      </c>
      <c r="J32" s="147" t="s">
        <v>38</v>
      </c>
      <c r="L32" s="40"/>
    </row>
    <row r="33" s="1" customFormat="1" ht="14.4" customHeight="1">
      <c r="B33" s="40"/>
      <c r="D33" s="149" t="s">
        <v>39</v>
      </c>
      <c r="E33" s="134" t="s">
        <v>40</v>
      </c>
      <c r="F33" s="150">
        <f>ROUND((SUM(BE119:BE159)),  2)</f>
        <v>0</v>
      </c>
      <c r="I33" s="151">
        <v>0.20999999999999999</v>
      </c>
      <c r="J33" s="150">
        <f>ROUND(((SUM(BE119:BE159))*I33),  2)</f>
        <v>0</v>
      </c>
      <c r="L33" s="40"/>
    </row>
    <row r="34" s="1" customFormat="1" ht="14.4" customHeight="1">
      <c r="B34" s="40"/>
      <c r="E34" s="134" t="s">
        <v>41</v>
      </c>
      <c r="F34" s="150">
        <f>ROUND((SUM(BF119:BF159)),  2)</f>
        <v>0</v>
      </c>
      <c r="I34" s="151">
        <v>0.14999999999999999</v>
      </c>
      <c r="J34" s="150">
        <f>ROUND(((SUM(BF119:BF159))*I34),  2)</f>
        <v>0</v>
      </c>
      <c r="L34" s="40"/>
    </row>
    <row r="35" hidden="1" s="1" customFormat="1" ht="14.4" customHeight="1">
      <c r="B35" s="40"/>
      <c r="E35" s="134" t="s">
        <v>42</v>
      </c>
      <c r="F35" s="150">
        <f>ROUND((SUM(BG119:BG159)),  2)</f>
        <v>0</v>
      </c>
      <c r="I35" s="151">
        <v>0.20999999999999999</v>
      </c>
      <c r="J35" s="150">
        <f>0</f>
        <v>0</v>
      </c>
      <c r="L35" s="40"/>
    </row>
    <row r="36" hidden="1" s="1" customFormat="1" ht="14.4" customHeight="1">
      <c r="B36" s="40"/>
      <c r="E36" s="134" t="s">
        <v>43</v>
      </c>
      <c r="F36" s="150">
        <f>ROUND((SUM(BH119:BH159)),  2)</f>
        <v>0</v>
      </c>
      <c r="I36" s="151">
        <v>0.14999999999999999</v>
      </c>
      <c r="J36" s="150">
        <f>0</f>
        <v>0</v>
      </c>
      <c r="L36" s="40"/>
    </row>
    <row r="37" hidden="1" s="1" customFormat="1" ht="14.4" customHeight="1">
      <c r="B37" s="40"/>
      <c r="E37" s="134" t="s">
        <v>44</v>
      </c>
      <c r="F37" s="150">
        <f>ROUND((SUM(BI119:BI159)),  2)</f>
        <v>0</v>
      </c>
      <c r="I37" s="151">
        <v>0</v>
      </c>
      <c r="J37" s="150">
        <f>0</f>
        <v>0</v>
      </c>
      <c r="L37" s="40"/>
    </row>
    <row r="38" s="1" customFormat="1" ht="6.96" customHeight="1">
      <c r="B38" s="40"/>
      <c r="I38" s="136"/>
      <c r="L38" s="40"/>
    </row>
    <row r="39" s="1" customFormat="1" ht="25.44" customHeight="1">
      <c r="B39" s="40"/>
      <c r="C39" s="152"/>
      <c r="D39" s="153" t="s">
        <v>45</v>
      </c>
      <c r="E39" s="154"/>
      <c r="F39" s="154"/>
      <c r="G39" s="155" t="s">
        <v>46</v>
      </c>
      <c r="H39" s="156" t="s">
        <v>47</v>
      </c>
      <c r="I39" s="157"/>
      <c r="J39" s="158">
        <f>SUM(J30:J37)</f>
        <v>0</v>
      </c>
      <c r="K39" s="159"/>
      <c r="L39" s="40"/>
    </row>
    <row r="40" s="1" customFormat="1" ht="14.4" customHeight="1">
      <c r="B40" s="40"/>
      <c r="I40" s="136"/>
      <c r="L40" s="40"/>
    </row>
    <row r="41" ht="14.4" customHeight="1">
      <c r="B41" s="17"/>
      <c r="L41" s="17"/>
    </row>
    <row r="42" ht="14.4" customHeight="1">
      <c r="B42" s="17"/>
      <c r="L42" s="17"/>
    </row>
    <row r="43" ht="14.4" customHeight="1">
      <c r="B43" s="17"/>
      <c r="L43" s="17"/>
    </row>
    <row r="44" ht="14.4" customHeight="1">
      <c r="B44" s="17"/>
      <c r="L44" s="17"/>
    </row>
    <row r="45" ht="14.4" customHeight="1">
      <c r="B45" s="17"/>
      <c r="L45" s="17"/>
    </row>
    <row r="46" ht="14.4" customHeight="1">
      <c r="B46" s="17"/>
      <c r="L46" s="17"/>
    </row>
    <row r="47" ht="14.4" customHeight="1">
      <c r="B47" s="17"/>
      <c r="L47" s="17"/>
    </row>
    <row r="48" ht="14.4" customHeight="1">
      <c r="B48" s="17"/>
      <c r="L48" s="17"/>
    </row>
    <row r="49" ht="14.4" customHeight="1">
      <c r="B49" s="17"/>
      <c r="L49" s="17"/>
    </row>
    <row r="50" s="1" customFormat="1" ht="14.4" customHeight="1">
      <c r="B50" s="40"/>
      <c r="D50" s="160" t="s">
        <v>48</v>
      </c>
      <c r="E50" s="161"/>
      <c r="F50" s="161"/>
      <c r="G50" s="160" t="s">
        <v>49</v>
      </c>
      <c r="H50" s="161"/>
      <c r="I50" s="162"/>
      <c r="J50" s="161"/>
      <c r="K50" s="161"/>
      <c r="L50" s="4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1" customFormat="1">
      <c r="B61" s="40"/>
      <c r="D61" s="163" t="s">
        <v>50</v>
      </c>
      <c r="E61" s="164"/>
      <c r="F61" s="165" t="s">
        <v>51</v>
      </c>
      <c r="G61" s="163" t="s">
        <v>50</v>
      </c>
      <c r="H61" s="164"/>
      <c r="I61" s="166"/>
      <c r="J61" s="167" t="s">
        <v>51</v>
      </c>
      <c r="K61" s="164"/>
      <c r="L61" s="40"/>
    </row>
    <row r="62">
      <c r="B62" s="17"/>
      <c r="L62" s="17"/>
    </row>
    <row r="63">
      <c r="B63" s="17"/>
      <c r="L63" s="17"/>
    </row>
    <row r="64">
      <c r="B64" s="17"/>
      <c r="L64" s="17"/>
    </row>
    <row r="65" s="1" customFormat="1">
      <c r="B65" s="40"/>
      <c r="D65" s="160" t="s">
        <v>52</v>
      </c>
      <c r="E65" s="161"/>
      <c r="F65" s="161"/>
      <c r="G65" s="160" t="s">
        <v>53</v>
      </c>
      <c r="H65" s="161"/>
      <c r="I65" s="162"/>
      <c r="J65" s="161"/>
      <c r="K65" s="161"/>
      <c r="L65" s="40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1" customFormat="1">
      <c r="B76" s="40"/>
      <c r="D76" s="163" t="s">
        <v>50</v>
      </c>
      <c r="E76" s="164"/>
      <c r="F76" s="165" t="s">
        <v>51</v>
      </c>
      <c r="G76" s="163" t="s">
        <v>50</v>
      </c>
      <c r="H76" s="164"/>
      <c r="I76" s="166"/>
      <c r="J76" s="167" t="s">
        <v>51</v>
      </c>
      <c r="K76" s="164"/>
      <c r="L76" s="40"/>
    </row>
    <row r="77" s="1" customFormat="1" ht="14.4" customHeight="1">
      <c r="B77" s="168"/>
      <c r="C77" s="169"/>
      <c r="D77" s="169"/>
      <c r="E77" s="169"/>
      <c r="F77" s="169"/>
      <c r="G77" s="169"/>
      <c r="H77" s="169"/>
      <c r="I77" s="170"/>
      <c r="J77" s="169"/>
      <c r="K77" s="169"/>
      <c r="L77" s="40"/>
    </row>
    <row r="81" s="1" customFormat="1" ht="6.96" customHeight="1">
      <c r="B81" s="171"/>
      <c r="C81" s="172"/>
      <c r="D81" s="172"/>
      <c r="E81" s="172"/>
      <c r="F81" s="172"/>
      <c r="G81" s="172"/>
      <c r="H81" s="172"/>
      <c r="I81" s="173"/>
      <c r="J81" s="172"/>
      <c r="K81" s="172"/>
      <c r="L81" s="40"/>
    </row>
    <row r="82" s="1" customFormat="1" ht="24.96" customHeight="1">
      <c r="B82" s="35"/>
      <c r="C82" s="20" t="s">
        <v>113</v>
      </c>
      <c r="D82" s="36"/>
      <c r="E82" s="36"/>
      <c r="F82" s="36"/>
      <c r="G82" s="36"/>
      <c r="H82" s="36"/>
      <c r="I82" s="136"/>
      <c r="J82" s="36"/>
      <c r="K82" s="36"/>
      <c r="L82" s="40"/>
    </row>
    <row r="83" s="1" customFormat="1" ht="6.96" customHeight="1">
      <c r="B83" s="35"/>
      <c r="C83" s="36"/>
      <c r="D83" s="36"/>
      <c r="E83" s="36"/>
      <c r="F83" s="36"/>
      <c r="G83" s="36"/>
      <c r="H83" s="36"/>
      <c r="I83" s="136"/>
      <c r="J83" s="36"/>
      <c r="K83" s="36"/>
      <c r="L83" s="40"/>
    </row>
    <row r="84" s="1" customFormat="1" ht="12" customHeight="1">
      <c r="B84" s="35"/>
      <c r="C84" s="29" t="s">
        <v>15</v>
      </c>
      <c r="D84" s="36"/>
      <c r="E84" s="36"/>
      <c r="F84" s="36"/>
      <c r="G84" s="36"/>
      <c r="H84" s="36"/>
      <c r="I84" s="136"/>
      <c r="J84" s="36"/>
      <c r="K84" s="36"/>
      <c r="L84" s="40"/>
    </row>
    <row r="85" s="1" customFormat="1" ht="16.5" customHeight="1">
      <c r="B85" s="35"/>
      <c r="C85" s="36"/>
      <c r="D85" s="36"/>
      <c r="E85" s="174" t="str">
        <f>E7</f>
        <v>Lávka pro pěší přes kolejiště nádraží v Chebu-uznatelné náklady</v>
      </c>
      <c r="F85" s="29"/>
      <c r="G85" s="29"/>
      <c r="H85" s="29"/>
      <c r="I85" s="136"/>
      <c r="J85" s="36"/>
      <c r="K85" s="36"/>
      <c r="L85" s="40"/>
    </row>
    <row r="86" s="1" customFormat="1" ht="12" customHeight="1">
      <c r="B86" s="35"/>
      <c r="C86" s="29" t="s">
        <v>111</v>
      </c>
      <c r="D86" s="36"/>
      <c r="E86" s="36"/>
      <c r="F86" s="36"/>
      <c r="G86" s="36"/>
      <c r="H86" s="36"/>
      <c r="I86" s="136"/>
      <c r="J86" s="36"/>
      <c r="K86" s="36"/>
      <c r="L86" s="40"/>
    </row>
    <row r="87" s="1" customFormat="1" ht="16.5" customHeight="1">
      <c r="B87" s="35"/>
      <c r="C87" s="36"/>
      <c r="D87" s="36"/>
      <c r="E87" s="68" t="str">
        <f>E9</f>
        <v>SO 402 - Přeložka kabelů NN SEE - KV SŽDC s.o.</v>
      </c>
      <c r="F87" s="36"/>
      <c r="G87" s="36"/>
      <c r="H87" s="36"/>
      <c r="I87" s="136"/>
      <c r="J87" s="36"/>
      <c r="K87" s="36"/>
      <c r="L87" s="40"/>
    </row>
    <row r="88" s="1" customFormat="1" ht="6.96" customHeight="1">
      <c r="B88" s="35"/>
      <c r="C88" s="36"/>
      <c r="D88" s="36"/>
      <c r="E88" s="36"/>
      <c r="F88" s="36"/>
      <c r="G88" s="36"/>
      <c r="H88" s="36"/>
      <c r="I88" s="136"/>
      <c r="J88" s="36"/>
      <c r="K88" s="36"/>
      <c r="L88" s="40"/>
    </row>
    <row r="89" s="1" customFormat="1" ht="12" customHeight="1">
      <c r="B89" s="35"/>
      <c r="C89" s="29" t="s">
        <v>19</v>
      </c>
      <c r="D89" s="36"/>
      <c r="E89" s="36"/>
      <c r="F89" s="24" t="str">
        <f>F12</f>
        <v xml:space="preserve"> </v>
      </c>
      <c r="G89" s="36"/>
      <c r="H89" s="36"/>
      <c r="I89" s="139" t="s">
        <v>21</v>
      </c>
      <c r="J89" s="71" t="str">
        <f>IF(J12="","",J12)</f>
        <v>2. 7. 2019</v>
      </c>
      <c r="K89" s="36"/>
      <c r="L89" s="40"/>
    </row>
    <row r="90" s="1" customFormat="1" ht="6.96" customHeight="1">
      <c r="B90" s="35"/>
      <c r="C90" s="36"/>
      <c r="D90" s="36"/>
      <c r="E90" s="36"/>
      <c r="F90" s="36"/>
      <c r="G90" s="36"/>
      <c r="H90" s="36"/>
      <c r="I90" s="136"/>
      <c r="J90" s="36"/>
      <c r="K90" s="36"/>
      <c r="L90" s="40"/>
    </row>
    <row r="91" s="1" customFormat="1" ht="15.15" customHeight="1">
      <c r="B91" s="35"/>
      <c r="C91" s="29" t="s">
        <v>23</v>
      </c>
      <c r="D91" s="36"/>
      <c r="E91" s="36"/>
      <c r="F91" s="24" t="str">
        <f>E15</f>
        <v>Město Cheb</v>
      </c>
      <c r="G91" s="36"/>
      <c r="H91" s="36"/>
      <c r="I91" s="139" t="s">
        <v>31</v>
      </c>
      <c r="J91" s="33" t="str">
        <f>E21</f>
        <v xml:space="preserve"> </v>
      </c>
      <c r="K91" s="36"/>
      <c r="L91" s="40"/>
    </row>
    <row r="92" s="1" customFormat="1" ht="15.15" customHeight="1">
      <c r="B92" s="35"/>
      <c r="C92" s="29" t="s">
        <v>29</v>
      </c>
      <c r="D92" s="36"/>
      <c r="E92" s="36"/>
      <c r="F92" s="24" t="str">
        <f>IF(E18="","",E18)</f>
        <v>Vyplň údaj</v>
      </c>
      <c r="G92" s="36"/>
      <c r="H92" s="36"/>
      <c r="I92" s="139" t="s">
        <v>32</v>
      </c>
      <c r="J92" s="33" t="str">
        <f>E24</f>
        <v xml:space="preserve"> </v>
      </c>
      <c r="K92" s="36"/>
      <c r="L92" s="40"/>
    </row>
    <row r="93" s="1" customFormat="1" ht="10.32" customHeight="1">
      <c r="B93" s="35"/>
      <c r="C93" s="36"/>
      <c r="D93" s="36"/>
      <c r="E93" s="36"/>
      <c r="F93" s="36"/>
      <c r="G93" s="36"/>
      <c r="H93" s="36"/>
      <c r="I93" s="136"/>
      <c r="J93" s="36"/>
      <c r="K93" s="36"/>
      <c r="L93" s="40"/>
    </row>
    <row r="94" s="1" customFormat="1" ht="29.28" customHeight="1">
      <c r="B94" s="35"/>
      <c r="C94" s="175" t="s">
        <v>114</v>
      </c>
      <c r="D94" s="176"/>
      <c r="E94" s="176"/>
      <c r="F94" s="176"/>
      <c r="G94" s="176"/>
      <c r="H94" s="176"/>
      <c r="I94" s="177"/>
      <c r="J94" s="178" t="s">
        <v>115</v>
      </c>
      <c r="K94" s="176"/>
      <c r="L94" s="40"/>
    </row>
    <row r="95" s="1" customFormat="1" ht="10.32" customHeight="1">
      <c r="B95" s="35"/>
      <c r="C95" s="36"/>
      <c r="D95" s="36"/>
      <c r="E95" s="36"/>
      <c r="F95" s="36"/>
      <c r="G95" s="36"/>
      <c r="H95" s="36"/>
      <c r="I95" s="136"/>
      <c r="J95" s="36"/>
      <c r="K95" s="36"/>
      <c r="L95" s="40"/>
    </row>
    <row r="96" s="1" customFormat="1" ht="22.8" customHeight="1">
      <c r="B96" s="35"/>
      <c r="C96" s="179" t="s">
        <v>116</v>
      </c>
      <c r="D96" s="36"/>
      <c r="E96" s="36"/>
      <c r="F96" s="36"/>
      <c r="G96" s="36"/>
      <c r="H96" s="36"/>
      <c r="I96" s="136"/>
      <c r="J96" s="102">
        <f>J119</f>
        <v>0</v>
      </c>
      <c r="K96" s="36"/>
      <c r="L96" s="40"/>
      <c r="AU96" s="14" t="s">
        <v>85</v>
      </c>
    </row>
    <row r="97" s="8" customFormat="1" ht="24.96" customHeight="1">
      <c r="B97" s="180"/>
      <c r="C97" s="181"/>
      <c r="D97" s="182" t="s">
        <v>117</v>
      </c>
      <c r="E97" s="183"/>
      <c r="F97" s="183"/>
      <c r="G97" s="183"/>
      <c r="H97" s="183"/>
      <c r="I97" s="184"/>
      <c r="J97" s="185">
        <f>J120</f>
        <v>0</v>
      </c>
      <c r="K97" s="181"/>
      <c r="L97" s="186"/>
    </row>
    <row r="98" s="8" customFormat="1" ht="24.96" customHeight="1">
      <c r="B98" s="180"/>
      <c r="C98" s="181"/>
      <c r="D98" s="182" t="s">
        <v>189</v>
      </c>
      <c r="E98" s="183"/>
      <c r="F98" s="183"/>
      <c r="G98" s="183"/>
      <c r="H98" s="183"/>
      <c r="I98" s="184"/>
      <c r="J98" s="185">
        <f>J127</f>
        <v>0</v>
      </c>
      <c r="K98" s="181"/>
      <c r="L98" s="186"/>
    </row>
    <row r="99" s="8" customFormat="1" ht="24.96" customHeight="1">
      <c r="B99" s="180"/>
      <c r="C99" s="181"/>
      <c r="D99" s="182" t="s">
        <v>194</v>
      </c>
      <c r="E99" s="183"/>
      <c r="F99" s="183"/>
      <c r="G99" s="183"/>
      <c r="H99" s="183"/>
      <c r="I99" s="184"/>
      <c r="J99" s="185">
        <f>J139</f>
        <v>0</v>
      </c>
      <c r="K99" s="181"/>
      <c r="L99" s="186"/>
    </row>
    <row r="100" s="1" customFormat="1" ht="21.84" customHeight="1">
      <c r="B100" s="35"/>
      <c r="C100" s="36"/>
      <c r="D100" s="36"/>
      <c r="E100" s="36"/>
      <c r="F100" s="36"/>
      <c r="G100" s="36"/>
      <c r="H100" s="36"/>
      <c r="I100" s="136"/>
      <c r="J100" s="36"/>
      <c r="K100" s="36"/>
      <c r="L100" s="40"/>
    </row>
    <row r="101" s="1" customFormat="1" ht="6.96" customHeight="1">
      <c r="B101" s="58"/>
      <c r="C101" s="59"/>
      <c r="D101" s="59"/>
      <c r="E101" s="59"/>
      <c r="F101" s="59"/>
      <c r="G101" s="59"/>
      <c r="H101" s="59"/>
      <c r="I101" s="170"/>
      <c r="J101" s="59"/>
      <c r="K101" s="59"/>
      <c r="L101" s="40"/>
    </row>
    <row r="105" s="1" customFormat="1" ht="6.96" customHeight="1">
      <c r="B105" s="60"/>
      <c r="C105" s="61"/>
      <c r="D105" s="61"/>
      <c r="E105" s="61"/>
      <c r="F105" s="61"/>
      <c r="G105" s="61"/>
      <c r="H105" s="61"/>
      <c r="I105" s="173"/>
      <c r="J105" s="61"/>
      <c r="K105" s="61"/>
      <c r="L105" s="40"/>
    </row>
    <row r="106" s="1" customFormat="1" ht="24.96" customHeight="1">
      <c r="B106" s="35"/>
      <c r="C106" s="20" t="s">
        <v>118</v>
      </c>
      <c r="D106" s="36"/>
      <c r="E106" s="36"/>
      <c r="F106" s="36"/>
      <c r="G106" s="36"/>
      <c r="H106" s="36"/>
      <c r="I106" s="136"/>
      <c r="J106" s="36"/>
      <c r="K106" s="36"/>
      <c r="L106" s="40"/>
    </row>
    <row r="107" s="1" customFormat="1" ht="6.96" customHeight="1">
      <c r="B107" s="35"/>
      <c r="C107" s="36"/>
      <c r="D107" s="36"/>
      <c r="E107" s="36"/>
      <c r="F107" s="36"/>
      <c r="G107" s="36"/>
      <c r="H107" s="36"/>
      <c r="I107" s="136"/>
      <c r="J107" s="36"/>
      <c r="K107" s="36"/>
      <c r="L107" s="40"/>
    </row>
    <row r="108" s="1" customFormat="1" ht="12" customHeight="1">
      <c r="B108" s="35"/>
      <c r="C108" s="29" t="s">
        <v>15</v>
      </c>
      <c r="D108" s="36"/>
      <c r="E108" s="36"/>
      <c r="F108" s="36"/>
      <c r="G108" s="36"/>
      <c r="H108" s="36"/>
      <c r="I108" s="136"/>
      <c r="J108" s="36"/>
      <c r="K108" s="36"/>
      <c r="L108" s="40"/>
    </row>
    <row r="109" s="1" customFormat="1" ht="16.5" customHeight="1">
      <c r="B109" s="35"/>
      <c r="C109" s="36"/>
      <c r="D109" s="36"/>
      <c r="E109" s="174" t="str">
        <f>E7</f>
        <v>Lávka pro pěší přes kolejiště nádraží v Chebu-uznatelné náklady</v>
      </c>
      <c r="F109" s="29"/>
      <c r="G109" s="29"/>
      <c r="H109" s="29"/>
      <c r="I109" s="136"/>
      <c r="J109" s="36"/>
      <c r="K109" s="36"/>
      <c r="L109" s="40"/>
    </row>
    <row r="110" s="1" customFormat="1" ht="12" customHeight="1">
      <c r="B110" s="35"/>
      <c r="C110" s="29" t="s">
        <v>111</v>
      </c>
      <c r="D110" s="36"/>
      <c r="E110" s="36"/>
      <c r="F110" s="36"/>
      <c r="G110" s="36"/>
      <c r="H110" s="36"/>
      <c r="I110" s="136"/>
      <c r="J110" s="36"/>
      <c r="K110" s="36"/>
      <c r="L110" s="40"/>
    </row>
    <row r="111" s="1" customFormat="1" ht="16.5" customHeight="1">
      <c r="B111" s="35"/>
      <c r="C111" s="36"/>
      <c r="D111" s="36"/>
      <c r="E111" s="68" t="str">
        <f>E9</f>
        <v>SO 402 - Přeložka kabelů NN SEE - KV SŽDC s.o.</v>
      </c>
      <c r="F111" s="36"/>
      <c r="G111" s="36"/>
      <c r="H111" s="36"/>
      <c r="I111" s="136"/>
      <c r="J111" s="36"/>
      <c r="K111" s="36"/>
      <c r="L111" s="40"/>
    </row>
    <row r="112" s="1" customFormat="1" ht="6.96" customHeight="1">
      <c r="B112" s="35"/>
      <c r="C112" s="36"/>
      <c r="D112" s="36"/>
      <c r="E112" s="36"/>
      <c r="F112" s="36"/>
      <c r="G112" s="36"/>
      <c r="H112" s="36"/>
      <c r="I112" s="136"/>
      <c r="J112" s="36"/>
      <c r="K112" s="36"/>
      <c r="L112" s="40"/>
    </row>
    <row r="113" s="1" customFormat="1" ht="12" customHeight="1">
      <c r="B113" s="35"/>
      <c r="C113" s="29" t="s">
        <v>19</v>
      </c>
      <c r="D113" s="36"/>
      <c r="E113" s="36"/>
      <c r="F113" s="24" t="str">
        <f>F12</f>
        <v xml:space="preserve"> </v>
      </c>
      <c r="G113" s="36"/>
      <c r="H113" s="36"/>
      <c r="I113" s="139" t="s">
        <v>21</v>
      </c>
      <c r="J113" s="71" t="str">
        <f>IF(J12="","",J12)</f>
        <v>2. 7. 2019</v>
      </c>
      <c r="K113" s="36"/>
      <c r="L113" s="40"/>
    </row>
    <row r="114" s="1" customFormat="1" ht="6.96" customHeight="1">
      <c r="B114" s="35"/>
      <c r="C114" s="36"/>
      <c r="D114" s="36"/>
      <c r="E114" s="36"/>
      <c r="F114" s="36"/>
      <c r="G114" s="36"/>
      <c r="H114" s="36"/>
      <c r="I114" s="136"/>
      <c r="J114" s="36"/>
      <c r="K114" s="36"/>
      <c r="L114" s="40"/>
    </row>
    <row r="115" s="1" customFormat="1" ht="15.15" customHeight="1">
      <c r="B115" s="35"/>
      <c r="C115" s="29" t="s">
        <v>23</v>
      </c>
      <c r="D115" s="36"/>
      <c r="E115" s="36"/>
      <c r="F115" s="24" t="str">
        <f>E15</f>
        <v>Město Cheb</v>
      </c>
      <c r="G115" s="36"/>
      <c r="H115" s="36"/>
      <c r="I115" s="139" t="s">
        <v>31</v>
      </c>
      <c r="J115" s="33" t="str">
        <f>E21</f>
        <v xml:space="preserve"> </v>
      </c>
      <c r="K115" s="36"/>
      <c r="L115" s="40"/>
    </row>
    <row r="116" s="1" customFormat="1" ht="15.15" customHeight="1">
      <c r="B116" s="35"/>
      <c r="C116" s="29" t="s">
        <v>29</v>
      </c>
      <c r="D116" s="36"/>
      <c r="E116" s="36"/>
      <c r="F116" s="24" t="str">
        <f>IF(E18="","",E18)</f>
        <v>Vyplň údaj</v>
      </c>
      <c r="G116" s="36"/>
      <c r="H116" s="36"/>
      <c r="I116" s="139" t="s">
        <v>32</v>
      </c>
      <c r="J116" s="33" t="str">
        <f>E24</f>
        <v xml:space="preserve"> </v>
      </c>
      <c r="K116" s="36"/>
      <c r="L116" s="40"/>
    </row>
    <row r="117" s="1" customFormat="1" ht="10.32" customHeight="1">
      <c r="B117" s="35"/>
      <c r="C117" s="36"/>
      <c r="D117" s="36"/>
      <c r="E117" s="36"/>
      <c r="F117" s="36"/>
      <c r="G117" s="36"/>
      <c r="H117" s="36"/>
      <c r="I117" s="136"/>
      <c r="J117" s="36"/>
      <c r="K117" s="36"/>
      <c r="L117" s="40"/>
    </row>
    <row r="118" s="9" customFormat="1" ht="29.28" customHeight="1">
      <c r="B118" s="187"/>
      <c r="C118" s="188" t="s">
        <v>119</v>
      </c>
      <c r="D118" s="189" t="s">
        <v>60</v>
      </c>
      <c r="E118" s="189" t="s">
        <v>56</v>
      </c>
      <c r="F118" s="189" t="s">
        <v>57</v>
      </c>
      <c r="G118" s="189" t="s">
        <v>120</v>
      </c>
      <c r="H118" s="189" t="s">
        <v>121</v>
      </c>
      <c r="I118" s="190" t="s">
        <v>122</v>
      </c>
      <c r="J118" s="189" t="s">
        <v>115</v>
      </c>
      <c r="K118" s="191" t="s">
        <v>123</v>
      </c>
      <c r="L118" s="192"/>
      <c r="M118" s="92" t="s">
        <v>1</v>
      </c>
      <c r="N118" s="93" t="s">
        <v>39</v>
      </c>
      <c r="O118" s="93" t="s">
        <v>124</v>
      </c>
      <c r="P118" s="93" t="s">
        <v>125</v>
      </c>
      <c r="Q118" s="93" t="s">
        <v>126</v>
      </c>
      <c r="R118" s="93" t="s">
        <v>127</v>
      </c>
      <c r="S118" s="93" t="s">
        <v>128</v>
      </c>
      <c r="T118" s="94" t="s">
        <v>129</v>
      </c>
    </row>
    <row r="119" s="1" customFormat="1" ht="22.8" customHeight="1">
      <c r="B119" s="35"/>
      <c r="C119" s="99" t="s">
        <v>130</v>
      </c>
      <c r="D119" s="36"/>
      <c r="E119" s="36"/>
      <c r="F119" s="36"/>
      <c r="G119" s="36"/>
      <c r="H119" s="36"/>
      <c r="I119" s="136"/>
      <c r="J119" s="193">
        <f>BK119</f>
        <v>0</v>
      </c>
      <c r="K119" s="36"/>
      <c r="L119" s="40"/>
      <c r="M119" s="95"/>
      <c r="N119" s="96"/>
      <c r="O119" s="96"/>
      <c r="P119" s="194">
        <f>P120+P127+P139</f>
        <v>0</v>
      </c>
      <c r="Q119" s="96"/>
      <c r="R119" s="194">
        <f>R120+R127+R139</f>
        <v>0</v>
      </c>
      <c r="S119" s="96"/>
      <c r="T119" s="195">
        <f>T120+T127+T139</f>
        <v>0</v>
      </c>
      <c r="AT119" s="14" t="s">
        <v>74</v>
      </c>
      <c r="AU119" s="14" t="s">
        <v>85</v>
      </c>
      <c r="BK119" s="196">
        <f>BK120+BK127+BK139</f>
        <v>0</v>
      </c>
    </row>
    <row r="120" s="10" customFormat="1" ht="25.92" customHeight="1">
      <c r="B120" s="197"/>
      <c r="C120" s="198"/>
      <c r="D120" s="199" t="s">
        <v>74</v>
      </c>
      <c r="E120" s="200" t="s">
        <v>75</v>
      </c>
      <c r="F120" s="200" t="s">
        <v>131</v>
      </c>
      <c r="G120" s="198"/>
      <c r="H120" s="198"/>
      <c r="I120" s="201"/>
      <c r="J120" s="202">
        <f>BK120</f>
        <v>0</v>
      </c>
      <c r="K120" s="198"/>
      <c r="L120" s="203"/>
      <c r="M120" s="204"/>
      <c r="N120" s="205"/>
      <c r="O120" s="205"/>
      <c r="P120" s="206">
        <f>SUM(P121:P126)</f>
        <v>0</v>
      </c>
      <c r="Q120" s="205"/>
      <c r="R120" s="206">
        <f>SUM(R121:R126)</f>
        <v>0</v>
      </c>
      <c r="S120" s="205"/>
      <c r="T120" s="207">
        <f>SUM(T121:T126)</f>
        <v>0</v>
      </c>
      <c r="AR120" s="208" t="s">
        <v>132</v>
      </c>
      <c r="AT120" s="209" t="s">
        <v>74</v>
      </c>
      <c r="AU120" s="209" t="s">
        <v>75</v>
      </c>
      <c r="AY120" s="208" t="s">
        <v>133</v>
      </c>
      <c r="BK120" s="210">
        <f>SUM(BK121:BK126)</f>
        <v>0</v>
      </c>
    </row>
    <row r="121" s="1" customFormat="1" ht="24" customHeight="1">
      <c r="B121" s="35"/>
      <c r="C121" s="211" t="s">
        <v>83</v>
      </c>
      <c r="D121" s="211" t="s">
        <v>134</v>
      </c>
      <c r="E121" s="212" t="s">
        <v>1190</v>
      </c>
      <c r="F121" s="213" t="s">
        <v>1191</v>
      </c>
      <c r="G121" s="214" t="s">
        <v>137</v>
      </c>
      <c r="H121" s="215">
        <v>1</v>
      </c>
      <c r="I121" s="216"/>
      <c r="J121" s="215">
        <f>ROUND(I121*H121,2)</f>
        <v>0</v>
      </c>
      <c r="K121" s="213" t="s">
        <v>1</v>
      </c>
      <c r="L121" s="40"/>
      <c r="M121" s="217" t="s">
        <v>1</v>
      </c>
      <c r="N121" s="218" t="s">
        <v>40</v>
      </c>
      <c r="O121" s="83"/>
      <c r="P121" s="219">
        <f>O121*H121</f>
        <v>0</v>
      </c>
      <c r="Q121" s="219">
        <v>0</v>
      </c>
      <c r="R121" s="219">
        <f>Q121*H121</f>
        <v>0</v>
      </c>
      <c r="S121" s="219">
        <v>0</v>
      </c>
      <c r="T121" s="220">
        <f>S121*H121</f>
        <v>0</v>
      </c>
      <c r="AR121" s="221" t="s">
        <v>132</v>
      </c>
      <c r="AT121" s="221" t="s">
        <v>134</v>
      </c>
      <c r="AU121" s="221" t="s">
        <v>83</v>
      </c>
      <c r="AY121" s="14" t="s">
        <v>133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4" t="s">
        <v>83</v>
      </c>
      <c r="BK121" s="222">
        <f>ROUND(I121*H121,2)</f>
        <v>0</v>
      </c>
      <c r="BL121" s="14" t="s">
        <v>132</v>
      </c>
      <c r="BM121" s="221" t="s">
        <v>1192</v>
      </c>
    </row>
    <row r="122" s="1" customFormat="1">
      <c r="B122" s="35"/>
      <c r="C122" s="36"/>
      <c r="D122" s="223" t="s">
        <v>139</v>
      </c>
      <c r="E122" s="36"/>
      <c r="F122" s="224" t="s">
        <v>1193</v>
      </c>
      <c r="G122" s="36"/>
      <c r="H122" s="36"/>
      <c r="I122" s="136"/>
      <c r="J122" s="36"/>
      <c r="K122" s="36"/>
      <c r="L122" s="40"/>
      <c r="M122" s="225"/>
      <c r="N122" s="83"/>
      <c r="O122" s="83"/>
      <c r="P122" s="83"/>
      <c r="Q122" s="83"/>
      <c r="R122" s="83"/>
      <c r="S122" s="83"/>
      <c r="T122" s="84"/>
      <c r="AT122" s="14" t="s">
        <v>139</v>
      </c>
      <c r="AU122" s="14" t="s">
        <v>83</v>
      </c>
    </row>
    <row r="123" s="1" customFormat="1">
      <c r="B123" s="35"/>
      <c r="C123" s="36"/>
      <c r="D123" s="223" t="s">
        <v>141</v>
      </c>
      <c r="E123" s="36"/>
      <c r="F123" s="226" t="s">
        <v>142</v>
      </c>
      <c r="G123" s="36"/>
      <c r="H123" s="36"/>
      <c r="I123" s="136"/>
      <c r="J123" s="36"/>
      <c r="K123" s="36"/>
      <c r="L123" s="40"/>
      <c r="M123" s="225"/>
      <c r="N123" s="83"/>
      <c r="O123" s="83"/>
      <c r="P123" s="83"/>
      <c r="Q123" s="83"/>
      <c r="R123" s="83"/>
      <c r="S123" s="83"/>
      <c r="T123" s="84"/>
      <c r="AT123" s="14" t="s">
        <v>141</v>
      </c>
      <c r="AU123" s="14" t="s">
        <v>83</v>
      </c>
    </row>
    <row r="124" s="1" customFormat="1" ht="16.5" customHeight="1">
      <c r="B124" s="35"/>
      <c r="C124" s="211" t="s">
        <v>143</v>
      </c>
      <c r="D124" s="211" t="s">
        <v>134</v>
      </c>
      <c r="E124" s="212" t="s">
        <v>1194</v>
      </c>
      <c r="F124" s="213" t="s">
        <v>1195</v>
      </c>
      <c r="G124" s="214" t="s">
        <v>1163</v>
      </c>
      <c r="H124" s="215">
        <v>1</v>
      </c>
      <c r="I124" s="216"/>
      <c r="J124" s="215">
        <f>ROUND(I124*H124,2)</f>
        <v>0</v>
      </c>
      <c r="K124" s="213" t="s">
        <v>1</v>
      </c>
      <c r="L124" s="40"/>
      <c r="M124" s="217" t="s">
        <v>1</v>
      </c>
      <c r="N124" s="218" t="s">
        <v>40</v>
      </c>
      <c r="O124" s="83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AR124" s="221" t="s">
        <v>132</v>
      </c>
      <c r="AT124" s="221" t="s">
        <v>134</v>
      </c>
      <c r="AU124" s="221" t="s">
        <v>83</v>
      </c>
      <c r="AY124" s="14" t="s">
        <v>133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4" t="s">
        <v>83</v>
      </c>
      <c r="BK124" s="222">
        <f>ROUND(I124*H124,2)</f>
        <v>0</v>
      </c>
      <c r="BL124" s="14" t="s">
        <v>132</v>
      </c>
      <c r="BM124" s="221" t="s">
        <v>1196</v>
      </c>
    </row>
    <row r="125" s="1" customFormat="1">
      <c r="B125" s="35"/>
      <c r="C125" s="36"/>
      <c r="D125" s="223" t="s">
        <v>139</v>
      </c>
      <c r="E125" s="36"/>
      <c r="F125" s="224" t="s">
        <v>671</v>
      </c>
      <c r="G125" s="36"/>
      <c r="H125" s="36"/>
      <c r="I125" s="136"/>
      <c r="J125" s="36"/>
      <c r="K125" s="36"/>
      <c r="L125" s="40"/>
      <c r="M125" s="225"/>
      <c r="N125" s="83"/>
      <c r="O125" s="83"/>
      <c r="P125" s="83"/>
      <c r="Q125" s="83"/>
      <c r="R125" s="83"/>
      <c r="S125" s="83"/>
      <c r="T125" s="84"/>
      <c r="AT125" s="14" t="s">
        <v>139</v>
      </c>
      <c r="AU125" s="14" t="s">
        <v>83</v>
      </c>
    </row>
    <row r="126" s="1" customFormat="1">
      <c r="B126" s="35"/>
      <c r="C126" s="36"/>
      <c r="D126" s="223" t="s">
        <v>141</v>
      </c>
      <c r="E126" s="36"/>
      <c r="F126" s="226" t="s">
        <v>157</v>
      </c>
      <c r="G126" s="36"/>
      <c r="H126" s="36"/>
      <c r="I126" s="136"/>
      <c r="J126" s="36"/>
      <c r="K126" s="36"/>
      <c r="L126" s="40"/>
      <c r="M126" s="225"/>
      <c r="N126" s="83"/>
      <c r="O126" s="83"/>
      <c r="P126" s="83"/>
      <c r="Q126" s="83"/>
      <c r="R126" s="83"/>
      <c r="S126" s="83"/>
      <c r="T126" s="84"/>
      <c r="AT126" s="14" t="s">
        <v>141</v>
      </c>
      <c r="AU126" s="14" t="s">
        <v>83</v>
      </c>
    </row>
    <row r="127" s="10" customFormat="1" ht="25.92" customHeight="1">
      <c r="B127" s="197"/>
      <c r="C127" s="198"/>
      <c r="D127" s="199" t="s">
        <v>74</v>
      </c>
      <c r="E127" s="200" t="s">
        <v>83</v>
      </c>
      <c r="F127" s="200" t="s">
        <v>212</v>
      </c>
      <c r="G127" s="198"/>
      <c r="H127" s="198"/>
      <c r="I127" s="201"/>
      <c r="J127" s="202">
        <f>BK127</f>
        <v>0</v>
      </c>
      <c r="K127" s="198"/>
      <c r="L127" s="203"/>
      <c r="M127" s="204"/>
      <c r="N127" s="205"/>
      <c r="O127" s="205"/>
      <c r="P127" s="206">
        <f>SUM(P128:P138)</f>
        <v>0</v>
      </c>
      <c r="Q127" s="205"/>
      <c r="R127" s="206">
        <f>SUM(R128:R138)</f>
        <v>0</v>
      </c>
      <c r="S127" s="205"/>
      <c r="T127" s="207">
        <f>SUM(T128:T138)</f>
        <v>0</v>
      </c>
      <c r="AR127" s="208" t="s">
        <v>132</v>
      </c>
      <c r="AT127" s="209" t="s">
        <v>74</v>
      </c>
      <c r="AU127" s="209" t="s">
        <v>75</v>
      </c>
      <c r="AY127" s="208" t="s">
        <v>133</v>
      </c>
      <c r="BK127" s="210">
        <f>SUM(BK128:BK138)</f>
        <v>0</v>
      </c>
    </row>
    <row r="128" s="1" customFormat="1" ht="24" customHeight="1">
      <c r="B128" s="35"/>
      <c r="C128" s="211" t="s">
        <v>152</v>
      </c>
      <c r="D128" s="211" t="s">
        <v>134</v>
      </c>
      <c r="E128" s="212" t="s">
        <v>1141</v>
      </c>
      <c r="F128" s="213" t="s">
        <v>1197</v>
      </c>
      <c r="G128" s="214" t="s">
        <v>198</v>
      </c>
      <c r="H128" s="215">
        <v>30</v>
      </c>
      <c r="I128" s="216"/>
      <c r="J128" s="215">
        <f>ROUND(I128*H128,2)</f>
        <v>0</v>
      </c>
      <c r="K128" s="213" t="s">
        <v>1</v>
      </c>
      <c r="L128" s="40"/>
      <c r="M128" s="217" t="s">
        <v>1</v>
      </c>
      <c r="N128" s="218" t="s">
        <v>40</v>
      </c>
      <c r="O128" s="83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AR128" s="221" t="s">
        <v>132</v>
      </c>
      <c r="AT128" s="221" t="s">
        <v>134</v>
      </c>
      <c r="AU128" s="221" t="s">
        <v>83</v>
      </c>
      <c r="AY128" s="14" t="s">
        <v>133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4" t="s">
        <v>83</v>
      </c>
      <c r="BK128" s="222">
        <f>ROUND(I128*H128,2)</f>
        <v>0</v>
      </c>
      <c r="BL128" s="14" t="s">
        <v>132</v>
      </c>
      <c r="BM128" s="221" t="s">
        <v>1198</v>
      </c>
    </row>
    <row r="129" s="1" customFormat="1">
      <c r="B129" s="35"/>
      <c r="C129" s="36"/>
      <c r="D129" s="223" t="s">
        <v>139</v>
      </c>
      <c r="E129" s="36"/>
      <c r="F129" s="224" t="s">
        <v>1199</v>
      </c>
      <c r="G129" s="36"/>
      <c r="H129" s="36"/>
      <c r="I129" s="136"/>
      <c r="J129" s="36"/>
      <c r="K129" s="36"/>
      <c r="L129" s="40"/>
      <c r="M129" s="225"/>
      <c r="N129" s="83"/>
      <c r="O129" s="83"/>
      <c r="P129" s="83"/>
      <c r="Q129" s="83"/>
      <c r="R129" s="83"/>
      <c r="S129" s="83"/>
      <c r="T129" s="84"/>
      <c r="AT129" s="14" t="s">
        <v>139</v>
      </c>
      <c r="AU129" s="14" t="s">
        <v>83</v>
      </c>
    </row>
    <row r="130" s="1" customFormat="1">
      <c r="B130" s="35"/>
      <c r="C130" s="36"/>
      <c r="D130" s="223" t="s">
        <v>141</v>
      </c>
      <c r="E130" s="36"/>
      <c r="F130" s="226" t="s">
        <v>241</v>
      </c>
      <c r="G130" s="36"/>
      <c r="H130" s="36"/>
      <c r="I130" s="136"/>
      <c r="J130" s="36"/>
      <c r="K130" s="36"/>
      <c r="L130" s="40"/>
      <c r="M130" s="225"/>
      <c r="N130" s="83"/>
      <c r="O130" s="83"/>
      <c r="P130" s="83"/>
      <c r="Q130" s="83"/>
      <c r="R130" s="83"/>
      <c r="S130" s="83"/>
      <c r="T130" s="84"/>
      <c r="AT130" s="14" t="s">
        <v>141</v>
      </c>
      <c r="AU130" s="14" t="s">
        <v>83</v>
      </c>
    </row>
    <row r="131" s="11" customFormat="1">
      <c r="B131" s="227"/>
      <c r="C131" s="228"/>
      <c r="D131" s="223" t="s">
        <v>149</v>
      </c>
      <c r="E131" s="229" t="s">
        <v>158</v>
      </c>
      <c r="F131" s="230" t="s">
        <v>1200</v>
      </c>
      <c r="G131" s="228"/>
      <c r="H131" s="231">
        <v>30</v>
      </c>
      <c r="I131" s="232"/>
      <c r="J131" s="228"/>
      <c r="K131" s="228"/>
      <c r="L131" s="233"/>
      <c r="M131" s="234"/>
      <c r="N131" s="235"/>
      <c r="O131" s="235"/>
      <c r="P131" s="235"/>
      <c r="Q131" s="235"/>
      <c r="R131" s="235"/>
      <c r="S131" s="235"/>
      <c r="T131" s="236"/>
      <c r="AT131" s="237" t="s">
        <v>149</v>
      </c>
      <c r="AU131" s="237" t="s">
        <v>83</v>
      </c>
      <c r="AV131" s="11" t="s">
        <v>143</v>
      </c>
      <c r="AW131" s="11" t="s">
        <v>33</v>
      </c>
      <c r="AX131" s="11" t="s">
        <v>83</v>
      </c>
      <c r="AY131" s="237" t="s">
        <v>133</v>
      </c>
    </row>
    <row r="132" s="1" customFormat="1" ht="16.5" customHeight="1">
      <c r="B132" s="35"/>
      <c r="C132" s="211" t="s">
        <v>132</v>
      </c>
      <c r="D132" s="211" t="s">
        <v>134</v>
      </c>
      <c r="E132" s="212" t="s">
        <v>1201</v>
      </c>
      <c r="F132" s="213" t="s">
        <v>1202</v>
      </c>
      <c r="G132" s="214" t="s">
        <v>1163</v>
      </c>
      <c r="H132" s="215">
        <v>4</v>
      </c>
      <c r="I132" s="216"/>
      <c r="J132" s="215">
        <f>ROUND(I132*H132,2)</f>
        <v>0</v>
      </c>
      <c r="K132" s="213" t="s">
        <v>1</v>
      </c>
      <c r="L132" s="40"/>
      <c r="M132" s="217" t="s">
        <v>1</v>
      </c>
      <c r="N132" s="218" t="s">
        <v>40</v>
      </c>
      <c r="O132" s="83"/>
      <c r="P132" s="219">
        <f>O132*H132</f>
        <v>0</v>
      </c>
      <c r="Q132" s="219">
        <v>0</v>
      </c>
      <c r="R132" s="219">
        <f>Q132*H132</f>
        <v>0</v>
      </c>
      <c r="S132" s="219">
        <v>0</v>
      </c>
      <c r="T132" s="220">
        <f>S132*H132</f>
        <v>0</v>
      </c>
      <c r="AR132" s="221" t="s">
        <v>132</v>
      </c>
      <c r="AT132" s="221" t="s">
        <v>134</v>
      </c>
      <c r="AU132" s="221" t="s">
        <v>83</v>
      </c>
      <c r="AY132" s="14" t="s">
        <v>133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4" t="s">
        <v>83</v>
      </c>
      <c r="BK132" s="222">
        <f>ROUND(I132*H132,2)</f>
        <v>0</v>
      </c>
      <c r="BL132" s="14" t="s">
        <v>132</v>
      </c>
      <c r="BM132" s="221" t="s">
        <v>1203</v>
      </c>
    </row>
    <row r="133" s="1" customFormat="1">
      <c r="B133" s="35"/>
      <c r="C133" s="36"/>
      <c r="D133" s="223" t="s">
        <v>139</v>
      </c>
      <c r="E133" s="36"/>
      <c r="F133" s="224" t="s">
        <v>1202</v>
      </c>
      <c r="G133" s="36"/>
      <c r="H133" s="36"/>
      <c r="I133" s="136"/>
      <c r="J133" s="36"/>
      <c r="K133" s="36"/>
      <c r="L133" s="40"/>
      <c r="M133" s="225"/>
      <c r="N133" s="83"/>
      <c r="O133" s="83"/>
      <c r="P133" s="83"/>
      <c r="Q133" s="83"/>
      <c r="R133" s="83"/>
      <c r="S133" s="83"/>
      <c r="T133" s="84"/>
      <c r="AT133" s="14" t="s">
        <v>139</v>
      </c>
      <c r="AU133" s="14" t="s">
        <v>83</v>
      </c>
    </row>
    <row r="134" s="1" customFormat="1">
      <c r="B134" s="35"/>
      <c r="C134" s="36"/>
      <c r="D134" s="223" t="s">
        <v>141</v>
      </c>
      <c r="E134" s="36"/>
      <c r="F134" s="226" t="s">
        <v>1204</v>
      </c>
      <c r="G134" s="36"/>
      <c r="H134" s="36"/>
      <c r="I134" s="136"/>
      <c r="J134" s="36"/>
      <c r="K134" s="36"/>
      <c r="L134" s="40"/>
      <c r="M134" s="225"/>
      <c r="N134" s="83"/>
      <c r="O134" s="83"/>
      <c r="P134" s="83"/>
      <c r="Q134" s="83"/>
      <c r="R134" s="83"/>
      <c r="S134" s="83"/>
      <c r="T134" s="84"/>
      <c r="AT134" s="14" t="s">
        <v>141</v>
      </c>
      <c r="AU134" s="14" t="s">
        <v>83</v>
      </c>
    </row>
    <row r="135" s="1" customFormat="1" ht="16.5" customHeight="1">
      <c r="B135" s="35"/>
      <c r="C135" s="211" t="s">
        <v>163</v>
      </c>
      <c r="D135" s="211" t="s">
        <v>134</v>
      </c>
      <c r="E135" s="212" t="s">
        <v>258</v>
      </c>
      <c r="F135" s="213" t="s">
        <v>259</v>
      </c>
      <c r="G135" s="214" t="s">
        <v>198</v>
      </c>
      <c r="H135" s="215">
        <v>27.5</v>
      </c>
      <c r="I135" s="216"/>
      <c r="J135" s="215">
        <f>ROUND(I135*H135,2)</f>
        <v>0</v>
      </c>
      <c r="K135" s="213" t="s">
        <v>1</v>
      </c>
      <c r="L135" s="40"/>
      <c r="M135" s="217" t="s">
        <v>1</v>
      </c>
      <c r="N135" s="218" t="s">
        <v>40</v>
      </c>
      <c r="O135" s="83"/>
      <c r="P135" s="219">
        <f>O135*H135</f>
        <v>0</v>
      </c>
      <c r="Q135" s="219">
        <v>0</v>
      </c>
      <c r="R135" s="219">
        <f>Q135*H135</f>
        <v>0</v>
      </c>
      <c r="S135" s="219">
        <v>0</v>
      </c>
      <c r="T135" s="220">
        <f>S135*H135</f>
        <v>0</v>
      </c>
      <c r="AR135" s="221" t="s">
        <v>132</v>
      </c>
      <c r="AT135" s="221" t="s">
        <v>134</v>
      </c>
      <c r="AU135" s="221" t="s">
        <v>83</v>
      </c>
      <c r="AY135" s="14" t="s">
        <v>133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4" t="s">
        <v>83</v>
      </c>
      <c r="BK135" s="222">
        <f>ROUND(I135*H135,2)</f>
        <v>0</v>
      </c>
      <c r="BL135" s="14" t="s">
        <v>132</v>
      </c>
      <c r="BM135" s="221" t="s">
        <v>1205</v>
      </c>
    </row>
    <row r="136" s="1" customFormat="1">
      <c r="B136" s="35"/>
      <c r="C136" s="36"/>
      <c r="D136" s="223" t="s">
        <v>139</v>
      </c>
      <c r="E136" s="36"/>
      <c r="F136" s="224" t="s">
        <v>259</v>
      </c>
      <c r="G136" s="36"/>
      <c r="H136" s="36"/>
      <c r="I136" s="136"/>
      <c r="J136" s="36"/>
      <c r="K136" s="36"/>
      <c r="L136" s="40"/>
      <c r="M136" s="225"/>
      <c r="N136" s="83"/>
      <c r="O136" s="83"/>
      <c r="P136" s="83"/>
      <c r="Q136" s="83"/>
      <c r="R136" s="83"/>
      <c r="S136" s="83"/>
      <c r="T136" s="84"/>
      <c r="AT136" s="14" t="s">
        <v>139</v>
      </c>
      <c r="AU136" s="14" t="s">
        <v>83</v>
      </c>
    </row>
    <row r="137" s="1" customFormat="1">
      <c r="B137" s="35"/>
      <c r="C137" s="36"/>
      <c r="D137" s="223" t="s">
        <v>141</v>
      </c>
      <c r="E137" s="36"/>
      <c r="F137" s="226" t="s">
        <v>261</v>
      </c>
      <c r="G137" s="36"/>
      <c r="H137" s="36"/>
      <c r="I137" s="136"/>
      <c r="J137" s="36"/>
      <c r="K137" s="36"/>
      <c r="L137" s="40"/>
      <c r="M137" s="225"/>
      <c r="N137" s="83"/>
      <c r="O137" s="83"/>
      <c r="P137" s="83"/>
      <c r="Q137" s="83"/>
      <c r="R137" s="83"/>
      <c r="S137" s="83"/>
      <c r="T137" s="84"/>
      <c r="AT137" s="14" t="s">
        <v>141</v>
      </c>
      <c r="AU137" s="14" t="s">
        <v>83</v>
      </c>
    </row>
    <row r="138" s="11" customFormat="1">
      <c r="B138" s="227"/>
      <c r="C138" s="228"/>
      <c r="D138" s="223" t="s">
        <v>149</v>
      </c>
      <c r="E138" s="229" t="s">
        <v>488</v>
      </c>
      <c r="F138" s="230" t="s">
        <v>1206</v>
      </c>
      <c r="G138" s="228"/>
      <c r="H138" s="231">
        <v>27.500000000000004</v>
      </c>
      <c r="I138" s="232"/>
      <c r="J138" s="228"/>
      <c r="K138" s="228"/>
      <c r="L138" s="233"/>
      <c r="M138" s="234"/>
      <c r="N138" s="235"/>
      <c r="O138" s="235"/>
      <c r="P138" s="235"/>
      <c r="Q138" s="235"/>
      <c r="R138" s="235"/>
      <c r="S138" s="235"/>
      <c r="T138" s="236"/>
      <c r="AT138" s="237" t="s">
        <v>149</v>
      </c>
      <c r="AU138" s="237" t="s">
        <v>83</v>
      </c>
      <c r="AV138" s="11" t="s">
        <v>143</v>
      </c>
      <c r="AW138" s="11" t="s">
        <v>33</v>
      </c>
      <c r="AX138" s="11" t="s">
        <v>83</v>
      </c>
      <c r="AY138" s="237" t="s">
        <v>133</v>
      </c>
    </row>
    <row r="139" s="10" customFormat="1" ht="25.92" customHeight="1">
      <c r="B139" s="197"/>
      <c r="C139" s="198"/>
      <c r="D139" s="199" t="s">
        <v>74</v>
      </c>
      <c r="E139" s="200" t="s">
        <v>174</v>
      </c>
      <c r="F139" s="200" t="s">
        <v>402</v>
      </c>
      <c r="G139" s="198"/>
      <c r="H139" s="198"/>
      <c r="I139" s="201"/>
      <c r="J139" s="202">
        <f>BK139</f>
        <v>0</v>
      </c>
      <c r="K139" s="198"/>
      <c r="L139" s="203"/>
      <c r="M139" s="204"/>
      <c r="N139" s="205"/>
      <c r="O139" s="205"/>
      <c r="P139" s="206">
        <f>SUM(P140:P159)</f>
        <v>0</v>
      </c>
      <c r="Q139" s="205"/>
      <c r="R139" s="206">
        <f>SUM(R140:R159)</f>
        <v>0</v>
      </c>
      <c r="S139" s="205"/>
      <c r="T139" s="207">
        <f>SUM(T140:T159)</f>
        <v>0</v>
      </c>
      <c r="AR139" s="208" t="s">
        <v>132</v>
      </c>
      <c r="AT139" s="209" t="s">
        <v>74</v>
      </c>
      <c r="AU139" s="209" t="s">
        <v>75</v>
      </c>
      <c r="AY139" s="208" t="s">
        <v>133</v>
      </c>
      <c r="BK139" s="210">
        <f>SUM(BK140:BK159)</f>
        <v>0</v>
      </c>
    </row>
    <row r="140" s="1" customFormat="1" ht="16.5" customHeight="1">
      <c r="B140" s="35"/>
      <c r="C140" s="211" t="s">
        <v>167</v>
      </c>
      <c r="D140" s="211" t="s">
        <v>134</v>
      </c>
      <c r="E140" s="212" t="s">
        <v>1207</v>
      </c>
      <c r="F140" s="213" t="s">
        <v>1208</v>
      </c>
      <c r="G140" s="214" t="s">
        <v>1163</v>
      </c>
      <c r="H140" s="215">
        <v>6</v>
      </c>
      <c r="I140" s="216"/>
      <c r="J140" s="215">
        <f>ROUND(I140*H140,2)</f>
        <v>0</v>
      </c>
      <c r="K140" s="213" t="s">
        <v>1</v>
      </c>
      <c r="L140" s="40"/>
      <c r="M140" s="217" t="s">
        <v>1</v>
      </c>
      <c r="N140" s="218" t="s">
        <v>40</v>
      </c>
      <c r="O140" s="83"/>
      <c r="P140" s="219">
        <f>O140*H140</f>
        <v>0</v>
      </c>
      <c r="Q140" s="219">
        <v>0</v>
      </c>
      <c r="R140" s="219">
        <f>Q140*H140</f>
        <v>0</v>
      </c>
      <c r="S140" s="219">
        <v>0</v>
      </c>
      <c r="T140" s="220">
        <f>S140*H140</f>
        <v>0</v>
      </c>
      <c r="AR140" s="221" t="s">
        <v>132</v>
      </c>
      <c r="AT140" s="221" t="s">
        <v>134</v>
      </c>
      <c r="AU140" s="221" t="s">
        <v>83</v>
      </c>
      <c r="AY140" s="14" t="s">
        <v>133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4" t="s">
        <v>83</v>
      </c>
      <c r="BK140" s="222">
        <f>ROUND(I140*H140,2)</f>
        <v>0</v>
      </c>
      <c r="BL140" s="14" t="s">
        <v>132</v>
      </c>
      <c r="BM140" s="221" t="s">
        <v>1209</v>
      </c>
    </row>
    <row r="141" s="1" customFormat="1">
      <c r="B141" s="35"/>
      <c r="C141" s="36"/>
      <c r="D141" s="223" t="s">
        <v>139</v>
      </c>
      <c r="E141" s="36"/>
      <c r="F141" s="224" t="s">
        <v>1208</v>
      </c>
      <c r="G141" s="36"/>
      <c r="H141" s="36"/>
      <c r="I141" s="136"/>
      <c r="J141" s="36"/>
      <c r="K141" s="36"/>
      <c r="L141" s="40"/>
      <c r="M141" s="225"/>
      <c r="N141" s="83"/>
      <c r="O141" s="83"/>
      <c r="P141" s="83"/>
      <c r="Q141" s="83"/>
      <c r="R141" s="83"/>
      <c r="S141" s="83"/>
      <c r="T141" s="84"/>
      <c r="AT141" s="14" t="s">
        <v>139</v>
      </c>
      <c r="AU141" s="14" t="s">
        <v>83</v>
      </c>
    </row>
    <row r="142" s="1" customFormat="1">
      <c r="B142" s="35"/>
      <c r="C142" s="36"/>
      <c r="D142" s="223" t="s">
        <v>141</v>
      </c>
      <c r="E142" s="36"/>
      <c r="F142" s="226" t="s">
        <v>1210</v>
      </c>
      <c r="G142" s="36"/>
      <c r="H142" s="36"/>
      <c r="I142" s="136"/>
      <c r="J142" s="36"/>
      <c r="K142" s="36"/>
      <c r="L142" s="40"/>
      <c r="M142" s="225"/>
      <c r="N142" s="83"/>
      <c r="O142" s="83"/>
      <c r="P142" s="83"/>
      <c r="Q142" s="83"/>
      <c r="R142" s="83"/>
      <c r="S142" s="83"/>
      <c r="T142" s="84"/>
      <c r="AT142" s="14" t="s">
        <v>141</v>
      </c>
      <c r="AU142" s="14" t="s">
        <v>83</v>
      </c>
    </row>
    <row r="143" s="1" customFormat="1" ht="16.5" customHeight="1">
      <c r="B143" s="35"/>
      <c r="C143" s="211" t="s">
        <v>174</v>
      </c>
      <c r="D143" s="211" t="s">
        <v>134</v>
      </c>
      <c r="E143" s="212" t="s">
        <v>1157</v>
      </c>
      <c r="F143" s="213" t="s">
        <v>1158</v>
      </c>
      <c r="G143" s="214" t="s">
        <v>223</v>
      </c>
      <c r="H143" s="215">
        <v>50</v>
      </c>
      <c r="I143" s="216"/>
      <c r="J143" s="215">
        <f>ROUND(I143*H143,2)</f>
        <v>0</v>
      </c>
      <c r="K143" s="213" t="s">
        <v>1</v>
      </c>
      <c r="L143" s="40"/>
      <c r="M143" s="217" t="s">
        <v>1</v>
      </c>
      <c r="N143" s="218" t="s">
        <v>40</v>
      </c>
      <c r="O143" s="83"/>
      <c r="P143" s="219">
        <f>O143*H143</f>
        <v>0</v>
      </c>
      <c r="Q143" s="219">
        <v>0</v>
      </c>
      <c r="R143" s="219">
        <f>Q143*H143</f>
        <v>0</v>
      </c>
      <c r="S143" s="219">
        <v>0</v>
      </c>
      <c r="T143" s="220">
        <f>S143*H143</f>
        <v>0</v>
      </c>
      <c r="AR143" s="221" t="s">
        <v>132</v>
      </c>
      <c r="AT143" s="221" t="s">
        <v>134</v>
      </c>
      <c r="AU143" s="221" t="s">
        <v>83</v>
      </c>
      <c r="AY143" s="14" t="s">
        <v>133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4" t="s">
        <v>83</v>
      </c>
      <c r="BK143" s="222">
        <f>ROUND(I143*H143,2)</f>
        <v>0</v>
      </c>
      <c r="BL143" s="14" t="s">
        <v>132</v>
      </c>
      <c r="BM143" s="221" t="s">
        <v>1211</v>
      </c>
    </row>
    <row r="144" s="1" customFormat="1">
      <c r="B144" s="35"/>
      <c r="C144" s="36"/>
      <c r="D144" s="223" t="s">
        <v>139</v>
      </c>
      <c r="E144" s="36"/>
      <c r="F144" s="224" t="s">
        <v>1212</v>
      </c>
      <c r="G144" s="36"/>
      <c r="H144" s="36"/>
      <c r="I144" s="136"/>
      <c r="J144" s="36"/>
      <c r="K144" s="36"/>
      <c r="L144" s="40"/>
      <c r="M144" s="225"/>
      <c r="N144" s="83"/>
      <c r="O144" s="83"/>
      <c r="P144" s="83"/>
      <c r="Q144" s="83"/>
      <c r="R144" s="83"/>
      <c r="S144" s="83"/>
      <c r="T144" s="84"/>
      <c r="AT144" s="14" t="s">
        <v>139</v>
      </c>
      <c r="AU144" s="14" t="s">
        <v>83</v>
      </c>
    </row>
    <row r="145" s="1" customFormat="1">
      <c r="B145" s="35"/>
      <c r="C145" s="36"/>
      <c r="D145" s="223" t="s">
        <v>141</v>
      </c>
      <c r="E145" s="36"/>
      <c r="F145" s="226" t="s">
        <v>1160</v>
      </c>
      <c r="G145" s="36"/>
      <c r="H145" s="36"/>
      <c r="I145" s="136"/>
      <c r="J145" s="36"/>
      <c r="K145" s="36"/>
      <c r="L145" s="40"/>
      <c r="M145" s="225"/>
      <c r="N145" s="83"/>
      <c r="O145" s="83"/>
      <c r="P145" s="83"/>
      <c r="Q145" s="83"/>
      <c r="R145" s="83"/>
      <c r="S145" s="83"/>
      <c r="T145" s="84"/>
      <c r="AT145" s="14" t="s">
        <v>141</v>
      </c>
      <c r="AU145" s="14" t="s">
        <v>83</v>
      </c>
    </row>
    <row r="146" s="1" customFormat="1" ht="16.5" customHeight="1">
      <c r="B146" s="35"/>
      <c r="C146" s="211" t="s">
        <v>228</v>
      </c>
      <c r="D146" s="211" t="s">
        <v>134</v>
      </c>
      <c r="E146" s="212" t="s">
        <v>1213</v>
      </c>
      <c r="F146" s="213" t="s">
        <v>1214</v>
      </c>
      <c r="G146" s="214" t="s">
        <v>223</v>
      </c>
      <c r="H146" s="215">
        <v>5</v>
      </c>
      <c r="I146" s="216"/>
      <c r="J146" s="215">
        <f>ROUND(I146*H146,2)</f>
        <v>0</v>
      </c>
      <c r="K146" s="213" t="s">
        <v>1</v>
      </c>
      <c r="L146" s="40"/>
      <c r="M146" s="217" t="s">
        <v>1</v>
      </c>
      <c r="N146" s="218" t="s">
        <v>40</v>
      </c>
      <c r="O146" s="83"/>
      <c r="P146" s="219">
        <f>O146*H146</f>
        <v>0</v>
      </c>
      <c r="Q146" s="219">
        <v>0</v>
      </c>
      <c r="R146" s="219">
        <f>Q146*H146</f>
        <v>0</v>
      </c>
      <c r="S146" s="219">
        <v>0</v>
      </c>
      <c r="T146" s="220">
        <f>S146*H146</f>
        <v>0</v>
      </c>
      <c r="AR146" s="221" t="s">
        <v>132</v>
      </c>
      <c r="AT146" s="221" t="s">
        <v>134</v>
      </c>
      <c r="AU146" s="221" t="s">
        <v>83</v>
      </c>
      <c r="AY146" s="14" t="s">
        <v>133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14" t="s">
        <v>83</v>
      </c>
      <c r="BK146" s="222">
        <f>ROUND(I146*H146,2)</f>
        <v>0</v>
      </c>
      <c r="BL146" s="14" t="s">
        <v>132</v>
      </c>
      <c r="BM146" s="221" t="s">
        <v>1215</v>
      </c>
    </row>
    <row r="147" s="1" customFormat="1">
      <c r="B147" s="35"/>
      <c r="C147" s="36"/>
      <c r="D147" s="223" t="s">
        <v>139</v>
      </c>
      <c r="E147" s="36"/>
      <c r="F147" s="224" t="s">
        <v>1216</v>
      </c>
      <c r="G147" s="36"/>
      <c r="H147" s="36"/>
      <c r="I147" s="136"/>
      <c r="J147" s="36"/>
      <c r="K147" s="36"/>
      <c r="L147" s="40"/>
      <c r="M147" s="225"/>
      <c r="N147" s="83"/>
      <c r="O147" s="83"/>
      <c r="P147" s="83"/>
      <c r="Q147" s="83"/>
      <c r="R147" s="83"/>
      <c r="S147" s="83"/>
      <c r="T147" s="84"/>
      <c r="AT147" s="14" t="s">
        <v>139</v>
      </c>
      <c r="AU147" s="14" t="s">
        <v>83</v>
      </c>
    </row>
    <row r="148" s="1" customFormat="1">
      <c r="B148" s="35"/>
      <c r="C148" s="36"/>
      <c r="D148" s="223" t="s">
        <v>141</v>
      </c>
      <c r="E148" s="36"/>
      <c r="F148" s="226" t="s">
        <v>1217</v>
      </c>
      <c r="G148" s="36"/>
      <c r="H148" s="36"/>
      <c r="I148" s="136"/>
      <c r="J148" s="36"/>
      <c r="K148" s="36"/>
      <c r="L148" s="40"/>
      <c r="M148" s="225"/>
      <c r="N148" s="83"/>
      <c r="O148" s="83"/>
      <c r="P148" s="83"/>
      <c r="Q148" s="83"/>
      <c r="R148" s="83"/>
      <c r="S148" s="83"/>
      <c r="T148" s="84"/>
      <c r="AT148" s="14" t="s">
        <v>141</v>
      </c>
      <c r="AU148" s="14" t="s">
        <v>83</v>
      </c>
    </row>
    <row r="149" s="1" customFormat="1" ht="16.5" customHeight="1">
      <c r="B149" s="35"/>
      <c r="C149" s="211" t="s">
        <v>237</v>
      </c>
      <c r="D149" s="211" t="s">
        <v>134</v>
      </c>
      <c r="E149" s="212" t="s">
        <v>1218</v>
      </c>
      <c r="F149" s="213" t="s">
        <v>1219</v>
      </c>
      <c r="G149" s="214" t="s">
        <v>137</v>
      </c>
      <c r="H149" s="215">
        <v>1</v>
      </c>
      <c r="I149" s="216"/>
      <c r="J149" s="215">
        <f>ROUND(I149*H149,2)</f>
        <v>0</v>
      </c>
      <c r="K149" s="213" t="s">
        <v>1</v>
      </c>
      <c r="L149" s="40"/>
      <c r="M149" s="217" t="s">
        <v>1</v>
      </c>
      <c r="N149" s="218" t="s">
        <v>40</v>
      </c>
      <c r="O149" s="83"/>
      <c r="P149" s="219">
        <f>O149*H149</f>
        <v>0</v>
      </c>
      <c r="Q149" s="219">
        <v>0</v>
      </c>
      <c r="R149" s="219">
        <f>Q149*H149</f>
        <v>0</v>
      </c>
      <c r="S149" s="219">
        <v>0</v>
      </c>
      <c r="T149" s="220">
        <f>S149*H149</f>
        <v>0</v>
      </c>
      <c r="AR149" s="221" t="s">
        <v>132</v>
      </c>
      <c r="AT149" s="221" t="s">
        <v>134</v>
      </c>
      <c r="AU149" s="221" t="s">
        <v>83</v>
      </c>
      <c r="AY149" s="14" t="s">
        <v>133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4" t="s">
        <v>83</v>
      </c>
      <c r="BK149" s="222">
        <f>ROUND(I149*H149,2)</f>
        <v>0</v>
      </c>
      <c r="BL149" s="14" t="s">
        <v>132</v>
      </c>
      <c r="BM149" s="221" t="s">
        <v>1220</v>
      </c>
    </row>
    <row r="150" s="1" customFormat="1">
      <c r="B150" s="35"/>
      <c r="C150" s="36"/>
      <c r="D150" s="223" t="s">
        <v>139</v>
      </c>
      <c r="E150" s="36"/>
      <c r="F150" s="224" t="s">
        <v>1221</v>
      </c>
      <c r="G150" s="36"/>
      <c r="H150" s="36"/>
      <c r="I150" s="136"/>
      <c r="J150" s="36"/>
      <c r="K150" s="36"/>
      <c r="L150" s="40"/>
      <c r="M150" s="225"/>
      <c r="N150" s="83"/>
      <c r="O150" s="83"/>
      <c r="P150" s="83"/>
      <c r="Q150" s="83"/>
      <c r="R150" s="83"/>
      <c r="S150" s="83"/>
      <c r="T150" s="84"/>
      <c r="AT150" s="14" t="s">
        <v>139</v>
      </c>
      <c r="AU150" s="14" t="s">
        <v>83</v>
      </c>
    </row>
    <row r="151" s="1" customFormat="1">
      <c r="B151" s="35"/>
      <c r="C151" s="36"/>
      <c r="D151" s="223" t="s">
        <v>141</v>
      </c>
      <c r="E151" s="36"/>
      <c r="F151" s="226" t="s">
        <v>1222</v>
      </c>
      <c r="G151" s="36"/>
      <c r="H151" s="36"/>
      <c r="I151" s="136"/>
      <c r="J151" s="36"/>
      <c r="K151" s="36"/>
      <c r="L151" s="40"/>
      <c r="M151" s="225"/>
      <c r="N151" s="83"/>
      <c r="O151" s="83"/>
      <c r="P151" s="83"/>
      <c r="Q151" s="83"/>
      <c r="R151" s="83"/>
      <c r="S151" s="83"/>
      <c r="T151" s="84"/>
      <c r="AT151" s="14" t="s">
        <v>141</v>
      </c>
      <c r="AU151" s="14" t="s">
        <v>83</v>
      </c>
    </row>
    <row r="152" s="1" customFormat="1" ht="16.5" customHeight="1">
      <c r="B152" s="35"/>
      <c r="C152" s="211" t="s">
        <v>242</v>
      </c>
      <c r="D152" s="211" t="s">
        <v>134</v>
      </c>
      <c r="E152" s="212" t="s">
        <v>1223</v>
      </c>
      <c r="F152" s="213" t="s">
        <v>1224</v>
      </c>
      <c r="G152" s="214" t="s">
        <v>223</v>
      </c>
      <c r="H152" s="215">
        <v>65</v>
      </c>
      <c r="I152" s="216"/>
      <c r="J152" s="215">
        <f>ROUND(I152*H152,2)</f>
        <v>0</v>
      </c>
      <c r="K152" s="213" t="s">
        <v>1</v>
      </c>
      <c r="L152" s="40"/>
      <c r="M152" s="217" t="s">
        <v>1</v>
      </c>
      <c r="N152" s="218" t="s">
        <v>40</v>
      </c>
      <c r="O152" s="83"/>
      <c r="P152" s="219">
        <f>O152*H152</f>
        <v>0</v>
      </c>
      <c r="Q152" s="219">
        <v>0</v>
      </c>
      <c r="R152" s="219">
        <f>Q152*H152</f>
        <v>0</v>
      </c>
      <c r="S152" s="219">
        <v>0</v>
      </c>
      <c r="T152" s="220">
        <f>S152*H152</f>
        <v>0</v>
      </c>
      <c r="AR152" s="221" t="s">
        <v>132</v>
      </c>
      <c r="AT152" s="221" t="s">
        <v>134</v>
      </c>
      <c r="AU152" s="221" t="s">
        <v>83</v>
      </c>
      <c r="AY152" s="14" t="s">
        <v>133</v>
      </c>
      <c r="BE152" s="222">
        <f>IF(N152="základní",J152,0)</f>
        <v>0</v>
      </c>
      <c r="BF152" s="222">
        <f>IF(N152="snížená",J152,0)</f>
        <v>0</v>
      </c>
      <c r="BG152" s="222">
        <f>IF(N152="zákl. přenesená",J152,0)</f>
        <v>0</v>
      </c>
      <c r="BH152" s="222">
        <f>IF(N152="sníž. přenesená",J152,0)</f>
        <v>0</v>
      </c>
      <c r="BI152" s="222">
        <f>IF(N152="nulová",J152,0)</f>
        <v>0</v>
      </c>
      <c r="BJ152" s="14" t="s">
        <v>83</v>
      </c>
      <c r="BK152" s="222">
        <f>ROUND(I152*H152,2)</f>
        <v>0</v>
      </c>
      <c r="BL152" s="14" t="s">
        <v>132</v>
      </c>
      <c r="BM152" s="221" t="s">
        <v>1225</v>
      </c>
    </row>
    <row r="153" s="1" customFormat="1">
      <c r="B153" s="35"/>
      <c r="C153" s="36"/>
      <c r="D153" s="223" t="s">
        <v>139</v>
      </c>
      <c r="E153" s="36"/>
      <c r="F153" s="224" t="s">
        <v>1224</v>
      </c>
      <c r="G153" s="36"/>
      <c r="H153" s="36"/>
      <c r="I153" s="136"/>
      <c r="J153" s="36"/>
      <c r="K153" s="36"/>
      <c r="L153" s="40"/>
      <c r="M153" s="225"/>
      <c r="N153" s="83"/>
      <c r="O153" s="83"/>
      <c r="P153" s="83"/>
      <c r="Q153" s="83"/>
      <c r="R153" s="83"/>
      <c r="S153" s="83"/>
      <c r="T153" s="84"/>
      <c r="AT153" s="14" t="s">
        <v>139</v>
      </c>
      <c r="AU153" s="14" t="s">
        <v>83</v>
      </c>
    </row>
    <row r="154" s="1" customFormat="1">
      <c r="B154" s="35"/>
      <c r="C154" s="36"/>
      <c r="D154" s="223" t="s">
        <v>141</v>
      </c>
      <c r="E154" s="36"/>
      <c r="F154" s="226" t="s">
        <v>1226</v>
      </c>
      <c r="G154" s="36"/>
      <c r="H154" s="36"/>
      <c r="I154" s="136"/>
      <c r="J154" s="36"/>
      <c r="K154" s="36"/>
      <c r="L154" s="40"/>
      <c r="M154" s="225"/>
      <c r="N154" s="83"/>
      <c r="O154" s="83"/>
      <c r="P154" s="83"/>
      <c r="Q154" s="83"/>
      <c r="R154" s="83"/>
      <c r="S154" s="83"/>
      <c r="T154" s="84"/>
      <c r="AT154" s="14" t="s">
        <v>141</v>
      </c>
      <c r="AU154" s="14" t="s">
        <v>83</v>
      </c>
    </row>
    <row r="155" s="1" customFormat="1" ht="16.5" customHeight="1">
      <c r="B155" s="35"/>
      <c r="C155" s="211" t="s">
        <v>249</v>
      </c>
      <c r="D155" s="211" t="s">
        <v>134</v>
      </c>
      <c r="E155" s="212" t="s">
        <v>1227</v>
      </c>
      <c r="F155" s="213" t="s">
        <v>1228</v>
      </c>
      <c r="G155" s="214" t="s">
        <v>1163</v>
      </c>
      <c r="H155" s="215">
        <v>6</v>
      </c>
      <c r="I155" s="216"/>
      <c r="J155" s="215">
        <f>ROUND(I155*H155,2)</f>
        <v>0</v>
      </c>
      <c r="K155" s="213" t="s">
        <v>1</v>
      </c>
      <c r="L155" s="40"/>
      <c r="M155" s="217" t="s">
        <v>1</v>
      </c>
      <c r="N155" s="218" t="s">
        <v>40</v>
      </c>
      <c r="O155" s="83"/>
      <c r="P155" s="219">
        <f>O155*H155</f>
        <v>0</v>
      </c>
      <c r="Q155" s="219">
        <v>0</v>
      </c>
      <c r="R155" s="219">
        <f>Q155*H155</f>
        <v>0</v>
      </c>
      <c r="S155" s="219">
        <v>0</v>
      </c>
      <c r="T155" s="220">
        <f>S155*H155</f>
        <v>0</v>
      </c>
      <c r="AR155" s="221" t="s">
        <v>132</v>
      </c>
      <c r="AT155" s="221" t="s">
        <v>134</v>
      </c>
      <c r="AU155" s="221" t="s">
        <v>83</v>
      </c>
      <c r="AY155" s="14" t="s">
        <v>133</v>
      </c>
      <c r="BE155" s="222">
        <f>IF(N155="základní",J155,0)</f>
        <v>0</v>
      </c>
      <c r="BF155" s="222">
        <f>IF(N155="snížená",J155,0)</f>
        <v>0</v>
      </c>
      <c r="BG155" s="222">
        <f>IF(N155="zákl. přenesená",J155,0)</f>
        <v>0</v>
      </c>
      <c r="BH155" s="222">
        <f>IF(N155="sníž. přenesená",J155,0)</f>
        <v>0</v>
      </c>
      <c r="BI155" s="222">
        <f>IF(N155="nulová",J155,0)</f>
        <v>0</v>
      </c>
      <c r="BJ155" s="14" t="s">
        <v>83</v>
      </c>
      <c r="BK155" s="222">
        <f>ROUND(I155*H155,2)</f>
        <v>0</v>
      </c>
      <c r="BL155" s="14" t="s">
        <v>132</v>
      </c>
      <c r="BM155" s="221" t="s">
        <v>1229</v>
      </c>
    </row>
    <row r="156" s="1" customFormat="1">
      <c r="B156" s="35"/>
      <c r="C156" s="36"/>
      <c r="D156" s="223" t="s">
        <v>139</v>
      </c>
      <c r="E156" s="36"/>
      <c r="F156" s="224" t="s">
        <v>1228</v>
      </c>
      <c r="G156" s="36"/>
      <c r="H156" s="36"/>
      <c r="I156" s="136"/>
      <c r="J156" s="36"/>
      <c r="K156" s="36"/>
      <c r="L156" s="40"/>
      <c r="M156" s="225"/>
      <c r="N156" s="83"/>
      <c r="O156" s="83"/>
      <c r="P156" s="83"/>
      <c r="Q156" s="83"/>
      <c r="R156" s="83"/>
      <c r="S156" s="83"/>
      <c r="T156" s="84"/>
      <c r="AT156" s="14" t="s">
        <v>139</v>
      </c>
      <c r="AU156" s="14" t="s">
        <v>83</v>
      </c>
    </row>
    <row r="157" s="1" customFormat="1">
      <c r="B157" s="35"/>
      <c r="C157" s="36"/>
      <c r="D157" s="223" t="s">
        <v>141</v>
      </c>
      <c r="E157" s="36"/>
      <c r="F157" s="226" t="s">
        <v>1230</v>
      </c>
      <c r="G157" s="36"/>
      <c r="H157" s="36"/>
      <c r="I157" s="136"/>
      <c r="J157" s="36"/>
      <c r="K157" s="36"/>
      <c r="L157" s="40"/>
      <c r="M157" s="225"/>
      <c r="N157" s="83"/>
      <c r="O157" s="83"/>
      <c r="P157" s="83"/>
      <c r="Q157" s="83"/>
      <c r="R157" s="83"/>
      <c r="S157" s="83"/>
      <c r="T157" s="84"/>
      <c r="AT157" s="14" t="s">
        <v>141</v>
      </c>
      <c r="AU157" s="14" t="s">
        <v>83</v>
      </c>
    </row>
    <row r="158" s="1" customFormat="1" ht="16.5" customHeight="1">
      <c r="B158" s="35"/>
      <c r="C158" s="211" t="s">
        <v>257</v>
      </c>
      <c r="D158" s="211" t="s">
        <v>134</v>
      </c>
      <c r="E158" s="212" t="s">
        <v>1174</v>
      </c>
      <c r="F158" s="213" t="s">
        <v>1175</v>
      </c>
      <c r="G158" s="214" t="s">
        <v>1163</v>
      </c>
      <c r="H158" s="215">
        <v>100</v>
      </c>
      <c r="I158" s="216"/>
      <c r="J158" s="215">
        <f>ROUND(I158*H158,2)</f>
        <v>0</v>
      </c>
      <c r="K158" s="213" t="s">
        <v>1</v>
      </c>
      <c r="L158" s="40"/>
      <c r="M158" s="217" t="s">
        <v>1</v>
      </c>
      <c r="N158" s="218" t="s">
        <v>40</v>
      </c>
      <c r="O158" s="83"/>
      <c r="P158" s="219">
        <f>O158*H158</f>
        <v>0</v>
      </c>
      <c r="Q158" s="219">
        <v>0</v>
      </c>
      <c r="R158" s="219">
        <f>Q158*H158</f>
        <v>0</v>
      </c>
      <c r="S158" s="219">
        <v>0</v>
      </c>
      <c r="T158" s="220">
        <f>S158*H158</f>
        <v>0</v>
      </c>
      <c r="AR158" s="221" t="s">
        <v>132</v>
      </c>
      <c r="AT158" s="221" t="s">
        <v>134</v>
      </c>
      <c r="AU158" s="221" t="s">
        <v>83</v>
      </c>
      <c r="AY158" s="14" t="s">
        <v>133</v>
      </c>
      <c r="BE158" s="222">
        <f>IF(N158="základní",J158,0)</f>
        <v>0</v>
      </c>
      <c r="BF158" s="222">
        <f>IF(N158="snížená",J158,0)</f>
        <v>0</v>
      </c>
      <c r="BG158" s="222">
        <f>IF(N158="zákl. přenesená",J158,0)</f>
        <v>0</v>
      </c>
      <c r="BH158" s="222">
        <f>IF(N158="sníž. přenesená",J158,0)</f>
        <v>0</v>
      </c>
      <c r="BI158" s="222">
        <f>IF(N158="nulová",J158,0)</f>
        <v>0</v>
      </c>
      <c r="BJ158" s="14" t="s">
        <v>83</v>
      </c>
      <c r="BK158" s="222">
        <f>ROUND(I158*H158,2)</f>
        <v>0</v>
      </c>
      <c r="BL158" s="14" t="s">
        <v>132</v>
      </c>
      <c r="BM158" s="221" t="s">
        <v>1231</v>
      </c>
    </row>
    <row r="159" s="1" customFormat="1">
      <c r="B159" s="35"/>
      <c r="C159" s="36"/>
      <c r="D159" s="223" t="s">
        <v>139</v>
      </c>
      <c r="E159" s="36"/>
      <c r="F159" s="224" t="s">
        <v>1175</v>
      </c>
      <c r="G159" s="36"/>
      <c r="H159" s="36"/>
      <c r="I159" s="136"/>
      <c r="J159" s="36"/>
      <c r="K159" s="36"/>
      <c r="L159" s="40"/>
      <c r="M159" s="238"/>
      <c r="N159" s="239"/>
      <c r="O159" s="239"/>
      <c r="P159" s="239"/>
      <c r="Q159" s="239"/>
      <c r="R159" s="239"/>
      <c r="S159" s="239"/>
      <c r="T159" s="240"/>
      <c r="AT159" s="14" t="s">
        <v>139</v>
      </c>
      <c r="AU159" s="14" t="s">
        <v>83</v>
      </c>
    </row>
    <row r="160" s="1" customFormat="1" ht="6.96" customHeight="1">
      <c r="B160" s="58"/>
      <c r="C160" s="59"/>
      <c r="D160" s="59"/>
      <c r="E160" s="59"/>
      <c r="F160" s="59"/>
      <c r="G160" s="59"/>
      <c r="H160" s="59"/>
      <c r="I160" s="170"/>
      <c r="J160" s="59"/>
      <c r="K160" s="59"/>
      <c r="L160" s="40"/>
    </row>
  </sheetData>
  <sheetProtection sheet="1" autoFilter="0" formatColumns="0" formatRows="0" objects="1" scenarios="1" spinCount="100000" saltValue="vpqnbIZr4/LCrjHEN3WX2zgeXuzl3j4Oadxh85/fUO0ekqklMNzgYN2aZMxA/bbx31KvhaFV/rNT2f7HHik52g==" hashValue="jb1BwQGEb9TEcmyINTMwxvsF3Jt7blB94LDSexjAnjs3IEX6RQhPbBo2Fgs0+5znPeo4Oa9udipi2bgL7OHWqg==" algorithmName="SHA-512" password="CC35"/>
  <autoFilter ref="C118:K159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8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106</v>
      </c>
    </row>
    <row r="3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17"/>
      <c r="AT3" s="14" t="s">
        <v>85</v>
      </c>
    </row>
    <row r="4" ht="24.96" customHeight="1">
      <c r="B4" s="17"/>
      <c r="D4" s="132" t="s">
        <v>110</v>
      </c>
      <c r="L4" s="17"/>
      <c r="M4" s="133" t="s">
        <v>10</v>
      </c>
      <c r="AT4" s="14" t="s">
        <v>4</v>
      </c>
    </row>
    <row r="5" ht="6.96" customHeight="1">
      <c r="B5" s="17"/>
      <c r="L5" s="17"/>
    </row>
    <row r="6" ht="12" customHeight="1">
      <c r="B6" s="17"/>
      <c r="D6" s="134" t="s">
        <v>15</v>
      </c>
      <c r="L6" s="17"/>
    </row>
    <row r="7" ht="16.5" customHeight="1">
      <c r="B7" s="17"/>
      <c r="E7" s="135" t="str">
        <f>'Rekapitulace stavby'!K6</f>
        <v>Lávka pro pěší přes kolejiště nádraží v Chebu-uznatelné náklady</v>
      </c>
      <c r="F7" s="134"/>
      <c r="G7" s="134"/>
      <c r="H7" s="134"/>
      <c r="L7" s="17"/>
    </row>
    <row r="8" s="1" customFormat="1" ht="12" customHeight="1">
      <c r="B8" s="40"/>
      <c r="D8" s="134" t="s">
        <v>111</v>
      </c>
      <c r="I8" s="136"/>
      <c r="L8" s="40"/>
    </row>
    <row r="9" s="1" customFormat="1" ht="36.96" customHeight="1">
      <c r="B9" s="40"/>
      <c r="E9" s="137" t="s">
        <v>1232</v>
      </c>
      <c r="F9" s="1"/>
      <c r="G9" s="1"/>
      <c r="H9" s="1"/>
      <c r="I9" s="136"/>
      <c r="L9" s="40"/>
    </row>
    <row r="10" s="1" customFormat="1">
      <c r="B10" s="40"/>
      <c r="I10" s="136"/>
      <c r="L10" s="40"/>
    </row>
    <row r="11" s="1" customFormat="1" ht="12" customHeight="1">
      <c r="B11" s="40"/>
      <c r="D11" s="134" t="s">
        <v>17</v>
      </c>
      <c r="F11" s="138" t="s">
        <v>1</v>
      </c>
      <c r="I11" s="139" t="s">
        <v>18</v>
      </c>
      <c r="J11" s="138" t="s">
        <v>1</v>
      </c>
      <c r="L11" s="40"/>
    </row>
    <row r="12" s="1" customFormat="1" ht="12" customHeight="1">
      <c r="B12" s="40"/>
      <c r="D12" s="134" t="s">
        <v>19</v>
      </c>
      <c r="F12" s="138" t="s">
        <v>20</v>
      </c>
      <c r="I12" s="139" t="s">
        <v>21</v>
      </c>
      <c r="J12" s="140" t="str">
        <f>'Rekapitulace stavby'!AN8</f>
        <v>2. 7. 2019</v>
      </c>
      <c r="L12" s="40"/>
    </row>
    <row r="13" s="1" customFormat="1" ht="10.8" customHeight="1">
      <c r="B13" s="40"/>
      <c r="I13" s="136"/>
      <c r="L13" s="40"/>
    </row>
    <row r="14" s="1" customFormat="1" ht="12" customHeight="1">
      <c r="B14" s="40"/>
      <c r="D14" s="134" t="s">
        <v>23</v>
      </c>
      <c r="I14" s="139" t="s">
        <v>24</v>
      </c>
      <c r="J14" s="138" t="str">
        <f>IF('Rekapitulace stavby'!AN10="","",'Rekapitulace stavby'!AN10)</f>
        <v>00253979</v>
      </c>
      <c r="L14" s="40"/>
    </row>
    <row r="15" s="1" customFormat="1" ht="18" customHeight="1">
      <c r="B15" s="40"/>
      <c r="E15" s="138" t="str">
        <f>IF('Rekapitulace stavby'!E11="","",'Rekapitulace stavby'!E11)</f>
        <v>Město Cheb</v>
      </c>
      <c r="I15" s="139" t="s">
        <v>27</v>
      </c>
      <c r="J15" s="138" t="str">
        <f>IF('Rekapitulace stavby'!AN11="","",'Rekapitulace stavby'!AN11)</f>
        <v>CZ00253979</v>
      </c>
      <c r="L15" s="40"/>
    </row>
    <row r="16" s="1" customFormat="1" ht="6.96" customHeight="1">
      <c r="B16" s="40"/>
      <c r="I16" s="136"/>
      <c r="L16" s="40"/>
    </row>
    <row r="17" s="1" customFormat="1" ht="12" customHeight="1">
      <c r="B17" s="40"/>
      <c r="D17" s="134" t="s">
        <v>29</v>
      </c>
      <c r="I17" s="139" t="s">
        <v>24</v>
      </c>
      <c r="J17" s="30" t="str">
        <f>'Rekapitulace stavby'!AN13</f>
        <v>Vyplň údaj</v>
      </c>
      <c r="L17" s="40"/>
    </row>
    <row r="18" s="1" customFormat="1" ht="18" customHeight="1">
      <c r="B18" s="40"/>
      <c r="E18" s="30" t="str">
        <f>'Rekapitulace stavby'!E14</f>
        <v>Vyplň údaj</v>
      </c>
      <c r="F18" s="138"/>
      <c r="G18" s="138"/>
      <c r="H18" s="138"/>
      <c r="I18" s="139" t="s">
        <v>27</v>
      </c>
      <c r="J18" s="30" t="str">
        <f>'Rekapitulace stavby'!AN14</f>
        <v>Vyplň údaj</v>
      </c>
      <c r="L18" s="40"/>
    </row>
    <row r="19" s="1" customFormat="1" ht="6.96" customHeight="1">
      <c r="B19" s="40"/>
      <c r="I19" s="136"/>
      <c r="L19" s="40"/>
    </row>
    <row r="20" s="1" customFormat="1" ht="12" customHeight="1">
      <c r="B20" s="40"/>
      <c r="D20" s="134" t="s">
        <v>31</v>
      </c>
      <c r="I20" s="139" t="s">
        <v>24</v>
      </c>
      <c r="J20" s="138" t="str">
        <f>IF('Rekapitulace stavby'!AN16="","",'Rekapitulace stavby'!AN16)</f>
        <v/>
      </c>
      <c r="L20" s="40"/>
    </row>
    <row r="21" s="1" customFormat="1" ht="18" customHeight="1">
      <c r="B21" s="40"/>
      <c r="E21" s="138" t="str">
        <f>IF('Rekapitulace stavby'!E17="","",'Rekapitulace stavby'!E17)</f>
        <v xml:space="preserve"> </v>
      </c>
      <c r="I21" s="139" t="s">
        <v>27</v>
      </c>
      <c r="J21" s="138" t="str">
        <f>IF('Rekapitulace stavby'!AN17="","",'Rekapitulace stavby'!AN17)</f>
        <v/>
      </c>
      <c r="L21" s="40"/>
    </row>
    <row r="22" s="1" customFormat="1" ht="6.96" customHeight="1">
      <c r="B22" s="40"/>
      <c r="I22" s="136"/>
      <c r="L22" s="40"/>
    </row>
    <row r="23" s="1" customFormat="1" ht="12" customHeight="1">
      <c r="B23" s="40"/>
      <c r="D23" s="134" t="s">
        <v>32</v>
      </c>
      <c r="I23" s="139" t="s">
        <v>24</v>
      </c>
      <c r="J23" s="138" t="str">
        <f>IF('Rekapitulace stavby'!AN19="","",'Rekapitulace stavby'!AN19)</f>
        <v/>
      </c>
      <c r="L23" s="40"/>
    </row>
    <row r="24" s="1" customFormat="1" ht="18" customHeight="1">
      <c r="B24" s="40"/>
      <c r="E24" s="138" t="str">
        <f>IF('Rekapitulace stavby'!E20="","",'Rekapitulace stavby'!E20)</f>
        <v xml:space="preserve"> </v>
      </c>
      <c r="I24" s="139" t="s">
        <v>27</v>
      </c>
      <c r="J24" s="138" t="str">
        <f>IF('Rekapitulace stavby'!AN20="","",'Rekapitulace stavby'!AN20)</f>
        <v/>
      </c>
      <c r="L24" s="40"/>
    </row>
    <row r="25" s="1" customFormat="1" ht="6.96" customHeight="1">
      <c r="B25" s="40"/>
      <c r="I25" s="136"/>
      <c r="L25" s="40"/>
    </row>
    <row r="26" s="1" customFormat="1" ht="12" customHeight="1">
      <c r="B26" s="40"/>
      <c r="D26" s="134" t="s">
        <v>34</v>
      </c>
      <c r="I26" s="136"/>
      <c r="L26" s="40"/>
    </row>
    <row r="27" s="7" customFormat="1" ht="16.5" customHeight="1">
      <c r="B27" s="141"/>
      <c r="E27" s="142" t="s">
        <v>1</v>
      </c>
      <c r="F27" s="142"/>
      <c r="G27" s="142"/>
      <c r="H27" s="142"/>
      <c r="I27" s="143"/>
      <c r="L27" s="141"/>
    </row>
    <row r="28" s="1" customFormat="1" ht="6.96" customHeight="1">
      <c r="B28" s="40"/>
      <c r="I28" s="136"/>
      <c r="L28" s="40"/>
    </row>
    <row r="29" s="1" customFormat="1" ht="6.96" customHeight="1">
      <c r="B29" s="40"/>
      <c r="D29" s="75"/>
      <c r="E29" s="75"/>
      <c r="F29" s="75"/>
      <c r="G29" s="75"/>
      <c r="H29" s="75"/>
      <c r="I29" s="144"/>
      <c r="J29" s="75"/>
      <c r="K29" s="75"/>
      <c r="L29" s="40"/>
    </row>
    <row r="30" s="1" customFormat="1" ht="25.44" customHeight="1">
      <c r="B30" s="40"/>
      <c r="D30" s="145" t="s">
        <v>35</v>
      </c>
      <c r="I30" s="136"/>
      <c r="J30" s="146">
        <f>ROUND(J120, 2)</f>
        <v>0</v>
      </c>
      <c r="L30" s="40"/>
    </row>
    <row r="31" s="1" customFormat="1" ht="6.96" customHeight="1">
      <c r="B31" s="40"/>
      <c r="D31" s="75"/>
      <c r="E31" s="75"/>
      <c r="F31" s="75"/>
      <c r="G31" s="75"/>
      <c r="H31" s="75"/>
      <c r="I31" s="144"/>
      <c r="J31" s="75"/>
      <c r="K31" s="75"/>
      <c r="L31" s="40"/>
    </row>
    <row r="32" s="1" customFormat="1" ht="14.4" customHeight="1">
      <c r="B32" s="40"/>
      <c r="F32" s="147" t="s">
        <v>37</v>
      </c>
      <c r="I32" s="148" t="s">
        <v>36</v>
      </c>
      <c r="J32" s="147" t="s">
        <v>38</v>
      </c>
      <c r="L32" s="40"/>
    </row>
    <row r="33" s="1" customFormat="1" ht="14.4" customHeight="1">
      <c r="B33" s="40"/>
      <c r="D33" s="149" t="s">
        <v>39</v>
      </c>
      <c r="E33" s="134" t="s">
        <v>40</v>
      </c>
      <c r="F33" s="150">
        <f>ROUND((SUM(BE120:BE170)),  2)</f>
        <v>0</v>
      </c>
      <c r="I33" s="151">
        <v>0.20999999999999999</v>
      </c>
      <c r="J33" s="150">
        <f>ROUND(((SUM(BE120:BE170))*I33),  2)</f>
        <v>0</v>
      </c>
      <c r="L33" s="40"/>
    </row>
    <row r="34" s="1" customFormat="1" ht="14.4" customHeight="1">
      <c r="B34" s="40"/>
      <c r="E34" s="134" t="s">
        <v>41</v>
      </c>
      <c r="F34" s="150">
        <f>ROUND((SUM(BF120:BF170)),  2)</f>
        <v>0</v>
      </c>
      <c r="I34" s="151">
        <v>0.14999999999999999</v>
      </c>
      <c r="J34" s="150">
        <f>ROUND(((SUM(BF120:BF170))*I34),  2)</f>
        <v>0</v>
      </c>
      <c r="L34" s="40"/>
    </row>
    <row r="35" hidden="1" s="1" customFormat="1" ht="14.4" customHeight="1">
      <c r="B35" s="40"/>
      <c r="E35" s="134" t="s">
        <v>42</v>
      </c>
      <c r="F35" s="150">
        <f>ROUND((SUM(BG120:BG170)),  2)</f>
        <v>0</v>
      </c>
      <c r="I35" s="151">
        <v>0.20999999999999999</v>
      </c>
      <c r="J35" s="150">
        <f>0</f>
        <v>0</v>
      </c>
      <c r="L35" s="40"/>
    </row>
    <row r="36" hidden="1" s="1" customFormat="1" ht="14.4" customHeight="1">
      <c r="B36" s="40"/>
      <c r="E36" s="134" t="s">
        <v>43</v>
      </c>
      <c r="F36" s="150">
        <f>ROUND((SUM(BH120:BH170)),  2)</f>
        <v>0</v>
      </c>
      <c r="I36" s="151">
        <v>0.14999999999999999</v>
      </c>
      <c r="J36" s="150">
        <f>0</f>
        <v>0</v>
      </c>
      <c r="L36" s="40"/>
    </row>
    <row r="37" hidden="1" s="1" customFormat="1" ht="14.4" customHeight="1">
      <c r="B37" s="40"/>
      <c r="E37" s="134" t="s">
        <v>44</v>
      </c>
      <c r="F37" s="150">
        <f>ROUND((SUM(BI120:BI170)),  2)</f>
        <v>0</v>
      </c>
      <c r="I37" s="151">
        <v>0</v>
      </c>
      <c r="J37" s="150">
        <f>0</f>
        <v>0</v>
      </c>
      <c r="L37" s="40"/>
    </row>
    <row r="38" s="1" customFormat="1" ht="6.96" customHeight="1">
      <c r="B38" s="40"/>
      <c r="I38" s="136"/>
      <c r="L38" s="40"/>
    </row>
    <row r="39" s="1" customFormat="1" ht="25.44" customHeight="1">
      <c r="B39" s="40"/>
      <c r="C39" s="152"/>
      <c r="D39" s="153" t="s">
        <v>45</v>
      </c>
      <c r="E39" s="154"/>
      <c r="F39" s="154"/>
      <c r="G39" s="155" t="s">
        <v>46</v>
      </c>
      <c r="H39" s="156" t="s">
        <v>47</v>
      </c>
      <c r="I39" s="157"/>
      <c r="J39" s="158">
        <f>SUM(J30:J37)</f>
        <v>0</v>
      </c>
      <c r="K39" s="159"/>
      <c r="L39" s="40"/>
    </row>
    <row r="40" s="1" customFormat="1" ht="14.4" customHeight="1">
      <c r="B40" s="40"/>
      <c r="I40" s="136"/>
      <c r="L40" s="40"/>
    </row>
    <row r="41" ht="14.4" customHeight="1">
      <c r="B41" s="17"/>
      <c r="L41" s="17"/>
    </row>
    <row r="42" ht="14.4" customHeight="1">
      <c r="B42" s="17"/>
      <c r="L42" s="17"/>
    </row>
    <row r="43" ht="14.4" customHeight="1">
      <c r="B43" s="17"/>
      <c r="L43" s="17"/>
    </row>
    <row r="44" ht="14.4" customHeight="1">
      <c r="B44" s="17"/>
      <c r="L44" s="17"/>
    </row>
    <row r="45" ht="14.4" customHeight="1">
      <c r="B45" s="17"/>
      <c r="L45" s="17"/>
    </row>
    <row r="46" ht="14.4" customHeight="1">
      <c r="B46" s="17"/>
      <c r="L46" s="17"/>
    </row>
    <row r="47" ht="14.4" customHeight="1">
      <c r="B47" s="17"/>
      <c r="L47" s="17"/>
    </row>
    <row r="48" ht="14.4" customHeight="1">
      <c r="B48" s="17"/>
      <c r="L48" s="17"/>
    </row>
    <row r="49" ht="14.4" customHeight="1">
      <c r="B49" s="17"/>
      <c r="L49" s="17"/>
    </row>
    <row r="50" s="1" customFormat="1" ht="14.4" customHeight="1">
      <c r="B50" s="40"/>
      <c r="D50" s="160" t="s">
        <v>48</v>
      </c>
      <c r="E50" s="161"/>
      <c r="F50" s="161"/>
      <c r="G50" s="160" t="s">
        <v>49</v>
      </c>
      <c r="H50" s="161"/>
      <c r="I50" s="162"/>
      <c r="J50" s="161"/>
      <c r="K50" s="161"/>
      <c r="L50" s="4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1" customFormat="1">
      <c r="B61" s="40"/>
      <c r="D61" s="163" t="s">
        <v>50</v>
      </c>
      <c r="E61" s="164"/>
      <c r="F61" s="165" t="s">
        <v>51</v>
      </c>
      <c r="G61" s="163" t="s">
        <v>50</v>
      </c>
      <c r="H61" s="164"/>
      <c r="I61" s="166"/>
      <c r="J61" s="167" t="s">
        <v>51</v>
      </c>
      <c r="K61" s="164"/>
      <c r="L61" s="40"/>
    </row>
    <row r="62">
      <c r="B62" s="17"/>
      <c r="L62" s="17"/>
    </row>
    <row r="63">
      <c r="B63" s="17"/>
      <c r="L63" s="17"/>
    </row>
    <row r="64">
      <c r="B64" s="17"/>
      <c r="L64" s="17"/>
    </row>
    <row r="65" s="1" customFormat="1">
      <c r="B65" s="40"/>
      <c r="D65" s="160" t="s">
        <v>52</v>
      </c>
      <c r="E65" s="161"/>
      <c r="F65" s="161"/>
      <c r="G65" s="160" t="s">
        <v>53</v>
      </c>
      <c r="H65" s="161"/>
      <c r="I65" s="162"/>
      <c r="J65" s="161"/>
      <c r="K65" s="161"/>
      <c r="L65" s="40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1" customFormat="1">
      <c r="B76" s="40"/>
      <c r="D76" s="163" t="s">
        <v>50</v>
      </c>
      <c r="E76" s="164"/>
      <c r="F76" s="165" t="s">
        <v>51</v>
      </c>
      <c r="G76" s="163" t="s">
        <v>50</v>
      </c>
      <c r="H76" s="164"/>
      <c r="I76" s="166"/>
      <c r="J76" s="167" t="s">
        <v>51</v>
      </c>
      <c r="K76" s="164"/>
      <c r="L76" s="40"/>
    </row>
    <row r="77" s="1" customFormat="1" ht="14.4" customHeight="1">
      <c r="B77" s="168"/>
      <c r="C77" s="169"/>
      <c r="D77" s="169"/>
      <c r="E77" s="169"/>
      <c r="F77" s="169"/>
      <c r="G77" s="169"/>
      <c r="H77" s="169"/>
      <c r="I77" s="170"/>
      <c r="J77" s="169"/>
      <c r="K77" s="169"/>
      <c r="L77" s="40"/>
    </row>
    <row r="81" s="1" customFormat="1" ht="6.96" customHeight="1">
      <c r="B81" s="171"/>
      <c r="C81" s="172"/>
      <c r="D81" s="172"/>
      <c r="E81" s="172"/>
      <c r="F81" s="172"/>
      <c r="G81" s="172"/>
      <c r="H81" s="172"/>
      <c r="I81" s="173"/>
      <c r="J81" s="172"/>
      <c r="K81" s="172"/>
      <c r="L81" s="40"/>
    </row>
    <row r="82" s="1" customFormat="1" ht="24.96" customHeight="1">
      <c r="B82" s="35"/>
      <c r="C82" s="20" t="s">
        <v>113</v>
      </c>
      <c r="D82" s="36"/>
      <c r="E82" s="36"/>
      <c r="F82" s="36"/>
      <c r="G82" s="36"/>
      <c r="H82" s="36"/>
      <c r="I82" s="136"/>
      <c r="J82" s="36"/>
      <c r="K82" s="36"/>
      <c r="L82" s="40"/>
    </row>
    <row r="83" s="1" customFormat="1" ht="6.96" customHeight="1">
      <c r="B83" s="35"/>
      <c r="C83" s="36"/>
      <c r="D83" s="36"/>
      <c r="E83" s="36"/>
      <c r="F83" s="36"/>
      <c r="G83" s="36"/>
      <c r="H83" s="36"/>
      <c r="I83" s="136"/>
      <c r="J83" s="36"/>
      <c r="K83" s="36"/>
      <c r="L83" s="40"/>
    </row>
    <row r="84" s="1" customFormat="1" ht="12" customHeight="1">
      <c r="B84" s="35"/>
      <c r="C84" s="29" t="s">
        <v>15</v>
      </c>
      <c r="D84" s="36"/>
      <c r="E84" s="36"/>
      <c r="F84" s="36"/>
      <c r="G84" s="36"/>
      <c r="H84" s="36"/>
      <c r="I84" s="136"/>
      <c r="J84" s="36"/>
      <c r="K84" s="36"/>
      <c r="L84" s="40"/>
    </row>
    <row r="85" s="1" customFormat="1" ht="16.5" customHeight="1">
      <c r="B85" s="35"/>
      <c r="C85" s="36"/>
      <c r="D85" s="36"/>
      <c r="E85" s="174" t="str">
        <f>E7</f>
        <v>Lávka pro pěší přes kolejiště nádraží v Chebu-uznatelné náklady</v>
      </c>
      <c r="F85" s="29"/>
      <c r="G85" s="29"/>
      <c r="H85" s="29"/>
      <c r="I85" s="136"/>
      <c r="J85" s="36"/>
      <c r="K85" s="36"/>
      <c r="L85" s="40"/>
    </row>
    <row r="86" s="1" customFormat="1" ht="12" customHeight="1">
      <c r="B86" s="35"/>
      <c r="C86" s="29" t="s">
        <v>111</v>
      </c>
      <c r="D86" s="36"/>
      <c r="E86" s="36"/>
      <c r="F86" s="36"/>
      <c r="G86" s="36"/>
      <c r="H86" s="36"/>
      <c r="I86" s="136"/>
      <c r="J86" s="36"/>
      <c r="K86" s="36"/>
      <c r="L86" s="40"/>
    </row>
    <row r="87" s="1" customFormat="1" ht="16.5" customHeight="1">
      <c r="B87" s="35"/>
      <c r="C87" s="36"/>
      <c r="D87" s="36"/>
      <c r="E87" s="68" t="str">
        <f>E9</f>
        <v>SO 403 - Přeložka rozvaděče ZS208 SEE - KV SŽDC s.o.</v>
      </c>
      <c r="F87" s="36"/>
      <c r="G87" s="36"/>
      <c r="H87" s="36"/>
      <c r="I87" s="136"/>
      <c r="J87" s="36"/>
      <c r="K87" s="36"/>
      <c r="L87" s="40"/>
    </row>
    <row r="88" s="1" customFormat="1" ht="6.96" customHeight="1">
      <c r="B88" s="35"/>
      <c r="C88" s="36"/>
      <c r="D88" s="36"/>
      <c r="E88" s="36"/>
      <c r="F88" s="36"/>
      <c r="G88" s="36"/>
      <c r="H88" s="36"/>
      <c r="I88" s="136"/>
      <c r="J88" s="36"/>
      <c r="K88" s="36"/>
      <c r="L88" s="40"/>
    </row>
    <row r="89" s="1" customFormat="1" ht="12" customHeight="1">
      <c r="B89" s="35"/>
      <c r="C89" s="29" t="s">
        <v>19</v>
      </c>
      <c r="D89" s="36"/>
      <c r="E89" s="36"/>
      <c r="F89" s="24" t="str">
        <f>F12</f>
        <v xml:space="preserve"> </v>
      </c>
      <c r="G89" s="36"/>
      <c r="H89" s="36"/>
      <c r="I89" s="139" t="s">
        <v>21</v>
      </c>
      <c r="J89" s="71" t="str">
        <f>IF(J12="","",J12)</f>
        <v>2. 7. 2019</v>
      </c>
      <c r="K89" s="36"/>
      <c r="L89" s="40"/>
    </row>
    <row r="90" s="1" customFormat="1" ht="6.96" customHeight="1">
      <c r="B90" s="35"/>
      <c r="C90" s="36"/>
      <c r="D90" s="36"/>
      <c r="E90" s="36"/>
      <c r="F90" s="36"/>
      <c r="G90" s="36"/>
      <c r="H90" s="36"/>
      <c r="I90" s="136"/>
      <c r="J90" s="36"/>
      <c r="K90" s="36"/>
      <c r="L90" s="40"/>
    </row>
    <row r="91" s="1" customFormat="1" ht="15.15" customHeight="1">
      <c r="B91" s="35"/>
      <c r="C91" s="29" t="s">
        <v>23</v>
      </c>
      <c r="D91" s="36"/>
      <c r="E91" s="36"/>
      <c r="F91" s="24" t="str">
        <f>E15</f>
        <v>Město Cheb</v>
      </c>
      <c r="G91" s="36"/>
      <c r="H91" s="36"/>
      <c r="I91" s="139" t="s">
        <v>31</v>
      </c>
      <c r="J91" s="33" t="str">
        <f>E21</f>
        <v xml:space="preserve"> </v>
      </c>
      <c r="K91" s="36"/>
      <c r="L91" s="40"/>
    </row>
    <row r="92" s="1" customFormat="1" ht="15.15" customHeight="1">
      <c r="B92" s="35"/>
      <c r="C92" s="29" t="s">
        <v>29</v>
      </c>
      <c r="D92" s="36"/>
      <c r="E92" s="36"/>
      <c r="F92" s="24" t="str">
        <f>IF(E18="","",E18)</f>
        <v>Vyplň údaj</v>
      </c>
      <c r="G92" s="36"/>
      <c r="H92" s="36"/>
      <c r="I92" s="139" t="s">
        <v>32</v>
      </c>
      <c r="J92" s="33" t="str">
        <f>E24</f>
        <v xml:space="preserve"> </v>
      </c>
      <c r="K92" s="36"/>
      <c r="L92" s="40"/>
    </row>
    <row r="93" s="1" customFormat="1" ht="10.32" customHeight="1">
      <c r="B93" s="35"/>
      <c r="C93" s="36"/>
      <c r="D93" s="36"/>
      <c r="E93" s="36"/>
      <c r="F93" s="36"/>
      <c r="G93" s="36"/>
      <c r="H93" s="36"/>
      <c r="I93" s="136"/>
      <c r="J93" s="36"/>
      <c r="K93" s="36"/>
      <c r="L93" s="40"/>
    </row>
    <row r="94" s="1" customFormat="1" ht="29.28" customHeight="1">
      <c r="B94" s="35"/>
      <c r="C94" s="175" t="s">
        <v>114</v>
      </c>
      <c r="D94" s="176"/>
      <c r="E94" s="176"/>
      <c r="F94" s="176"/>
      <c r="G94" s="176"/>
      <c r="H94" s="176"/>
      <c r="I94" s="177"/>
      <c r="J94" s="178" t="s">
        <v>115</v>
      </c>
      <c r="K94" s="176"/>
      <c r="L94" s="40"/>
    </row>
    <row r="95" s="1" customFormat="1" ht="10.32" customHeight="1">
      <c r="B95" s="35"/>
      <c r="C95" s="36"/>
      <c r="D95" s="36"/>
      <c r="E95" s="36"/>
      <c r="F95" s="36"/>
      <c r="G95" s="36"/>
      <c r="H95" s="36"/>
      <c r="I95" s="136"/>
      <c r="J95" s="36"/>
      <c r="K95" s="36"/>
      <c r="L95" s="40"/>
    </row>
    <row r="96" s="1" customFormat="1" ht="22.8" customHeight="1">
      <c r="B96" s="35"/>
      <c r="C96" s="179" t="s">
        <v>116</v>
      </c>
      <c r="D96" s="36"/>
      <c r="E96" s="36"/>
      <c r="F96" s="36"/>
      <c r="G96" s="36"/>
      <c r="H96" s="36"/>
      <c r="I96" s="136"/>
      <c r="J96" s="102">
        <f>J120</f>
        <v>0</v>
      </c>
      <c r="K96" s="36"/>
      <c r="L96" s="40"/>
      <c r="AU96" s="14" t="s">
        <v>85</v>
      </c>
    </row>
    <row r="97" s="8" customFormat="1" ht="24.96" customHeight="1">
      <c r="B97" s="180"/>
      <c r="C97" s="181"/>
      <c r="D97" s="182" t="s">
        <v>117</v>
      </c>
      <c r="E97" s="183"/>
      <c r="F97" s="183"/>
      <c r="G97" s="183"/>
      <c r="H97" s="183"/>
      <c r="I97" s="184"/>
      <c r="J97" s="185">
        <f>J121</f>
        <v>0</v>
      </c>
      <c r="K97" s="181"/>
      <c r="L97" s="186"/>
    </row>
    <row r="98" s="8" customFormat="1" ht="24.96" customHeight="1">
      <c r="B98" s="180"/>
      <c r="C98" s="181"/>
      <c r="D98" s="182" t="s">
        <v>189</v>
      </c>
      <c r="E98" s="183"/>
      <c r="F98" s="183"/>
      <c r="G98" s="183"/>
      <c r="H98" s="183"/>
      <c r="I98" s="184"/>
      <c r="J98" s="185">
        <f>J128</f>
        <v>0</v>
      </c>
      <c r="K98" s="181"/>
      <c r="L98" s="186"/>
    </row>
    <row r="99" s="8" customFormat="1" ht="24.96" customHeight="1">
      <c r="B99" s="180"/>
      <c r="C99" s="181"/>
      <c r="D99" s="182" t="s">
        <v>190</v>
      </c>
      <c r="E99" s="183"/>
      <c r="F99" s="183"/>
      <c r="G99" s="183"/>
      <c r="H99" s="183"/>
      <c r="I99" s="184"/>
      <c r="J99" s="185">
        <f>J140</f>
        <v>0</v>
      </c>
      <c r="K99" s="181"/>
      <c r="L99" s="186"/>
    </row>
    <row r="100" s="8" customFormat="1" ht="24.96" customHeight="1">
      <c r="B100" s="180"/>
      <c r="C100" s="181"/>
      <c r="D100" s="182" t="s">
        <v>194</v>
      </c>
      <c r="E100" s="183"/>
      <c r="F100" s="183"/>
      <c r="G100" s="183"/>
      <c r="H100" s="183"/>
      <c r="I100" s="184"/>
      <c r="J100" s="185">
        <f>J144</f>
        <v>0</v>
      </c>
      <c r="K100" s="181"/>
      <c r="L100" s="186"/>
    </row>
    <row r="101" s="1" customFormat="1" ht="21.84" customHeight="1">
      <c r="B101" s="35"/>
      <c r="C101" s="36"/>
      <c r="D101" s="36"/>
      <c r="E101" s="36"/>
      <c r="F101" s="36"/>
      <c r="G101" s="36"/>
      <c r="H101" s="36"/>
      <c r="I101" s="136"/>
      <c r="J101" s="36"/>
      <c r="K101" s="36"/>
      <c r="L101" s="40"/>
    </row>
    <row r="102" s="1" customFormat="1" ht="6.96" customHeight="1">
      <c r="B102" s="58"/>
      <c r="C102" s="59"/>
      <c r="D102" s="59"/>
      <c r="E102" s="59"/>
      <c r="F102" s="59"/>
      <c r="G102" s="59"/>
      <c r="H102" s="59"/>
      <c r="I102" s="170"/>
      <c r="J102" s="59"/>
      <c r="K102" s="59"/>
      <c r="L102" s="40"/>
    </row>
    <row r="106" s="1" customFormat="1" ht="6.96" customHeight="1">
      <c r="B106" s="60"/>
      <c r="C106" s="61"/>
      <c r="D106" s="61"/>
      <c r="E106" s="61"/>
      <c r="F106" s="61"/>
      <c r="G106" s="61"/>
      <c r="H106" s="61"/>
      <c r="I106" s="173"/>
      <c r="J106" s="61"/>
      <c r="K106" s="61"/>
      <c r="L106" s="40"/>
    </row>
    <row r="107" s="1" customFormat="1" ht="24.96" customHeight="1">
      <c r="B107" s="35"/>
      <c r="C107" s="20" t="s">
        <v>118</v>
      </c>
      <c r="D107" s="36"/>
      <c r="E107" s="36"/>
      <c r="F107" s="36"/>
      <c r="G107" s="36"/>
      <c r="H107" s="36"/>
      <c r="I107" s="136"/>
      <c r="J107" s="36"/>
      <c r="K107" s="36"/>
      <c r="L107" s="40"/>
    </row>
    <row r="108" s="1" customFormat="1" ht="6.96" customHeight="1">
      <c r="B108" s="35"/>
      <c r="C108" s="36"/>
      <c r="D108" s="36"/>
      <c r="E108" s="36"/>
      <c r="F108" s="36"/>
      <c r="G108" s="36"/>
      <c r="H108" s="36"/>
      <c r="I108" s="136"/>
      <c r="J108" s="36"/>
      <c r="K108" s="36"/>
      <c r="L108" s="40"/>
    </row>
    <row r="109" s="1" customFormat="1" ht="12" customHeight="1">
      <c r="B109" s="35"/>
      <c r="C109" s="29" t="s">
        <v>15</v>
      </c>
      <c r="D109" s="36"/>
      <c r="E109" s="36"/>
      <c r="F109" s="36"/>
      <c r="G109" s="36"/>
      <c r="H109" s="36"/>
      <c r="I109" s="136"/>
      <c r="J109" s="36"/>
      <c r="K109" s="36"/>
      <c r="L109" s="40"/>
    </row>
    <row r="110" s="1" customFormat="1" ht="16.5" customHeight="1">
      <c r="B110" s="35"/>
      <c r="C110" s="36"/>
      <c r="D110" s="36"/>
      <c r="E110" s="174" t="str">
        <f>E7</f>
        <v>Lávka pro pěší přes kolejiště nádraží v Chebu-uznatelné náklady</v>
      </c>
      <c r="F110" s="29"/>
      <c r="G110" s="29"/>
      <c r="H110" s="29"/>
      <c r="I110" s="136"/>
      <c r="J110" s="36"/>
      <c r="K110" s="36"/>
      <c r="L110" s="40"/>
    </row>
    <row r="111" s="1" customFormat="1" ht="12" customHeight="1">
      <c r="B111" s="35"/>
      <c r="C111" s="29" t="s">
        <v>111</v>
      </c>
      <c r="D111" s="36"/>
      <c r="E111" s="36"/>
      <c r="F111" s="36"/>
      <c r="G111" s="36"/>
      <c r="H111" s="36"/>
      <c r="I111" s="136"/>
      <c r="J111" s="36"/>
      <c r="K111" s="36"/>
      <c r="L111" s="40"/>
    </row>
    <row r="112" s="1" customFormat="1" ht="16.5" customHeight="1">
      <c r="B112" s="35"/>
      <c r="C112" s="36"/>
      <c r="D112" s="36"/>
      <c r="E112" s="68" t="str">
        <f>E9</f>
        <v>SO 403 - Přeložka rozvaděče ZS208 SEE - KV SŽDC s.o.</v>
      </c>
      <c r="F112" s="36"/>
      <c r="G112" s="36"/>
      <c r="H112" s="36"/>
      <c r="I112" s="136"/>
      <c r="J112" s="36"/>
      <c r="K112" s="36"/>
      <c r="L112" s="40"/>
    </row>
    <row r="113" s="1" customFormat="1" ht="6.96" customHeight="1">
      <c r="B113" s="35"/>
      <c r="C113" s="36"/>
      <c r="D113" s="36"/>
      <c r="E113" s="36"/>
      <c r="F113" s="36"/>
      <c r="G113" s="36"/>
      <c r="H113" s="36"/>
      <c r="I113" s="136"/>
      <c r="J113" s="36"/>
      <c r="K113" s="36"/>
      <c r="L113" s="40"/>
    </row>
    <row r="114" s="1" customFormat="1" ht="12" customHeight="1">
      <c r="B114" s="35"/>
      <c r="C114" s="29" t="s">
        <v>19</v>
      </c>
      <c r="D114" s="36"/>
      <c r="E114" s="36"/>
      <c r="F114" s="24" t="str">
        <f>F12</f>
        <v xml:space="preserve"> </v>
      </c>
      <c r="G114" s="36"/>
      <c r="H114" s="36"/>
      <c r="I114" s="139" t="s">
        <v>21</v>
      </c>
      <c r="J114" s="71" t="str">
        <f>IF(J12="","",J12)</f>
        <v>2. 7. 2019</v>
      </c>
      <c r="K114" s="36"/>
      <c r="L114" s="40"/>
    </row>
    <row r="115" s="1" customFormat="1" ht="6.96" customHeight="1">
      <c r="B115" s="35"/>
      <c r="C115" s="36"/>
      <c r="D115" s="36"/>
      <c r="E115" s="36"/>
      <c r="F115" s="36"/>
      <c r="G115" s="36"/>
      <c r="H115" s="36"/>
      <c r="I115" s="136"/>
      <c r="J115" s="36"/>
      <c r="K115" s="36"/>
      <c r="L115" s="40"/>
    </row>
    <row r="116" s="1" customFormat="1" ht="15.15" customHeight="1">
      <c r="B116" s="35"/>
      <c r="C116" s="29" t="s">
        <v>23</v>
      </c>
      <c r="D116" s="36"/>
      <c r="E116" s="36"/>
      <c r="F116" s="24" t="str">
        <f>E15</f>
        <v>Město Cheb</v>
      </c>
      <c r="G116" s="36"/>
      <c r="H116" s="36"/>
      <c r="I116" s="139" t="s">
        <v>31</v>
      </c>
      <c r="J116" s="33" t="str">
        <f>E21</f>
        <v xml:space="preserve"> </v>
      </c>
      <c r="K116" s="36"/>
      <c r="L116" s="40"/>
    </row>
    <row r="117" s="1" customFormat="1" ht="15.15" customHeight="1">
      <c r="B117" s="35"/>
      <c r="C117" s="29" t="s">
        <v>29</v>
      </c>
      <c r="D117" s="36"/>
      <c r="E117" s="36"/>
      <c r="F117" s="24" t="str">
        <f>IF(E18="","",E18)</f>
        <v>Vyplň údaj</v>
      </c>
      <c r="G117" s="36"/>
      <c r="H117" s="36"/>
      <c r="I117" s="139" t="s">
        <v>32</v>
      </c>
      <c r="J117" s="33" t="str">
        <f>E24</f>
        <v xml:space="preserve"> </v>
      </c>
      <c r="K117" s="36"/>
      <c r="L117" s="40"/>
    </row>
    <row r="118" s="1" customFormat="1" ht="10.32" customHeight="1">
      <c r="B118" s="35"/>
      <c r="C118" s="36"/>
      <c r="D118" s="36"/>
      <c r="E118" s="36"/>
      <c r="F118" s="36"/>
      <c r="G118" s="36"/>
      <c r="H118" s="36"/>
      <c r="I118" s="136"/>
      <c r="J118" s="36"/>
      <c r="K118" s="36"/>
      <c r="L118" s="40"/>
    </row>
    <row r="119" s="9" customFormat="1" ht="29.28" customHeight="1">
      <c r="B119" s="187"/>
      <c r="C119" s="188" t="s">
        <v>119</v>
      </c>
      <c r="D119" s="189" t="s">
        <v>60</v>
      </c>
      <c r="E119" s="189" t="s">
        <v>56</v>
      </c>
      <c r="F119" s="189" t="s">
        <v>57</v>
      </c>
      <c r="G119" s="189" t="s">
        <v>120</v>
      </c>
      <c r="H119" s="189" t="s">
        <v>121</v>
      </c>
      <c r="I119" s="190" t="s">
        <v>122</v>
      </c>
      <c r="J119" s="189" t="s">
        <v>115</v>
      </c>
      <c r="K119" s="191" t="s">
        <v>123</v>
      </c>
      <c r="L119" s="192"/>
      <c r="M119" s="92" t="s">
        <v>1</v>
      </c>
      <c r="N119" s="93" t="s">
        <v>39</v>
      </c>
      <c r="O119" s="93" t="s">
        <v>124</v>
      </c>
      <c r="P119" s="93" t="s">
        <v>125</v>
      </c>
      <c r="Q119" s="93" t="s">
        <v>126</v>
      </c>
      <c r="R119" s="93" t="s">
        <v>127</v>
      </c>
      <c r="S119" s="93" t="s">
        <v>128</v>
      </c>
      <c r="T119" s="94" t="s">
        <v>129</v>
      </c>
    </row>
    <row r="120" s="1" customFormat="1" ht="22.8" customHeight="1">
      <c r="B120" s="35"/>
      <c r="C120" s="99" t="s">
        <v>130</v>
      </c>
      <c r="D120" s="36"/>
      <c r="E120" s="36"/>
      <c r="F120" s="36"/>
      <c r="G120" s="36"/>
      <c r="H120" s="36"/>
      <c r="I120" s="136"/>
      <c r="J120" s="193">
        <f>BK120</f>
        <v>0</v>
      </c>
      <c r="K120" s="36"/>
      <c r="L120" s="40"/>
      <c r="M120" s="95"/>
      <c r="N120" s="96"/>
      <c r="O120" s="96"/>
      <c r="P120" s="194">
        <f>P121+P128+P140+P144</f>
        <v>0</v>
      </c>
      <c r="Q120" s="96"/>
      <c r="R120" s="194">
        <f>R121+R128+R140+R144</f>
        <v>0</v>
      </c>
      <c r="S120" s="96"/>
      <c r="T120" s="195">
        <f>T121+T128+T140+T144</f>
        <v>0</v>
      </c>
      <c r="AT120" s="14" t="s">
        <v>74</v>
      </c>
      <c r="AU120" s="14" t="s">
        <v>85</v>
      </c>
      <c r="BK120" s="196">
        <f>BK121+BK128+BK140+BK144</f>
        <v>0</v>
      </c>
    </row>
    <row r="121" s="10" customFormat="1" ht="25.92" customHeight="1">
      <c r="B121" s="197"/>
      <c r="C121" s="198"/>
      <c r="D121" s="199" t="s">
        <v>74</v>
      </c>
      <c r="E121" s="200" t="s">
        <v>75</v>
      </c>
      <c r="F121" s="200" t="s">
        <v>131</v>
      </c>
      <c r="G121" s="198"/>
      <c r="H121" s="198"/>
      <c r="I121" s="201"/>
      <c r="J121" s="202">
        <f>BK121</f>
        <v>0</v>
      </c>
      <c r="K121" s="198"/>
      <c r="L121" s="203"/>
      <c r="M121" s="204"/>
      <c r="N121" s="205"/>
      <c r="O121" s="205"/>
      <c r="P121" s="206">
        <f>SUM(P122:P127)</f>
        <v>0</v>
      </c>
      <c r="Q121" s="205"/>
      <c r="R121" s="206">
        <f>SUM(R122:R127)</f>
        <v>0</v>
      </c>
      <c r="S121" s="205"/>
      <c r="T121" s="207">
        <f>SUM(T122:T127)</f>
        <v>0</v>
      </c>
      <c r="AR121" s="208" t="s">
        <v>132</v>
      </c>
      <c r="AT121" s="209" t="s">
        <v>74</v>
      </c>
      <c r="AU121" s="209" t="s">
        <v>75</v>
      </c>
      <c r="AY121" s="208" t="s">
        <v>133</v>
      </c>
      <c r="BK121" s="210">
        <f>SUM(BK122:BK127)</f>
        <v>0</v>
      </c>
    </row>
    <row r="122" s="1" customFormat="1" ht="24" customHeight="1">
      <c r="B122" s="35"/>
      <c r="C122" s="211" t="s">
        <v>83</v>
      </c>
      <c r="D122" s="211" t="s">
        <v>134</v>
      </c>
      <c r="E122" s="212" t="s">
        <v>1190</v>
      </c>
      <c r="F122" s="213" t="s">
        <v>1191</v>
      </c>
      <c r="G122" s="214" t="s">
        <v>137</v>
      </c>
      <c r="H122" s="215">
        <v>1</v>
      </c>
      <c r="I122" s="216"/>
      <c r="J122" s="215">
        <f>ROUND(I122*H122,2)</f>
        <v>0</v>
      </c>
      <c r="K122" s="213" t="s">
        <v>1</v>
      </c>
      <c r="L122" s="40"/>
      <c r="M122" s="217" t="s">
        <v>1</v>
      </c>
      <c r="N122" s="218" t="s">
        <v>40</v>
      </c>
      <c r="O122" s="83"/>
      <c r="P122" s="219">
        <f>O122*H122</f>
        <v>0</v>
      </c>
      <c r="Q122" s="219">
        <v>0</v>
      </c>
      <c r="R122" s="219">
        <f>Q122*H122</f>
        <v>0</v>
      </c>
      <c r="S122" s="219">
        <v>0</v>
      </c>
      <c r="T122" s="220">
        <f>S122*H122</f>
        <v>0</v>
      </c>
      <c r="AR122" s="221" t="s">
        <v>132</v>
      </c>
      <c r="AT122" s="221" t="s">
        <v>134</v>
      </c>
      <c r="AU122" s="221" t="s">
        <v>83</v>
      </c>
      <c r="AY122" s="14" t="s">
        <v>133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4" t="s">
        <v>83</v>
      </c>
      <c r="BK122" s="222">
        <f>ROUND(I122*H122,2)</f>
        <v>0</v>
      </c>
      <c r="BL122" s="14" t="s">
        <v>132</v>
      </c>
      <c r="BM122" s="221" t="s">
        <v>1233</v>
      </c>
    </row>
    <row r="123" s="1" customFormat="1">
      <c r="B123" s="35"/>
      <c r="C123" s="36"/>
      <c r="D123" s="223" t="s">
        <v>139</v>
      </c>
      <c r="E123" s="36"/>
      <c r="F123" s="224" t="s">
        <v>1234</v>
      </c>
      <c r="G123" s="36"/>
      <c r="H123" s="36"/>
      <c r="I123" s="136"/>
      <c r="J123" s="36"/>
      <c r="K123" s="36"/>
      <c r="L123" s="40"/>
      <c r="M123" s="225"/>
      <c r="N123" s="83"/>
      <c r="O123" s="83"/>
      <c r="P123" s="83"/>
      <c r="Q123" s="83"/>
      <c r="R123" s="83"/>
      <c r="S123" s="83"/>
      <c r="T123" s="84"/>
      <c r="AT123" s="14" t="s">
        <v>139</v>
      </c>
      <c r="AU123" s="14" t="s">
        <v>83</v>
      </c>
    </row>
    <row r="124" s="1" customFormat="1">
      <c r="B124" s="35"/>
      <c r="C124" s="36"/>
      <c r="D124" s="223" t="s">
        <v>141</v>
      </c>
      <c r="E124" s="36"/>
      <c r="F124" s="226" t="s">
        <v>142</v>
      </c>
      <c r="G124" s="36"/>
      <c r="H124" s="36"/>
      <c r="I124" s="136"/>
      <c r="J124" s="36"/>
      <c r="K124" s="36"/>
      <c r="L124" s="40"/>
      <c r="M124" s="225"/>
      <c r="N124" s="83"/>
      <c r="O124" s="83"/>
      <c r="P124" s="83"/>
      <c r="Q124" s="83"/>
      <c r="R124" s="83"/>
      <c r="S124" s="83"/>
      <c r="T124" s="84"/>
      <c r="AT124" s="14" t="s">
        <v>141</v>
      </c>
      <c r="AU124" s="14" t="s">
        <v>83</v>
      </c>
    </row>
    <row r="125" s="1" customFormat="1" ht="16.5" customHeight="1">
      <c r="B125" s="35"/>
      <c r="C125" s="211" t="s">
        <v>143</v>
      </c>
      <c r="D125" s="211" t="s">
        <v>134</v>
      </c>
      <c r="E125" s="212" t="s">
        <v>1194</v>
      </c>
      <c r="F125" s="213" t="s">
        <v>1195</v>
      </c>
      <c r="G125" s="214" t="s">
        <v>1163</v>
      </c>
      <c r="H125" s="215">
        <v>1</v>
      </c>
      <c r="I125" s="216"/>
      <c r="J125" s="215">
        <f>ROUND(I125*H125,2)</f>
        <v>0</v>
      </c>
      <c r="K125" s="213" t="s">
        <v>1</v>
      </c>
      <c r="L125" s="40"/>
      <c r="M125" s="217" t="s">
        <v>1</v>
      </c>
      <c r="N125" s="218" t="s">
        <v>40</v>
      </c>
      <c r="O125" s="83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AR125" s="221" t="s">
        <v>132</v>
      </c>
      <c r="AT125" s="221" t="s">
        <v>134</v>
      </c>
      <c r="AU125" s="221" t="s">
        <v>83</v>
      </c>
      <c r="AY125" s="14" t="s">
        <v>133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4" t="s">
        <v>83</v>
      </c>
      <c r="BK125" s="222">
        <f>ROUND(I125*H125,2)</f>
        <v>0</v>
      </c>
      <c r="BL125" s="14" t="s">
        <v>132</v>
      </c>
      <c r="BM125" s="221" t="s">
        <v>1235</v>
      </c>
    </row>
    <row r="126" s="1" customFormat="1">
      <c r="B126" s="35"/>
      <c r="C126" s="36"/>
      <c r="D126" s="223" t="s">
        <v>139</v>
      </c>
      <c r="E126" s="36"/>
      <c r="F126" s="224" t="s">
        <v>1195</v>
      </c>
      <c r="G126" s="36"/>
      <c r="H126" s="36"/>
      <c r="I126" s="136"/>
      <c r="J126" s="36"/>
      <c r="K126" s="36"/>
      <c r="L126" s="40"/>
      <c r="M126" s="225"/>
      <c r="N126" s="83"/>
      <c r="O126" s="83"/>
      <c r="P126" s="83"/>
      <c r="Q126" s="83"/>
      <c r="R126" s="83"/>
      <c r="S126" s="83"/>
      <c r="T126" s="84"/>
      <c r="AT126" s="14" t="s">
        <v>139</v>
      </c>
      <c r="AU126" s="14" t="s">
        <v>83</v>
      </c>
    </row>
    <row r="127" s="1" customFormat="1">
      <c r="B127" s="35"/>
      <c r="C127" s="36"/>
      <c r="D127" s="223" t="s">
        <v>141</v>
      </c>
      <c r="E127" s="36"/>
      <c r="F127" s="226" t="s">
        <v>157</v>
      </c>
      <c r="G127" s="36"/>
      <c r="H127" s="36"/>
      <c r="I127" s="136"/>
      <c r="J127" s="36"/>
      <c r="K127" s="36"/>
      <c r="L127" s="40"/>
      <c r="M127" s="225"/>
      <c r="N127" s="83"/>
      <c r="O127" s="83"/>
      <c r="P127" s="83"/>
      <c r="Q127" s="83"/>
      <c r="R127" s="83"/>
      <c r="S127" s="83"/>
      <c r="T127" s="84"/>
      <c r="AT127" s="14" t="s">
        <v>141</v>
      </c>
      <c r="AU127" s="14" t="s">
        <v>83</v>
      </c>
    </row>
    <row r="128" s="10" customFormat="1" ht="25.92" customHeight="1">
      <c r="B128" s="197"/>
      <c r="C128" s="198"/>
      <c r="D128" s="199" t="s">
        <v>74</v>
      </c>
      <c r="E128" s="200" t="s">
        <v>83</v>
      </c>
      <c r="F128" s="200" t="s">
        <v>212</v>
      </c>
      <c r="G128" s="198"/>
      <c r="H128" s="198"/>
      <c r="I128" s="201"/>
      <c r="J128" s="202">
        <f>BK128</f>
        <v>0</v>
      </c>
      <c r="K128" s="198"/>
      <c r="L128" s="203"/>
      <c r="M128" s="204"/>
      <c r="N128" s="205"/>
      <c r="O128" s="205"/>
      <c r="P128" s="206">
        <f>SUM(P129:P139)</f>
        <v>0</v>
      </c>
      <c r="Q128" s="205"/>
      <c r="R128" s="206">
        <f>SUM(R129:R139)</f>
        <v>0</v>
      </c>
      <c r="S128" s="205"/>
      <c r="T128" s="207">
        <f>SUM(T129:T139)</f>
        <v>0</v>
      </c>
      <c r="AR128" s="208" t="s">
        <v>132</v>
      </c>
      <c r="AT128" s="209" t="s">
        <v>74</v>
      </c>
      <c r="AU128" s="209" t="s">
        <v>75</v>
      </c>
      <c r="AY128" s="208" t="s">
        <v>133</v>
      </c>
      <c r="BK128" s="210">
        <f>SUM(BK129:BK139)</f>
        <v>0</v>
      </c>
    </row>
    <row r="129" s="1" customFormat="1" ht="24" customHeight="1">
      <c r="B129" s="35"/>
      <c r="C129" s="211" t="s">
        <v>152</v>
      </c>
      <c r="D129" s="211" t="s">
        <v>134</v>
      </c>
      <c r="E129" s="212" t="s">
        <v>1141</v>
      </c>
      <c r="F129" s="213" t="s">
        <v>1197</v>
      </c>
      <c r="G129" s="214" t="s">
        <v>198</v>
      </c>
      <c r="H129" s="215">
        <v>3</v>
      </c>
      <c r="I129" s="216"/>
      <c r="J129" s="215">
        <f>ROUND(I129*H129,2)</f>
        <v>0</v>
      </c>
      <c r="K129" s="213" t="s">
        <v>1</v>
      </c>
      <c r="L129" s="40"/>
      <c r="M129" s="217" t="s">
        <v>1</v>
      </c>
      <c r="N129" s="218" t="s">
        <v>40</v>
      </c>
      <c r="O129" s="83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AR129" s="221" t="s">
        <v>132</v>
      </c>
      <c r="AT129" s="221" t="s">
        <v>134</v>
      </c>
      <c r="AU129" s="221" t="s">
        <v>83</v>
      </c>
      <c r="AY129" s="14" t="s">
        <v>133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4" t="s">
        <v>83</v>
      </c>
      <c r="BK129" s="222">
        <f>ROUND(I129*H129,2)</f>
        <v>0</v>
      </c>
      <c r="BL129" s="14" t="s">
        <v>132</v>
      </c>
      <c r="BM129" s="221" t="s">
        <v>1236</v>
      </c>
    </row>
    <row r="130" s="1" customFormat="1">
      <c r="B130" s="35"/>
      <c r="C130" s="36"/>
      <c r="D130" s="223" t="s">
        <v>139</v>
      </c>
      <c r="E130" s="36"/>
      <c r="F130" s="224" t="s">
        <v>1199</v>
      </c>
      <c r="G130" s="36"/>
      <c r="H130" s="36"/>
      <c r="I130" s="136"/>
      <c r="J130" s="36"/>
      <c r="K130" s="36"/>
      <c r="L130" s="40"/>
      <c r="M130" s="225"/>
      <c r="N130" s="83"/>
      <c r="O130" s="83"/>
      <c r="P130" s="83"/>
      <c r="Q130" s="83"/>
      <c r="R130" s="83"/>
      <c r="S130" s="83"/>
      <c r="T130" s="84"/>
      <c r="AT130" s="14" t="s">
        <v>139</v>
      </c>
      <c r="AU130" s="14" t="s">
        <v>83</v>
      </c>
    </row>
    <row r="131" s="1" customFormat="1">
      <c r="B131" s="35"/>
      <c r="C131" s="36"/>
      <c r="D131" s="223" t="s">
        <v>141</v>
      </c>
      <c r="E131" s="36"/>
      <c r="F131" s="226" t="s">
        <v>241</v>
      </c>
      <c r="G131" s="36"/>
      <c r="H131" s="36"/>
      <c r="I131" s="136"/>
      <c r="J131" s="36"/>
      <c r="K131" s="36"/>
      <c r="L131" s="40"/>
      <c r="M131" s="225"/>
      <c r="N131" s="83"/>
      <c r="O131" s="83"/>
      <c r="P131" s="83"/>
      <c r="Q131" s="83"/>
      <c r="R131" s="83"/>
      <c r="S131" s="83"/>
      <c r="T131" s="84"/>
      <c r="AT131" s="14" t="s">
        <v>141</v>
      </c>
      <c r="AU131" s="14" t="s">
        <v>83</v>
      </c>
    </row>
    <row r="132" s="11" customFormat="1">
      <c r="B132" s="227"/>
      <c r="C132" s="228"/>
      <c r="D132" s="223" t="s">
        <v>149</v>
      </c>
      <c r="E132" s="229" t="s">
        <v>491</v>
      </c>
      <c r="F132" s="230" t="s">
        <v>1237</v>
      </c>
      <c r="G132" s="228"/>
      <c r="H132" s="231">
        <v>3</v>
      </c>
      <c r="I132" s="232"/>
      <c r="J132" s="228"/>
      <c r="K132" s="228"/>
      <c r="L132" s="233"/>
      <c r="M132" s="234"/>
      <c r="N132" s="235"/>
      <c r="O132" s="235"/>
      <c r="P132" s="235"/>
      <c r="Q132" s="235"/>
      <c r="R132" s="235"/>
      <c r="S132" s="235"/>
      <c r="T132" s="236"/>
      <c r="AT132" s="237" t="s">
        <v>149</v>
      </c>
      <c r="AU132" s="237" t="s">
        <v>83</v>
      </c>
      <c r="AV132" s="11" t="s">
        <v>143</v>
      </c>
      <c r="AW132" s="11" t="s">
        <v>33</v>
      </c>
      <c r="AX132" s="11" t="s">
        <v>83</v>
      </c>
      <c r="AY132" s="237" t="s">
        <v>133</v>
      </c>
    </row>
    <row r="133" s="1" customFormat="1" ht="16.5" customHeight="1">
      <c r="B133" s="35"/>
      <c r="C133" s="211" t="s">
        <v>132</v>
      </c>
      <c r="D133" s="211" t="s">
        <v>134</v>
      </c>
      <c r="E133" s="212" t="s">
        <v>1201</v>
      </c>
      <c r="F133" s="213" t="s">
        <v>1202</v>
      </c>
      <c r="G133" s="214" t="s">
        <v>1163</v>
      </c>
      <c r="H133" s="215">
        <v>1</v>
      </c>
      <c r="I133" s="216"/>
      <c r="J133" s="215">
        <f>ROUND(I133*H133,2)</f>
        <v>0</v>
      </c>
      <c r="K133" s="213" t="s">
        <v>1</v>
      </c>
      <c r="L133" s="40"/>
      <c r="M133" s="217" t="s">
        <v>1</v>
      </c>
      <c r="N133" s="218" t="s">
        <v>40</v>
      </c>
      <c r="O133" s="83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AR133" s="221" t="s">
        <v>132</v>
      </c>
      <c r="AT133" s="221" t="s">
        <v>134</v>
      </c>
      <c r="AU133" s="221" t="s">
        <v>83</v>
      </c>
      <c r="AY133" s="14" t="s">
        <v>133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4" t="s">
        <v>83</v>
      </c>
      <c r="BK133" s="222">
        <f>ROUND(I133*H133,2)</f>
        <v>0</v>
      </c>
      <c r="BL133" s="14" t="s">
        <v>132</v>
      </c>
      <c r="BM133" s="221" t="s">
        <v>1238</v>
      </c>
    </row>
    <row r="134" s="1" customFormat="1">
      <c r="B134" s="35"/>
      <c r="C134" s="36"/>
      <c r="D134" s="223" t="s">
        <v>139</v>
      </c>
      <c r="E134" s="36"/>
      <c r="F134" s="224" t="s">
        <v>1202</v>
      </c>
      <c r="G134" s="36"/>
      <c r="H134" s="36"/>
      <c r="I134" s="136"/>
      <c r="J134" s="36"/>
      <c r="K134" s="36"/>
      <c r="L134" s="40"/>
      <c r="M134" s="225"/>
      <c r="N134" s="83"/>
      <c r="O134" s="83"/>
      <c r="P134" s="83"/>
      <c r="Q134" s="83"/>
      <c r="R134" s="83"/>
      <c r="S134" s="83"/>
      <c r="T134" s="84"/>
      <c r="AT134" s="14" t="s">
        <v>139</v>
      </c>
      <c r="AU134" s="14" t="s">
        <v>83</v>
      </c>
    </row>
    <row r="135" s="1" customFormat="1">
      <c r="B135" s="35"/>
      <c r="C135" s="36"/>
      <c r="D135" s="223" t="s">
        <v>141</v>
      </c>
      <c r="E135" s="36"/>
      <c r="F135" s="226" t="s">
        <v>1204</v>
      </c>
      <c r="G135" s="36"/>
      <c r="H135" s="36"/>
      <c r="I135" s="136"/>
      <c r="J135" s="36"/>
      <c r="K135" s="36"/>
      <c r="L135" s="40"/>
      <c r="M135" s="225"/>
      <c r="N135" s="83"/>
      <c r="O135" s="83"/>
      <c r="P135" s="83"/>
      <c r="Q135" s="83"/>
      <c r="R135" s="83"/>
      <c r="S135" s="83"/>
      <c r="T135" s="84"/>
      <c r="AT135" s="14" t="s">
        <v>141</v>
      </c>
      <c r="AU135" s="14" t="s">
        <v>83</v>
      </c>
    </row>
    <row r="136" s="1" customFormat="1" ht="16.5" customHeight="1">
      <c r="B136" s="35"/>
      <c r="C136" s="211" t="s">
        <v>163</v>
      </c>
      <c r="D136" s="211" t="s">
        <v>134</v>
      </c>
      <c r="E136" s="212" t="s">
        <v>258</v>
      </c>
      <c r="F136" s="213" t="s">
        <v>259</v>
      </c>
      <c r="G136" s="214" t="s">
        <v>198</v>
      </c>
      <c r="H136" s="215">
        <v>2.75</v>
      </c>
      <c r="I136" s="216"/>
      <c r="J136" s="215">
        <f>ROUND(I136*H136,2)</f>
        <v>0</v>
      </c>
      <c r="K136" s="213" t="s">
        <v>1</v>
      </c>
      <c r="L136" s="40"/>
      <c r="M136" s="217" t="s">
        <v>1</v>
      </c>
      <c r="N136" s="218" t="s">
        <v>40</v>
      </c>
      <c r="O136" s="83"/>
      <c r="P136" s="219">
        <f>O136*H136</f>
        <v>0</v>
      </c>
      <c r="Q136" s="219">
        <v>0</v>
      </c>
      <c r="R136" s="219">
        <f>Q136*H136</f>
        <v>0</v>
      </c>
      <c r="S136" s="219">
        <v>0</v>
      </c>
      <c r="T136" s="220">
        <f>S136*H136</f>
        <v>0</v>
      </c>
      <c r="AR136" s="221" t="s">
        <v>132</v>
      </c>
      <c r="AT136" s="221" t="s">
        <v>134</v>
      </c>
      <c r="AU136" s="221" t="s">
        <v>83</v>
      </c>
      <c r="AY136" s="14" t="s">
        <v>133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4" t="s">
        <v>83</v>
      </c>
      <c r="BK136" s="222">
        <f>ROUND(I136*H136,2)</f>
        <v>0</v>
      </c>
      <c r="BL136" s="14" t="s">
        <v>132</v>
      </c>
      <c r="BM136" s="221" t="s">
        <v>1239</v>
      </c>
    </row>
    <row r="137" s="1" customFormat="1">
      <c r="B137" s="35"/>
      <c r="C137" s="36"/>
      <c r="D137" s="223" t="s">
        <v>139</v>
      </c>
      <c r="E137" s="36"/>
      <c r="F137" s="224" t="s">
        <v>259</v>
      </c>
      <c r="G137" s="36"/>
      <c r="H137" s="36"/>
      <c r="I137" s="136"/>
      <c r="J137" s="36"/>
      <c r="K137" s="36"/>
      <c r="L137" s="40"/>
      <c r="M137" s="225"/>
      <c r="N137" s="83"/>
      <c r="O137" s="83"/>
      <c r="P137" s="83"/>
      <c r="Q137" s="83"/>
      <c r="R137" s="83"/>
      <c r="S137" s="83"/>
      <c r="T137" s="84"/>
      <c r="AT137" s="14" t="s">
        <v>139</v>
      </c>
      <c r="AU137" s="14" t="s">
        <v>83</v>
      </c>
    </row>
    <row r="138" s="1" customFormat="1">
      <c r="B138" s="35"/>
      <c r="C138" s="36"/>
      <c r="D138" s="223" t="s">
        <v>141</v>
      </c>
      <c r="E138" s="36"/>
      <c r="F138" s="226" t="s">
        <v>261</v>
      </c>
      <c r="G138" s="36"/>
      <c r="H138" s="36"/>
      <c r="I138" s="136"/>
      <c r="J138" s="36"/>
      <c r="K138" s="36"/>
      <c r="L138" s="40"/>
      <c r="M138" s="225"/>
      <c r="N138" s="83"/>
      <c r="O138" s="83"/>
      <c r="P138" s="83"/>
      <c r="Q138" s="83"/>
      <c r="R138" s="83"/>
      <c r="S138" s="83"/>
      <c r="T138" s="84"/>
      <c r="AT138" s="14" t="s">
        <v>141</v>
      </c>
      <c r="AU138" s="14" t="s">
        <v>83</v>
      </c>
    </row>
    <row r="139" s="11" customFormat="1">
      <c r="B139" s="227"/>
      <c r="C139" s="228"/>
      <c r="D139" s="223" t="s">
        <v>149</v>
      </c>
      <c r="E139" s="229" t="s">
        <v>158</v>
      </c>
      <c r="F139" s="230" t="s">
        <v>1240</v>
      </c>
      <c r="G139" s="228"/>
      <c r="H139" s="231">
        <v>2.75</v>
      </c>
      <c r="I139" s="232"/>
      <c r="J139" s="228"/>
      <c r="K139" s="228"/>
      <c r="L139" s="233"/>
      <c r="M139" s="234"/>
      <c r="N139" s="235"/>
      <c r="O139" s="235"/>
      <c r="P139" s="235"/>
      <c r="Q139" s="235"/>
      <c r="R139" s="235"/>
      <c r="S139" s="235"/>
      <c r="T139" s="236"/>
      <c r="AT139" s="237" t="s">
        <v>149</v>
      </c>
      <c r="AU139" s="237" t="s">
        <v>83</v>
      </c>
      <c r="AV139" s="11" t="s">
        <v>143</v>
      </c>
      <c r="AW139" s="11" t="s">
        <v>33</v>
      </c>
      <c r="AX139" s="11" t="s">
        <v>83</v>
      </c>
      <c r="AY139" s="237" t="s">
        <v>133</v>
      </c>
    </row>
    <row r="140" s="10" customFormat="1" ht="25.92" customHeight="1">
      <c r="B140" s="197"/>
      <c r="C140" s="198"/>
      <c r="D140" s="199" t="s">
        <v>74</v>
      </c>
      <c r="E140" s="200" t="s">
        <v>143</v>
      </c>
      <c r="F140" s="200" t="s">
        <v>272</v>
      </c>
      <c r="G140" s="198"/>
      <c r="H140" s="198"/>
      <c r="I140" s="201"/>
      <c r="J140" s="202">
        <f>BK140</f>
        <v>0</v>
      </c>
      <c r="K140" s="198"/>
      <c r="L140" s="203"/>
      <c r="M140" s="204"/>
      <c r="N140" s="205"/>
      <c r="O140" s="205"/>
      <c r="P140" s="206">
        <f>SUM(P141:P143)</f>
        <v>0</v>
      </c>
      <c r="Q140" s="205"/>
      <c r="R140" s="206">
        <f>SUM(R141:R143)</f>
        <v>0</v>
      </c>
      <c r="S140" s="205"/>
      <c r="T140" s="207">
        <f>SUM(T141:T143)</f>
        <v>0</v>
      </c>
      <c r="AR140" s="208" t="s">
        <v>132</v>
      </c>
      <c r="AT140" s="209" t="s">
        <v>74</v>
      </c>
      <c r="AU140" s="209" t="s">
        <v>75</v>
      </c>
      <c r="AY140" s="208" t="s">
        <v>133</v>
      </c>
      <c r="BK140" s="210">
        <f>SUM(BK141:BK143)</f>
        <v>0</v>
      </c>
    </row>
    <row r="141" s="1" customFormat="1" ht="16.5" customHeight="1">
      <c r="B141" s="35"/>
      <c r="C141" s="211" t="s">
        <v>167</v>
      </c>
      <c r="D141" s="211" t="s">
        <v>134</v>
      </c>
      <c r="E141" s="212" t="s">
        <v>1241</v>
      </c>
      <c r="F141" s="213" t="s">
        <v>1242</v>
      </c>
      <c r="G141" s="214" t="s">
        <v>198</v>
      </c>
      <c r="H141" s="215">
        <v>1</v>
      </c>
      <c r="I141" s="216"/>
      <c r="J141" s="215">
        <f>ROUND(I141*H141,2)</f>
        <v>0</v>
      </c>
      <c r="K141" s="213" t="s">
        <v>1</v>
      </c>
      <c r="L141" s="40"/>
      <c r="M141" s="217" t="s">
        <v>1</v>
      </c>
      <c r="N141" s="218" t="s">
        <v>40</v>
      </c>
      <c r="O141" s="83"/>
      <c r="P141" s="219">
        <f>O141*H141</f>
        <v>0</v>
      </c>
      <c r="Q141" s="219">
        <v>0</v>
      </c>
      <c r="R141" s="219">
        <f>Q141*H141</f>
        <v>0</v>
      </c>
      <c r="S141" s="219">
        <v>0</v>
      </c>
      <c r="T141" s="220">
        <f>S141*H141</f>
        <v>0</v>
      </c>
      <c r="AR141" s="221" t="s">
        <v>132</v>
      </c>
      <c r="AT141" s="221" t="s">
        <v>134</v>
      </c>
      <c r="AU141" s="221" t="s">
        <v>83</v>
      </c>
      <c r="AY141" s="14" t="s">
        <v>133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4" t="s">
        <v>83</v>
      </c>
      <c r="BK141" s="222">
        <f>ROUND(I141*H141,2)</f>
        <v>0</v>
      </c>
      <c r="BL141" s="14" t="s">
        <v>132</v>
      </c>
      <c r="BM141" s="221" t="s">
        <v>1243</v>
      </c>
    </row>
    <row r="142" s="1" customFormat="1">
      <c r="B142" s="35"/>
      <c r="C142" s="36"/>
      <c r="D142" s="223" t="s">
        <v>139</v>
      </c>
      <c r="E142" s="36"/>
      <c r="F142" s="224" t="s">
        <v>1244</v>
      </c>
      <c r="G142" s="36"/>
      <c r="H142" s="36"/>
      <c r="I142" s="136"/>
      <c r="J142" s="36"/>
      <c r="K142" s="36"/>
      <c r="L142" s="40"/>
      <c r="M142" s="225"/>
      <c r="N142" s="83"/>
      <c r="O142" s="83"/>
      <c r="P142" s="83"/>
      <c r="Q142" s="83"/>
      <c r="R142" s="83"/>
      <c r="S142" s="83"/>
      <c r="T142" s="84"/>
      <c r="AT142" s="14" t="s">
        <v>139</v>
      </c>
      <c r="AU142" s="14" t="s">
        <v>83</v>
      </c>
    </row>
    <row r="143" s="1" customFormat="1">
      <c r="B143" s="35"/>
      <c r="C143" s="36"/>
      <c r="D143" s="223" t="s">
        <v>141</v>
      </c>
      <c r="E143" s="36"/>
      <c r="F143" s="226" t="s">
        <v>298</v>
      </c>
      <c r="G143" s="36"/>
      <c r="H143" s="36"/>
      <c r="I143" s="136"/>
      <c r="J143" s="36"/>
      <c r="K143" s="36"/>
      <c r="L143" s="40"/>
      <c r="M143" s="225"/>
      <c r="N143" s="83"/>
      <c r="O143" s="83"/>
      <c r="P143" s="83"/>
      <c r="Q143" s="83"/>
      <c r="R143" s="83"/>
      <c r="S143" s="83"/>
      <c r="T143" s="84"/>
      <c r="AT143" s="14" t="s">
        <v>141</v>
      </c>
      <c r="AU143" s="14" t="s">
        <v>83</v>
      </c>
    </row>
    <row r="144" s="10" customFormat="1" ht="25.92" customHeight="1">
      <c r="B144" s="197"/>
      <c r="C144" s="198"/>
      <c r="D144" s="199" t="s">
        <v>74</v>
      </c>
      <c r="E144" s="200" t="s">
        <v>174</v>
      </c>
      <c r="F144" s="200" t="s">
        <v>402</v>
      </c>
      <c r="G144" s="198"/>
      <c r="H144" s="198"/>
      <c r="I144" s="201"/>
      <c r="J144" s="202">
        <f>BK144</f>
        <v>0</v>
      </c>
      <c r="K144" s="198"/>
      <c r="L144" s="203"/>
      <c r="M144" s="204"/>
      <c r="N144" s="205"/>
      <c r="O144" s="205"/>
      <c r="P144" s="206">
        <f>SUM(P145:P170)</f>
        <v>0</v>
      </c>
      <c r="Q144" s="205"/>
      <c r="R144" s="206">
        <f>SUM(R145:R170)</f>
        <v>0</v>
      </c>
      <c r="S144" s="205"/>
      <c r="T144" s="207">
        <f>SUM(T145:T170)</f>
        <v>0</v>
      </c>
      <c r="AR144" s="208" t="s">
        <v>132</v>
      </c>
      <c r="AT144" s="209" t="s">
        <v>74</v>
      </c>
      <c r="AU144" s="209" t="s">
        <v>75</v>
      </c>
      <c r="AY144" s="208" t="s">
        <v>133</v>
      </c>
      <c r="BK144" s="210">
        <f>SUM(BK145:BK170)</f>
        <v>0</v>
      </c>
    </row>
    <row r="145" s="1" customFormat="1" ht="16.5" customHeight="1">
      <c r="B145" s="35"/>
      <c r="C145" s="211" t="s">
        <v>174</v>
      </c>
      <c r="D145" s="211" t="s">
        <v>134</v>
      </c>
      <c r="E145" s="212" t="s">
        <v>1207</v>
      </c>
      <c r="F145" s="213" t="s">
        <v>1208</v>
      </c>
      <c r="G145" s="214" t="s">
        <v>1163</v>
      </c>
      <c r="H145" s="215">
        <v>2</v>
      </c>
      <c r="I145" s="216"/>
      <c r="J145" s="215">
        <f>ROUND(I145*H145,2)</f>
        <v>0</v>
      </c>
      <c r="K145" s="213" t="s">
        <v>1</v>
      </c>
      <c r="L145" s="40"/>
      <c r="M145" s="217" t="s">
        <v>1</v>
      </c>
      <c r="N145" s="218" t="s">
        <v>40</v>
      </c>
      <c r="O145" s="83"/>
      <c r="P145" s="219">
        <f>O145*H145</f>
        <v>0</v>
      </c>
      <c r="Q145" s="219">
        <v>0</v>
      </c>
      <c r="R145" s="219">
        <f>Q145*H145</f>
        <v>0</v>
      </c>
      <c r="S145" s="219">
        <v>0</v>
      </c>
      <c r="T145" s="220">
        <f>S145*H145</f>
        <v>0</v>
      </c>
      <c r="AR145" s="221" t="s">
        <v>132</v>
      </c>
      <c r="AT145" s="221" t="s">
        <v>134</v>
      </c>
      <c r="AU145" s="221" t="s">
        <v>83</v>
      </c>
      <c r="AY145" s="14" t="s">
        <v>133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4" t="s">
        <v>83</v>
      </c>
      <c r="BK145" s="222">
        <f>ROUND(I145*H145,2)</f>
        <v>0</v>
      </c>
      <c r="BL145" s="14" t="s">
        <v>132</v>
      </c>
      <c r="BM145" s="221" t="s">
        <v>1245</v>
      </c>
    </row>
    <row r="146" s="1" customFormat="1">
      <c r="B146" s="35"/>
      <c r="C146" s="36"/>
      <c r="D146" s="223" t="s">
        <v>139</v>
      </c>
      <c r="E146" s="36"/>
      <c r="F146" s="224" t="s">
        <v>1208</v>
      </c>
      <c r="G146" s="36"/>
      <c r="H146" s="36"/>
      <c r="I146" s="136"/>
      <c r="J146" s="36"/>
      <c r="K146" s="36"/>
      <c r="L146" s="40"/>
      <c r="M146" s="225"/>
      <c r="N146" s="83"/>
      <c r="O146" s="83"/>
      <c r="P146" s="83"/>
      <c r="Q146" s="83"/>
      <c r="R146" s="83"/>
      <c r="S146" s="83"/>
      <c r="T146" s="84"/>
      <c r="AT146" s="14" t="s">
        <v>139</v>
      </c>
      <c r="AU146" s="14" t="s">
        <v>83</v>
      </c>
    </row>
    <row r="147" s="1" customFormat="1">
      <c r="B147" s="35"/>
      <c r="C147" s="36"/>
      <c r="D147" s="223" t="s">
        <v>141</v>
      </c>
      <c r="E147" s="36"/>
      <c r="F147" s="226" t="s">
        <v>1210</v>
      </c>
      <c r="G147" s="36"/>
      <c r="H147" s="36"/>
      <c r="I147" s="136"/>
      <c r="J147" s="36"/>
      <c r="K147" s="36"/>
      <c r="L147" s="40"/>
      <c r="M147" s="225"/>
      <c r="N147" s="83"/>
      <c r="O147" s="83"/>
      <c r="P147" s="83"/>
      <c r="Q147" s="83"/>
      <c r="R147" s="83"/>
      <c r="S147" s="83"/>
      <c r="T147" s="84"/>
      <c r="AT147" s="14" t="s">
        <v>141</v>
      </c>
      <c r="AU147" s="14" t="s">
        <v>83</v>
      </c>
    </row>
    <row r="148" s="1" customFormat="1" ht="16.5" customHeight="1">
      <c r="B148" s="35"/>
      <c r="C148" s="211" t="s">
        <v>228</v>
      </c>
      <c r="D148" s="211" t="s">
        <v>134</v>
      </c>
      <c r="E148" s="212" t="s">
        <v>1157</v>
      </c>
      <c r="F148" s="213" t="s">
        <v>1158</v>
      </c>
      <c r="G148" s="214" t="s">
        <v>223</v>
      </c>
      <c r="H148" s="215">
        <v>5</v>
      </c>
      <c r="I148" s="216"/>
      <c r="J148" s="215">
        <f>ROUND(I148*H148,2)</f>
        <v>0</v>
      </c>
      <c r="K148" s="213" t="s">
        <v>1</v>
      </c>
      <c r="L148" s="40"/>
      <c r="M148" s="217" t="s">
        <v>1</v>
      </c>
      <c r="N148" s="218" t="s">
        <v>40</v>
      </c>
      <c r="O148" s="83"/>
      <c r="P148" s="219">
        <f>O148*H148</f>
        <v>0</v>
      </c>
      <c r="Q148" s="219">
        <v>0</v>
      </c>
      <c r="R148" s="219">
        <f>Q148*H148</f>
        <v>0</v>
      </c>
      <c r="S148" s="219">
        <v>0</v>
      </c>
      <c r="T148" s="220">
        <f>S148*H148</f>
        <v>0</v>
      </c>
      <c r="AR148" s="221" t="s">
        <v>132</v>
      </c>
      <c r="AT148" s="221" t="s">
        <v>134</v>
      </c>
      <c r="AU148" s="221" t="s">
        <v>83</v>
      </c>
      <c r="AY148" s="14" t="s">
        <v>133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4" t="s">
        <v>83</v>
      </c>
      <c r="BK148" s="222">
        <f>ROUND(I148*H148,2)</f>
        <v>0</v>
      </c>
      <c r="BL148" s="14" t="s">
        <v>132</v>
      </c>
      <c r="BM148" s="221" t="s">
        <v>1246</v>
      </c>
    </row>
    <row r="149" s="1" customFormat="1">
      <c r="B149" s="35"/>
      <c r="C149" s="36"/>
      <c r="D149" s="223" t="s">
        <v>139</v>
      </c>
      <c r="E149" s="36"/>
      <c r="F149" s="224" t="s">
        <v>1212</v>
      </c>
      <c r="G149" s="36"/>
      <c r="H149" s="36"/>
      <c r="I149" s="136"/>
      <c r="J149" s="36"/>
      <c r="K149" s="36"/>
      <c r="L149" s="40"/>
      <c r="M149" s="225"/>
      <c r="N149" s="83"/>
      <c r="O149" s="83"/>
      <c r="P149" s="83"/>
      <c r="Q149" s="83"/>
      <c r="R149" s="83"/>
      <c r="S149" s="83"/>
      <c r="T149" s="84"/>
      <c r="AT149" s="14" t="s">
        <v>139</v>
      </c>
      <c r="AU149" s="14" t="s">
        <v>83</v>
      </c>
    </row>
    <row r="150" s="1" customFormat="1">
      <c r="B150" s="35"/>
      <c r="C150" s="36"/>
      <c r="D150" s="223" t="s">
        <v>141</v>
      </c>
      <c r="E150" s="36"/>
      <c r="F150" s="226" t="s">
        <v>1160</v>
      </c>
      <c r="G150" s="36"/>
      <c r="H150" s="36"/>
      <c r="I150" s="136"/>
      <c r="J150" s="36"/>
      <c r="K150" s="36"/>
      <c r="L150" s="40"/>
      <c r="M150" s="225"/>
      <c r="N150" s="83"/>
      <c r="O150" s="83"/>
      <c r="P150" s="83"/>
      <c r="Q150" s="83"/>
      <c r="R150" s="83"/>
      <c r="S150" s="83"/>
      <c r="T150" s="84"/>
      <c r="AT150" s="14" t="s">
        <v>141</v>
      </c>
      <c r="AU150" s="14" t="s">
        <v>83</v>
      </c>
    </row>
    <row r="151" s="1" customFormat="1" ht="16.5" customHeight="1">
      <c r="B151" s="35"/>
      <c r="C151" s="211" t="s">
        <v>237</v>
      </c>
      <c r="D151" s="211" t="s">
        <v>134</v>
      </c>
      <c r="E151" s="212" t="s">
        <v>1213</v>
      </c>
      <c r="F151" s="213" t="s">
        <v>1214</v>
      </c>
      <c r="G151" s="214" t="s">
        <v>223</v>
      </c>
      <c r="H151" s="215">
        <v>5</v>
      </c>
      <c r="I151" s="216"/>
      <c r="J151" s="215">
        <f>ROUND(I151*H151,2)</f>
        <v>0</v>
      </c>
      <c r="K151" s="213" t="s">
        <v>1</v>
      </c>
      <c r="L151" s="40"/>
      <c r="M151" s="217" t="s">
        <v>1</v>
      </c>
      <c r="N151" s="218" t="s">
        <v>40</v>
      </c>
      <c r="O151" s="83"/>
      <c r="P151" s="219">
        <f>O151*H151</f>
        <v>0</v>
      </c>
      <c r="Q151" s="219">
        <v>0</v>
      </c>
      <c r="R151" s="219">
        <f>Q151*H151</f>
        <v>0</v>
      </c>
      <c r="S151" s="219">
        <v>0</v>
      </c>
      <c r="T151" s="220">
        <f>S151*H151</f>
        <v>0</v>
      </c>
      <c r="AR151" s="221" t="s">
        <v>132</v>
      </c>
      <c r="AT151" s="221" t="s">
        <v>134</v>
      </c>
      <c r="AU151" s="221" t="s">
        <v>83</v>
      </c>
      <c r="AY151" s="14" t="s">
        <v>133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4" t="s">
        <v>83</v>
      </c>
      <c r="BK151" s="222">
        <f>ROUND(I151*H151,2)</f>
        <v>0</v>
      </c>
      <c r="BL151" s="14" t="s">
        <v>132</v>
      </c>
      <c r="BM151" s="221" t="s">
        <v>1247</v>
      </c>
    </row>
    <row r="152" s="1" customFormat="1">
      <c r="B152" s="35"/>
      <c r="C152" s="36"/>
      <c r="D152" s="223" t="s">
        <v>139</v>
      </c>
      <c r="E152" s="36"/>
      <c r="F152" s="224" t="s">
        <v>1216</v>
      </c>
      <c r="G152" s="36"/>
      <c r="H152" s="36"/>
      <c r="I152" s="136"/>
      <c r="J152" s="36"/>
      <c r="K152" s="36"/>
      <c r="L152" s="40"/>
      <c r="M152" s="225"/>
      <c r="N152" s="83"/>
      <c r="O152" s="83"/>
      <c r="P152" s="83"/>
      <c r="Q152" s="83"/>
      <c r="R152" s="83"/>
      <c r="S152" s="83"/>
      <c r="T152" s="84"/>
      <c r="AT152" s="14" t="s">
        <v>139</v>
      </c>
      <c r="AU152" s="14" t="s">
        <v>83</v>
      </c>
    </row>
    <row r="153" s="1" customFormat="1">
      <c r="B153" s="35"/>
      <c r="C153" s="36"/>
      <c r="D153" s="223" t="s">
        <v>141</v>
      </c>
      <c r="E153" s="36"/>
      <c r="F153" s="226" t="s">
        <v>1217</v>
      </c>
      <c r="G153" s="36"/>
      <c r="H153" s="36"/>
      <c r="I153" s="136"/>
      <c r="J153" s="36"/>
      <c r="K153" s="36"/>
      <c r="L153" s="40"/>
      <c r="M153" s="225"/>
      <c r="N153" s="83"/>
      <c r="O153" s="83"/>
      <c r="P153" s="83"/>
      <c r="Q153" s="83"/>
      <c r="R153" s="83"/>
      <c r="S153" s="83"/>
      <c r="T153" s="84"/>
      <c r="AT153" s="14" t="s">
        <v>141</v>
      </c>
      <c r="AU153" s="14" t="s">
        <v>83</v>
      </c>
    </row>
    <row r="154" s="1" customFormat="1" ht="16.5" customHeight="1">
      <c r="B154" s="35"/>
      <c r="C154" s="211" t="s">
        <v>242</v>
      </c>
      <c r="D154" s="211" t="s">
        <v>134</v>
      </c>
      <c r="E154" s="212" t="s">
        <v>1248</v>
      </c>
      <c r="F154" s="213" t="s">
        <v>1219</v>
      </c>
      <c r="G154" s="214" t="s">
        <v>137</v>
      </c>
      <c r="H154" s="215">
        <v>1</v>
      </c>
      <c r="I154" s="216"/>
      <c r="J154" s="215">
        <f>ROUND(I154*H154,2)</f>
        <v>0</v>
      </c>
      <c r="K154" s="213" t="s">
        <v>1</v>
      </c>
      <c r="L154" s="40"/>
      <c r="M154" s="217" t="s">
        <v>1</v>
      </c>
      <c r="N154" s="218" t="s">
        <v>40</v>
      </c>
      <c r="O154" s="83"/>
      <c r="P154" s="219">
        <f>O154*H154</f>
        <v>0</v>
      </c>
      <c r="Q154" s="219">
        <v>0</v>
      </c>
      <c r="R154" s="219">
        <f>Q154*H154</f>
        <v>0</v>
      </c>
      <c r="S154" s="219">
        <v>0</v>
      </c>
      <c r="T154" s="220">
        <f>S154*H154</f>
        <v>0</v>
      </c>
      <c r="AR154" s="221" t="s">
        <v>132</v>
      </c>
      <c r="AT154" s="221" t="s">
        <v>134</v>
      </c>
      <c r="AU154" s="221" t="s">
        <v>83</v>
      </c>
      <c r="AY154" s="14" t="s">
        <v>133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14" t="s">
        <v>83</v>
      </c>
      <c r="BK154" s="222">
        <f>ROUND(I154*H154,2)</f>
        <v>0</v>
      </c>
      <c r="BL154" s="14" t="s">
        <v>132</v>
      </c>
      <c r="BM154" s="221" t="s">
        <v>1249</v>
      </c>
    </row>
    <row r="155" s="1" customFormat="1">
      <c r="B155" s="35"/>
      <c r="C155" s="36"/>
      <c r="D155" s="223" t="s">
        <v>139</v>
      </c>
      <c r="E155" s="36"/>
      <c r="F155" s="224" t="s">
        <v>1221</v>
      </c>
      <c r="G155" s="36"/>
      <c r="H155" s="36"/>
      <c r="I155" s="136"/>
      <c r="J155" s="36"/>
      <c r="K155" s="36"/>
      <c r="L155" s="40"/>
      <c r="M155" s="225"/>
      <c r="N155" s="83"/>
      <c r="O155" s="83"/>
      <c r="P155" s="83"/>
      <c r="Q155" s="83"/>
      <c r="R155" s="83"/>
      <c r="S155" s="83"/>
      <c r="T155" s="84"/>
      <c r="AT155" s="14" t="s">
        <v>139</v>
      </c>
      <c r="AU155" s="14" t="s">
        <v>83</v>
      </c>
    </row>
    <row r="156" s="1" customFormat="1">
      <c r="B156" s="35"/>
      <c r="C156" s="36"/>
      <c r="D156" s="223" t="s">
        <v>141</v>
      </c>
      <c r="E156" s="36"/>
      <c r="F156" s="226" t="s">
        <v>1222</v>
      </c>
      <c r="G156" s="36"/>
      <c r="H156" s="36"/>
      <c r="I156" s="136"/>
      <c r="J156" s="36"/>
      <c r="K156" s="36"/>
      <c r="L156" s="40"/>
      <c r="M156" s="225"/>
      <c r="N156" s="83"/>
      <c r="O156" s="83"/>
      <c r="P156" s="83"/>
      <c r="Q156" s="83"/>
      <c r="R156" s="83"/>
      <c r="S156" s="83"/>
      <c r="T156" s="84"/>
      <c r="AT156" s="14" t="s">
        <v>141</v>
      </c>
      <c r="AU156" s="14" t="s">
        <v>83</v>
      </c>
    </row>
    <row r="157" s="1" customFormat="1" ht="16.5" customHeight="1">
      <c r="B157" s="35"/>
      <c r="C157" s="211" t="s">
        <v>249</v>
      </c>
      <c r="D157" s="211" t="s">
        <v>134</v>
      </c>
      <c r="E157" s="212" t="s">
        <v>1223</v>
      </c>
      <c r="F157" s="213" t="s">
        <v>1224</v>
      </c>
      <c r="G157" s="214" t="s">
        <v>223</v>
      </c>
      <c r="H157" s="215">
        <v>10</v>
      </c>
      <c r="I157" s="216"/>
      <c r="J157" s="215">
        <f>ROUND(I157*H157,2)</f>
        <v>0</v>
      </c>
      <c r="K157" s="213" t="s">
        <v>1</v>
      </c>
      <c r="L157" s="40"/>
      <c r="M157" s="217" t="s">
        <v>1</v>
      </c>
      <c r="N157" s="218" t="s">
        <v>40</v>
      </c>
      <c r="O157" s="83"/>
      <c r="P157" s="219">
        <f>O157*H157</f>
        <v>0</v>
      </c>
      <c r="Q157" s="219">
        <v>0</v>
      </c>
      <c r="R157" s="219">
        <f>Q157*H157</f>
        <v>0</v>
      </c>
      <c r="S157" s="219">
        <v>0</v>
      </c>
      <c r="T157" s="220">
        <f>S157*H157</f>
        <v>0</v>
      </c>
      <c r="AR157" s="221" t="s">
        <v>132</v>
      </c>
      <c r="AT157" s="221" t="s">
        <v>134</v>
      </c>
      <c r="AU157" s="221" t="s">
        <v>83</v>
      </c>
      <c r="AY157" s="14" t="s">
        <v>133</v>
      </c>
      <c r="BE157" s="222">
        <f>IF(N157="základní",J157,0)</f>
        <v>0</v>
      </c>
      <c r="BF157" s="222">
        <f>IF(N157="snížená",J157,0)</f>
        <v>0</v>
      </c>
      <c r="BG157" s="222">
        <f>IF(N157="zákl. přenesená",J157,0)</f>
        <v>0</v>
      </c>
      <c r="BH157" s="222">
        <f>IF(N157="sníž. přenesená",J157,0)</f>
        <v>0</v>
      </c>
      <c r="BI157" s="222">
        <f>IF(N157="nulová",J157,0)</f>
        <v>0</v>
      </c>
      <c r="BJ157" s="14" t="s">
        <v>83</v>
      </c>
      <c r="BK157" s="222">
        <f>ROUND(I157*H157,2)</f>
        <v>0</v>
      </c>
      <c r="BL157" s="14" t="s">
        <v>132</v>
      </c>
      <c r="BM157" s="221" t="s">
        <v>1250</v>
      </c>
    </row>
    <row r="158" s="1" customFormat="1">
      <c r="B158" s="35"/>
      <c r="C158" s="36"/>
      <c r="D158" s="223" t="s">
        <v>139</v>
      </c>
      <c r="E158" s="36"/>
      <c r="F158" s="224" t="s">
        <v>1224</v>
      </c>
      <c r="G158" s="36"/>
      <c r="H158" s="36"/>
      <c r="I158" s="136"/>
      <c r="J158" s="36"/>
      <c r="K158" s="36"/>
      <c r="L158" s="40"/>
      <c r="M158" s="225"/>
      <c r="N158" s="83"/>
      <c r="O158" s="83"/>
      <c r="P158" s="83"/>
      <c r="Q158" s="83"/>
      <c r="R158" s="83"/>
      <c r="S158" s="83"/>
      <c r="T158" s="84"/>
      <c r="AT158" s="14" t="s">
        <v>139</v>
      </c>
      <c r="AU158" s="14" t="s">
        <v>83</v>
      </c>
    </row>
    <row r="159" s="1" customFormat="1">
      <c r="B159" s="35"/>
      <c r="C159" s="36"/>
      <c r="D159" s="223" t="s">
        <v>141</v>
      </c>
      <c r="E159" s="36"/>
      <c r="F159" s="226" t="s">
        <v>1226</v>
      </c>
      <c r="G159" s="36"/>
      <c r="H159" s="36"/>
      <c r="I159" s="136"/>
      <c r="J159" s="36"/>
      <c r="K159" s="36"/>
      <c r="L159" s="40"/>
      <c r="M159" s="225"/>
      <c r="N159" s="83"/>
      <c r="O159" s="83"/>
      <c r="P159" s="83"/>
      <c r="Q159" s="83"/>
      <c r="R159" s="83"/>
      <c r="S159" s="83"/>
      <c r="T159" s="84"/>
      <c r="AT159" s="14" t="s">
        <v>141</v>
      </c>
      <c r="AU159" s="14" t="s">
        <v>83</v>
      </c>
    </row>
    <row r="160" s="1" customFormat="1" ht="16.5" customHeight="1">
      <c r="B160" s="35"/>
      <c r="C160" s="211" t="s">
        <v>257</v>
      </c>
      <c r="D160" s="211" t="s">
        <v>134</v>
      </c>
      <c r="E160" s="212" t="s">
        <v>1227</v>
      </c>
      <c r="F160" s="213" t="s">
        <v>1228</v>
      </c>
      <c r="G160" s="214" t="s">
        <v>1163</v>
      </c>
      <c r="H160" s="215">
        <v>2</v>
      </c>
      <c r="I160" s="216"/>
      <c r="J160" s="215">
        <f>ROUND(I160*H160,2)</f>
        <v>0</v>
      </c>
      <c r="K160" s="213" t="s">
        <v>1</v>
      </c>
      <c r="L160" s="40"/>
      <c r="M160" s="217" t="s">
        <v>1</v>
      </c>
      <c r="N160" s="218" t="s">
        <v>40</v>
      </c>
      <c r="O160" s="83"/>
      <c r="P160" s="219">
        <f>O160*H160</f>
        <v>0</v>
      </c>
      <c r="Q160" s="219">
        <v>0</v>
      </c>
      <c r="R160" s="219">
        <f>Q160*H160</f>
        <v>0</v>
      </c>
      <c r="S160" s="219">
        <v>0</v>
      </c>
      <c r="T160" s="220">
        <f>S160*H160</f>
        <v>0</v>
      </c>
      <c r="AR160" s="221" t="s">
        <v>132</v>
      </c>
      <c r="AT160" s="221" t="s">
        <v>134</v>
      </c>
      <c r="AU160" s="221" t="s">
        <v>83</v>
      </c>
      <c r="AY160" s="14" t="s">
        <v>133</v>
      </c>
      <c r="BE160" s="222">
        <f>IF(N160="základní",J160,0)</f>
        <v>0</v>
      </c>
      <c r="BF160" s="222">
        <f>IF(N160="snížená",J160,0)</f>
        <v>0</v>
      </c>
      <c r="BG160" s="222">
        <f>IF(N160="zákl. přenesená",J160,0)</f>
        <v>0</v>
      </c>
      <c r="BH160" s="222">
        <f>IF(N160="sníž. přenesená",J160,0)</f>
        <v>0</v>
      </c>
      <c r="BI160" s="222">
        <f>IF(N160="nulová",J160,0)</f>
        <v>0</v>
      </c>
      <c r="BJ160" s="14" t="s">
        <v>83</v>
      </c>
      <c r="BK160" s="222">
        <f>ROUND(I160*H160,2)</f>
        <v>0</v>
      </c>
      <c r="BL160" s="14" t="s">
        <v>132</v>
      </c>
      <c r="BM160" s="221" t="s">
        <v>1251</v>
      </c>
    </row>
    <row r="161" s="1" customFormat="1">
      <c r="B161" s="35"/>
      <c r="C161" s="36"/>
      <c r="D161" s="223" t="s">
        <v>139</v>
      </c>
      <c r="E161" s="36"/>
      <c r="F161" s="224" t="s">
        <v>1228</v>
      </c>
      <c r="G161" s="36"/>
      <c r="H161" s="36"/>
      <c r="I161" s="136"/>
      <c r="J161" s="36"/>
      <c r="K161" s="36"/>
      <c r="L161" s="40"/>
      <c r="M161" s="225"/>
      <c r="N161" s="83"/>
      <c r="O161" s="83"/>
      <c r="P161" s="83"/>
      <c r="Q161" s="83"/>
      <c r="R161" s="83"/>
      <c r="S161" s="83"/>
      <c r="T161" s="84"/>
      <c r="AT161" s="14" t="s">
        <v>139</v>
      </c>
      <c r="AU161" s="14" t="s">
        <v>83</v>
      </c>
    </row>
    <row r="162" s="1" customFormat="1">
      <c r="B162" s="35"/>
      <c r="C162" s="36"/>
      <c r="D162" s="223" t="s">
        <v>141</v>
      </c>
      <c r="E162" s="36"/>
      <c r="F162" s="226" t="s">
        <v>1230</v>
      </c>
      <c r="G162" s="36"/>
      <c r="H162" s="36"/>
      <c r="I162" s="136"/>
      <c r="J162" s="36"/>
      <c r="K162" s="36"/>
      <c r="L162" s="40"/>
      <c r="M162" s="225"/>
      <c r="N162" s="83"/>
      <c r="O162" s="83"/>
      <c r="P162" s="83"/>
      <c r="Q162" s="83"/>
      <c r="R162" s="83"/>
      <c r="S162" s="83"/>
      <c r="T162" s="84"/>
      <c r="AT162" s="14" t="s">
        <v>141</v>
      </c>
      <c r="AU162" s="14" t="s">
        <v>83</v>
      </c>
    </row>
    <row r="163" s="1" customFormat="1" ht="16.5" customHeight="1">
      <c r="B163" s="35"/>
      <c r="C163" s="211" t="s">
        <v>264</v>
      </c>
      <c r="D163" s="211" t="s">
        <v>134</v>
      </c>
      <c r="E163" s="212" t="s">
        <v>1252</v>
      </c>
      <c r="F163" s="213" t="s">
        <v>1253</v>
      </c>
      <c r="G163" s="214" t="s">
        <v>137</v>
      </c>
      <c r="H163" s="215">
        <v>1</v>
      </c>
      <c r="I163" s="216"/>
      <c r="J163" s="215">
        <f>ROUND(I163*H163,2)</f>
        <v>0</v>
      </c>
      <c r="K163" s="213" t="s">
        <v>1</v>
      </c>
      <c r="L163" s="40"/>
      <c r="M163" s="217" t="s">
        <v>1</v>
      </c>
      <c r="N163" s="218" t="s">
        <v>40</v>
      </c>
      <c r="O163" s="83"/>
      <c r="P163" s="219">
        <f>O163*H163</f>
        <v>0</v>
      </c>
      <c r="Q163" s="219">
        <v>0</v>
      </c>
      <c r="R163" s="219">
        <f>Q163*H163</f>
        <v>0</v>
      </c>
      <c r="S163" s="219">
        <v>0</v>
      </c>
      <c r="T163" s="220">
        <f>S163*H163</f>
        <v>0</v>
      </c>
      <c r="AR163" s="221" t="s">
        <v>132</v>
      </c>
      <c r="AT163" s="221" t="s">
        <v>134</v>
      </c>
      <c r="AU163" s="221" t="s">
        <v>83</v>
      </c>
      <c r="AY163" s="14" t="s">
        <v>133</v>
      </c>
      <c r="BE163" s="222">
        <f>IF(N163="základní",J163,0)</f>
        <v>0</v>
      </c>
      <c r="BF163" s="222">
        <f>IF(N163="snížená",J163,0)</f>
        <v>0</v>
      </c>
      <c r="BG163" s="222">
        <f>IF(N163="zákl. přenesená",J163,0)</f>
        <v>0</v>
      </c>
      <c r="BH163" s="222">
        <f>IF(N163="sníž. přenesená",J163,0)</f>
        <v>0</v>
      </c>
      <c r="BI163" s="222">
        <f>IF(N163="nulová",J163,0)</f>
        <v>0</v>
      </c>
      <c r="BJ163" s="14" t="s">
        <v>83</v>
      </c>
      <c r="BK163" s="222">
        <f>ROUND(I163*H163,2)</f>
        <v>0</v>
      </c>
      <c r="BL163" s="14" t="s">
        <v>132</v>
      </c>
      <c r="BM163" s="221" t="s">
        <v>1254</v>
      </c>
    </row>
    <row r="164" s="1" customFormat="1">
      <c r="B164" s="35"/>
      <c r="C164" s="36"/>
      <c r="D164" s="223" t="s">
        <v>139</v>
      </c>
      <c r="E164" s="36"/>
      <c r="F164" s="224" t="s">
        <v>1253</v>
      </c>
      <c r="G164" s="36"/>
      <c r="H164" s="36"/>
      <c r="I164" s="136"/>
      <c r="J164" s="36"/>
      <c r="K164" s="36"/>
      <c r="L164" s="40"/>
      <c r="M164" s="225"/>
      <c r="N164" s="83"/>
      <c r="O164" s="83"/>
      <c r="P164" s="83"/>
      <c r="Q164" s="83"/>
      <c r="R164" s="83"/>
      <c r="S164" s="83"/>
      <c r="T164" s="84"/>
      <c r="AT164" s="14" t="s">
        <v>139</v>
      </c>
      <c r="AU164" s="14" t="s">
        <v>83</v>
      </c>
    </row>
    <row r="165" s="1" customFormat="1">
      <c r="B165" s="35"/>
      <c r="C165" s="36"/>
      <c r="D165" s="223" t="s">
        <v>141</v>
      </c>
      <c r="E165" s="36"/>
      <c r="F165" s="226" t="s">
        <v>1230</v>
      </c>
      <c r="G165" s="36"/>
      <c r="H165" s="36"/>
      <c r="I165" s="136"/>
      <c r="J165" s="36"/>
      <c r="K165" s="36"/>
      <c r="L165" s="40"/>
      <c r="M165" s="225"/>
      <c r="N165" s="83"/>
      <c r="O165" s="83"/>
      <c r="P165" s="83"/>
      <c r="Q165" s="83"/>
      <c r="R165" s="83"/>
      <c r="S165" s="83"/>
      <c r="T165" s="84"/>
      <c r="AT165" s="14" t="s">
        <v>141</v>
      </c>
      <c r="AU165" s="14" t="s">
        <v>83</v>
      </c>
    </row>
    <row r="166" s="1" customFormat="1" ht="16.5" customHeight="1">
      <c r="B166" s="35"/>
      <c r="C166" s="211" t="s">
        <v>273</v>
      </c>
      <c r="D166" s="211" t="s">
        <v>134</v>
      </c>
      <c r="E166" s="212" t="s">
        <v>1255</v>
      </c>
      <c r="F166" s="213" t="s">
        <v>930</v>
      </c>
      <c r="G166" s="214" t="s">
        <v>137</v>
      </c>
      <c r="H166" s="215">
        <v>1</v>
      </c>
      <c r="I166" s="216"/>
      <c r="J166" s="215">
        <f>ROUND(I166*H166,2)</f>
        <v>0</v>
      </c>
      <c r="K166" s="213" t="s">
        <v>1</v>
      </c>
      <c r="L166" s="40"/>
      <c r="M166" s="217" t="s">
        <v>1</v>
      </c>
      <c r="N166" s="218" t="s">
        <v>40</v>
      </c>
      <c r="O166" s="83"/>
      <c r="P166" s="219">
        <f>O166*H166</f>
        <v>0</v>
      </c>
      <c r="Q166" s="219">
        <v>0</v>
      </c>
      <c r="R166" s="219">
        <f>Q166*H166</f>
        <v>0</v>
      </c>
      <c r="S166" s="219">
        <v>0</v>
      </c>
      <c r="T166" s="220">
        <f>S166*H166</f>
        <v>0</v>
      </c>
      <c r="AR166" s="221" t="s">
        <v>132</v>
      </c>
      <c r="AT166" s="221" t="s">
        <v>134</v>
      </c>
      <c r="AU166" s="221" t="s">
        <v>83</v>
      </c>
      <c r="AY166" s="14" t="s">
        <v>133</v>
      </c>
      <c r="BE166" s="222">
        <f>IF(N166="základní",J166,0)</f>
        <v>0</v>
      </c>
      <c r="BF166" s="222">
        <f>IF(N166="snížená",J166,0)</f>
        <v>0</v>
      </c>
      <c r="BG166" s="222">
        <f>IF(N166="zákl. přenesená",J166,0)</f>
        <v>0</v>
      </c>
      <c r="BH166" s="222">
        <f>IF(N166="sníž. přenesená",J166,0)</f>
        <v>0</v>
      </c>
      <c r="BI166" s="222">
        <f>IF(N166="nulová",J166,0)</f>
        <v>0</v>
      </c>
      <c r="BJ166" s="14" t="s">
        <v>83</v>
      </c>
      <c r="BK166" s="222">
        <f>ROUND(I166*H166,2)</f>
        <v>0</v>
      </c>
      <c r="BL166" s="14" t="s">
        <v>132</v>
      </c>
      <c r="BM166" s="221" t="s">
        <v>1256</v>
      </c>
    </row>
    <row r="167" s="1" customFormat="1">
      <c r="B167" s="35"/>
      <c r="C167" s="36"/>
      <c r="D167" s="223" t="s">
        <v>139</v>
      </c>
      <c r="E167" s="36"/>
      <c r="F167" s="224" t="s">
        <v>930</v>
      </c>
      <c r="G167" s="36"/>
      <c r="H167" s="36"/>
      <c r="I167" s="136"/>
      <c r="J167" s="36"/>
      <c r="K167" s="36"/>
      <c r="L167" s="40"/>
      <c r="M167" s="225"/>
      <c r="N167" s="83"/>
      <c r="O167" s="83"/>
      <c r="P167" s="83"/>
      <c r="Q167" s="83"/>
      <c r="R167" s="83"/>
      <c r="S167" s="83"/>
      <c r="T167" s="84"/>
      <c r="AT167" s="14" t="s">
        <v>139</v>
      </c>
      <c r="AU167" s="14" t="s">
        <v>83</v>
      </c>
    </row>
    <row r="168" s="1" customFormat="1">
      <c r="B168" s="35"/>
      <c r="C168" s="36"/>
      <c r="D168" s="223" t="s">
        <v>141</v>
      </c>
      <c r="E168" s="36"/>
      <c r="F168" s="226" t="s">
        <v>933</v>
      </c>
      <c r="G168" s="36"/>
      <c r="H168" s="36"/>
      <c r="I168" s="136"/>
      <c r="J168" s="36"/>
      <c r="K168" s="36"/>
      <c r="L168" s="40"/>
      <c r="M168" s="225"/>
      <c r="N168" s="83"/>
      <c r="O168" s="83"/>
      <c r="P168" s="83"/>
      <c r="Q168" s="83"/>
      <c r="R168" s="83"/>
      <c r="S168" s="83"/>
      <c r="T168" s="84"/>
      <c r="AT168" s="14" t="s">
        <v>141</v>
      </c>
      <c r="AU168" s="14" t="s">
        <v>83</v>
      </c>
    </row>
    <row r="169" s="1" customFormat="1" ht="16.5" customHeight="1">
      <c r="B169" s="35"/>
      <c r="C169" s="211" t="s">
        <v>8</v>
      </c>
      <c r="D169" s="211" t="s">
        <v>134</v>
      </c>
      <c r="E169" s="212" t="s">
        <v>1174</v>
      </c>
      <c r="F169" s="213" t="s">
        <v>1175</v>
      </c>
      <c r="G169" s="214" t="s">
        <v>1163</v>
      </c>
      <c r="H169" s="215">
        <v>10</v>
      </c>
      <c r="I169" s="216"/>
      <c r="J169" s="215">
        <f>ROUND(I169*H169,2)</f>
        <v>0</v>
      </c>
      <c r="K169" s="213" t="s">
        <v>1</v>
      </c>
      <c r="L169" s="40"/>
      <c r="M169" s="217" t="s">
        <v>1</v>
      </c>
      <c r="N169" s="218" t="s">
        <v>40</v>
      </c>
      <c r="O169" s="83"/>
      <c r="P169" s="219">
        <f>O169*H169</f>
        <v>0</v>
      </c>
      <c r="Q169" s="219">
        <v>0</v>
      </c>
      <c r="R169" s="219">
        <f>Q169*H169</f>
        <v>0</v>
      </c>
      <c r="S169" s="219">
        <v>0</v>
      </c>
      <c r="T169" s="220">
        <f>S169*H169</f>
        <v>0</v>
      </c>
      <c r="AR169" s="221" t="s">
        <v>132</v>
      </c>
      <c r="AT169" s="221" t="s">
        <v>134</v>
      </c>
      <c r="AU169" s="221" t="s">
        <v>83</v>
      </c>
      <c r="AY169" s="14" t="s">
        <v>133</v>
      </c>
      <c r="BE169" s="222">
        <f>IF(N169="základní",J169,0)</f>
        <v>0</v>
      </c>
      <c r="BF169" s="222">
        <f>IF(N169="snížená",J169,0)</f>
        <v>0</v>
      </c>
      <c r="BG169" s="222">
        <f>IF(N169="zákl. přenesená",J169,0)</f>
        <v>0</v>
      </c>
      <c r="BH169" s="222">
        <f>IF(N169="sníž. přenesená",J169,0)</f>
        <v>0</v>
      </c>
      <c r="BI169" s="222">
        <f>IF(N169="nulová",J169,0)</f>
        <v>0</v>
      </c>
      <c r="BJ169" s="14" t="s">
        <v>83</v>
      </c>
      <c r="BK169" s="222">
        <f>ROUND(I169*H169,2)</f>
        <v>0</v>
      </c>
      <c r="BL169" s="14" t="s">
        <v>132</v>
      </c>
      <c r="BM169" s="221" t="s">
        <v>1257</v>
      </c>
    </row>
    <row r="170" s="1" customFormat="1">
      <c r="B170" s="35"/>
      <c r="C170" s="36"/>
      <c r="D170" s="223" t="s">
        <v>139</v>
      </c>
      <c r="E170" s="36"/>
      <c r="F170" s="224" t="s">
        <v>1175</v>
      </c>
      <c r="G170" s="36"/>
      <c r="H170" s="36"/>
      <c r="I170" s="136"/>
      <c r="J170" s="36"/>
      <c r="K170" s="36"/>
      <c r="L170" s="40"/>
      <c r="M170" s="238"/>
      <c r="N170" s="239"/>
      <c r="O170" s="239"/>
      <c r="P170" s="239"/>
      <c r="Q170" s="239"/>
      <c r="R170" s="239"/>
      <c r="S170" s="239"/>
      <c r="T170" s="240"/>
      <c r="AT170" s="14" t="s">
        <v>139</v>
      </c>
      <c r="AU170" s="14" t="s">
        <v>83</v>
      </c>
    </row>
    <row r="171" s="1" customFormat="1" ht="6.96" customHeight="1">
      <c r="B171" s="58"/>
      <c r="C171" s="59"/>
      <c r="D171" s="59"/>
      <c r="E171" s="59"/>
      <c r="F171" s="59"/>
      <c r="G171" s="59"/>
      <c r="H171" s="59"/>
      <c r="I171" s="170"/>
      <c r="J171" s="59"/>
      <c r="K171" s="59"/>
      <c r="L171" s="40"/>
    </row>
  </sheetData>
  <sheetProtection sheet="1" autoFilter="0" formatColumns="0" formatRows="0" objects="1" scenarios="1" spinCount="100000" saltValue="l7Q2UlpHpWD0/9nSudT7LIJ1lt4vNTJvbLKMWwgWfvIPdYRfVd7vNEC7m8DjTRV95Hscul8JFNd0EXZIUJDTRw==" hashValue="wBGLkKiivnyIFJx2hj5b00tR3gHnQwFZdPNf1TI9LMEPYG9w6UyiprJsEeZGNjiFcXv6jg+eCvyIFgTQapUZBA==" algorithmName="SHA-512" password="CC35"/>
  <autoFilter ref="C119:K170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Michálek Václav</dc:creator>
  <cp:lastModifiedBy>Michálek Václav</cp:lastModifiedBy>
  <dcterms:created xsi:type="dcterms:W3CDTF">2019-09-10T12:19:47Z</dcterms:created>
  <dcterms:modified xsi:type="dcterms:W3CDTF">2019-09-10T12:19:57Z</dcterms:modified>
</cp:coreProperties>
</file>