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9-2019 - Most CH -09- M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'19-2019 - Most CH -09- Mo...'!$C$126:$K$265</definedName>
    <definedName name="_xlnm.Print_Area" localSheetId="1">'19-2019 - Most CH -09- Mo...'!$C$4:$J$76,'19-2019 - Most CH -09- Mo...'!$C$82:$J$110,'19-2019 - Most CH -09- Mo...'!$C$116:$K$265</definedName>
    <definedName name="_xlnm.Print_Titles" localSheetId="1">'19-2019 - Most CH -09- Mo...'!$126:$126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265"/>
  <c r="BH265"/>
  <c r="BG265"/>
  <c r="BF265"/>
  <c r="T265"/>
  <c r="T264"/>
  <c r="R265"/>
  <c r="R264"/>
  <c r="P265"/>
  <c r="P264"/>
  <c r="BK265"/>
  <c r="BK264"/>
  <c r="J264"/>
  <c r="J265"/>
  <c r="BE265"/>
  <c r="J109"/>
  <c r="BI263"/>
  <c r="BH263"/>
  <c r="BG263"/>
  <c r="BF263"/>
  <c r="T263"/>
  <c r="T262"/>
  <c r="R263"/>
  <c r="R262"/>
  <c r="P263"/>
  <c r="P262"/>
  <c r="BK263"/>
  <c r="BK262"/>
  <c r="J262"/>
  <c r="J263"/>
  <c r="BE263"/>
  <c r="J108"/>
  <c r="BI261"/>
  <c r="BH261"/>
  <c r="BG261"/>
  <c r="BF261"/>
  <c r="T261"/>
  <c r="R261"/>
  <c r="P261"/>
  <c r="BK261"/>
  <c r="J261"/>
  <c r="BE261"/>
  <c r="BI260"/>
  <c r="BH260"/>
  <c r="BG260"/>
  <c r="BF260"/>
  <c r="T260"/>
  <c r="T259"/>
  <c r="R260"/>
  <c r="R259"/>
  <c r="P260"/>
  <c r="P259"/>
  <c r="BK260"/>
  <c r="BK259"/>
  <c r="J259"/>
  <c r="J260"/>
  <c r="BE260"/>
  <c r="J107"/>
  <c r="BI258"/>
  <c r="BH258"/>
  <c r="BG258"/>
  <c r="BF258"/>
  <c r="T258"/>
  <c r="T257"/>
  <c r="T256"/>
  <c r="R258"/>
  <c r="R257"/>
  <c r="R256"/>
  <c r="P258"/>
  <c r="P257"/>
  <c r="P256"/>
  <c r="BK258"/>
  <c r="BK257"/>
  <c r="J257"/>
  <c r="BK256"/>
  <c r="J256"/>
  <c r="J258"/>
  <c r="BE258"/>
  <c r="J106"/>
  <c r="J105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4"/>
  <c r="BH244"/>
  <c r="BG244"/>
  <c r="BF244"/>
  <c r="T244"/>
  <c r="T243"/>
  <c r="T242"/>
  <c r="R244"/>
  <c r="R243"/>
  <c r="R242"/>
  <c r="P244"/>
  <c r="P243"/>
  <c r="P242"/>
  <c r="BK244"/>
  <c r="BK243"/>
  <c r="J243"/>
  <c r="BK242"/>
  <c r="J242"/>
  <c r="J244"/>
  <c r="BE244"/>
  <c r="J104"/>
  <c r="J103"/>
  <c r="BI241"/>
  <c r="BH241"/>
  <c r="BG241"/>
  <c r="BF241"/>
  <c r="T241"/>
  <c r="T240"/>
  <c r="R241"/>
  <c r="R240"/>
  <c r="P241"/>
  <c r="P240"/>
  <c r="BK241"/>
  <c r="BK240"/>
  <c r="J240"/>
  <c r="J241"/>
  <c r="BE241"/>
  <c r="J102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T234"/>
  <c r="R235"/>
  <c r="R234"/>
  <c r="P235"/>
  <c r="P234"/>
  <c r="BK235"/>
  <c r="BK234"/>
  <c r="J234"/>
  <c r="J235"/>
  <c r="BE235"/>
  <c r="J101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19"/>
  <c r="BH219"/>
  <c r="BG219"/>
  <c r="BF219"/>
  <c r="T219"/>
  <c r="R219"/>
  <c r="P219"/>
  <c r="BK219"/>
  <c r="J219"/>
  <c r="BE219"/>
  <c r="BI213"/>
  <c r="BH213"/>
  <c r="BG213"/>
  <c r="BF213"/>
  <c r="T213"/>
  <c r="R213"/>
  <c r="P213"/>
  <c r="BK213"/>
  <c r="J213"/>
  <c r="BE213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T188"/>
  <c r="R189"/>
  <c r="R188"/>
  <c r="P189"/>
  <c r="P188"/>
  <c r="BK189"/>
  <c r="BK188"/>
  <c r="J188"/>
  <c r="J189"/>
  <c r="BE189"/>
  <c r="J100"/>
  <c r="BI187"/>
  <c r="BH187"/>
  <c r="BG187"/>
  <c r="BF187"/>
  <c r="T187"/>
  <c r="R187"/>
  <c r="P187"/>
  <c r="BK187"/>
  <c r="J187"/>
  <c r="BE187"/>
  <c r="BI181"/>
  <c r="BH181"/>
  <c r="BG181"/>
  <c r="BF181"/>
  <c r="T181"/>
  <c r="R181"/>
  <c r="P181"/>
  <c r="BK181"/>
  <c r="J181"/>
  <c r="BE181"/>
  <c r="BI179"/>
  <c r="BH179"/>
  <c r="BG179"/>
  <c r="BF179"/>
  <c r="T179"/>
  <c r="T178"/>
  <c r="R179"/>
  <c r="R178"/>
  <c r="P179"/>
  <c r="P178"/>
  <c r="BK179"/>
  <c r="BK178"/>
  <c r="J178"/>
  <c r="J179"/>
  <c r="BE179"/>
  <c r="J9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T172"/>
  <c r="R173"/>
  <c r="R172"/>
  <c r="P173"/>
  <c r="P172"/>
  <c r="BK173"/>
  <c r="BK172"/>
  <c r="J172"/>
  <c r="J173"/>
  <c r="BE173"/>
  <c r="J98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4"/>
  <c r="BH154"/>
  <c r="BG154"/>
  <c r="BF154"/>
  <c r="T154"/>
  <c r="T153"/>
  <c r="R154"/>
  <c r="R153"/>
  <c r="P154"/>
  <c r="P153"/>
  <c r="BK154"/>
  <c r="BK153"/>
  <c r="J153"/>
  <c r="J154"/>
  <c r="BE154"/>
  <c r="J97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F35"/>
  <c i="1" r="BD95"/>
  <c i="2" r="BH130"/>
  <c r="F34"/>
  <c i="1" r="BC95"/>
  <c i="2" r="BG130"/>
  <c r="F33"/>
  <c i="1" r="BB95"/>
  <c i="2" r="BF130"/>
  <c r="J32"/>
  <c i="1" r="AW95"/>
  <c i="2" r="F32"/>
  <c i="1" r="BA95"/>
  <c i="2" r="T130"/>
  <c r="T129"/>
  <c r="T128"/>
  <c r="T127"/>
  <c r="R130"/>
  <c r="R129"/>
  <c r="R128"/>
  <c r="R127"/>
  <c r="P130"/>
  <c r="P129"/>
  <c r="P128"/>
  <c r="P127"/>
  <c i="1" r="AU95"/>
  <c i="2" r="BK130"/>
  <c r="BK129"/>
  <c r="J129"/>
  <c r="BK128"/>
  <c r="J128"/>
  <c r="BK127"/>
  <c r="J127"/>
  <c r="J94"/>
  <c r="J28"/>
  <c i="1" r="AG95"/>
  <c i="2" r="J130"/>
  <c r="BE130"/>
  <c r="J31"/>
  <c i="1" r="AV95"/>
  <c i="2" r="F31"/>
  <c i="1" r="AZ95"/>
  <c i="2" r="J96"/>
  <c r="J95"/>
  <c r="F121"/>
  <c r="E119"/>
  <c r="F87"/>
  <c r="E85"/>
  <c r="J37"/>
  <c r="J22"/>
  <c r="E22"/>
  <c r="J124"/>
  <c r="J90"/>
  <c r="J21"/>
  <c r="J19"/>
  <c r="E19"/>
  <c r="J123"/>
  <c r="J89"/>
  <c r="J18"/>
  <c r="J16"/>
  <c r="E16"/>
  <c r="F124"/>
  <c r="F90"/>
  <c r="J15"/>
  <c r="J13"/>
  <c r="E13"/>
  <c r="F123"/>
  <c r="F89"/>
  <c r="J12"/>
  <c r="J10"/>
  <c r="J121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<sst xmlns="http://schemas.openxmlformats.org/spreadsheetml/2006/main">
  <si>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</si>
  <si>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</si>
  <si>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</si>
  <si>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</si>
  <si>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</si>
  <si>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{eff6b295-f4b0-460a-883c-00cbe7065417}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</si>
  <si>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</si>
  <si>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</si>
  <si>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</si>
  <si>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</si>
  <si>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</si>
  <si>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</si>
  <si>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</si>
  <si>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</si>
  <si>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</si>
  <si>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</si>
  <si>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</si>
  <si>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CH -09- Most přes náhon ve Slapanech</t>
  </si>
  <si>
    <t>KSO:</t>
  </si>
  <si>
    <t>CC-CZ:</t>
  </si>
  <si>
    <t>Místo:</t>
  </si>
  <si>
    <t>Slapany</t>
  </si>
  <si>
    <t>Datum:</t>
  </si>
  <si>
    <t>19. 7. 2019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</si>
  <si>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</si>
  <si>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</si>
  <si>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</si>
  <si>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</si>
  <si>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</si>
  <si>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</si>
  <si>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</si>
  <si>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</si>
  <si>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</si>
  <si>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</si>
  <si>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</si>
  <si>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</si>
  <si>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</si>
  <si>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</si>
  <si>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</si>
  <si>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</si>
  <si>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</si>
  <si>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</si>
  <si>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</si>
  <si>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</si>
  <si>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</si>
  <si>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</si>
  <si>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</si>
  <si>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</si>
  <si>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</si>
  <si>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</si>
  <si>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</si>
  <si>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</si>
  <si>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</si>
  <si>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</si>
  <si>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</si>
  <si>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</si>
  <si>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</si>
  <si>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</si>
  <si>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</si>
  <si>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</si>
  <si>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</si>
  <si>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</si>
  <si>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</si>
  <si>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</si>
  <si>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</si>
  <si>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</si>
  <si>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</si>
  <si>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</si>
  <si>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</si>
  <si>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</si>
  <si>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</si>
  <si>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</si>
  <si>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</si>
  <si>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</si>
  <si>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</si>
  <si>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</si>
  <si>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</si>
  <si>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</si>
  <si>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</si>
  <si>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</si>
  <si>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</si>
  <si>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</si>
  <si>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</si>
  <si>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</si>
  <si>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</si>
  <si>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</si>
  <si>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</si>
  <si>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</si>
  <si>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</si>
  <si>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</si>
  <si>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</si>
  <si>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</si>
  <si>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</si>
  <si>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</si>
  <si>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</si>
  <si>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</si>
  <si>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</si>
  <si>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</si>
  <si>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</si>
  <si>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</si>
  <si>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</si>
  <si>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</si>
  <si>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</si>
  <si>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</si>
  <si>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</si>
  <si>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</si>
  <si>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</si>
  <si>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</si>
  <si>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</si>
  <si>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</si>
  <si>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</si>
  <si>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</si>
  <si>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</si>
  <si>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</si>
  <si>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</si>
  <si>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</si>
  <si>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</si>
  <si>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</si>
  <si>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</si>
  <si>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</si>
  <si>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</si>
  <si>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</si>
  <si>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111101104</t>
  </si>
  <si>
    <t>Odstranění rákosu</t>
  </si>
  <si>
    <t>ha</t>
  </si>
  <si>
    <t>CS ÚRS 2018 01</t>
  </si>
  <si>
    <t>4</t>
  </si>
  <si>
    <t>-222261140</t>
  </si>
  <si>
    <t>VV</t>
  </si>
  <si>
    <t>(7*25)/10000</t>
  </si>
  <si>
    <t>111103402</t>
  </si>
  <si>
    <t>Vytrhání plazivých rostlin pod hladinou vody</t>
  </si>
  <si>
    <t>893700999</t>
  </si>
  <si>
    <t>3</t>
  </si>
  <si>
    <t>111201101</t>
  </si>
  <si>
    <t>Odstranění křovin a stromů průměru kmene do 100 mm i s kořeny z celkové plochy do 1000 m2</t>
  </si>
  <si>
    <t>m2</t>
  </si>
  <si>
    <t>321959063</t>
  </si>
  <si>
    <t>111201401</t>
  </si>
  <si>
    <t>Spálení křovin a stromů průměru kmene do 100 mm</t>
  </si>
  <si>
    <t>-1296997934</t>
  </si>
  <si>
    <t>5</t>
  </si>
  <si>
    <t>114203201</t>
  </si>
  <si>
    <t>Očištění lomového kamene nebo betonových tvárnic od hlíny nebo písku</t>
  </si>
  <si>
    <t>m3</t>
  </si>
  <si>
    <t>1848869037</t>
  </si>
  <si>
    <t>6*1,2*0,4*2</t>
  </si>
  <si>
    <t>6</t>
  </si>
  <si>
    <t>115101201</t>
  </si>
  <si>
    <t>Čerpání vody na dopravní výšku do 10 m průměrný přítok do 500 l/min</t>
  </si>
  <si>
    <t>hod</t>
  </si>
  <si>
    <t>-1768450925</t>
  </si>
  <si>
    <t>30*9</t>
  </si>
  <si>
    <t>7</t>
  </si>
  <si>
    <t>115101301</t>
  </si>
  <si>
    <t>Pohotovost čerpací soupravy pro dopravní výšku do 10 m přítok do 500 l/min</t>
  </si>
  <si>
    <t>den</t>
  </si>
  <si>
    <t>223287160</t>
  </si>
  <si>
    <t>8</t>
  </si>
  <si>
    <t>122703601</t>
  </si>
  <si>
    <t>Odstranění nánosů při únosnosti dna přes 0,15 do 40 kPa</t>
  </si>
  <si>
    <t>-1354294340</t>
  </si>
  <si>
    <t>7*25*0,3</t>
  </si>
  <si>
    <t>9</t>
  </si>
  <si>
    <t>124203101</t>
  </si>
  <si>
    <t>Vykopávky do 1000 m3 pro koryta vodotečí v hornině tř. 3</t>
  </si>
  <si>
    <t>1560060647</t>
  </si>
  <si>
    <t>7*25*0,5</t>
  </si>
  <si>
    <t>10</t>
  </si>
  <si>
    <t>124203109</t>
  </si>
  <si>
    <t>Příplatek k vykopávkám pro koryta vodotečí v hornině tř. 3 za lepivost</t>
  </si>
  <si>
    <t>397145408</t>
  </si>
  <si>
    <t>11</t>
  </si>
  <si>
    <t>132212101</t>
  </si>
  <si>
    <t>Hloubení rýh š do 600 mm ručním nebo pneum nářadím v soudržných horninách tř. 3</t>
  </si>
  <si>
    <t>-114134442</t>
  </si>
  <si>
    <t>6*1*0,6*2</t>
  </si>
  <si>
    <t>12</t>
  </si>
  <si>
    <t>132212109</t>
  </si>
  <si>
    <t>Příplatek za lepivost u hloubení rýh š do 600 mm ručním nebo pneum nářadím v hornině tř. 3</t>
  </si>
  <si>
    <t>2054294783</t>
  </si>
  <si>
    <t>13</t>
  </si>
  <si>
    <t>153112133</t>
  </si>
  <si>
    <t xml:space="preserve">Zaberanění ocelových štětovnic na dl do 12  m ve stísněných podmínkách z terénu</t>
  </si>
  <si>
    <t>1392838666</t>
  </si>
  <si>
    <t>(7*5)*2</t>
  </si>
  <si>
    <t>14</t>
  </si>
  <si>
    <t>153113120</t>
  </si>
  <si>
    <t>Vytažení ocelových štětovnic dl do 12 m zaberaněných do hl 12 m z terénu ve stísněných podmínkách</t>
  </si>
  <si>
    <t>2039475181</t>
  </si>
  <si>
    <t>162253101</t>
  </si>
  <si>
    <t>Vodorovné přemístění nánosu z nádrží do 60 m při únosnosti dna přes 40 kPa</t>
  </si>
  <si>
    <t>-1898624223</t>
  </si>
  <si>
    <t>16</t>
  </si>
  <si>
    <t>185803102</t>
  </si>
  <si>
    <t>Shrabání a uložení pokoseného vodního porostu na hromady do 30 m od okraje hladiny</t>
  </si>
  <si>
    <t>108553874</t>
  </si>
  <si>
    <t>Zakládání</t>
  </si>
  <si>
    <t>17</t>
  </si>
  <si>
    <t>213311113</t>
  </si>
  <si>
    <t>Polštáře zhutněné pod základy z kameniva drceného frakce 16 až 63 mm</t>
  </si>
  <si>
    <t>-293163801</t>
  </si>
  <si>
    <t>základové rýhy</t>
  </si>
  <si>
    <t>6*0,6*0,2*2</t>
  </si>
  <si>
    <t>18</t>
  </si>
  <si>
    <t>274322611</t>
  </si>
  <si>
    <t>Základové pasy ze ŽB se zvýšenými nároky na prostředí tř. C 30/37</t>
  </si>
  <si>
    <t>430451327</t>
  </si>
  <si>
    <t>19</t>
  </si>
  <si>
    <t>274351121</t>
  </si>
  <si>
    <t>Zřízení bednění základových pasů rovného</t>
  </si>
  <si>
    <t>-1344776905</t>
  </si>
  <si>
    <t>6*1*2*2+(0,6*1)*4</t>
  </si>
  <si>
    <t>1,5*1,5*2*4</t>
  </si>
  <si>
    <t>Součet</t>
  </si>
  <si>
    <t>20</t>
  </si>
  <si>
    <t>274351122</t>
  </si>
  <si>
    <t>Odstranění bednění základových pasů rovného</t>
  </si>
  <si>
    <t>1007894096</t>
  </si>
  <si>
    <t>274361321</t>
  </si>
  <si>
    <t>Výztuž základových pásů betonářskou ocelí 11 373 (EZ)</t>
  </si>
  <si>
    <t>t</t>
  </si>
  <si>
    <t>148327952</t>
  </si>
  <si>
    <t>(1+1,5)*24*2*0,00158</t>
  </si>
  <si>
    <t>22</t>
  </si>
  <si>
    <t>279322512</t>
  </si>
  <si>
    <t>Základová zeď ze ŽB odolného proti agresivnímu prostředí tř. C 30/37 bez výztuže</t>
  </si>
  <si>
    <t>1720012923</t>
  </si>
  <si>
    <t>klín mostní přizdívky</t>
  </si>
  <si>
    <t>6*1,5*1,5/2*2</t>
  </si>
  <si>
    <t>23</t>
  </si>
  <si>
    <t>279351311</t>
  </si>
  <si>
    <t>Zřízení jednostranného bednění základových zdí</t>
  </si>
  <si>
    <t>1692397594</t>
  </si>
  <si>
    <t>6*2</t>
  </si>
  <si>
    <t>24</t>
  </si>
  <si>
    <t>279351312</t>
  </si>
  <si>
    <t>Odstranění jednostranného bednění základových zdí</t>
  </si>
  <si>
    <t>468170269</t>
  </si>
  <si>
    <t>Svislé a kompletní konstrukce</t>
  </si>
  <si>
    <t>25</t>
  </si>
  <si>
    <t>321222311</t>
  </si>
  <si>
    <t>Zdění obkladního zdiva vodních staveb kvádrového objem do 0,2 m3</t>
  </si>
  <si>
    <t>489915468</t>
  </si>
  <si>
    <t>6*2*2*0,3</t>
  </si>
  <si>
    <t>26</t>
  </si>
  <si>
    <t>M</t>
  </si>
  <si>
    <t>58380750</t>
  </si>
  <si>
    <t>kámen lomový regulační</t>
  </si>
  <si>
    <t>31658049</t>
  </si>
  <si>
    <t>7,2*2</t>
  </si>
  <si>
    <t>27</t>
  </si>
  <si>
    <t>327215111</t>
  </si>
  <si>
    <t>Opěrná zeď z gabionů dvouzákrutová síť s povrchovou úpravou galfan vyplněná lomovým kamenem - lokální opravy</t>
  </si>
  <si>
    <t>-661558957</t>
  </si>
  <si>
    <t>Komunikace pozemní</t>
  </si>
  <si>
    <t>28</t>
  </si>
  <si>
    <t>564761111</t>
  </si>
  <si>
    <t>Podklad z kameniva hrubého drceného vel. 32-63 mm tl 200 mm</t>
  </si>
  <si>
    <t>1305109763</t>
  </si>
  <si>
    <t>6*25</t>
  </si>
  <si>
    <t>29</t>
  </si>
  <si>
    <t>919112211</t>
  </si>
  <si>
    <t>Řezání spár pro vytvoření komůrky š 10 mm hl 15 mm pro těsnící zálivku v živičném krytu</t>
  </si>
  <si>
    <t>m</t>
  </si>
  <si>
    <t>-2143518750</t>
  </si>
  <si>
    <t>trhlina ve vozovce</t>
  </si>
  <si>
    <t>mezi živičným krytem a ŽB římsou</t>
  </si>
  <si>
    <t>9*2</t>
  </si>
  <si>
    <t>30</t>
  </si>
  <si>
    <t>599141111</t>
  </si>
  <si>
    <t>Vyplnění spár mezi silničními dílci živičnou zálivkou</t>
  </si>
  <si>
    <t>1098512106</t>
  </si>
  <si>
    <t>Ostatní konstrukce a práce, bourání</t>
  </si>
  <si>
    <t>31</t>
  </si>
  <si>
    <t>914111111</t>
  </si>
  <si>
    <t>Montáž svislé dopravní značky do velikosti 1 m2 objímkami na sloupek nebo konzolu</t>
  </si>
  <si>
    <t>kus</t>
  </si>
  <si>
    <t>1228277580</t>
  </si>
  <si>
    <t>32</t>
  </si>
  <si>
    <t>40444000</t>
  </si>
  <si>
    <t>značka dopravní svislá omezující zatížitelnost mostu dle HMP</t>
  </si>
  <si>
    <t>-983084589</t>
  </si>
  <si>
    <t>33</t>
  </si>
  <si>
    <t>914511112</t>
  </si>
  <si>
    <t>Montáž sloupku dopravních značek délky do 3,5 m s betonovým základem a patkou</t>
  </si>
  <si>
    <t>-1911561457</t>
  </si>
  <si>
    <t>34</t>
  </si>
  <si>
    <t>40445225</t>
  </si>
  <si>
    <t>sloupek Zn pro dopravní značku D 60mm v 350mm</t>
  </si>
  <si>
    <t>-826931951</t>
  </si>
  <si>
    <t>35</t>
  </si>
  <si>
    <t>941221111</t>
  </si>
  <si>
    <t>Montáž lešení řadového rámového těžkého zatížení do 300 kg/m2 š do 1,2 m v do 10 m</t>
  </si>
  <si>
    <t>-890549489</t>
  </si>
  <si>
    <t>6*7*4</t>
  </si>
  <si>
    <t>36</t>
  </si>
  <si>
    <t>941221211</t>
  </si>
  <si>
    <t>Příplatek k lešení řadovému rámovému těžkému š 1,2 m v do 25 m za první a ZKD den použití</t>
  </si>
  <si>
    <t>1702155343</t>
  </si>
  <si>
    <t>168*30</t>
  </si>
  <si>
    <t>37</t>
  </si>
  <si>
    <t>941221811</t>
  </si>
  <si>
    <t>Demontáž lešení řadového rámového těžkého zatížení do 300 kg/m2 š do 1,2 m v do 10 m</t>
  </si>
  <si>
    <t>-1682042421</t>
  </si>
  <si>
    <t>38</t>
  </si>
  <si>
    <t>944121121</t>
  </si>
  <si>
    <t>Montáž ochranného zábradlí dílcového vnitřního na lešeňových konstrukcích jednotyčového</t>
  </si>
  <si>
    <t>-278017528</t>
  </si>
  <si>
    <t>7+7+7+7</t>
  </si>
  <si>
    <t>39</t>
  </si>
  <si>
    <t>953961215</t>
  </si>
  <si>
    <t>Kotvy chemickou patronou M 20 hl 170 mm do betonu, ŽB nebo kamene s vyvrtáním otvoru</t>
  </si>
  <si>
    <t>979021401</t>
  </si>
  <si>
    <t xml:space="preserve">navrtání stávající betonu á 100 mm a napojení na nový beton </t>
  </si>
  <si>
    <t>(6+6)/0,1</t>
  </si>
  <si>
    <t>40</t>
  </si>
  <si>
    <t>985112111</t>
  </si>
  <si>
    <t>Odsekání degradovaného betonu stěn tl do 10 mm</t>
  </si>
  <si>
    <t>1498756238</t>
  </si>
  <si>
    <t xml:space="preserve">podhled mostovky sanace  ze 40 %</t>
  </si>
  <si>
    <t>(5*10)/100*40</t>
  </si>
  <si>
    <t>41</t>
  </si>
  <si>
    <t>985112192</t>
  </si>
  <si>
    <t>Příplatek k odsekání degradovaného betonu za práci ve stísněném prostoru</t>
  </si>
  <si>
    <t>1357086508</t>
  </si>
  <si>
    <t>42</t>
  </si>
  <si>
    <t>985113111</t>
  </si>
  <si>
    <t>Pemrlování povrchu betonu stěn</t>
  </si>
  <si>
    <t>155985528</t>
  </si>
  <si>
    <t xml:space="preserve">římsa </t>
  </si>
  <si>
    <t>(0,25+0,21+0,45+0,15)*17,2*2</t>
  </si>
  <si>
    <t>podled mostovky</t>
  </si>
  <si>
    <t>43</t>
  </si>
  <si>
    <t>985131111</t>
  </si>
  <si>
    <t>Očištění ploch stěn, rubu kleneb a podlah tlakovou vodou</t>
  </si>
  <si>
    <t>-1846921924</t>
  </si>
  <si>
    <t>44</t>
  </si>
  <si>
    <t>985131311</t>
  </si>
  <si>
    <t>Ruční dočištění ploch stěn, rubu kleneb a podlah ocelových kartáči</t>
  </si>
  <si>
    <t>512539826</t>
  </si>
  <si>
    <t>45</t>
  </si>
  <si>
    <t>985321211</t>
  </si>
  <si>
    <t>Ochranný nátěr výztuže na epoxidové bázi stěn, líce kleneb a podhledů 1 vrstva tl 1 mm</t>
  </si>
  <si>
    <t>1085296739</t>
  </si>
  <si>
    <t>46</t>
  </si>
  <si>
    <t>985321911</t>
  </si>
  <si>
    <t>Příplatek k cenám ochranného nátěru výztuže za práce ve stísněném prostoru</t>
  </si>
  <si>
    <t>-2042888966</t>
  </si>
  <si>
    <t>47</t>
  </si>
  <si>
    <t>985323212</t>
  </si>
  <si>
    <t>Spojovací můstek reprofilovaného betonu na epoxidové bázi tl 2 mm</t>
  </si>
  <si>
    <t>-832755714</t>
  </si>
  <si>
    <t>48</t>
  </si>
  <si>
    <t>985323911</t>
  </si>
  <si>
    <t>Příplatek k cenám spojovacího můstku za práci ve stísněném prostoru</t>
  </si>
  <si>
    <t>1430461241</t>
  </si>
  <si>
    <t>49</t>
  </si>
  <si>
    <t>985324221</t>
  </si>
  <si>
    <t>Ochranný akrylátový nátěr betonu dvojnásobný se stěrkou (OS-C)</t>
  </si>
  <si>
    <t>-407375109</t>
  </si>
  <si>
    <t>50</t>
  </si>
  <si>
    <t>985324911</t>
  </si>
  <si>
    <t>Příplatek k cenám ochranných nátěrů betonu za práci ve stísněném prostoru</t>
  </si>
  <si>
    <t>1707837708</t>
  </si>
  <si>
    <t>51</t>
  </si>
  <si>
    <t>985312111</t>
  </si>
  <si>
    <t>Stěrka k vyrovnání betonových ploch stěn tl 2 mm</t>
  </si>
  <si>
    <t>838975636</t>
  </si>
  <si>
    <t>52</t>
  </si>
  <si>
    <t>985311212</t>
  </si>
  <si>
    <t>Reprofilace líce kleneb a podhledů cementovými sanačními maltami tl 20 mm</t>
  </si>
  <si>
    <t>-415646154</t>
  </si>
  <si>
    <t>53</t>
  </si>
  <si>
    <t>R 01</t>
  </si>
  <si>
    <t>Příjezdová plocha pro jeřáb (montáž a demontáž beranění)</t>
  </si>
  <si>
    <t>soubor</t>
  </si>
  <si>
    <t>1192696232</t>
  </si>
  <si>
    <t>997</t>
  </si>
  <si>
    <t>Přesun sutě</t>
  </si>
  <si>
    <t>54</t>
  </si>
  <si>
    <t>997013211</t>
  </si>
  <si>
    <t>Vnitrostaveništní doprava suti a vybouraných hmot pro budovy v do 6 m ručně</t>
  </si>
  <si>
    <t>1372516169</t>
  </si>
  <si>
    <t>55</t>
  </si>
  <si>
    <t>997013501</t>
  </si>
  <si>
    <t>Odvoz suti a vybouraných hmot na skládku nebo meziskládku do 1 km se složením</t>
  </si>
  <si>
    <t>1205329791</t>
  </si>
  <si>
    <t>56</t>
  </si>
  <si>
    <t>997013509</t>
  </si>
  <si>
    <t>Příplatek k odvozu suti a vybouraných hmot na skládku ZKD 1 km přes 1 km</t>
  </si>
  <si>
    <t>1988519755</t>
  </si>
  <si>
    <t>3,828*16</t>
  </si>
  <si>
    <t>57</t>
  </si>
  <si>
    <t>997013801</t>
  </si>
  <si>
    <t>Poplatek za uložení na skládce (skládkovné) stavebního odpadu betonového kód odpadu 170 101</t>
  </si>
  <si>
    <t>-1948606198</t>
  </si>
  <si>
    <t>998</t>
  </si>
  <si>
    <t>Přesun hmot</t>
  </si>
  <si>
    <t>59</t>
  </si>
  <si>
    <t>998153211</t>
  </si>
  <si>
    <t>Přesun hmot ruční pro samostatné zdi a valy zděné nebo betonové monolitické v do 12 m</t>
  </si>
  <si>
    <t>20231855</t>
  </si>
  <si>
    <t>PSV</t>
  </si>
  <si>
    <t>Práce a dodávky PSV</t>
  </si>
  <si>
    <t>783</t>
  </si>
  <si>
    <t>Dokončovací práce - nátěry</t>
  </si>
  <si>
    <t>60</t>
  </si>
  <si>
    <t>783000101</t>
  </si>
  <si>
    <t>Ochrana podlah nebo vodorovných ploch při provádění nátěrů olepením páskou nebo fólií</t>
  </si>
  <si>
    <t>2054098464</t>
  </si>
  <si>
    <t>asfaltová plocha</t>
  </si>
  <si>
    <t>10*1*2</t>
  </si>
  <si>
    <t>sloupky zábradlí</t>
  </si>
  <si>
    <t>61</t>
  </si>
  <si>
    <t>58124833</t>
  </si>
  <si>
    <t>páska pro malířské potřeby maskovací krepová 19mm x 50 m</t>
  </si>
  <si>
    <t>-2030573402</t>
  </si>
  <si>
    <t>70 * 1,05 " Přepočtené koeficientem množství</t>
  </si>
  <si>
    <t>62</t>
  </si>
  <si>
    <t>783942251</t>
  </si>
  <si>
    <t>Tmelení prasklin betonového podkladu polyuretanovým tmelem</t>
  </si>
  <si>
    <t>701481598</t>
  </si>
  <si>
    <t>63</t>
  </si>
  <si>
    <t>783943161</t>
  </si>
  <si>
    <t>Penetrační polyuretanový nátěr pórovitých betonových podlah</t>
  </si>
  <si>
    <t>-800344169</t>
  </si>
  <si>
    <t>64</t>
  </si>
  <si>
    <t>783947151</t>
  </si>
  <si>
    <t>Krycí jednonásobný polyuretanový vodou ředitelný nátěr betonové podlahy</t>
  </si>
  <si>
    <t>382599707</t>
  </si>
  <si>
    <t>VRN</t>
  </si>
  <si>
    <t>Vedlejší rozpočtové náklady</t>
  </si>
  <si>
    <t>VRN2</t>
  </si>
  <si>
    <t>Příprava staveniště</t>
  </si>
  <si>
    <t>65</t>
  </si>
  <si>
    <t>020001000</t>
  </si>
  <si>
    <t>1024</t>
  </si>
  <si>
    <t>552356899</t>
  </si>
  <si>
    <t>VRN3</t>
  </si>
  <si>
    <t>Zařízení staveniště</t>
  </si>
  <si>
    <t>66</t>
  </si>
  <si>
    <t>030001000</t>
  </si>
  <si>
    <t>1820271296</t>
  </si>
  <si>
    <t>67</t>
  </si>
  <si>
    <t>034303000</t>
  </si>
  <si>
    <t>Dopravní značení na staveništi</t>
  </si>
  <si>
    <t>113787441</t>
  </si>
  <si>
    <t>VRN4</t>
  </si>
  <si>
    <t>Inženýrská činnost</t>
  </si>
  <si>
    <t>68</t>
  </si>
  <si>
    <t>040001000</t>
  </si>
  <si>
    <t>-125888087</t>
  </si>
  <si>
    <t>VRN6</t>
  </si>
  <si>
    <t>Územní vlivy</t>
  </si>
  <si>
    <t>69</t>
  </si>
  <si>
    <t>063002000</t>
  </si>
  <si>
    <t>Práce na těžce přístupných místech</t>
  </si>
  <si>
    <t>soubor…</t>
  </si>
  <si>
    <t>-1501741043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</si>
</sst>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51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39</v>
      </c>
      <c r="E29" s="45"/>
      <c r="F29" s="31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50</v>
      </c>
      <c r="AI60" s="40"/>
      <c r="AJ60" s="40"/>
      <c r="AK60" s="40"/>
      <c r="AL60" s="40"/>
      <c r="AM60" s="59" t="s">
        <v>51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52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53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50</v>
      </c>
      <c r="AI75" s="40"/>
      <c r="AJ75" s="40"/>
      <c r="AK75" s="40"/>
      <c r="AL75" s="40"/>
      <c r="AM75" s="59" t="s">
        <v>51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19-2019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Most CH -09- Most přes náhon ve Slapanech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Slapany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19. 7. 2019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55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56</v>
      </c>
      <c r="D92" s="88"/>
      <c r="E92" s="88"/>
      <c r="F92" s="88"/>
      <c r="G92" s="88"/>
      <c r="H92" s="89"/>
      <c r="I92" s="90" t="s">
        <v>57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58</v>
      </c>
      <c r="AH92" s="88"/>
      <c r="AI92" s="88"/>
      <c r="AJ92" s="88"/>
      <c r="AK92" s="88"/>
      <c r="AL92" s="88"/>
      <c r="AM92" s="88"/>
      <c r="AN92" s="90" t="s">
        <v>59</v>
      </c>
      <c r="AO92" s="88"/>
      <c r="AP92" s="92"/>
      <c r="AQ92" s="93" t="s">
        <v>60</v>
      </c>
      <c r="AR92" s="42"/>
      <c r="AS92" s="94" t="s">
        <v>61</v>
      </c>
      <c r="AT92" s="95" t="s">
        <v>62</v>
      </c>
      <c r="AU92" s="95" t="s">
        <v>63</v>
      </c>
      <c r="AV92" s="95" t="s">
        <v>64</v>
      </c>
      <c r="AW92" s="95" t="s">
        <v>65</v>
      </c>
      <c r="AX92" s="95" t="s">
        <v>66</v>
      </c>
      <c r="AY92" s="95" t="s">
        <v>67</v>
      </c>
      <c r="AZ92" s="95" t="s">
        <v>68</v>
      </c>
      <c r="BA92" s="95" t="s">
        <v>69</v>
      </c>
      <c r="BB92" s="95" t="s">
        <v>70</v>
      </c>
      <c r="BC92" s="95" t="s">
        <v>71</v>
      </c>
      <c r="BD92" s="96" t="s">
        <v>72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73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74</v>
      </c>
      <c r="BT94" s="111" t="s">
        <v>75</v>
      </c>
      <c r="BV94" s="111" t="s">
        <v>76</v>
      </c>
      <c r="BW94" s="111" t="s">
        <v>5</v>
      </c>
      <c r="BX94" s="111" t="s">
        <v>77</v>
      </c>
      <c r="CL94" s="111" t="s">
        <v>1</v>
      </c>
    </row>
    <row r="95" s="6" customFormat="1" ht="27" customHeight="1">
      <c r="A95" s="112" t="s">
        <v>78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'19-2019 - Most CH -09- Mo...'!J28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79</v>
      </c>
      <c r="AR95" s="119"/>
      <c r="AS95" s="120">
        <v>0</v>
      </c>
      <c r="AT95" s="121">
        <f>ROUND(SUM(AV95:AW95),2)</f>
        <v>0</v>
      </c>
      <c r="AU95" s="122">
        <f>'19-2019 - Most CH -09- Mo...'!P127</f>
        <v>0</v>
      </c>
      <c r="AV95" s="121">
        <f>'19-2019 - Most CH -09- Mo...'!J31</f>
        <v>0</v>
      </c>
      <c r="AW95" s="121">
        <f>'19-2019 - Most CH -09- Mo...'!J32</f>
        <v>0</v>
      </c>
      <c r="AX95" s="121">
        <f>'19-2019 - Most CH -09- Mo...'!J33</f>
        <v>0</v>
      </c>
      <c r="AY95" s="121">
        <f>'19-2019 - Most CH -09- Mo...'!J34</f>
        <v>0</v>
      </c>
      <c r="AZ95" s="121">
        <f>'19-2019 - Most CH -09- Mo...'!F31</f>
        <v>0</v>
      </c>
      <c r="BA95" s="121">
        <f>'19-2019 - Most CH -09- Mo...'!F32</f>
        <v>0</v>
      </c>
      <c r="BB95" s="121">
        <f>'19-2019 - Most CH -09- Mo...'!F33</f>
        <v>0</v>
      </c>
      <c r="BC95" s="121">
        <f>'19-2019 - Most CH -09- Mo...'!F34</f>
        <v>0</v>
      </c>
      <c r="BD95" s="123">
        <f>'19-2019 - Most CH -09- Mo...'!F35</f>
        <v>0</v>
      </c>
      <c r="BT95" s="124" t="s">
        <v>80</v>
      </c>
      <c r="BU95" s="124" t="s">
        <v>81</v>
      </c>
      <c r="BV95" s="124" t="s">
        <v>76</v>
      </c>
      <c r="BW95" s="124" t="s">
        <v>5</v>
      </c>
      <c r="BX95" s="124" t="s">
        <v>77</v>
      </c>
      <c r="CL95" s="124" t="s">
        <v>1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3Q2YTWgnA9X7MxNFqRbPFbUqZQduY0XD5vhm+znAISsWe7uaRaf9y2OWSE1i9CgVD3xYxar0h5aykL0bpfKHVQ==" hashValue="LPeQJC52A3uoGhnG6XCJ9E0s+boveLHce7kIdj+6Fsw+xw3WcJ5jBIj1r5HpGIRyLKb39BJss10GQHoLSW/hc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19-2019 - Most CH -09- M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9"/>
      <c r="AT3" s="16" t="s">
        <v>82</v>
      </c>
    </row>
    <row r="4" ht="24.96" customHeight="1">
      <c r="B4" s="19"/>
      <c r="D4" s="129" t="s">
        <v>83</v>
      </c>
      <c r="L4" s="19"/>
      <c r="M4" s="130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31" t="s">
        <v>16</v>
      </c>
      <c r="I6" s="132"/>
      <c r="L6" s="42"/>
    </row>
    <row r="7" s="1" customFormat="1" ht="36.96" customHeight="1">
      <c r="B7" s="42"/>
      <c r="E7" s="133" t="s">
        <v>17</v>
      </c>
      <c r="F7" s="1"/>
      <c r="G7" s="1"/>
      <c r="H7" s="1"/>
      <c r="I7" s="132"/>
      <c r="L7" s="42"/>
    </row>
    <row r="8" s="1" customFormat="1">
      <c r="B8" s="42"/>
      <c r="I8" s="132"/>
      <c r="L8" s="42"/>
    </row>
    <row r="9" s="1" customFormat="1" ht="12" customHeight="1">
      <c r="B9" s="42"/>
      <c r="D9" s="131" t="s">
        <v>18</v>
      </c>
      <c r="F9" s="134" t="s">
        <v>1</v>
      </c>
      <c r="I9" s="135" t="s">
        <v>19</v>
      </c>
      <c r="J9" s="134" t="s">
        <v>1</v>
      </c>
      <c r="L9" s="42"/>
    </row>
    <row r="10" s="1" customFormat="1" ht="12" customHeight="1">
      <c r="B10" s="42"/>
      <c r="D10" s="131" t="s">
        <v>20</v>
      </c>
      <c r="F10" s="134" t="s">
        <v>21</v>
      </c>
      <c r="I10" s="135" t="s">
        <v>22</v>
      </c>
      <c r="J10" s="136" t="str">
        <f>'Rekapitulace stavby'!AN8</f>
        <v>19. 7. 2019</v>
      </c>
      <c r="L10" s="42"/>
    </row>
    <row r="11" s="1" customFormat="1" ht="10.8" customHeight="1">
      <c r="B11" s="42"/>
      <c r="I11" s="132"/>
      <c r="L11" s="42"/>
    </row>
    <row r="12" s="1" customFormat="1" ht="12" customHeight="1">
      <c r="B12" s="42"/>
      <c r="D12" s="131" t="s">
        <v>24</v>
      </c>
      <c r="I12" s="135" t="s">
        <v>25</v>
      </c>
      <c r="J12" s="134" t="str">
        <f>IF('Rekapitulace stavby'!AN10="","",'Rekapitulace stavby'!AN10)</f>
        <v/>
      </c>
      <c r="L12" s="42"/>
    </row>
    <row r="13" s="1" customFormat="1" ht="18" customHeight="1">
      <c r="B13" s="42"/>
      <c r="E13" s="134" t="str">
        <f>IF('Rekapitulace stavby'!E11="","",'Rekapitulace stavby'!E11)</f>
        <v xml:space="preserve"> </v>
      </c>
      <c r="I13" s="135" t="s">
        <v>27</v>
      </c>
      <c r="J13" s="134" t="str">
        <f>IF('Rekapitulace stavby'!AN11="","",'Rekapitulace stavby'!AN11)</f>
        <v/>
      </c>
      <c r="L13" s="42"/>
    </row>
    <row r="14" s="1" customFormat="1" ht="6.96" customHeight="1">
      <c r="B14" s="42"/>
      <c r="I14" s="132"/>
      <c r="L14" s="42"/>
    </row>
    <row r="15" s="1" customFormat="1" ht="12" customHeight="1">
      <c r="B15" s="42"/>
      <c r="D15" s="131" t="s">
        <v>28</v>
      </c>
      <c r="I15" s="135" t="s">
        <v>25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34"/>
      <c r="G16" s="134"/>
      <c r="H16" s="134"/>
      <c r="I16" s="135" t="s">
        <v>27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32"/>
      <c r="L17" s="42"/>
    </row>
    <row r="18" s="1" customFormat="1" ht="12" customHeight="1">
      <c r="B18" s="42"/>
      <c r="D18" s="131" t="s">
        <v>30</v>
      </c>
      <c r="I18" s="135" t="s">
        <v>25</v>
      </c>
      <c r="J18" s="134" t="str">
        <f>IF('Rekapitulace stavby'!AN16="","",'Rekapitulace stavby'!AN16)</f>
        <v/>
      </c>
      <c r="L18" s="42"/>
    </row>
    <row r="19" s="1" customFormat="1" ht="18" customHeight="1">
      <c r="B19" s="42"/>
      <c r="E19" s="134" t="str">
        <f>IF('Rekapitulace stavby'!E17="","",'Rekapitulace stavby'!E17)</f>
        <v xml:space="preserve"> </v>
      </c>
      <c r="I19" s="135" t="s">
        <v>27</v>
      </c>
      <c r="J19" s="134" t="str">
        <f>IF('Rekapitulace stavby'!AN17="","",'Rekapitulace stavby'!AN17)</f>
        <v/>
      </c>
      <c r="L19" s="42"/>
    </row>
    <row r="20" s="1" customFormat="1" ht="6.96" customHeight="1">
      <c r="B20" s="42"/>
      <c r="I20" s="132"/>
      <c r="L20" s="42"/>
    </row>
    <row r="21" s="1" customFormat="1" ht="12" customHeight="1">
      <c r="B21" s="42"/>
      <c r="D21" s="131" t="s">
        <v>32</v>
      </c>
      <c r="I21" s="135" t="s">
        <v>25</v>
      </c>
      <c r="J21" s="134" t="str">
        <f>IF('Rekapitulace stavby'!AN19="","",'Rekapitulace stavby'!AN19)</f>
        <v/>
      </c>
      <c r="L21" s="42"/>
    </row>
    <row r="22" s="1" customFormat="1" ht="18" customHeight="1">
      <c r="B22" s="42"/>
      <c r="E22" s="134" t="str">
        <f>IF('Rekapitulace stavby'!E20="","",'Rekapitulace stavby'!E20)</f>
        <v xml:space="preserve"> </v>
      </c>
      <c r="I22" s="135" t="s">
        <v>27</v>
      </c>
      <c r="J22" s="134" t="str">
        <f>IF('Rekapitulace stavby'!AN20="","",'Rekapitulace stavby'!AN20)</f>
        <v/>
      </c>
      <c r="L22" s="42"/>
    </row>
    <row r="23" s="1" customFormat="1" ht="6.96" customHeight="1">
      <c r="B23" s="42"/>
      <c r="I23" s="132"/>
      <c r="L23" s="42"/>
    </row>
    <row r="24" s="1" customFormat="1" ht="12" customHeight="1">
      <c r="B24" s="42"/>
      <c r="D24" s="131" t="s">
        <v>33</v>
      </c>
      <c r="I24" s="132"/>
      <c r="L24" s="42"/>
    </row>
    <row r="25" s="7" customFormat="1" ht="89.25" customHeight="1">
      <c r="B25" s="137"/>
      <c r="E25" s="138" t="s">
        <v>34</v>
      </c>
      <c r="F25" s="138"/>
      <c r="G25" s="138"/>
      <c r="H25" s="138"/>
      <c r="I25" s="139"/>
      <c r="L25" s="137"/>
    </row>
    <row r="26" s="1" customFormat="1" ht="6.96" customHeight="1">
      <c r="B26" s="42"/>
      <c r="I26" s="132"/>
      <c r="L26" s="42"/>
    </row>
    <row r="27" s="1" customFormat="1" ht="6.96" customHeight="1">
      <c r="B27" s="42"/>
      <c r="D27" s="77"/>
      <c r="E27" s="77"/>
      <c r="F27" s="77"/>
      <c r="G27" s="77"/>
      <c r="H27" s="77"/>
      <c r="I27" s="140"/>
      <c r="J27" s="77"/>
      <c r="K27" s="77"/>
      <c r="L27" s="42"/>
    </row>
    <row r="28" s="1" customFormat="1" ht="25.44" customHeight="1">
      <c r="B28" s="42"/>
      <c r="D28" s="141" t="s">
        <v>35</v>
      </c>
      <c r="I28" s="132"/>
      <c r="J28" s="142">
        <f>ROUND(J127, 2)</f>
        <v>0</v>
      </c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0"/>
      <c r="J29" s="77"/>
      <c r="K29" s="77"/>
      <c r="L29" s="42"/>
    </row>
    <row r="30" s="1" customFormat="1" ht="14.4" customHeight="1">
      <c r="B30" s="42"/>
      <c r="F30" s="143" t="s">
        <v>37</v>
      </c>
      <c r="I30" s="144" t="s">
        <v>36</v>
      </c>
      <c r="J30" s="143" t="s">
        <v>38</v>
      </c>
      <c r="L30" s="42"/>
    </row>
    <row r="31" s="1" customFormat="1" ht="14.4" customHeight="1">
      <c r="B31" s="42"/>
      <c r="D31" s="145" t="s">
        <v>39</v>
      </c>
      <c r="E31" s="131" t="s">
        <v>40</v>
      </c>
      <c r="F31" s="146">
        <f>ROUND((SUM(BE127:BE265)),  2)</f>
        <v>0</v>
      </c>
      <c r="I31" s="147">
        <v>0.20999999999999999</v>
      </c>
      <c r="J31" s="146">
        <f>ROUND(((SUM(BE127:BE265))*I31),  2)</f>
        <v>0</v>
      </c>
      <c r="L31" s="42"/>
    </row>
    <row r="32" s="1" customFormat="1" ht="14.4" customHeight="1">
      <c r="B32" s="42"/>
      <c r="E32" s="131" t="s">
        <v>41</v>
      </c>
      <c r="F32" s="146">
        <f>ROUND((SUM(BF127:BF265)),  2)</f>
        <v>0</v>
      </c>
      <c r="I32" s="147">
        <v>0.14999999999999999</v>
      </c>
      <c r="J32" s="146">
        <f>ROUND(((SUM(BF127:BF265))*I32),  2)</f>
        <v>0</v>
      </c>
      <c r="L32" s="42"/>
    </row>
    <row r="33" hidden="1" s="1" customFormat="1" ht="14.4" customHeight="1">
      <c r="B33" s="42"/>
      <c r="E33" s="131" t="s">
        <v>42</v>
      </c>
      <c r="F33" s="146">
        <f>ROUND((SUM(BG127:BG265)),  2)</f>
        <v>0</v>
      </c>
      <c r="I33" s="147">
        <v>0.20999999999999999</v>
      </c>
      <c r="J33" s="146">
        <f>0</f>
        <v>0</v>
      </c>
      <c r="L33" s="42"/>
    </row>
    <row r="34" hidden="1" s="1" customFormat="1" ht="14.4" customHeight="1">
      <c r="B34" s="42"/>
      <c r="E34" s="131" t="s">
        <v>43</v>
      </c>
      <c r="F34" s="146">
        <f>ROUND((SUM(BH127:BH265)),  2)</f>
        <v>0</v>
      </c>
      <c r="I34" s="147">
        <v>0.14999999999999999</v>
      </c>
      <c r="J34" s="146">
        <f>0</f>
        <v>0</v>
      </c>
      <c r="L34" s="42"/>
    </row>
    <row r="35" hidden="1" s="1" customFormat="1" ht="14.4" customHeight="1">
      <c r="B35" s="42"/>
      <c r="E35" s="131" t="s">
        <v>44</v>
      </c>
      <c r="F35" s="146">
        <f>ROUND((SUM(BI127:BI265)),  2)</f>
        <v>0</v>
      </c>
      <c r="I35" s="147">
        <v>0</v>
      </c>
      <c r="J35" s="146">
        <f>0</f>
        <v>0</v>
      </c>
      <c r="L35" s="42"/>
    </row>
    <row r="36" s="1" customFormat="1" ht="6.96" customHeight="1">
      <c r="B36" s="42"/>
      <c r="I36" s="132"/>
      <c r="L36" s="42"/>
    </row>
    <row r="37" s="1" customFormat="1" ht="25.44" customHeight="1">
      <c r="B37" s="42"/>
      <c r="C37" s="148"/>
      <c r="D37" s="149" t="s">
        <v>45</v>
      </c>
      <c r="E37" s="150"/>
      <c r="F37" s="150"/>
      <c r="G37" s="151" t="s">
        <v>46</v>
      </c>
      <c r="H37" s="152" t="s">
        <v>47</v>
      </c>
      <c r="I37" s="153"/>
      <c r="J37" s="154">
        <f>SUM(J28:J35)</f>
        <v>0</v>
      </c>
      <c r="K37" s="155"/>
      <c r="L37" s="42"/>
    </row>
    <row r="38" s="1" customFormat="1" ht="14.4" customHeight="1">
      <c r="B38" s="42"/>
      <c r="I38" s="132"/>
      <c r="L38" s="42"/>
    </row>
    <row r="39" ht="14.4" customHeight="1">
      <c r="B39" s="19"/>
      <c r="L39" s="19"/>
    </row>
    <row r="40" ht="14.4" customHeight="1">
      <c r="B40" s="19"/>
      <c r="L40" s="19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56" t="s">
        <v>48</v>
      </c>
      <c r="E50" s="157"/>
      <c r="F50" s="157"/>
      <c r="G50" s="156" t="s">
        <v>49</v>
      </c>
      <c r="H50" s="157"/>
      <c r="I50" s="158"/>
      <c r="J50" s="157"/>
      <c r="K50" s="157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59" t="s">
        <v>50</v>
      </c>
      <c r="E61" s="160"/>
      <c r="F61" s="161" t="s">
        <v>51</v>
      </c>
      <c r="G61" s="159" t="s">
        <v>50</v>
      </c>
      <c r="H61" s="160"/>
      <c r="I61" s="162"/>
      <c r="J61" s="163" t="s">
        <v>51</v>
      </c>
      <c r="K61" s="160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56" t="s">
        <v>52</v>
      </c>
      <c r="E65" s="157"/>
      <c r="F65" s="157"/>
      <c r="G65" s="156" t="s">
        <v>53</v>
      </c>
      <c r="H65" s="157"/>
      <c r="I65" s="158"/>
      <c r="J65" s="157"/>
      <c r="K65" s="157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59" t="s">
        <v>50</v>
      </c>
      <c r="E76" s="160"/>
      <c r="F76" s="161" t="s">
        <v>51</v>
      </c>
      <c r="G76" s="159" t="s">
        <v>50</v>
      </c>
      <c r="H76" s="160"/>
      <c r="I76" s="162"/>
      <c r="J76" s="163" t="s">
        <v>51</v>
      </c>
      <c r="K76" s="160"/>
      <c r="L76" s="42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2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2"/>
    </row>
    <row r="82" s="1" customFormat="1" ht="24.96" customHeight="1">
      <c r="B82" s="37"/>
      <c r="C82" s="22" t="s">
        <v>84</v>
      </c>
      <c r="D82" s="38"/>
      <c r="E82" s="38"/>
      <c r="F82" s="38"/>
      <c r="G82" s="38"/>
      <c r="H82" s="38"/>
      <c r="I82" s="132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2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2"/>
      <c r="J84" s="38"/>
      <c r="K84" s="38"/>
      <c r="L84" s="42"/>
    </row>
    <row r="85" s="1" customFormat="1" ht="16.5" customHeight="1">
      <c r="B85" s="37"/>
      <c r="C85" s="38"/>
      <c r="D85" s="38"/>
      <c r="E85" s="70" t="str">
        <f>E7</f>
        <v>Most CH -09- Most přes náhon ve Slapanech</v>
      </c>
      <c r="F85" s="38"/>
      <c r="G85" s="38"/>
      <c r="H85" s="38"/>
      <c r="I85" s="132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32"/>
      <c r="J86" s="38"/>
      <c r="K86" s="38"/>
      <c r="L86" s="42"/>
    </row>
    <row r="87" s="1" customFormat="1" ht="12" customHeight="1">
      <c r="B87" s="37"/>
      <c r="C87" s="31" t="s">
        <v>20</v>
      </c>
      <c r="D87" s="38"/>
      <c r="E87" s="38"/>
      <c r="F87" s="26" t="str">
        <f>F10</f>
        <v>Slapany</v>
      </c>
      <c r="G87" s="38"/>
      <c r="H87" s="38"/>
      <c r="I87" s="135" t="s">
        <v>22</v>
      </c>
      <c r="J87" s="73" t="str">
        <f>IF(J10="","",J10)</f>
        <v>19. 7. 2019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2"/>
      <c r="J88" s="38"/>
      <c r="K88" s="38"/>
      <c r="L88" s="42"/>
    </row>
    <row r="89" s="1" customFormat="1" ht="15.15" customHeight="1">
      <c r="B89" s="37"/>
      <c r="C89" s="31" t="s">
        <v>24</v>
      </c>
      <c r="D89" s="38"/>
      <c r="E89" s="38"/>
      <c r="F89" s="26" t="str">
        <f>E13</f>
        <v xml:space="preserve"> </v>
      </c>
      <c r="G89" s="38"/>
      <c r="H89" s="38"/>
      <c r="I89" s="135" t="s">
        <v>30</v>
      </c>
      <c r="J89" s="35" t="str">
        <f>E19</f>
        <v xml:space="preserve"> </v>
      </c>
      <c r="K89" s="38"/>
      <c r="L89" s="42"/>
    </row>
    <row r="90" s="1" customFormat="1" ht="15.15" customHeight="1">
      <c r="B90" s="37"/>
      <c r="C90" s="31" t="s">
        <v>28</v>
      </c>
      <c r="D90" s="38"/>
      <c r="E90" s="38"/>
      <c r="F90" s="26" t="str">
        <f>IF(E16="","",E16)</f>
        <v>Vyplň údaj</v>
      </c>
      <c r="G90" s="38"/>
      <c r="H90" s="38"/>
      <c r="I90" s="135" t="s">
        <v>32</v>
      </c>
      <c r="J90" s="35" t="str">
        <f>E22</f>
        <v xml:space="preserve"> 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32"/>
      <c r="J91" s="38"/>
      <c r="K91" s="38"/>
      <c r="L91" s="42"/>
    </row>
    <row r="92" s="1" customFormat="1" ht="29.28" customHeight="1">
      <c r="B92" s="37"/>
      <c r="C92" s="170" t="s">
        <v>85</v>
      </c>
      <c r="D92" s="171"/>
      <c r="E92" s="171"/>
      <c r="F92" s="171"/>
      <c r="G92" s="171"/>
      <c r="H92" s="171"/>
      <c r="I92" s="172"/>
      <c r="J92" s="173" t="s">
        <v>86</v>
      </c>
      <c r="K92" s="171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2"/>
      <c r="J93" s="38"/>
      <c r="K93" s="38"/>
      <c r="L93" s="42"/>
    </row>
    <row r="94" s="1" customFormat="1" ht="22.8" customHeight="1">
      <c r="B94" s="37"/>
      <c r="C94" s="174" t="s">
        <v>87</v>
      </c>
      <c r="D94" s="38"/>
      <c r="E94" s="38"/>
      <c r="F94" s="38"/>
      <c r="G94" s="38"/>
      <c r="H94" s="38"/>
      <c r="I94" s="132"/>
      <c r="J94" s="104">
        <f>J127</f>
        <v>0</v>
      </c>
      <c r="K94" s="38"/>
      <c r="L94" s="42"/>
      <c r="AU94" s="16" t="s">
        <v>88</v>
      </c>
    </row>
    <row r="95" s="8" customFormat="1" ht="24.96" customHeight="1">
      <c r="B95" s="175"/>
      <c r="C95" s="176"/>
      <c r="D95" s="177" t="s">
        <v>89</v>
      </c>
      <c r="E95" s="178"/>
      <c r="F95" s="178"/>
      <c r="G95" s="178"/>
      <c r="H95" s="178"/>
      <c r="I95" s="179"/>
      <c r="J95" s="180">
        <f>J128</f>
        <v>0</v>
      </c>
      <c r="K95" s="176"/>
      <c r="L95" s="181"/>
    </row>
    <row r="96" s="9" customFormat="1" ht="19.92" customHeight="1">
      <c r="B96" s="182"/>
      <c r="C96" s="183"/>
      <c r="D96" s="184" t="s">
        <v>90</v>
      </c>
      <c r="E96" s="185"/>
      <c r="F96" s="185"/>
      <c r="G96" s="185"/>
      <c r="H96" s="185"/>
      <c r="I96" s="186"/>
      <c r="J96" s="187">
        <f>J129</f>
        <v>0</v>
      </c>
      <c r="K96" s="183"/>
      <c r="L96" s="188"/>
    </row>
    <row r="97" s="9" customFormat="1" ht="19.92" customHeight="1">
      <c r="B97" s="182"/>
      <c r="C97" s="183"/>
      <c r="D97" s="184" t="s">
        <v>91</v>
      </c>
      <c r="E97" s="185"/>
      <c r="F97" s="185"/>
      <c r="G97" s="185"/>
      <c r="H97" s="185"/>
      <c r="I97" s="186"/>
      <c r="J97" s="187">
        <f>J153</f>
        <v>0</v>
      </c>
      <c r="K97" s="183"/>
      <c r="L97" s="188"/>
    </row>
    <row r="98" s="9" customFormat="1" ht="19.92" customHeight="1">
      <c r="B98" s="182"/>
      <c r="C98" s="183"/>
      <c r="D98" s="184" t="s">
        <v>92</v>
      </c>
      <c r="E98" s="185"/>
      <c r="F98" s="185"/>
      <c r="G98" s="185"/>
      <c r="H98" s="185"/>
      <c r="I98" s="186"/>
      <c r="J98" s="187">
        <f>J172</f>
        <v>0</v>
      </c>
      <c r="K98" s="183"/>
      <c r="L98" s="188"/>
    </row>
    <row r="99" s="9" customFormat="1" ht="19.92" customHeight="1">
      <c r="B99" s="182"/>
      <c r="C99" s="183"/>
      <c r="D99" s="184" t="s">
        <v>93</v>
      </c>
      <c r="E99" s="185"/>
      <c r="F99" s="185"/>
      <c r="G99" s="185"/>
      <c r="H99" s="185"/>
      <c r="I99" s="186"/>
      <c r="J99" s="187">
        <f>J178</f>
        <v>0</v>
      </c>
      <c r="K99" s="183"/>
      <c r="L99" s="188"/>
    </row>
    <row r="100" s="9" customFormat="1" ht="19.92" customHeight="1">
      <c r="B100" s="182"/>
      <c r="C100" s="183"/>
      <c r="D100" s="184" t="s">
        <v>94</v>
      </c>
      <c r="E100" s="185"/>
      <c r="F100" s="185"/>
      <c r="G100" s="185"/>
      <c r="H100" s="185"/>
      <c r="I100" s="186"/>
      <c r="J100" s="187">
        <f>J188</f>
        <v>0</v>
      </c>
      <c r="K100" s="183"/>
      <c r="L100" s="188"/>
    </row>
    <row r="101" s="9" customFormat="1" ht="19.92" customHeight="1">
      <c r="B101" s="182"/>
      <c r="C101" s="183"/>
      <c r="D101" s="184" t="s">
        <v>95</v>
      </c>
      <c r="E101" s="185"/>
      <c r="F101" s="185"/>
      <c r="G101" s="185"/>
      <c r="H101" s="185"/>
      <c r="I101" s="186"/>
      <c r="J101" s="187">
        <f>J234</f>
        <v>0</v>
      </c>
      <c r="K101" s="183"/>
      <c r="L101" s="188"/>
    </row>
    <row r="102" s="9" customFormat="1" ht="19.92" customHeight="1">
      <c r="B102" s="182"/>
      <c r="C102" s="183"/>
      <c r="D102" s="184" t="s">
        <v>96</v>
      </c>
      <c r="E102" s="185"/>
      <c r="F102" s="185"/>
      <c r="G102" s="185"/>
      <c r="H102" s="185"/>
      <c r="I102" s="186"/>
      <c r="J102" s="187">
        <f>J240</f>
        <v>0</v>
      </c>
      <c r="K102" s="183"/>
      <c r="L102" s="188"/>
    </row>
    <row r="103" s="8" customFormat="1" ht="24.96" customHeight="1">
      <c r="B103" s="175"/>
      <c r="C103" s="176"/>
      <c r="D103" s="177" t="s">
        <v>97</v>
      </c>
      <c r="E103" s="178"/>
      <c r="F103" s="178"/>
      <c r="G103" s="178"/>
      <c r="H103" s="178"/>
      <c r="I103" s="179"/>
      <c r="J103" s="180">
        <f>J242</f>
        <v>0</v>
      </c>
      <c r="K103" s="176"/>
      <c r="L103" s="181"/>
    </row>
    <row r="104" s="9" customFormat="1" ht="19.92" customHeight="1">
      <c r="B104" s="182"/>
      <c r="C104" s="183"/>
      <c r="D104" s="184" t="s">
        <v>98</v>
      </c>
      <c r="E104" s="185"/>
      <c r="F104" s="185"/>
      <c r="G104" s="185"/>
      <c r="H104" s="185"/>
      <c r="I104" s="186"/>
      <c r="J104" s="187">
        <f>J243</f>
        <v>0</v>
      </c>
      <c r="K104" s="183"/>
      <c r="L104" s="188"/>
    </row>
    <row r="105" s="8" customFormat="1" ht="24.96" customHeight="1">
      <c r="B105" s="175"/>
      <c r="C105" s="176"/>
      <c r="D105" s="177" t="s">
        <v>99</v>
      </c>
      <c r="E105" s="178"/>
      <c r="F105" s="178"/>
      <c r="G105" s="178"/>
      <c r="H105" s="178"/>
      <c r="I105" s="179"/>
      <c r="J105" s="180">
        <f>J256</f>
        <v>0</v>
      </c>
      <c r="K105" s="176"/>
      <c r="L105" s="181"/>
    </row>
    <row r="106" s="9" customFormat="1" ht="19.92" customHeight="1">
      <c r="B106" s="182"/>
      <c r="C106" s="183"/>
      <c r="D106" s="184" t="s">
        <v>100</v>
      </c>
      <c r="E106" s="185"/>
      <c r="F106" s="185"/>
      <c r="G106" s="185"/>
      <c r="H106" s="185"/>
      <c r="I106" s="186"/>
      <c r="J106" s="187">
        <f>J257</f>
        <v>0</v>
      </c>
      <c r="K106" s="183"/>
      <c r="L106" s="188"/>
    </row>
    <row r="107" s="9" customFormat="1" ht="19.92" customHeight="1">
      <c r="B107" s="182"/>
      <c r="C107" s="183"/>
      <c r="D107" s="184" t="s">
        <v>101</v>
      </c>
      <c r="E107" s="185"/>
      <c r="F107" s="185"/>
      <c r="G107" s="185"/>
      <c r="H107" s="185"/>
      <c r="I107" s="186"/>
      <c r="J107" s="187">
        <f>J259</f>
        <v>0</v>
      </c>
      <c r="K107" s="183"/>
      <c r="L107" s="188"/>
    </row>
    <row r="108" s="9" customFormat="1" ht="19.92" customHeight="1">
      <c r="B108" s="182"/>
      <c r="C108" s="183"/>
      <c r="D108" s="184" t="s">
        <v>102</v>
      </c>
      <c r="E108" s="185"/>
      <c r="F108" s="185"/>
      <c r="G108" s="185"/>
      <c r="H108" s="185"/>
      <c r="I108" s="186"/>
      <c r="J108" s="187">
        <f>J262</f>
        <v>0</v>
      </c>
      <c r="K108" s="183"/>
      <c r="L108" s="188"/>
    </row>
    <row r="109" s="9" customFormat="1" ht="19.92" customHeight="1">
      <c r="B109" s="182"/>
      <c r="C109" s="183"/>
      <c r="D109" s="184" t="s">
        <v>103</v>
      </c>
      <c r="E109" s="185"/>
      <c r="F109" s="185"/>
      <c r="G109" s="185"/>
      <c r="H109" s="185"/>
      <c r="I109" s="186"/>
      <c r="J109" s="187">
        <f>J264</f>
        <v>0</v>
      </c>
      <c r="K109" s="183"/>
      <c r="L109" s="188"/>
    </row>
    <row r="110" s="1" customFormat="1" ht="21.84" customHeight="1">
      <c r="B110" s="37"/>
      <c r="C110" s="38"/>
      <c r="D110" s="38"/>
      <c r="E110" s="38"/>
      <c r="F110" s="38"/>
      <c r="G110" s="38"/>
      <c r="H110" s="38"/>
      <c r="I110" s="132"/>
      <c r="J110" s="38"/>
      <c r="K110" s="38"/>
      <c r="L110" s="42"/>
    </row>
    <row r="111" s="1" customFormat="1" ht="6.96" customHeight="1">
      <c r="B111" s="60"/>
      <c r="C111" s="61"/>
      <c r="D111" s="61"/>
      <c r="E111" s="61"/>
      <c r="F111" s="61"/>
      <c r="G111" s="61"/>
      <c r="H111" s="61"/>
      <c r="I111" s="166"/>
      <c r="J111" s="61"/>
      <c r="K111" s="61"/>
      <c r="L111" s="42"/>
    </row>
    <row r="115" s="1" customFormat="1" ht="6.96" customHeight="1">
      <c r="B115" s="62"/>
      <c r="C115" s="63"/>
      <c r="D115" s="63"/>
      <c r="E115" s="63"/>
      <c r="F115" s="63"/>
      <c r="G115" s="63"/>
      <c r="H115" s="63"/>
      <c r="I115" s="169"/>
      <c r="J115" s="63"/>
      <c r="K115" s="63"/>
      <c r="L115" s="42"/>
    </row>
    <row r="116" s="1" customFormat="1" ht="24.96" customHeight="1">
      <c r="B116" s="37"/>
      <c r="C116" s="22" t="s">
        <v>104</v>
      </c>
      <c r="D116" s="38"/>
      <c r="E116" s="38"/>
      <c r="F116" s="38"/>
      <c r="G116" s="38"/>
      <c r="H116" s="38"/>
      <c r="I116" s="132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2"/>
      <c r="J117" s="38"/>
      <c r="K117" s="38"/>
      <c r="L117" s="42"/>
    </row>
    <row r="118" s="1" customFormat="1" ht="12" customHeight="1">
      <c r="B118" s="37"/>
      <c r="C118" s="31" t="s">
        <v>16</v>
      </c>
      <c r="D118" s="38"/>
      <c r="E118" s="38"/>
      <c r="F118" s="38"/>
      <c r="G118" s="38"/>
      <c r="H118" s="38"/>
      <c r="I118" s="132"/>
      <c r="J118" s="38"/>
      <c r="K118" s="38"/>
      <c r="L118" s="42"/>
    </row>
    <row r="119" s="1" customFormat="1" ht="16.5" customHeight="1">
      <c r="B119" s="37"/>
      <c r="C119" s="38"/>
      <c r="D119" s="38"/>
      <c r="E119" s="70" t="str">
        <f>E7</f>
        <v>Most CH -09- Most přes náhon ve Slapanech</v>
      </c>
      <c r="F119" s="38"/>
      <c r="G119" s="38"/>
      <c r="H119" s="38"/>
      <c r="I119" s="132"/>
      <c r="J119" s="38"/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32"/>
      <c r="J120" s="38"/>
      <c r="K120" s="38"/>
      <c r="L120" s="42"/>
    </row>
    <row r="121" s="1" customFormat="1" ht="12" customHeight="1">
      <c r="B121" s="37"/>
      <c r="C121" s="31" t="s">
        <v>20</v>
      </c>
      <c r="D121" s="38"/>
      <c r="E121" s="38"/>
      <c r="F121" s="26" t="str">
        <f>F10</f>
        <v>Slapany</v>
      </c>
      <c r="G121" s="38"/>
      <c r="H121" s="38"/>
      <c r="I121" s="135" t="s">
        <v>22</v>
      </c>
      <c r="J121" s="73" t="str">
        <f>IF(J10="","",J10)</f>
        <v>19. 7. 2019</v>
      </c>
      <c r="K121" s="38"/>
      <c r="L121" s="42"/>
    </row>
    <row r="122" s="1" customFormat="1" ht="6.96" customHeight="1">
      <c r="B122" s="37"/>
      <c r="C122" s="38"/>
      <c r="D122" s="38"/>
      <c r="E122" s="38"/>
      <c r="F122" s="38"/>
      <c r="G122" s="38"/>
      <c r="H122" s="38"/>
      <c r="I122" s="132"/>
      <c r="J122" s="38"/>
      <c r="K122" s="38"/>
      <c r="L122" s="42"/>
    </row>
    <row r="123" s="1" customFormat="1" ht="15.15" customHeight="1">
      <c r="B123" s="37"/>
      <c r="C123" s="31" t="s">
        <v>24</v>
      </c>
      <c r="D123" s="38"/>
      <c r="E123" s="38"/>
      <c r="F123" s="26" t="str">
        <f>E13</f>
        <v xml:space="preserve"> </v>
      </c>
      <c r="G123" s="38"/>
      <c r="H123" s="38"/>
      <c r="I123" s="135" t="s">
        <v>30</v>
      </c>
      <c r="J123" s="35" t="str">
        <f>E19</f>
        <v xml:space="preserve"> </v>
      </c>
      <c r="K123" s="38"/>
      <c r="L123" s="42"/>
    </row>
    <row r="124" s="1" customFormat="1" ht="15.15" customHeight="1">
      <c r="B124" s="37"/>
      <c r="C124" s="31" t="s">
        <v>28</v>
      </c>
      <c r="D124" s="38"/>
      <c r="E124" s="38"/>
      <c r="F124" s="26" t="str">
        <f>IF(E16="","",E16)</f>
        <v>Vyplň údaj</v>
      </c>
      <c r="G124" s="38"/>
      <c r="H124" s="38"/>
      <c r="I124" s="135" t="s">
        <v>32</v>
      </c>
      <c r="J124" s="35" t="str">
        <f>E22</f>
        <v xml:space="preserve"> </v>
      </c>
      <c r="K124" s="38"/>
      <c r="L124" s="42"/>
    </row>
    <row r="125" s="1" customFormat="1" ht="10.32" customHeight="1">
      <c r="B125" s="37"/>
      <c r="C125" s="38"/>
      <c r="D125" s="38"/>
      <c r="E125" s="38"/>
      <c r="F125" s="38"/>
      <c r="G125" s="38"/>
      <c r="H125" s="38"/>
      <c r="I125" s="132"/>
      <c r="J125" s="38"/>
      <c r="K125" s="38"/>
      <c r="L125" s="42"/>
    </row>
    <row r="126" s="10" customFormat="1" ht="29.28" customHeight="1">
      <c r="B126" s="189"/>
      <c r="C126" s="190" t="s">
        <v>105</v>
      </c>
      <c r="D126" s="191" t="s">
        <v>60</v>
      </c>
      <c r="E126" s="191" t="s">
        <v>56</v>
      </c>
      <c r="F126" s="191" t="s">
        <v>57</v>
      </c>
      <c r="G126" s="191" t="s">
        <v>106</v>
      </c>
      <c r="H126" s="191" t="s">
        <v>107</v>
      </c>
      <c r="I126" s="192" t="s">
        <v>108</v>
      </c>
      <c r="J126" s="193" t="s">
        <v>86</v>
      </c>
      <c r="K126" s="194" t="s">
        <v>109</v>
      </c>
      <c r="L126" s="195"/>
      <c r="M126" s="94" t="s">
        <v>1</v>
      </c>
      <c r="N126" s="95" t="s">
        <v>39</v>
      </c>
      <c r="O126" s="95" t="s">
        <v>110</v>
      </c>
      <c r="P126" s="95" t="s">
        <v>111</v>
      </c>
      <c r="Q126" s="95" t="s">
        <v>112</v>
      </c>
      <c r="R126" s="95" t="s">
        <v>113</v>
      </c>
      <c r="S126" s="95" t="s">
        <v>114</v>
      </c>
      <c r="T126" s="96" t="s">
        <v>115</v>
      </c>
    </row>
    <row r="127" s="1" customFormat="1" ht="22.8" customHeight="1">
      <c r="B127" s="37"/>
      <c r="C127" s="101" t="s">
        <v>116</v>
      </c>
      <c r="D127" s="38"/>
      <c r="E127" s="38"/>
      <c r="F127" s="38"/>
      <c r="G127" s="38"/>
      <c r="H127" s="38"/>
      <c r="I127" s="132"/>
      <c r="J127" s="196">
        <f>BK127</f>
        <v>0</v>
      </c>
      <c r="K127" s="38"/>
      <c r="L127" s="42"/>
      <c r="M127" s="97"/>
      <c r="N127" s="98"/>
      <c r="O127" s="98"/>
      <c r="P127" s="197">
        <f>P128+P242+P256</f>
        <v>0</v>
      </c>
      <c r="Q127" s="98"/>
      <c r="R127" s="197">
        <f>R128+R242+R256</f>
        <v>81.798652899999979</v>
      </c>
      <c r="S127" s="98"/>
      <c r="T127" s="198">
        <f>T128+T242+T256</f>
        <v>3.8278399999999997</v>
      </c>
      <c r="AT127" s="16" t="s">
        <v>74</v>
      </c>
      <c r="AU127" s="16" t="s">
        <v>88</v>
      </c>
      <c r="BK127" s="199">
        <f>BK128+BK242+BK256</f>
        <v>0</v>
      </c>
    </row>
    <row r="128" s="11" customFormat="1" ht="25.92" customHeight="1">
      <c r="B128" s="200"/>
      <c r="C128" s="201"/>
      <c r="D128" s="202" t="s">
        <v>74</v>
      </c>
      <c r="E128" s="203" t="s">
        <v>117</v>
      </c>
      <c r="F128" s="203" t="s">
        <v>118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P129+P153+P172+P178+P188+P234+P240</f>
        <v>0</v>
      </c>
      <c r="Q128" s="208"/>
      <c r="R128" s="209">
        <f>R129+R153+R172+R178+R188+R234+R240</f>
        <v>81.783467299999984</v>
      </c>
      <c r="S128" s="208"/>
      <c r="T128" s="210">
        <f>T129+T153+T172+T178+T188+T234+T240</f>
        <v>3.8278399999999997</v>
      </c>
      <c r="AR128" s="211" t="s">
        <v>80</v>
      </c>
      <c r="AT128" s="212" t="s">
        <v>74</v>
      </c>
      <c r="AU128" s="212" t="s">
        <v>75</v>
      </c>
      <c r="AY128" s="211" t="s">
        <v>119</v>
      </c>
      <c r="BK128" s="213">
        <f>BK129+BK153+BK172+BK178+BK188+BK234+BK240</f>
        <v>0</v>
      </c>
    </row>
    <row r="129" s="11" customFormat="1" ht="22.8" customHeight="1">
      <c r="B129" s="200"/>
      <c r="C129" s="201"/>
      <c r="D129" s="202" t="s">
        <v>74</v>
      </c>
      <c r="E129" s="214" t="s">
        <v>80</v>
      </c>
      <c r="F129" s="214" t="s">
        <v>120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SUM(P130:P152)</f>
        <v>0</v>
      </c>
      <c r="Q129" s="208"/>
      <c r="R129" s="209">
        <f>SUM(R130:R152)</f>
        <v>2.4598999999999998</v>
      </c>
      <c r="S129" s="208"/>
      <c r="T129" s="210">
        <f>SUM(T130:T152)</f>
        <v>0</v>
      </c>
      <c r="AR129" s="211" t="s">
        <v>80</v>
      </c>
      <c r="AT129" s="212" t="s">
        <v>74</v>
      </c>
      <c r="AU129" s="212" t="s">
        <v>80</v>
      </c>
      <c r="AY129" s="211" t="s">
        <v>119</v>
      </c>
      <c r="BK129" s="213">
        <f>SUM(BK130:BK152)</f>
        <v>0</v>
      </c>
    </row>
    <row r="130" s="1" customFormat="1" ht="16.5" customHeight="1">
      <c r="B130" s="37"/>
      <c r="C130" s="216" t="s">
        <v>80</v>
      </c>
      <c r="D130" s="216" t="s">
        <v>121</v>
      </c>
      <c r="E130" s="217" t="s">
        <v>122</v>
      </c>
      <c r="F130" s="218" t="s">
        <v>123</v>
      </c>
      <c r="G130" s="219" t="s">
        <v>124</v>
      </c>
      <c r="H130" s="220">
        <v>0.017999999999999999</v>
      </c>
      <c r="I130" s="221"/>
      <c r="J130" s="222">
        <f>ROUND(I130*H130,2)</f>
        <v>0</v>
      </c>
      <c r="K130" s="218" t="s">
        <v>125</v>
      </c>
      <c r="L130" s="42"/>
      <c r="M130" s="223" t="s">
        <v>1</v>
      </c>
      <c r="N130" s="224" t="s">
        <v>40</v>
      </c>
      <c r="O130" s="85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227" t="s">
        <v>126</v>
      </c>
      <c r="AT130" s="227" t="s">
        <v>121</v>
      </c>
      <c r="AU130" s="227" t="s">
        <v>82</v>
      </c>
      <c r="AY130" s="16" t="s">
        <v>119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6" t="s">
        <v>80</v>
      </c>
      <c r="BK130" s="228">
        <f>ROUND(I130*H130,2)</f>
        <v>0</v>
      </c>
      <c r="BL130" s="16" t="s">
        <v>126</v>
      </c>
      <c r="BM130" s="227" t="s">
        <v>127</v>
      </c>
    </row>
    <row r="131" s="12" customFormat="1">
      <c r="B131" s="229"/>
      <c r="C131" s="230"/>
      <c r="D131" s="231" t="s">
        <v>128</v>
      </c>
      <c r="E131" s="232" t="s">
        <v>1</v>
      </c>
      <c r="F131" s="233" t="s">
        <v>129</v>
      </c>
      <c r="G131" s="230"/>
      <c r="H131" s="234">
        <v>0.017999999999999999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128</v>
      </c>
      <c r="AU131" s="240" t="s">
        <v>82</v>
      </c>
      <c r="AV131" s="12" t="s">
        <v>82</v>
      </c>
      <c r="AW131" s="12" t="s">
        <v>31</v>
      </c>
      <c r="AX131" s="12" t="s">
        <v>80</v>
      </c>
      <c r="AY131" s="240" t="s">
        <v>119</v>
      </c>
    </row>
    <row r="132" s="1" customFormat="1" ht="16.5" customHeight="1">
      <c r="B132" s="37"/>
      <c r="C132" s="216" t="s">
        <v>82</v>
      </c>
      <c r="D132" s="216" t="s">
        <v>121</v>
      </c>
      <c r="E132" s="217" t="s">
        <v>130</v>
      </c>
      <c r="F132" s="218" t="s">
        <v>131</v>
      </c>
      <c r="G132" s="219" t="s">
        <v>124</v>
      </c>
      <c r="H132" s="220">
        <v>0.017999999999999999</v>
      </c>
      <c r="I132" s="221"/>
      <c r="J132" s="222">
        <f>ROUND(I132*H132,2)</f>
        <v>0</v>
      </c>
      <c r="K132" s="218" t="s">
        <v>125</v>
      </c>
      <c r="L132" s="42"/>
      <c r="M132" s="223" t="s">
        <v>1</v>
      </c>
      <c r="N132" s="224" t="s">
        <v>40</v>
      </c>
      <c r="O132" s="85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227" t="s">
        <v>126</v>
      </c>
      <c r="AT132" s="227" t="s">
        <v>121</v>
      </c>
      <c r="AU132" s="227" t="s">
        <v>82</v>
      </c>
      <c r="AY132" s="16" t="s">
        <v>119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6" t="s">
        <v>80</v>
      </c>
      <c r="BK132" s="228">
        <f>ROUND(I132*H132,2)</f>
        <v>0</v>
      </c>
      <c r="BL132" s="16" t="s">
        <v>126</v>
      </c>
      <c r="BM132" s="227" t="s">
        <v>132</v>
      </c>
    </row>
    <row r="133" s="1" customFormat="1" ht="24" customHeight="1">
      <c r="B133" s="37"/>
      <c r="C133" s="216" t="s">
        <v>133</v>
      </c>
      <c r="D133" s="216" t="s">
        <v>121</v>
      </c>
      <c r="E133" s="217" t="s">
        <v>134</v>
      </c>
      <c r="F133" s="218" t="s">
        <v>135</v>
      </c>
      <c r="G133" s="219" t="s">
        <v>136</v>
      </c>
      <c r="H133" s="220">
        <v>100</v>
      </c>
      <c r="I133" s="221"/>
      <c r="J133" s="222">
        <f>ROUND(I133*H133,2)</f>
        <v>0</v>
      </c>
      <c r="K133" s="218" t="s">
        <v>125</v>
      </c>
      <c r="L133" s="42"/>
      <c r="M133" s="223" t="s">
        <v>1</v>
      </c>
      <c r="N133" s="224" t="s">
        <v>40</v>
      </c>
      <c r="O133" s="85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227" t="s">
        <v>126</v>
      </c>
      <c r="AT133" s="227" t="s">
        <v>121</v>
      </c>
      <c r="AU133" s="227" t="s">
        <v>82</v>
      </c>
      <c r="AY133" s="16" t="s">
        <v>119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6" t="s">
        <v>80</v>
      </c>
      <c r="BK133" s="228">
        <f>ROUND(I133*H133,2)</f>
        <v>0</v>
      </c>
      <c r="BL133" s="16" t="s">
        <v>126</v>
      </c>
      <c r="BM133" s="227" t="s">
        <v>137</v>
      </c>
    </row>
    <row r="134" s="1" customFormat="1" ht="16.5" customHeight="1">
      <c r="B134" s="37"/>
      <c r="C134" s="216" t="s">
        <v>126</v>
      </c>
      <c r="D134" s="216" t="s">
        <v>121</v>
      </c>
      <c r="E134" s="217" t="s">
        <v>138</v>
      </c>
      <c r="F134" s="218" t="s">
        <v>139</v>
      </c>
      <c r="G134" s="219" t="s">
        <v>136</v>
      </c>
      <c r="H134" s="220">
        <v>100</v>
      </c>
      <c r="I134" s="221"/>
      <c r="J134" s="222">
        <f>ROUND(I134*H134,2)</f>
        <v>0</v>
      </c>
      <c r="K134" s="218" t="s">
        <v>125</v>
      </c>
      <c r="L134" s="42"/>
      <c r="M134" s="223" t="s">
        <v>1</v>
      </c>
      <c r="N134" s="224" t="s">
        <v>40</v>
      </c>
      <c r="O134" s="85"/>
      <c r="P134" s="225">
        <f>O134*H134</f>
        <v>0</v>
      </c>
      <c r="Q134" s="225">
        <v>0.00018000000000000001</v>
      </c>
      <c r="R134" s="225">
        <f>Q134*H134</f>
        <v>0.018000000000000002</v>
      </c>
      <c r="S134" s="225">
        <v>0</v>
      </c>
      <c r="T134" s="226">
        <f>S134*H134</f>
        <v>0</v>
      </c>
      <c r="AR134" s="227" t="s">
        <v>126</v>
      </c>
      <c r="AT134" s="227" t="s">
        <v>121</v>
      </c>
      <c r="AU134" s="227" t="s">
        <v>82</v>
      </c>
      <c r="AY134" s="16" t="s">
        <v>119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6" t="s">
        <v>80</v>
      </c>
      <c r="BK134" s="228">
        <f>ROUND(I134*H134,2)</f>
        <v>0</v>
      </c>
      <c r="BL134" s="16" t="s">
        <v>126</v>
      </c>
      <c r="BM134" s="227" t="s">
        <v>140</v>
      </c>
    </row>
    <row r="135" s="1" customFormat="1" ht="24" customHeight="1">
      <c r="B135" s="37"/>
      <c r="C135" s="216" t="s">
        <v>141</v>
      </c>
      <c r="D135" s="216" t="s">
        <v>121</v>
      </c>
      <c r="E135" s="217" t="s">
        <v>142</v>
      </c>
      <c r="F135" s="218" t="s">
        <v>143</v>
      </c>
      <c r="G135" s="219" t="s">
        <v>144</v>
      </c>
      <c r="H135" s="220">
        <v>5.7599999999999998</v>
      </c>
      <c r="I135" s="221"/>
      <c r="J135" s="222">
        <f>ROUND(I135*H135,2)</f>
        <v>0</v>
      </c>
      <c r="K135" s="218" t="s">
        <v>125</v>
      </c>
      <c r="L135" s="42"/>
      <c r="M135" s="223" t="s">
        <v>1</v>
      </c>
      <c r="N135" s="224" t="s">
        <v>40</v>
      </c>
      <c r="O135" s="85"/>
      <c r="P135" s="225">
        <f>O135*H135</f>
        <v>0</v>
      </c>
      <c r="Q135" s="225">
        <v>0.40000000000000002</v>
      </c>
      <c r="R135" s="225">
        <f>Q135*H135</f>
        <v>2.3039999999999998</v>
      </c>
      <c r="S135" s="225">
        <v>0</v>
      </c>
      <c r="T135" s="226">
        <f>S135*H135</f>
        <v>0</v>
      </c>
      <c r="AR135" s="227" t="s">
        <v>126</v>
      </c>
      <c r="AT135" s="227" t="s">
        <v>121</v>
      </c>
      <c r="AU135" s="227" t="s">
        <v>82</v>
      </c>
      <c r="AY135" s="16" t="s">
        <v>119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6" t="s">
        <v>80</v>
      </c>
      <c r="BK135" s="228">
        <f>ROUND(I135*H135,2)</f>
        <v>0</v>
      </c>
      <c r="BL135" s="16" t="s">
        <v>126</v>
      </c>
      <c r="BM135" s="227" t="s">
        <v>145</v>
      </c>
    </row>
    <row r="136" s="12" customFormat="1">
      <c r="B136" s="229"/>
      <c r="C136" s="230"/>
      <c r="D136" s="231" t="s">
        <v>128</v>
      </c>
      <c r="E136" s="232" t="s">
        <v>1</v>
      </c>
      <c r="F136" s="233" t="s">
        <v>146</v>
      </c>
      <c r="G136" s="230"/>
      <c r="H136" s="234">
        <v>5.7599999999999998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128</v>
      </c>
      <c r="AU136" s="240" t="s">
        <v>82</v>
      </c>
      <c r="AV136" s="12" t="s">
        <v>82</v>
      </c>
      <c r="AW136" s="12" t="s">
        <v>31</v>
      </c>
      <c r="AX136" s="12" t="s">
        <v>80</v>
      </c>
      <c r="AY136" s="240" t="s">
        <v>119</v>
      </c>
    </row>
    <row r="137" s="1" customFormat="1" ht="24" customHeight="1">
      <c r="B137" s="37"/>
      <c r="C137" s="216" t="s">
        <v>147</v>
      </c>
      <c r="D137" s="216" t="s">
        <v>121</v>
      </c>
      <c r="E137" s="217" t="s">
        <v>148</v>
      </c>
      <c r="F137" s="218" t="s">
        <v>149</v>
      </c>
      <c r="G137" s="219" t="s">
        <v>150</v>
      </c>
      <c r="H137" s="220">
        <v>270</v>
      </c>
      <c r="I137" s="221"/>
      <c r="J137" s="222">
        <f>ROUND(I137*H137,2)</f>
        <v>0</v>
      </c>
      <c r="K137" s="218" t="s">
        <v>125</v>
      </c>
      <c r="L137" s="42"/>
      <c r="M137" s="223" t="s">
        <v>1</v>
      </c>
      <c r="N137" s="224" t="s">
        <v>40</v>
      </c>
      <c r="O137" s="85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227" t="s">
        <v>126</v>
      </c>
      <c r="AT137" s="227" t="s">
        <v>121</v>
      </c>
      <c r="AU137" s="227" t="s">
        <v>82</v>
      </c>
      <c r="AY137" s="16" t="s">
        <v>119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80</v>
      </c>
      <c r="BK137" s="228">
        <f>ROUND(I137*H137,2)</f>
        <v>0</v>
      </c>
      <c r="BL137" s="16" t="s">
        <v>126</v>
      </c>
      <c r="BM137" s="227" t="s">
        <v>151</v>
      </c>
    </row>
    <row r="138" s="12" customFormat="1">
      <c r="B138" s="229"/>
      <c r="C138" s="230"/>
      <c r="D138" s="231" t="s">
        <v>128</v>
      </c>
      <c r="E138" s="232" t="s">
        <v>1</v>
      </c>
      <c r="F138" s="233" t="s">
        <v>152</v>
      </c>
      <c r="G138" s="230"/>
      <c r="H138" s="234">
        <v>270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128</v>
      </c>
      <c r="AU138" s="240" t="s">
        <v>82</v>
      </c>
      <c r="AV138" s="12" t="s">
        <v>82</v>
      </c>
      <c r="AW138" s="12" t="s">
        <v>31</v>
      </c>
      <c r="AX138" s="12" t="s">
        <v>80</v>
      </c>
      <c r="AY138" s="240" t="s">
        <v>119</v>
      </c>
    </row>
    <row r="139" s="1" customFormat="1" ht="24" customHeight="1">
      <c r="B139" s="37"/>
      <c r="C139" s="216" t="s">
        <v>153</v>
      </c>
      <c r="D139" s="216" t="s">
        <v>121</v>
      </c>
      <c r="E139" s="217" t="s">
        <v>154</v>
      </c>
      <c r="F139" s="218" t="s">
        <v>155</v>
      </c>
      <c r="G139" s="219" t="s">
        <v>156</v>
      </c>
      <c r="H139" s="220">
        <v>30</v>
      </c>
      <c r="I139" s="221"/>
      <c r="J139" s="222">
        <f>ROUND(I139*H139,2)</f>
        <v>0</v>
      </c>
      <c r="K139" s="218" t="s">
        <v>125</v>
      </c>
      <c r="L139" s="42"/>
      <c r="M139" s="223" t="s">
        <v>1</v>
      </c>
      <c r="N139" s="224" t="s">
        <v>40</v>
      </c>
      <c r="O139" s="85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227" t="s">
        <v>126</v>
      </c>
      <c r="AT139" s="227" t="s">
        <v>121</v>
      </c>
      <c r="AU139" s="227" t="s">
        <v>82</v>
      </c>
      <c r="AY139" s="16" t="s">
        <v>119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6" t="s">
        <v>80</v>
      </c>
      <c r="BK139" s="228">
        <f>ROUND(I139*H139,2)</f>
        <v>0</v>
      </c>
      <c r="BL139" s="16" t="s">
        <v>126</v>
      </c>
      <c r="BM139" s="227" t="s">
        <v>157</v>
      </c>
    </row>
    <row r="140" s="1" customFormat="1" ht="24" customHeight="1">
      <c r="B140" s="37"/>
      <c r="C140" s="216" t="s">
        <v>158</v>
      </c>
      <c r="D140" s="216" t="s">
        <v>121</v>
      </c>
      <c r="E140" s="217" t="s">
        <v>159</v>
      </c>
      <c r="F140" s="218" t="s">
        <v>160</v>
      </c>
      <c r="G140" s="219" t="s">
        <v>144</v>
      </c>
      <c r="H140" s="220">
        <v>52.5</v>
      </c>
      <c r="I140" s="221"/>
      <c r="J140" s="222">
        <f>ROUND(I140*H140,2)</f>
        <v>0</v>
      </c>
      <c r="K140" s="218" t="s">
        <v>125</v>
      </c>
      <c r="L140" s="42"/>
      <c r="M140" s="223" t="s">
        <v>1</v>
      </c>
      <c r="N140" s="224" t="s">
        <v>40</v>
      </c>
      <c r="O140" s="85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227" t="s">
        <v>126</v>
      </c>
      <c r="AT140" s="227" t="s">
        <v>121</v>
      </c>
      <c r="AU140" s="227" t="s">
        <v>82</v>
      </c>
      <c r="AY140" s="16" t="s">
        <v>119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6" t="s">
        <v>80</v>
      </c>
      <c r="BK140" s="228">
        <f>ROUND(I140*H140,2)</f>
        <v>0</v>
      </c>
      <c r="BL140" s="16" t="s">
        <v>126</v>
      </c>
      <c r="BM140" s="227" t="s">
        <v>161</v>
      </c>
    </row>
    <row r="141" s="12" customFormat="1">
      <c r="B141" s="229"/>
      <c r="C141" s="230"/>
      <c r="D141" s="231" t="s">
        <v>128</v>
      </c>
      <c r="E141" s="232" t="s">
        <v>1</v>
      </c>
      <c r="F141" s="233" t="s">
        <v>162</v>
      </c>
      <c r="G141" s="230"/>
      <c r="H141" s="234">
        <v>52.5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128</v>
      </c>
      <c r="AU141" s="240" t="s">
        <v>82</v>
      </c>
      <c r="AV141" s="12" t="s">
        <v>82</v>
      </c>
      <c r="AW141" s="12" t="s">
        <v>31</v>
      </c>
      <c r="AX141" s="12" t="s">
        <v>80</v>
      </c>
      <c r="AY141" s="240" t="s">
        <v>119</v>
      </c>
    </row>
    <row r="142" s="1" customFormat="1" ht="24" customHeight="1">
      <c r="B142" s="37"/>
      <c r="C142" s="216" t="s">
        <v>163</v>
      </c>
      <c r="D142" s="216" t="s">
        <v>121</v>
      </c>
      <c r="E142" s="217" t="s">
        <v>164</v>
      </c>
      <c r="F142" s="218" t="s">
        <v>165</v>
      </c>
      <c r="G142" s="219" t="s">
        <v>144</v>
      </c>
      <c r="H142" s="220">
        <v>87.5</v>
      </c>
      <c r="I142" s="221"/>
      <c r="J142" s="222">
        <f>ROUND(I142*H142,2)</f>
        <v>0</v>
      </c>
      <c r="K142" s="218" t="s">
        <v>125</v>
      </c>
      <c r="L142" s="42"/>
      <c r="M142" s="223" t="s">
        <v>1</v>
      </c>
      <c r="N142" s="224" t="s">
        <v>40</v>
      </c>
      <c r="O142" s="85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227" t="s">
        <v>126</v>
      </c>
      <c r="AT142" s="227" t="s">
        <v>121</v>
      </c>
      <c r="AU142" s="227" t="s">
        <v>82</v>
      </c>
      <c r="AY142" s="16" t="s">
        <v>119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6" t="s">
        <v>80</v>
      </c>
      <c r="BK142" s="228">
        <f>ROUND(I142*H142,2)</f>
        <v>0</v>
      </c>
      <c r="BL142" s="16" t="s">
        <v>126</v>
      </c>
      <c r="BM142" s="227" t="s">
        <v>166</v>
      </c>
    </row>
    <row r="143" s="12" customFormat="1">
      <c r="B143" s="229"/>
      <c r="C143" s="230"/>
      <c r="D143" s="231" t="s">
        <v>128</v>
      </c>
      <c r="E143" s="232" t="s">
        <v>1</v>
      </c>
      <c r="F143" s="233" t="s">
        <v>167</v>
      </c>
      <c r="G143" s="230"/>
      <c r="H143" s="234">
        <v>87.5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128</v>
      </c>
      <c r="AU143" s="240" t="s">
        <v>82</v>
      </c>
      <c r="AV143" s="12" t="s">
        <v>82</v>
      </c>
      <c r="AW143" s="12" t="s">
        <v>31</v>
      </c>
      <c r="AX143" s="12" t="s">
        <v>80</v>
      </c>
      <c r="AY143" s="240" t="s">
        <v>119</v>
      </c>
    </row>
    <row r="144" s="1" customFormat="1" ht="24" customHeight="1">
      <c r="B144" s="37"/>
      <c r="C144" s="216" t="s">
        <v>168</v>
      </c>
      <c r="D144" s="216" t="s">
        <v>121</v>
      </c>
      <c r="E144" s="217" t="s">
        <v>169</v>
      </c>
      <c r="F144" s="218" t="s">
        <v>170</v>
      </c>
      <c r="G144" s="219" t="s">
        <v>144</v>
      </c>
      <c r="H144" s="220">
        <v>87.5</v>
      </c>
      <c r="I144" s="221"/>
      <c r="J144" s="222">
        <f>ROUND(I144*H144,2)</f>
        <v>0</v>
      </c>
      <c r="K144" s="218" t="s">
        <v>125</v>
      </c>
      <c r="L144" s="42"/>
      <c r="M144" s="223" t="s">
        <v>1</v>
      </c>
      <c r="N144" s="224" t="s">
        <v>40</v>
      </c>
      <c r="O144" s="85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227" t="s">
        <v>126</v>
      </c>
      <c r="AT144" s="227" t="s">
        <v>121</v>
      </c>
      <c r="AU144" s="227" t="s">
        <v>82</v>
      </c>
      <c r="AY144" s="16" t="s">
        <v>119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6" t="s">
        <v>80</v>
      </c>
      <c r="BK144" s="228">
        <f>ROUND(I144*H144,2)</f>
        <v>0</v>
      </c>
      <c r="BL144" s="16" t="s">
        <v>126</v>
      </c>
      <c r="BM144" s="227" t="s">
        <v>171</v>
      </c>
    </row>
    <row r="145" s="1" customFormat="1" ht="24" customHeight="1">
      <c r="B145" s="37"/>
      <c r="C145" s="216" t="s">
        <v>172</v>
      </c>
      <c r="D145" s="216" t="s">
        <v>121</v>
      </c>
      <c r="E145" s="217" t="s">
        <v>173</v>
      </c>
      <c r="F145" s="218" t="s">
        <v>174</v>
      </c>
      <c r="G145" s="219" t="s">
        <v>144</v>
      </c>
      <c r="H145" s="220">
        <v>7.2000000000000002</v>
      </c>
      <c r="I145" s="221"/>
      <c r="J145" s="222">
        <f>ROUND(I145*H145,2)</f>
        <v>0</v>
      </c>
      <c r="K145" s="218" t="s">
        <v>125</v>
      </c>
      <c r="L145" s="42"/>
      <c r="M145" s="223" t="s">
        <v>1</v>
      </c>
      <c r="N145" s="224" t="s">
        <v>40</v>
      </c>
      <c r="O145" s="85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227" t="s">
        <v>126</v>
      </c>
      <c r="AT145" s="227" t="s">
        <v>121</v>
      </c>
      <c r="AU145" s="227" t="s">
        <v>82</v>
      </c>
      <c r="AY145" s="16" t="s">
        <v>119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80</v>
      </c>
      <c r="BK145" s="228">
        <f>ROUND(I145*H145,2)</f>
        <v>0</v>
      </c>
      <c r="BL145" s="16" t="s">
        <v>126</v>
      </c>
      <c r="BM145" s="227" t="s">
        <v>175</v>
      </c>
    </row>
    <row r="146" s="12" customFormat="1">
      <c r="B146" s="229"/>
      <c r="C146" s="230"/>
      <c r="D146" s="231" t="s">
        <v>128</v>
      </c>
      <c r="E146" s="232" t="s">
        <v>1</v>
      </c>
      <c r="F146" s="233" t="s">
        <v>176</v>
      </c>
      <c r="G146" s="230"/>
      <c r="H146" s="234">
        <v>7.2000000000000002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128</v>
      </c>
      <c r="AU146" s="240" t="s">
        <v>82</v>
      </c>
      <c r="AV146" s="12" t="s">
        <v>82</v>
      </c>
      <c r="AW146" s="12" t="s">
        <v>31</v>
      </c>
      <c r="AX146" s="12" t="s">
        <v>80</v>
      </c>
      <c r="AY146" s="240" t="s">
        <v>119</v>
      </c>
    </row>
    <row r="147" s="1" customFormat="1" ht="24" customHeight="1">
      <c r="B147" s="37"/>
      <c r="C147" s="216" t="s">
        <v>177</v>
      </c>
      <c r="D147" s="216" t="s">
        <v>121</v>
      </c>
      <c r="E147" s="217" t="s">
        <v>178</v>
      </c>
      <c r="F147" s="218" t="s">
        <v>179</v>
      </c>
      <c r="G147" s="219" t="s">
        <v>144</v>
      </c>
      <c r="H147" s="220">
        <v>7.2000000000000002</v>
      </c>
      <c r="I147" s="221"/>
      <c r="J147" s="222">
        <f>ROUND(I147*H147,2)</f>
        <v>0</v>
      </c>
      <c r="K147" s="218" t="s">
        <v>125</v>
      </c>
      <c r="L147" s="42"/>
      <c r="M147" s="223" t="s">
        <v>1</v>
      </c>
      <c r="N147" s="224" t="s">
        <v>40</v>
      </c>
      <c r="O147" s="85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227" t="s">
        <v>126</v>
      </c>
      <c r="AT147" s="227" t="s">
        <v>121</v>
      </c>
      <c r="AU147" s="227" t="s">
        <v>82</v>
      </c>
      <c r="AY147" s="16" t="s">
        <v>119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6" t="s">
        <v>80</v>
      </c>
      <c r="BK147" s="228">
        <f>ROUND(I147*H147,2)</f>
        <v>0</v>
      </c>
      <c r="BL147" s="16" t="s">
        <v>126</v>
      </c>
      <c r="BM147" s="227" t="s">
        <v>180</v>
      </c>
    </row>
    <row r="148" s="1" customFormat="1" ht="24" customHeight="1">
      <c r="B148" s="37"/>
      <c r="C148" s="216" t="s">
        <v>181</v>
      </c>
      <c r="D148" s="216" t="s">
        <v>121</v>
      </c>
      <c r="E148" s="217" t="s">
        <v>182</v>
      </c>
      <c r="F148" s="218" t="s">
        <v>183</v>
      </c>
      <c r="G148" s="219" t="s">
        <v>136</v>
      </c>
      <c r="H148" s="220">
        <v>70</v>
      </c>
      <c r="I148" s="221"/>
      <c r="J148" s="222">
        <f>ROUND(I148*H148,2)</f>
        <v>0</v>
      </c>
      <c r="K148" s="218" t="s">
        <v>125</v>
      </c>
      <c r="L148" s="42"/>
      <c r="M148" s="223" t="s">
        <v>1</v>
      </c>
      <c r="N148" s="224" t="s">
        <v>40</v>
      </c>
      <c r="O148" s="85"/>
      <c r="P148" s="225">
        <f>O148*H148</f>
        <v>0</v>
      </c>
      <c r="Q148" s="225">
        <v>0.0018799999999999999</v>
      </c>
      <c r="R148" s="225">
        <f>Q148*H148</f>
        <v>0.1316</v>
      </c>
      <c r="S148" s="225">
        <v>0</v>
      </c>
      <c r="T148" s="226">
        <f>S148*H148</f>
        <v>0</v>
      </c>
      <c r="AR148" s="227" t="s">
        <v>126</v>
      </c>
      <c r="AT148" s="227" t="s">
        <v>121</v>
      </c>
      <c r="AU148" s="227" t="s">
        <v>82</v>
      </c>
      <c r="AY148" s="16" t="s">
        <v>119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80</v>
      </c>
      <c r="BK148" s="228">
        <f>ROUND(I148*H148,2)</f>
        <v>0</v>
      </c>
      <c r="BL148" s="16" t="s">
        <v>126</v>
      </c>
      <c r="BM148" s="227" t="s">
        <v>184</v>
      </c>
    </row>
    <row r="149" s="12" customFormat="1">
      <c r="B149" s="229"/>
      <c r="C149" s="230"/>
      <c r="D149" s="231" t="s">
        <v>128</v>
      </c>
      <c r="E149" s="232" t="s">
        <v>1</v>
      </c>
      <c r="F149" s="233" t="s">
        <v>185</v>
      </c>
      <c r="G149" s="230"/>
      <c r="H149" s="234">
        <v>70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128</v>
      </c>
      <c r="AU149" s="240" t="s">
        <v>82</v>
      </c>
      <c r="AV149" s="12" t="s">
        <v>82</v>
      </c>
      <c r="AW149" s="12" t="s">
        <v>31</v>
      </c>
      <c r="AX149" s="12" t="s">
        <v>80</v>
      </c>
      <c r="AY149" s="240" t="s">
        <v>119</v>
      </c>
    </row>
    <row r="150" s="1" customFormat="1" ht="24" customHeight="1">
      <c r="B150" s="37"/>
      <c r="C150" s="216" t="s">
        <v>186</v>
      </c>
      <c r="D150" s="216" t="s">
        <v>121</v>
      </c>
      <c r="E150" s="217" t="s">
        <v>187</v>
      </c>
      <c r="F150" s="218" t="s">
        <v>188</v>
      </c>
      <c r="G150" s="219" t="s">
        <v>136</v>
      </c>
      <c r="H150" s="220">
        <v>70</v>
      </c>
      <c r="I150" s="221"/>
      <c r="J150" s="222">
        <f>ROUND(I150*H150,2)</f>
        <v>0</v>
      </c>
      <c r="K150" s="218" t="s">
        <v>125</v>
      </c>
      <c r="L150" s="42"/>
      <c r="M150" s="223" t="s">
        <v>1</v>
      </c>
      <c r="N150" s="224" t="s">
        <v>40</v>
      </c>
      <c r="O150" s="85"/>
      <c r="P150" s="225">
        <f>O150*H150</f>
        <v>0</v>
      </c>
      <c r="Q150" s="225">
        <v>9.0000000000000006E-05</v>
      </c>
      <c r="R150" s="225">
        <f>Q150*H150</f>
        <v>0.0063</v>
      </c>
      <c r="S150" s="225">
        <v>0</v>
      </c>
      <c r="T150" s="226">
        <f>S150*H150</f>
        <v>0</v>
      </c>
      <c r="AR150" s="227" t="s">
        <v>126</v>
      </c>
      <c r="AT150" s="227" t="s">
        <v>121</v>
      </c>
      <c r="AU150" s="227" t="s">
        <v>82</v>
      </c>
      <c r="AY150" s="16" t="s">
        <v>119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6" t="s">
        <v>80</v>
      </c>
      <c r="BK150" s="228">
        <f>ROUND(I150*H150,2)</f>
        <v>0</v>
      </c>
      <c r="BL150" s="16" t="s">
        <v>126</v>
      </c>
      <c r="BM150" s="227" t="s">
        <v>189</v>
      </c>
    </row>
    <row r="151" s="1" customFormat="1" ht="24" customHeight="1">
      <c r="B151" s="37"/>
      <c r="C151" s="216" t="s">
        <v>8</v>
      </c>
      <c r="D151" s="216" t="s">
        <v>121</v>
      </c>
      <c r="E151" s="217" t="s">
        <v>190</v>
      </c>
      <c r="F151" s="218" t="s">
        <v>191</v>
      </c>
      <c r="G151" s="219" t="s">
        <v>144</v>
      </c>
      <c r="H151" s="220">
        <v>52.5</v>
      </c>
      <c r="I151" s="221"/>
      <c r="J151" s="222">
        <f>ROUND(I151*H151,2)</f>
        <v>0</v>
      </c>
      <c r="K151" s="218" t="s">
        <v>125</v>
      </c>
      <c r="L151" s="42"/>
      <c r="M151" s="223" t="s">
        <v>1</v>
      </c>
      <c r="N151" s="224" t="s">
        <v>40</v>
      </c>
      <c r="O151" s="85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227" t="s">
        <v>126</v>
      </c>
      <c r="AT151" s="227" t="s">
        <v>121</v>
      </c>
      <c r="AU151" s="227" t="s">
        <v>82</v>
      </c>
      <c r="AY151" s="16" t="s">
        <v>119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80</v>
      </c>
      <c r="BK151" s="228">
        <f>ROUND(I151*H151,2)</f>
        <v>0</v>
      </c>
      <c r="BL151" s="16" t="s">
        <v>126</v>
      </c>
      <c r="BM151" s="227" t="s">
        <v>192</v>
      </c>
    </row>
    <row r="152" s="1" customFormat="1" ht="24" customHeight="1">
      <c r="B152" s="37"/>
      <c r="C152" s="216" t="s">
        <v>193</v>
      </c>
      <c r="D152" s="216" t="s">
        <v>121</v>
      </c>
      <c r="E152" s="217" t="s">
        <v>194</v>
      </c>
      <c r="F152" s="218" t="s">
        <v>195</v>
      </c>
      <c r="G152" s="219" t="s">
        <v>124</v>
      </c>
      <c r="H152" s="220">
        <v>0.017999999999999999</v>
      </c>
      <c r="I152" s="221"/>
      <c r="J152" s="222">
        <f>ROUND(I152*H152,2)</f>
        <v>0</v>
      </c>
      <c r="K152" s="218" t="s">
        <v>125</v>
      </c>
      <c r="L152" s="42"/>
      <c r="M152" s="223" t="s">
        <v>1</v>
      </c>
      <c r="N152" s="224" t="s">
        <v>40</v>
      </c>
      <c r="O152" s="85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227" t="s">
        <v>126</v>
      </c>
      <c r="AT152" s="227" t="s">
        <v>121</v>
      </c>
      <c r="AU152" s="227" t="s">
        <v>82</v>
      </c>
      <c r="AY152" s="16" t="s">
        <v>119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6" t="s">
        <v>80</v>
      </c>
      <c r="BK152" s="228">
        <f>ROUND(I152*H152,2)</f>
        <v>0</v>
      </c>
      <c r="BL152" s="16" t="s">
        <v>126</v>
      </c>
      <c r="BM152" s="227" t="s">
        <v>196</v>
      </c>
    </row>
    <row r="153" s="11" customFormat="1" ht="22.8" customHeight="1">
      <c r="B153" s="200"/>
      <c r="C153" s="201"/>
      <c r="D153" s="202" t="s">
        <v>74</v>
      </c>
      <c r="E153" s="214" t="s">
        <v>82</v>
      </c>
      <c r="F153" s="214" t="s">
        <v>197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SUM(P154:P171)</f>
        <v>0</v>
      </c>
      <c r="Q153" s="208"/>
      <c r="R153" s="209">
        <f>SUM(R154:R171)</f>
        <v>54.255701299999991</v>
      </c>
      <c r="S153" s="208"/>
      <c r="T153" s="210">
        <f>SUM(T154:T171)</f>
        <v>0</v>
      </c>
      <c r="AR153" s="211" t="s">
        <v>80</v>
      </c>
      <c r="AT153" s="212" t="s">
        <v>74</v>
      </c>
      <c r="AU153" s="212" t="s">
        <v>80</v>
      </c>
      <c r="AY153" s="211" t="s">
        <v>119</v>
      </c>
      <c r="BK153" s="213">
        <f>SUM(BK154:BK171)</f>
        <v>0</v>
      </c>
    </row>
    <row r="154" s="1" customFormat="1" ht="24" customHeight="1">
      <c r="B154" s="37"/>
      <c r="C154" s="216" t="s">
        <v>198</v>
      </c>
      <c r="D154" s="216" t="s">
        <v>121</v>
      </c>
      <c r="E154" s="217" t="s">
        <v>199</v>
      </c>
      <c r="F154" s="218" t="s">
        <v>200</v>
      </c>
      <c r="G154" s="219" t="s">
        <v>144</v>
      </c>
      <c r="H154" s="220">
        <v>1.44</v>
      </c>
      <c r="I154" s="221"/>
      <c r="J154" s="222">
        <f>ROUND(I154*H154,2)</f>
        <v>0</v>
      </c>
      <c r="K154" s="218" t="s">
        <v>125</v>
      </c>
      <c r="L154" s="42"/>
      <c r="M154" s="223" t="s">
        <v>1</v>
      </c>
      <c r="N154" s="224" t="s">
        <v>40</v>
      </c>
      <c r="O154" s="85"/>
      <c r="P154" s="225">
        <f>O154*H154</f>
        <v>0</v>
      </c>
      <c r="Q154" s="225">
        <v>2.1600000000000001</v>
      </c>
      <c r="R154" s="225">
        <f>Q154*H154</f>
        <v>3.1104000000000003</v>
      </c>
      <c r="S154" s="225">
        <v>0</v>
      </c>
      <c r="T154" s="226">
        <f>S154*H154</f>
        <v>0</v>
      </c>
      <c r="AR154" s="227" t="s">
        <v>126</v>
      </c>
      <c r="AT154" s="227" t="s">
        <v>121</v>
      </c>
      <c r="AU154" s="227" t="s">
        <v>82</v>
      </c>
      <c r="AY154" s="16" t="s">
        <v>119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80</v>
      </c>
      <c r="BK154" s="228">
        <f>ROUND(I154*H154,2)</f>
        <v>0</v>
      </c>
      <c r="BL154" s="16" t="s">
        <v>126</v>
      </c>
      <c r="BM154" s="227" t="s">
        <v>201</v>
      </c>
    </row>
    <row r="155" s="13" customFormat="1">
      <c r="B155" s="241"/>
      <c r="C155" s="242"/>
      <c r="D155" s="231" t="s">
        <v>128</v>
      </c>
      <c r="E155" s="243" t="s">
        <v>1</v>
      </c>
      <c r="F155" s="244" t="s">
        <v>202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128</v>
      </c>
      <c r="AU155" s="250" t="s">
        <v>82</v>
      </c>
      <c r="AV155" s="13" t="s">
        <v>80</v>
      </c>
      <c r="AW155" s="13" t="s">
        <v>31</v>
      </c>
      <c r="AX155" s="13" t="s">
        <v>75</v>
      </c>
      <c r="AY155" s="250" t="s">
        <v>119</v>
      </c>
    </row>
    <row r="156" s="12" customFormat="1">
      <c r="B156" s="229"/>
      <c r="C156" s="230"/>
      <c r="D156" s="231" t="s">
        <v>128</v>
      </c>
      <c r="E156" s="232" t="s">
        <v>1</v>
      </c>
      <c r="F156" s="233" t="s">
        <v>203</v>
      </c>
      <c r="G156" s="230"/>
      <c r="H156" s="234">
        <v>1.44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128</v>
      </c>
      <c r="AU156" s="240" t="s">
        <v>82</v>
      </c>
      <c r="AV156" s="12" t="s">
        <v>82</v>
      </c>
      <c r="AW156" s="12" t="s">
        <v>31</v>
      </c>
      <c r="AX156" s="12" t="s">
        <v>80</v>
      </c>
      <c r="AY156" s="240" t="s">
        <v>119</v>
      </c>
    </row>
    <row r="157" s="1" customFormat="1" ht="24" customHeight="1">
      <c r="B157" s="37"/>
      <c r="C157" s="216" t="s">
        <v>204</v>
      </c>
      <c r="D157" s="216" t="s">
        <v>121</v>
      </c>
      <c r="E157" s="217" t="s">
        <v>205</v>
      </c>
      <c r="F157" s="218" t="s">
        <v>206</v>
      </c>
      <c r="G157" s="219" t="s">
        <v>144</v>
      </c>
      <c r="H157" s="220">
        <v>7.2000000000000002</v>
      </c>
      <c r="I157" s="221"/>
      <c r="J157" s="222">
        <f>ROUND(I157*H157,2)</f>
        <v>0</v>
      </c>
      <c r="K157" s="218" t="s">
        <v>125</v>
      </c>
      <c r="L157" s="42"/>
      <c r="M157" s="223" t="s">
        <v>1</v>
      </c>
      <c r="N157" s="224" t="s">
        <v>40</v>
      </c>
      <c r="O157" s="85"/>
      <c r="P157" s="225">
        <f>O157*H157</f>
        <v>0</v>
      </c>
      <c r="Q157" s="225">
        <v>2.45329</v>
      </c>
      <c r="R157" s="225">
        <f>Q157*H157</f>
        <v>17.663688</v>
      </c>
      <c r="S157" s="225">
        <v>0</v>
      </c>
      <c r="T157" s="226">
        <f>S157*H157</f>
        <v>0</v>
      </c>
      <c r="AR157" s="227" t="s">
        <v>126</v>
      </c>
      <c r="AT157" s="227" t="s">
        <v>121</v>
      </c>
      <c r="AU157" s="227" t="s">
        <v>82</v>
      </c>
      <c r="AY157" s="16" t="s">
        <v>119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6" t="s">
        <v>80</v>
      </c>
      <c r="BK157" s="228">
        <f>ROUND(I157*H157,2)</f>
        <v>0</v>
      </c>
      <c r="BL157" s="16" t="s">
        <v>126</v>
      </c>
      <c r="BM157" s="227" t="s">
        <v>207</v>
      </c>
    </row>
    <row r="158" s="12" customFormat="1">
      <c r="B158" s="229"/>
      <c r="C158" s="230"/>
      <c r="D158" s="231" t="s">
        <v>128</v>
      </c>
      <c r="E158" s="232" t="s">
        <v>1</v>
      </c>
      <c r="F158" s="233" t="s">
        <v>176</v>
      </c>
      <c r="G158" s="230"/>
      <c r="H158" s="234">
        <v>7.2000000000000002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128</v>
      </c>
      <c r="AU158" s="240" t="s">
        <v>82</v>
      </c>
      <c r="AV158" s="12" t="s">
        <v>82</v>
      </c>
      <c r="AW158" s="12" t="s">
        <v>31</v>
      </c>
      <c r="AX158" s="12" t="s">
        <v>80</v>
      </c>
      <c r="AY158" s="240" t="s">
        <v>119</v>
      </c>
    </row>
    <row r="159" s="1" customFormat="1" ht="16.5" customHeight="1">
      <c r="B159" s="37"/>
      <c r="C159" s="216" t="s">
        <v>208</v>
      </c>
      <c r="D159" s="216" t="s">
        <v>121</v>
      </c>
      <c r="E159" s="217" t="s">
        <v>209</v>
      </c>
      <c r="F159" s="218" t="s">
        <v>210</v>
      </c>
      <c r="G159" s="219" t="s">
        <v>136</v>
      </c>
      <c r="H159" s="220">
        <v>44.399999999999999</v>
      </c>
      <c r="I159" s="221"/>
      <c r="J159" s="222">
        <f>ROUND(I159*H159,2)</f>
        <v>0</v>
      </c>
      <c r="K159" s="218" t="s">
        <v>125</v>
      </c>
      <c r="L159" s="42"/>
      <c r="M159" s="223" t="s">
        <v>1</v>
      </c>
      <c r="N159" s="224" t="s">
        <v>40</v>
      </c>
      <c r="O159" s="85"/>
      <c r="P159" s="225">
        <f>O159*H159</f>
        <v>0</v>
      </c>
      <c r="Q159" s="225">
        <v>0.0026900000000000001</v>
      </c>
      <c r="R159" s="225">
        <f>Q159*H159</f>
        <v>0.119436</v>
      </c>
      <c r="S159" s="225">
        <v>0</v>
      </c>
      <c r="T159" s="226">
        <f>S159*H159</f>
        <v>0</v>
      </c>
      <c r="AR159" s="227" t="s">
        <v>126</v>
      </c>
      <c r="AT159" s="227" t="s">
        <v>121</v>
      </c>
      <c r="AU159" s="227" t="s">
        <v>82</v>
      </c>
      <c r="AY159" s="16" t="s">
        <v>119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6" t="s">
        <v>80</v>
      </c>
      <c r="BK159" s="228">
        <f>ROUND(I159*H159,2)</f>
        <v>0</v>
      </c>
      <c r="BL159" s="16" t="s">
        <v>126</v>
      </c>
      <c r="BM159" s="227" t="s">
        <v>211</v>
      </c>
    </row>
    <row r="160" s="12" customFormat="1">
      <c r="B160" s="229"/>
      <c r="C160" s="230"/>
      <c r="D160" s="231" t="s">
        <v>128</v>
      </c>
      <c r="E160" s="232" t="s">
        <v>1</v>
      </c>
      <c r="F160" s="233" t="s">
        <v>212</v>
      </c>
      <c r="G160" s="230"/>
      <c r="H160" s="234">
        <v>26.399999999999999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128</v>
      </c>
      <c r="AU160" s="240" t="s">
        <v>82</v>
      </c>
      <c r="AV160" s="12" t="s">
        <v>82</v>
      </c>
      <c r="AW160" s="12" t="s">
        <v>31</v>
      </c>
      <c r="AX160" s="12" t="s">
        <v>75</v>
      </c>
      <c r="AY160" s="240" t="s">
        <v>119</v>
      </c>
    </row>
    <row r="161" s="12" customFormat="1">
      <c r="B161" s="229"/>
      <c r="C161" s="230"/>
      <c r="D161" s="231" t="s">
        <v>128</v>
      </c>
      <c r="E161" s="232" t="s">
        <v>1</v>
      </c>
      <c r="F161" s="233" t="s">
        <v>213</v>
      </c>
      <c r="G161" s="230"/>
      <c r="H161" s="234">
        <v>18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128</v>
      </c>
      <c r="AU161" s="240" t="s">
        <v>82</v>
      </c>
      <c r="AV161" s="12" t="s">
        <v>82</v>
      </c>
      <c r="AW161" s="12" t="s">
        <v>31</v>
      </c>
      <c r="AX161" s="12" t="s">
        <v>75</v>
      </c>
      <c r="AY161" s="240" t="s">
        <v>119</v>
      </c>
    </row>
    <row r="162" s="14" customFormat="1">
      <c r="B162" s="251"/>
      <c r="C162" s="252"/>
      <c r="D162" s="231" t="s">
        <v>128</v>
      </c>
      <c r="E162" s="253" t="s">
        <v>1</v>
      </c>
      <c r="F162" s="254" t="s">
        <v>214</v>
      </c>
      <c r="G162" s="252"/>
      <c r="H162" s="255">
        <v>44.399999999999999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128</v>
      </c>
      <c r="AU162" s="261" t="s">
        <v>82</v>
      </c>
      <c r="AV162" s="14" t="s">
        <v>126</v>
      </c>
      <c r="AW162" s="14" t="s">
        <v>31</v>
      </c>
      <c r="AX162" s="14" t="s">
        <v>80</v>
      </c>
      <c r="AY162" s="261" t="s">
        <v>119</v>
      </c>
    </row>
    <row r="163" s="1" customFormat="1" ht="16.5" customHeight="1">
      <c r="B163" s="37"/>
      <c r="C163" s="216" t="s">
        <v>215</v>
      </c>
      <c r="D163" s="216" t="s">
        <v>121</v>
      </c>
      <c r="E163" s="217" t="s">
        <v>216</v>
      </c>
      <c r="F163" s="218" t="s">
        <v>217</v>
      </c>
      <c r="G163" s="219" t="s">
        <v>136</v>
      </c>
      <c r="H163" s="220">
        <v>44.399999999999999</v>
      </c>
      <c r="I163" s="221"/>
      <c r="J163" s="222">
        <f>ROUND(I163*H163,2)</f>
        <v>0</v>
      </c>
      <c r="K163" s="218" t="s">
        <v>125</v>
      </c>
      <c r="L163" s="42"/>
      <c r="M163" s="223" t="s">
        <v>1</v>
      </c>
      <c r="N163" s="224" t="s">
        <v>40</v>
      </c>
      <c r="O163" s="85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227" t="s">
        <v>126</v>
      </c>
      <c r="AT163" s="227" t="s">
        <v>121</v>
      </c>
      <c r="AU163" s="227" t="s">
        <v>82</v>
      </c>
      <c r="AY163" s="16" t="s">
        <v>119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6" t="s">
        <v>80</v>
      </c>
      <c r="BK163" s="228">
        <f>ROUND(I163*H163,2)</f>
        <v>0</v>
      </c>
      <c r="BL163" s="16" t="s">
        <v>126</v>
      </c>
      <c r="BM163" s="227" t="s">
        <v>218</v>
      </c>
    </row>
    <row r="164" s="1" customFormat="1" ht="16.5" customHeight="1">
      <c r="B164" s="37"/>
      <c r="C164" s="216" t="s">
        <v>7</v>
      </c>
      <c r="D164" s="216" t="s">
        <v>121</v>
      </c>
      <c r="E164" s="217" t="s">
        <v>219</v>
      </c>
      <c r="F164" s="218" t="s">
        <v>220</v>
      </c>
      <c r="G164" s="219" t="s">
        <v>221</v>
      </c>
      <c r="H164" s="220">
        <v>0.19</v>
      </c>
      <c r="I164" s="221"/>
      <c r="J164" s="222">
        <f>ROUND(I164*H164,2)</f>
        <v>0</v>
      </c>
      <c r="K164" s="218" t="s">
        <v>125</v>
      </c>
      <c r="L164" s="42"/>
      <c r="M164" s="223" t="s">
        <v>1</v>
      </c>
      <c r="N164" s="224" t="s">
        <v>40</v>
      </c>
      <c r="O164" s="85"/>
      <c r="P164" s="225">
        <f>O164*H164</f>
        <v>0</v>
      </c>
      <c r="Q164" s="225">
        <v>1.0591699999999999</v>
      </c>
      <c r="R164" s="225">
        <f>Q164*H164</f>
        <v>0.20124229999999999</v>
      </c>
      <c r="S164" s="225">
        <v>0</v>
      </c>
      <c r="T164" s="226">
        <f>S164*H164</f>
        <v>0</v>
      </c>
      <c r="AR164" s="227" t="s">
        <v>126</v>
      </c>
      <c r="AT164" s="227" t="s">
        <v>121</v>
      </c>
      <c r="AU164" s="227" t="s">
        <v>82</v>
      </c>
      <c r="AY164" s="16" t="s">
        <v>119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6" t="s">
        <v>80</v>
      </c>
      <c r="BK164" s="228">
        <f>ROUND(I164*H164,2)</f>
        <v>0</v>
      </c>
      <c r="BL164" s="16" t="s">
        <v>126</v>
      </c>
      <c r="BM164" s="227" t="s">
        <v>222</v>
      </c>
    </row>
    <row r="165" s="12" customFormat="1">
      <c r="B165" s="229"/>
      <c r="C165" s="230"/>
      <c r="D165" s="231" t="s">
        <v>128</v>
      </c>
      <c r="E165" s="232" t="s">
        <v>1</v>
      </c>
      <c r="F165" s="233" t="s">
        <v>223</v>
      </c>
      <c r="G165" s="230"/>
      <c r="H165" s="234">
        <v>0.19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128</v>
      </c>
      <c r="AU165" s="240" t="s">
        <v>82</v>
      </c>
      <c r="AV165" s="12" t="s">
        <v>82</v>
      </c>
      <c r="AW165" s="12" t="s">
        <v>31</v>
      </c>
      <c r="AX165" s="12" t="s">
        <v>80</v>
      </c>
      <c r="AY165" s="240" t="s">
        <v>119</v>
      </c>
    </row>
    <row r="166" s="1" customFormat="1" ht="24" customHeight="1">
      <c r="B166" s="37"/>
      <c r="C166" s="216" t="s">
        <v>224</v>
      </c>
      <c r="D166" s="216" t="s">
        <v>121</v>
      </c>
      <c r="E166" s="217" t="s">
        <v>225</v>
      </c>
      <c r="F166" s="218" t="s">
        <v>226</v>
      </c>
      <c r="G166" s="219" t="s">
        <v>144</v>
      </c>
      <c r="H166" s="220">
        <v>13.5</v>
      </c>
      <c r="I166" s="221"/>
      <c r="J166" s="222">
        <f>ROUND(I166*H166,2)</f>
        <v>0</v>
      </c>
      <c r="K166" s="218" t="s">
        <v>125</v>
      </c>
      <c r="L166" s="42"/>
      <c r="M166" s="223" t="s">
        <v>1</v>
      </c>
      <c r="N166" s="224" t="s">
        <v>40</v>
      </c>
      <c r="O166" s="85"/>
      <c r="P166" s="225">
        <f>O166*H166</f>
        <v>0</v>
      </c>
      <c r="Q166" s="225">
        <v>2.45329</v>
      </c>
      <c r="R166" s="225">
        <f>Q166*H166</f>
        <v>33.119414999999996</v>
      </c>
      <c r="S166" s="225">
        <v>0</v>
      </c>
      <c r="T166" s="226">
        <f>S166*H166</f>
        <v>0</v>
      </c>
      <c r="AR166" s="227" t="s">
        <v>126</v>
      </c>
      <c r="AT166" s="227" t="s">
        <v>121</v>
      </c>
      <c r="AU166" s="227" t="s">
        <v>82</v>
      </c>
      <c r="AY166" s="16" t="s">
        <v>119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6" t="s">
        <v>80</v>
      </c>
      <c r="BK166" s="228">
        <f>ROUND(I166*H166,2)</f>
        <v>0</v>
      </c>
      <c r="BL166" s="16" t="s">
        <v>126</v>
      </c>
      <c r="BM166" s="227" t="s">
        <v>227</v>
      </c>
    </row>
    <row r="167" s="13" customFormat="1">
      <c r="B167" s="241"/>
      <c r="C167" s="242"/>
      <c r="D167" s="231" t="s">
        <v>128</v>
      </c>
      <c r="E167" s="243" t="s">
        <v>1</v>
      </c>
      <c r="F167" s="244" t="s">
        <v>228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128</v>
      </c>
      <c r="AU167" s="250" t="s">
        <v>82</v>
      </c>
      <c r="AV167" s="13" t="s">
        <v>80</v>
      </c>
      <c r="AW167" s="13" t="s">
        <v>31</v>
      </c>
      <c r="AX167" s="13" t="s">
        <v>75</v>
      </c>
      <c r="AY167" s="250" t="s">
        <v>119</v>
      </c>
    </row>
    <row r="168" s="12" customFormat="1">
      <c r="B168" s="229"/>
      <c r="C168" s="230"/>
      <c r="D168" s="231" t="s">
        <v>128</v>
      </c>
      <c r="E168" s="232" t="s">
        <v>1</v>
      </c>
      <c r="F168" s="233" t="s">
        <v>229</v>
      </c>
      <c r="G168" s="230"/>
      <c r="H168" s="234">
        <v>13.5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128</v>
      </c>
      <c r="AU168" s="240" t="s">
        <v>82</v>
      </c>
      <c r="AV168" s="12" t="s">
        <v>82</v>
      </c>
      <c r="AW168" s="12" t="s">
        <v>31</v>
      </c>
      <c r="AX168" s="12" t="s">
        <v>80</v>
      </c>
      <c r="AY168" s="240" t="s">
        <v>119</v>
      </c>
    </row>
    <row r="169" s="1" customFormat="1" ht="16.5" customHeight="1">
      <c r="B169" s="37"/>
      <c r="C169" s="216" t="s">
        <v>230</v>
      </c>
      <c r="D169" s="216" t="s">
        <v>121</v>
      </c>
      <c r="E169" s="217" t="s">
        <v>231</v>
      </c>
      <c r="F169" s="218" t="s">
        <v>232</v>
      </c>
      <c r="G169" s="219" t="s">
        <v>136</v>
      </c>
      <c r="H169" s="220">
        <v>12</v>
      </c>
      <c r="I169" s="221"/>
      <c r="J169" s="222">
        <f>ROUND(I169*H169,2)</f>
        <v>0</v>
      </c>
      <c r="K169" s="218" t="s">
        <v>125</v>
      </c>
      <c r="L169" s="42"/>
      <c r="M169" s="223" t="s">
        <v>1</v>
      </c>
      <c r="N169" s="224" t="s">
        <v>40</v>
      </c>
      <c r="O169" s="85"/>
      <c r="P169" s="225">
        <f>O169*H169</f>
        <v>0</v>
      </c>
      <c r="Q169" s="225">
        <v>0.00346</v>
      </c>
      <c r="R169" s="225">
        <f>Q169*H169</f>
        <v>0.041520000000000001</v>
      </c>
      <c r="S169" s="225">
        <v>0</v>
      </c>
      <c r="T169" s="226">
        <f>S169*H169</f>
        <v>0</v>
      </c>
      <c r="AR169" s="227" t="s">
        <v>126</v>
      </c>
      <c r="AT169" s="227" t="s">
        <v>121</v>
      </c>
      <c r="AU169" s="227" t="s">
        <v>82</v>
      </c>
      <c r="AY169" s="16" t="s">
        <v>119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6" t="s">
        <v>80</v>
      </c>
      <c r="BK169" s="228">
        <f>ROUND(I169*H169,2)</f>
        <v>0</v>
      </c>
      <c r="BL169" s="16" t="s">
        <v>126</v>
      </c>
      <c r="BM169" s="227" t="s">
        <v>233</v>
      </c>
    </row>
    <row r="170" s="12" customFormat="1">
      <c r="B170" s="229"/>
      <c r="C170" s="230"/>
      <c r="D170" s="231" t="s">
        <v>128</v>
      </c>
      <c r="E170" s="232" t="s">
        <v>1</v>
      </c>
      <c r="F170" s="233" t="s">
        <v>234</v>
      </c>
      <c r="G170" s="230"/>
      <c r="H170" s="234">
        <v>12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128</v>
      </c>
      <c r="AU170" s="240" t="s">
        <v>82</v>
      </c>
      <c r="AV170" s="12" t="s">
        <v>82</v>
      </c>
      <c r="AW170" s="12" t="s">
        <v>31</v>
      </c>
      <c r="AX170" s="12" t="s">
        <v>80</v>
      </c>
      <c r="AY170" s="240" t="s">
        <v>119</v>
      </c>
    </row>
    <row r="171" s="1" customFormat="1" ht="16.5" customHeight="1">
      <c r="B171" s="37"/>
      <c r="C171" s="216" t="s">
        <v>235</v>
      </c>
      <c r="D171" s="216" t="s">
        <v>121</v>
      </c>
      <c r="E171" s="217" t="s">
        <v>236</v>
      </c>
      <c r="F171" s="218" t="s">
        <v>237</v>
      </c>
      <c r="G171" s="219" t="s">
        <v>136</v>
      </c>
      <c r="H171" s="220">
        <v>12</v>
      </c>
      <c r="I171" s="221"/>
      <c r="J171" s="222">
        <f>ROUND(I171*H171,2)</f>
        <v>0</v>
      </c>
      <c r="K171" s="218" t="s">
        <v>125</v>
      </c>
      <c r="L171" s="42"/>
      <c r="M171" s="223" t="s">
        <v>1</v>
      </c>
      <c r="N171" s="224" t="s">
        <v>40</v>
      </c>
      <c r="O171" s="85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227" t="s">
        <v>126</v>
      </c>
      <c r="AT171" s="227" t="s">
        <v>121</v>
      </c>
      <c r="AU171" s="227" t="s">
        <v>82</v>
      </c>
      <c r="AY171" s="16" t="s">
        <v>119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6" t="s">
        <v>80</v>
      </c>
      <c r="BK171" s="228">
        <f>ROUND(I171*H171,2)</f>
        <v>0</v>
      </c>
      <c r="BL171" s="16" t="s">
        <v>126</v>
      </c>
      <c r="BM171" s="227" t="s">
        <v>238</v>
      </c>
    </row>
    <row r="172" s="11" customFormat="1" ht="22.8" customHeight="1">
      <c r="B172" s="200"/>
      <c r="C172" s="201"/>
      <c r="D172" s="202" t="s">
        <v>74</v>
      </c>
      <c r="E172" s="214" t="s">
        <v>133</v>
      </c>
      <c r="F172" s="214" t="s">
        <v>239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SUM(P173:P177)</f>
        <v>0</v>
      </c>
      <c r="Q172" s="208"/>
      <c r="R172" s="209">
        <f>SUM(R173:R177)</f>
        <v>23.868456000000002</v>
      </c>
      <c r="S172" s="208"/>
      <c r="T172" s="210">
        <f>SUM(T173:T177)</f>
        <v>0</v>
      </c>
      <c r="AR172" s="211" t="s">
        <v>80</v>
      </c>
      <c r="AT172" s="212" t="s">
        <v>74</v>
      </c>
      <c r="AU172" s="212" t="s">
        <v>80</v>
      </c>
      <c r="AY172" s="211" t="s">
        <v>119</v>
      </c>
      <c r="BK172" s="213">
        <f>SUM(BK173:BK177)</f>
        <v>0</v>
      </c>
    </row>
    <row r="173" s="1" customFormat="1" ht="24" customHeight="1">
      <c r="B173" s="37"/>
      <c r="C173" s="216" t="s">
        <v>240</v>
      </c>
      <c r="D173" s="216" t="s">
        <v>121</v>
      </c>
      <c r="E173" s="217" t="s">
        <v>241</v>
      </c>
      <c r="F173" s="218" t="s">
        <v>242</v>
      </c>
      <c r="G173" s="219" t="s">
        <v>144</v>
      </c>
      <c r="H173" s="220">
        <v>7.2000000000000002</v>
      </c>
      <c r="I173" s="221"/>
      <c r="J173" s="222">
        <f>ROUND(I173*H173,2)</f>
        <v>0</v>
      </c>
      <c r="K173" s="218" t="s">
        <v>125</v>
      </c>
      <c r="L173" s="42"/>
      <c r="M173" s="223" t="s">
        <v>1</v>
      </c>
      <c r="N173" s="224" t="s">
        <v>40</v>
      </c>
      <c r="O173" s="85"/>
      <c r="P173" s="225">
        <f>O173*H173</f>
        <v>0</v>
      </c>
      <c r="Q173" s="225">
        <v>0.36037999999999998</v>
      </c>
      <c r="R173" s="225">
        <f>Q173*H173</f>
        <v>2.5947359999999997</v>
      </c>
      <c r="S173" s="225">
        <v>0</v>
      </c>
      <c r="T173" s="226">
        <f>S173*H173</f>
        <v>0</v>
      </c>
      <c r="AR173" s="227" t="s">
        <v>126</v>
      </c>
      <c r="AT173" s="227" t="s">
        <v>121</v>
      </c>
      <c r="AU173" s="227" t="s">
        <v>82</v>
      </c>
      <c r="AY173" s="16" t="s">
        <v>119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6" t="s">
        <v>80</v>
      </c>
      <c r="BK173" s="228">
        <f>ROUND(I173*H173,2)</f>
        <v>0</v>
      </c>
      <c r="BL173" s="16" t="s">
        <v>126</v>
      </c>
      <c r="BM173" s="227" t="s">
        <v>243</v>
      </c>
    </row>
    <row r="174" s="12" customFormat="1">
      <c r="B174" s="229"/>
      <c r="C174" s="230"/>
      <c r="D174" s="231" t="s">
        <v>128</v>
      </c>
      <c r="E174" s="232" t="s">
        <v>1</v>
      </c>
      <c r="F174" s="233" t="s">
        <v>244</v>
      </c>
      <c r="G174" s="230"/>
      <c r="H174" s="234">
        <v>7.2000000000000002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128</v>
      </c>
      <c r="AU174" s="240" t="s">
        <v>82</v>
      </c>
      <c r="AV174" s="12" t="s">
        <v>82</v>
      </c>
      <c r="AW174" s="12" t="s">
        <v>31</v>
      </c>
      <c r="AX174" s="12" t="s">
        <v>80</v>
      </c>
      <c r="AY174" s="240" t="s">
        <v>119</v>
      </c>
    </row>
    <row r="175" s="1" customFormat="1" ht="16.5" customHeight="1">
      <c r="B175" s="37"/>
      <c r="C175" s="262" t="s">
        <v>245</v>
      </c>
      <c r="D175" s="262" t="s">
        <v>246</v>
      </c>
      <c r="E175" s="263" t="s">
        <v>247</v>
      </c>
      <c r="F175" s="264" t="s">
        <v>248</v>
      </c>
      <c r="G175" s="265" t="s">
        <v>221</v>
      </c>
      <c r="H175" s="266">
        <v>14.4</v>
      </c>
      <c r="I175" s="267"/>
      <c r="J175" s="268">
        <f>ROUND(I175*H175,2)</f>
        <v>0</v>
      </c>
      <c r="K175" s="264" t="s">
        <v>125</v>
      </c>
      <c r="L175" s="269"/>
      <c r="M175" s="270" t="s">
        <v>1</v>
      </c>
      <c r="N175" s="271" t="s">
        <v>40</v>
      </c>
      <c r="O175" s="85"/>
      <c r="P175" s="225">
        <f>O175*H175</f>
        <v>0</v>
      </c>
      <c r="Q175" s="225">
        <v>1</v>
      </c>
      <c r="R175" s="225">
        <f>Q175*H175</f>
        <v>14.4</v>
      </c>
      <c r="S175" s="225">
        <v>0</v>
      </c>
      <c r="T175" s="226">
        <f>S175*H175</f>
        <v>0</v>
      </c>
      <c r="AR175" s="227" t="s">
        <v>158</v>
      </c>
      <c r="AT175" s="227" t="s">
        <v>246</v>
      </c>
      <c r="AU175" s="227" t="s">
        <v>82</v>
      </c>
      <c r="AY175" s="16" t="s">
        <v>119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6" t="s">
        <v>80</v>
      </c>
      <c r="BK175" s="228">
        <f>ROUND(I175*H175,2)</f>
        <v>0</v>
      </c>
      <c r="BL175" s="16" t="s">
        <v>126</v>
      </c>
      <c r="BM175" s="227" t="s">
        <v>249</v>
      </c>
    </row>
    <row r="176" s="12" customFormat="1">
      <c r="B176" s="229"/>
      <c r="C176" s="230"/>
      <c r="D176" s="231" t="s">
        <v>128</v>
      </c>
      <c r="E176" s="232" t="s">
        <v>1</v>
      </c>
      <c r="F176" s="233" t="s">
        <v>250</v>
      </c>
      <c r="G176" s="230"/>
      <c r="H176" s="234">
        <v>14.4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128</v>
      </c>
      <c r="AU176" s="240" t="s">
        <v>82</v>
      </c>
      <c r="AV176" s="12" t="s">
        <v>82</v>
      </c>
      <c r="AW176" s="12" t="s">
        <v>31</v>
      </c>
      <c r="AX176" s="12" t="s">
        <v>80</v>
      </c>
      <c r="AY176" s="240" t="s">
        <v>119</v>
      </c>
    </row>
    <row r="177" s="1" customFormat="1" ht="36" customHeight="1">
      <c r="B177" s="37"/>
      <c r="C177" s="216" t="s">
        <v>251</v>
      </c>
      <c r="D177" s="216" t="s">
        <v>121</v>
      </c>
      <c r="E177" s="217" t="s">
        <v>252</v>
      </c>
      <c r="F177" s="218" t="s">
        <v>253</v>
      </c>
      <c r="G177" s="219" t="s">
        <v>144</v>
      </c>
      <c r="H177" s="220">
        <v>3</v>
      </c>
      <c r="I177" s="221"/>
      <c r="J177" s="222">
        <f>ROUND(I177*H177,2)</f>
        <v>0</v>
      </c>
      <c r="K177" s="218" t="s">
        <v>125</v>
      </c>
      <c r="L177" s="42"/>
      <c r="M177" s="223" t="s">
        <v>1</v>
      </c>
      <c r="N177" s="224" t="s">
        <v>40</v>
      </c>
      <c r="O177" s="85"/>
      <c r="P177" s="225">
        <f>O177*H177</f>
        <v>0</v>
      </c>
      <c r="Q177" s="225">
        <v>2.2912400000000002</v>
      </c>
      <c r="R177" s="225">
        <f>Q177*H177</f>
        <v>6.8737200000000005</v>
      </c>
      <c r="S177" s="225">
        <v>0</v>
      </c>
      <c r="T177" s="226">
        <f>S177*H177</f>
        <v>0</v>
      </c>
      <c r="AR177" s="227" t="s">
        <v>126</v>
      </c>
      <c r="AT177" s="227" t="s">
        <v>121</v>
      </c>
      <c r="AU177" s="227" t="s">
        <v>82</v>
      </c>
      <c r="AY177" s="16" t="s">
        <v>119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6" t="s">
        <v>80</v>
      </c>
      <c r="BK177" s="228">
        <f>ROUND(I177*H177,2)</f>
        <v>0</v>
      </c>
      <c r="BL177" s="16" t="s">
        <v>126</v>
      </c>
      <c r="BM177" s="227" t="s">
        <v>254</v>
      </c>
    </row>
    <row r="178" s="11" customFormat="1" ht="22.8" customHeight="1">
      <c r="B178" s="200"/>
      <c r="C178" s="201"/>
      <c r="D178" s="202" t="s">
        <v>74</v>
      </c>
      <c r="E178" s="214" t="s">
        <v>141</v>
      </c>
      <c r="F178" s="214" t="s">
        <v>255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SUM(P179:P187)</f>
        <v>0</v>
      </c>
      <c r="Q178" s="208"/>
      <c r="R178" s="209">
        <f>SUM(R179:R187)</f>
        <v>0.082799999999999999</v>
      </c>
      <c r="S178" s="208"/>
      <c r="T178" s="210">
        <f>SUM(T179:T187)</f>
        <v>0</v>
      </c>
      <c r="AR178" s="211" t="s">
        <v>80</v>
      </c>
      <c r="AT178" s="212" t="s">
        <v>74</v>
      </c>
      <c r="AU178" s="212" t="s">
        <v>80</v>
      </c>
      <c r="AY178" s="211" t="s">
        <v>119</v>
      </c>
      <c r="BK178" s="213">
        <f>SUM(BK179:BK187)</f>
        <v>0</v>
      </c>
    </row>
    <row r="179" s="1" customFormat="1" ht="24" customHeight="1">
      <c r="B179" s="37"/>
      <c r="C179" s="216" t="s">
        <v>256</v>
      </c>
      <c r="D179" s="216" t="s">
        <v>121</v>
      </c>
      <c r="E179" s="217" t="s">
        <v>257</v>
      </c>
      <c r="F179" s="218" t="s">
        <v>258</v>
      </c>
      <c r="G179" s="219" t="s">
        <v>136</v>
      </c>
      <c r="H179" s="220">
        <v>150</v>
      </c>
      <c r="I179" s="221"/>
      <c r="J179" s="222">
        <f>ROUND(I179*H179,2)</f>
        <v>0</v>
      </c>
      <c r="K179" s="218" t="s">
        <v>125</v>
      </c>
      <c r="L179" s="42"/>
      <c r="M179" s="223" t="s">
        <v>1</v>
      </c>
      <c r="N179" s="224" t="s">
        <v>40</v>
      </c>
      <c r="O179" s="85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227" t="s">
        <v>126</v>
      </c>
      <c r="AT179" s="227" t="s">
        <v>121</v>
      </c>
      <c r="AU179" s="227" t="s">
        <v>82</v>
      </c>
      <c r="AY179" s="16" t="s">
        <v>119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6" t="s">
        <v>80</v>
      </c>
      <c r="BK179" s="228">
        <f>ROUND(I179*H179,2)</f>
        <v>0</v>
      </c>
      <c r="BL179" s="16" t="s">
        <v>126</v>
      </c>
      <c r="BM179" s="227" t="s">
        <v>259</v>
      </c>
    </row>
    <row r="180" s="12" customFormat="1">
      <c r="B180" s="229"/>
      <c r="C180" s="230"/>
      <c r="D180" s="231" t="s">
        <v>128</v>
      </c>
      <c r="E180" s="232" t="s">
        <v>1</v>
      </c>
      <c r="F180" s="233" t="s">
        <v>260</v>
      </c>
      <c r="G180" s="230"/>
      <c r="H180" s="234">
        <v>150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128</v>
      </c>
      <c r="AU180" s="240" t="s">
        <v>82</v>
      </c>
      <c r="AV180" s="12" t="s">
        <v>82</v>
      </c>
      <c r="AW180" s="12" t="s">
        <v>31</v>
      </c>
      <c r="AX180" s="12" t="s">
        <v>80</v>
      </c>
      <c r="AY180" s="240" t="s">
        <v>119</v>
      </c>
    </row>
    <row r="181" s="1" customFormat="1" ht="24" customHeight="1">
      <c r="B181" s="37"/>
      <c r="C181" s="216" t="s">
        <v>261</v>
      </c>
      <c r="D181" s="216" t="s">
        <v>121</v>
      </c>
      <c r="E181" s="217" t="s">
        <v>262</v>
      </c>
      <c r="F181" s="218" t="s">
        <v>263</v>
      </c>
      <c r="G181" s="219" t="s">
        <v>264</v>
      </c>
      <c r="H181" s="220">
        <v>23</v>
      </c>
      <c r="I181" s="221"/>
      <c r="J181" s="222">
        <f>ROUND(I181*H181,2)</f>
        <v>0</v>
      </c>
      <c r="K181" s="218" t="s">
        <v>125</v>
      </c>
      <c r="L181" s="42"/>
      <c r="M181" s="223" t="s">
        <v>1</v>
      </c>
      <c r="N181" s="224" t="s">
        <v>40</v>
      </c>
      <c r="O181" s="85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227" t="s">
        <v>126</v>
      </c>
      <c r="AT181" s="227" t="s">
        <v>121</v>
      </c>
      <c r="AU181" s="227" t="s">
        <v>82</v>
      </c>
      <c r="AY181" s="16" t="s">
        <v>119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6" t="s">
        <v>80</v>
      </c>
      <c r="BK181" s="228">
        <f>ROUND(I181*H181,2)</f>
        <v>0</v>
      </c>
      <c r="BL181" s="16" t="s">
        <v>126</v>
      </c>
      <c r="BM181" s="227" t="s">
        <v>265</v>
      </c>
    </row>
    <row r="182" s="13" customFormat="1">
      <c r="B182" s="241"/>
      <c r="C182" s="242"/>
      <c r="D182" s="231" t="s">
        <v>128</v>
      </c>
      <c r="E182" s="243" t="s">
        <v>1</v>
      </c>
      <c r="F182" s="244" t="s">
        <v>266</v>
      </c>
      <c r="G182" s="242"/>
      <c r="H182" s="243" t="s">
        <v>1</v>
      </c>
      <c r="I182" s="245"/>
      <c r="J182" s="242"/>
      <c r="K182" s="242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128</v>
      </c>
      <c r="AU182" s="250" t="s">
        <v>82</v>
      </c>
      <c r="AV182" s="13" t="s">
        <v>80</v>
      </c>
      <c r="AW182" s="13" t="s">
        <v>31</v>
      </c>
      <c r="AX182" s="13" t="s">
        <v>75</v>
      </c>
      <c r="AY182" s="250" t="s">
        <v>119</v>
      </c>
    </row>
    <row r="183" s="12" customFormat="1">
      <c r="B183" s="229"/>
      <c r="C183" s="230"/>
      <c r="D183" s="231" t="s">
        <v>128</v>
      </c>
      <c r="E183" s="232" t="s">
        <v>1</v>
      </c>
      <c r="F183" s="233" t="s">
        <v>141</v>
      </c>
      <c r="G183" s="230"/>
      <c r="H183" s="234">
        <v>5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128</v>
      </c>
      <c r="AU183" s="240" t="s">
        <v>82</v>
      </c>
      <c r="AV183" s="12" t="s">
        <v>82</v>
      </c>
      <c r="AW183" s="12" t="s">
        <v>31</v>
      </c>
      <c r="AX183" s="12" t="s">
        <v>75</v>
      </c>
      <c r="AY183" s="240" t="s">
        <v>119</v>
      </c>
    </row>
    <row r="184" s="13" customFormat="1">
      <c r="B184" s="241"/>
      <c r="C184" s="242"/>
      <c r="D184" s="231" t="s">
        <v>128</v>
      </c>
      <c r="E184" s="243" t="s">
        <v>1</v>
      </c>
      <c r="F184" s="244" t="s">
        <v>267</v>
      </c>
      <c r="G184" s="242"/>
      <c r="H184" s="243" t="s">
        <v>1</v>
      </c>
      <c r="I184" s="245"/>
      <c r="J184" s="242"/>
      <c r="K184" s="242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128</v>
      </c>
      <c r="AU184" s="250" t="s">
        <v>82</v>
      </c>
      <c r="AV184" s="13" t="s">
        <v>80</v>
      </c>
      <c r="AW184" s="13" t="s">
        <v>31</v>
      </c>
      <c r="AX184" s="13" t="s">
        <v>75</v>
      </c>
      <c r="AY184" s="250" t="s">
        <v>119</v>
      </c>
    </row>
    <row r="185" s="12" customFormat="1">
      <c r="B185" s="229"/>
      <c r="C185" s="230"/>
      <c r="D185" s="231" t="s">
        <v>128</v>
      </c>
      <c r="E185" s="232" t="s">
        <v>1</v>
      </c>
      <c r="F185" s="233" t="s">
        <v>268</v>
      </c>
      <c r="G185" s="230"/>
      <c r="H185" s="234">
        <v>18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128</v>
      </c>
      <c r="AU185" s="240" t="s">
        <v>82</v>
      </c>
      <c r="AV185" s="12" t="s">
        <v>82</v>
      </c>
      <c r="AW185" s="12" t="s">
        <v>31</v>
      </c>
      <c r="AX185" s="12" t="s">
        <v>75</v>
      </c>
      <c r="AY185" s="240" t="s">
        <v>119</v>
      </c>
    </row>
    <row r="186" s="14" customFormat="1">
      <c r="B186" s="251"/>
      <c r="C186" s="252"/>
      <c r="D186" s="231" t="s">
        <v>128</v>
      </c>
      <c r="E186" s="253" t="s">
        <v>1</v>
      </c>
      <c r="F186" s="254" t="s">
        <v>214</v>
      </c>
      <c r="G186" s="252"/>
      <c r="H186" s="255">
        <v>23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AT186" s="261" t="s">
        <v>128</v>
      </c>
      <c r="AU186" s="261" t="s">
        <v>82</v>
      </c>
      <c r="AV186" s="14" t="s">
        <v>126</v>
      </c>
      <c r="AW186" s="14" t="s">
        <v>31</v>
      </c>
      <c r="AX186" s="14" t="s">
        <v>80</v>
      </c>
      <c r="AY186" s="261" t="s">
        <v>119</v>
      </c>
    </row>
    <row r="187" s="1" customFormat="1" ht="16.5" customHeight="1">
      <c r="B187" s="37"/>
      <c r="C187" s="216" t="s">
        <v>269</v>
      </c>
      <c r="D187" s="216" t="s">
        <v>121</v>
      </c>
      <c r="E187" s="217" t="s">
        <v>270</v>
      </c>
      <c r="F187" s="218" t="s">
        <v>271</v>
      </c>
      <c r="G187" s="219" t="s">
        <v>264</v>
      </c>
      <c r="H187" s="220">
        <v>23</v>
      </c>
      <c r="I187" s="221"/>
      <c r="J187" s="222">
        <f>ROUND(I187*H187,2)</f>
        <v>0</v>
      </c>
      <c r="K187" s="218" t="s">
        <v>125</v>
      </c>
      <c r="L187" s="42"/>
      <c r="M187" s="223" t="s">
        <v>1</v>
      </c>
      <c r="N187" s="224" t="s">
        <v>40</v>
      </c>
      <c r="O187" s="85"/>
      <c r="P187" s="225">
        <f>O187*H187</f>
        <v>0</v>
      </c>
      <c r="Q187" s="225">
        <v>0.0035999999999999999</v>
      </c>
      <c r="R187" s="225">
        <f>Q187*H187</f>
        <v>0.082799999999999999</v>
      </c>
      <c r="S187" s="225">
        <v>0</v>
      </c>
      <c r="T187" s="226">
        <f>S187*H187</f>
        <v>0</v>
      </c>
      <c r="AR187" s="227" t="s">
        <v>126</v>
      </c>
      <c r="AT187" s="227" t="s">
        <v>121</v>
      </c>
      <c r="AU187" s="227" t="s">
        <v>82</v>
      </c>
      <c r="AY187" s="16" t="s">
        <v>119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6" t="s">
        <v>80</v>
      </c>
      <c r="BK187" s="228">
        <f>ROUND(I187*H187,2)</f>
        <v>0</v>
      </c>
      <c r="BL187" s="16" t="s">
        <v>126</v>
      </c>
      <c r="BM187" s="227" t="s">
        <v>272</v>
      </c>
    </row>
    <row r="188" s="11" customFormat="1" ht="22.8" customHeight="1">
      <c r="B188" s="200"/>
      <c r="C188" s="201"/>
      <c r="D188" s="202" t="s">
        <v>74</v>
      </c>
      <c r="E188" s="214" t="s">
        <v>163</v>
      </c>
      <c r="F188" s="214" t="s">
        <v>273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SUM(P189:P233)</f>
        <v>0</v>
      </c>
      <c r="Q188" s="208"/>
      <c r="R188" s="209">
        <f>SUM(R189:R233)</f>
        <v>1.1166100000000001</v>
      </c>
      <c r="S188" s="208"/>
      <c r="T188" s="210">
        <f>SUM(T189:T233)</f>
        <v>3.8278399999999997</v>
      </c>
      <c r="AR188" s="211" t="s">
        <v>80</v>
      </c>
      <c r="AT188" s="212" t="s">
        <v>74</v>
      </c>
      <c r="AU188" s="212" t="s">
        <v>80</v>
      </c>
      <c r="AY188" s="211" t="s">
        <v>119</v>
      </c>
      <c r="BK188" s="213">
        <f>SUM(BK189:BK233)</f>
        <v>0</v>
      </c>
    </row>
    <row r="189" s="1" customFormat="1" ht="24" customHeight="1">
      <c r="B189" s="37"/>
      <c r="C189" s="216" t="s">
        <v>274</v>
      </c>
      <c r="D189" s="216" t="s">
        <v>121</v>
      </c>
      <c r="E189" s="217" t="s">
        <v>275</v>
      </c>
      <c r="F189" s="218" t="s">
        <v>276</v>
      </c>
      <c r="G189" s="219" t="s">
        <v>277</v>
      </c>
      <c r="H189" s="220">
        <v>1</v>
      </c>
      <c r="I189" s="221"/>
      <c r="J189" s="222">
        <f>ROUND(I189*H189,2)</f>
        <v>0</v>
      </c>
      <c r="K189" s="218" t="s">
        <v>125</v>
      </c>
      <c r="L189" s="42"/>
      <c r="M189" s="223" t="s">
        <v>1</v>
      </c>
      <c r="N189" s="224" t="s">
        <v>40</v>
      </c>
      <c r="O189" s="85"/>
      <c r="P189" s="225">
        <f>O189*H189</f>
        <v>0</v>
      </c>
      <c r="Q189" s="225">
        <v>0.00069999999999999999</v>
      </c>
      <c r="R189" s="225">
        <f>Q189*H189</f>
        <v>0.00069999999999999999</v>
      </c>
      <c r="S189" s="225">
        <v>0</v>
      </c>
      <c r="T189" s="226">
        <f>S189*H189</f>
        <v>0</v>
      </c>
      <c r="AR189" s="227" t="s">
        <v>126</v>
      </c>
      <c r="AT189" s="227" t="s">
        <v>121</v>
      </c>
      <c r="AU189" s="227" t="s">
        <v>82</v>
      </c>
      <c r="AY189" s="16" t="s">
        <v>119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6" t="s">
        <v>80</v>
      </c>
      <c r="BK189" s="228">
        <f>ROUND(I189*H189,2)</f>
        <v>0</v>
      </c>
      <c r="BL189" s="16" t="s">
        <v>126</v>
      </c>
      <c r="BM189" s="227" t="s">
        <v>278</v>
      </c>
    </row>
    <row r="190" s="1" customFormat="1" ht="24" customHeight="1">
      <c r="B190" s="37"/>
      <c r="C190" s="262" t="s">
        <v>279</v>
      </c>
      <c r="D190" s="262" t="s">
        <v>246</v>
      </c>
      <c r="E190" s="263" t="s">
        <v>280</v>
      </c>
      <c r="F190" s="264" t="s">
        <v>281</v>
      </c>
      <c r="G190" s="265" t="s">
        <v>277</v>
      </c>
      <c r="H190" s="266">
        <v>1</v>
      </c>
      <c r="I190" s="267"/>
      <c r="J190" s="268">
        <f>ROUND(I190*H190,2)</f>
        <v>0</v>
      </c>
      <c r="K190" s="264" t="s">
        <v>125</v>
      </c>
      <c r="L190" s="269"/>
      <c r="M190" s="270" t="s">
        <v>1</v>
      </c>
      <c r="N190" s="271" t="s">
        <v>40</v>
      </c>
      <c r="O190" s="85"/>
      <c r="P190" s="225">
        <f>O190*H190</f>
        <v>0</v>
      </c>
      <c r="Q190" s="225">
        <v>0.0040000000000000001</v>
      </c>
      <c r="R190" s="225">
        <f>Q190*H190</f>
        <v>0.0040000000000000001</v>
      </c>
      <c r="S190" s="225">
        <v>0</v>
      </c>
      <c r="T190" s="226">
        <f>S190*H190</f>
        <v>0</v>
      </c>
      <c r="AR190" s="227" t="s">
        <v>158</v>
      </c>
      <c r="AT190" s="227" t="s">
        <v>246</v>
      </c>
      <c r="AU190" s="227" t="s">
        <v>82</v>
      </c>
      <c r="AY190" s="16" t="s">
        <v>119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6" t="s">
        <v>80</v>
      </c>
      <c r="BK190" s="228">
        <f>ROUND(I190*H190,2)</f>
        <v>0</v>
      </c>
      <c r="BL190" s="16" t="s">
        <v>126</v>
      </c>
      <c r="BM190" s="227" t="s">
        <v>282</v>
      </c>
    </row>
    <row r="191" s="1" customFormat="1" ht="24" customHeight="1">
      <c r="B191" s="37"/>
      <c r="C191" s="216" t="s">
        <v>283</v>
      </c>
      <c r="D191" s="216" t="s">
        <v>121</v>
      </c>
      <c r="E191" s="217" t="s">
        <v>284</v>
      </c>
      <c r="F191" s="218" t="s">
        <v>285</v>
      </c>
      <c r="G191" s="219" t="s">
        <v>277</v>
      </c>
      <c r="H191" s="220">
        <v>1</v>
      </c>
      <c r="I191" s="221"/>
      <c r="J191" s="222">
        <f>ROUND(I191*H191,2)</f>
        <v>0</v>
      </c>
      <c r="K191" s="218" t="s">
        <v>125</v>
      </c>
      <c r="L191" s="42"/>
      <c r="M191" s="223" t="s">
        <v>1</v>
      </c>
      <c r="N191" s="224" t="s">
        <v>40</v>
      </c>
      <c r="O191" s="85"/>
      <c r="P191" s="225">
        <f>O191*H191</f>
        <v>0</v>
      </c>
      <c r="Q191" s="225">
        <v>0.11241</v>
      </c>
      <c r="R191" s="225">
        <f>Q191*H191</f>
        <v>0.11241</v>
      </c>
      <c r="S191" s="225">
        <v>0</v>
      </c>
      <c r="T191" s="226">
        <f>S191*H191</f>
        <v>0</v>
      </c>
      <c r="AR191" s="227" t="s">
        <v>126</v>
      </c>
      <c r="AT191" s="227" t="s">
        <v>121</v>
      </c>
      <c r="AU191" s="227" t="s">
        <v>82</v>
      </c>
      <c r="AY191" s="16" t="s">
        <v>119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6" t="s">
        <v>80</v>
      </c>
      <c r="BK191" s="228">
        <f>ROUND(I191*H191,2)</f>
        <v>0</v>
      </c>
      <c r="BL191" s="16" t="s">
        <v>126</v>
      </c>
      <c r="BM191" s="227" t="s">
        <v>286</v>
      </c>
    </row>
    <row r="192" s="1" customFormat="1" ht="16.5" customHeight="1">
      <c r="B192" s="37"/>
      <c r="C192" s="262" t="s">
        <v>287</v>
      </c>
      <c r="D192" s="262" t="s">
        <v>246</v>
      </c>
      <c r="E192" s="263" t="s">
        <v>288</v>
      </c>
      <c r="F192" s="264" t="s">
        <v>289</v>
      </c>
      <c r="G192" s="265" t="s">
        <v>277</v>
      </c>
      <c r="H192" s="266">
        <v>1</v>
      </c>
      <c r="I192" s="267"/>
      <c r="J192" s="268">
        <f>ROUND(I192*H192,2)</f>
        <v>0</v>
      </c>
      <c r="K192" s="264" t="s">
        <v>125</v>
      </c>
      <c r="L192" s="269"/>
      <c r="M192" s="270" t="s">
        <v>1</v>
      </c>
      <c r="N192" s="271" t="s">
        <v>40</v>
      </c>
      <c r="O192" s="85"/>
      <c r="P192" s="225">
        <f>O192*H192</f>
        <v>0</v>
      </c>
      <c r="Q192" s="225">
        <v>0.0061000000000000004</v>
      </c>
      <c r="R192" s="225">
        <f>Q192*H192</f>
        <v>0.0061000000000000004</v>
      </c>
      <c r="S192" s="225">
        <v>0</v>
      </c>
      <c r="T192" s="226">
        <f>S192*H192</f>
        <v>0</v>
      </c>
      <c r="AR192" s="227" t="s">
        <v>158</v>
      </c>
      <c r="AT192" s="227" t="s">
        <v>246</v>
      </c>
      <c r="AU192" s="227" t="s">
        <v>82</v>
      </c>
      <c r="AY192" s="16" t="s">
        <v>119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6" t="s">
        <v>80</v>
      </c>
      <c r="BK192" s="228">
        <f>ROUND(I192*H192,2)</f>
        <v>0</v>
      </c>
      <c r="BL192" s="16" t="s">
        <v>126</v>
      </c>
      <c r="BM192" s="227" t="s">
        <v>290</v>
      </c>
    </row>
    <row r="193" s="1" customFormat="1" ht="24" customHeight="1">
      <c r="B193" s="37"/>
      <c r="C193" s="216" t="s">
        <v>291</v>
      </c>
      <c r="D193" s="216" t="s">
        <v>121</v>
      </c>
      <c r="E193" s="217" t="s">
        <v>292</v>
      </c>
      <c r="F193" s="218" t="s">
        <v>293</v>
      </c>
      <c r="G193" s="219" t="s">
        <v>136</v>
      </c>
      <c r="H193" s="220">
        <v>168</v>
      </c>
      <c r="I193" s="221"/>
      <c r="J193" s="222">
        <f>ROUND(I193*H193,2)</f>
        <v>0</v>
      </c>
      <c r="K193" s="218" t="s">
        <v>125</v>
      </c>
      <c r="L193" s="42"/>
      <c r="M193" s="223" t="s">
        <v>1</v>
      </c>
      <c r="N193" s="224" t="s">
        <v>40</v>
      </c>
      <c r="O193" s="85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227" t="s">
        <v>126</v>
      </c>
      <c r="AT193" s="227" t="s">
        <v>121</v>
      </c>
      <c r="AU193" s="227" t="s">
        <v>82</v>
      </c>
      <c r="AY193" s="16" t="s">
        <v>119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6" t="s">
        <v>80</v>
      </c>
      <c r="BK193" s="228">
        <f>ROUND(I193*H193,2)</f>
        <v>0</v>
      </c>
      <c r="BL193" s="16" t="s">
        <v>126</v>
      </c>
      <c r="BM193" s="227" t="s">
        <v>294</v>
      </c>
    </row>
    <row r="194" s="12" customFormat="1">
      <c r="B194" s="229"/>
      <c r="C194" s="230"/>
      <c r="D194" s="231" t="s">
        <v>128</v>
      </c>
      <c r="E194" s="232" t="s">
        <v>1</v>
      </c>
      <c r="F194" s="233" t="s">
        <v>295</v>
      </c>
      <c r="G194" s="230"/>
      <c r="H194" s="234">
        <v>168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128</v>
      </c>
      <c r="AU194" s="240" t="s">
        <v>82</v>
      </c>
      <c r="AV194" s="12" t="s">
        <v>82</v>
      </c>
      <c r="AW194" s="12" t="s">
        <v>31</v>
      </c>
      <c r="AX194" s="12" t="s">
        <v>80</v>
      </c>
      <c r="AY194" s="240" t="s">
        <v>119</v>
      </c>
    </row>
    <row r="195" s="1" customFormat="1" ht="24" customHeight="1">
      <c r="B195" s="37"/>
      <c r="C195" s="216" t="s">
        <v>296</v>
      </c>
      <c r="D195" s="216" t="s">
        <v>121</v>
      </c>
      <c r="E195" s="217" t="s">
        <v>297</v>
      </c>
      <c r="F195" s="218" t="s">
        <v>298</v>
      </c>
      <c r="G195" s="219" t="s">
        <v>136</v>
      </c>
      <c r="H195" s="220">
        <v>5040</v>
      </c>
      <c r="I195" s="221"/>
      <c r="J195" s="222">
        <f>ROUND(I195*H195,2)</f>
        <v>0</v>
      </c>
      <c r="K195" s="218" t="s">
        <v>125</v>
      </c>
      <c r="L195" s="42"/>
      <c r="M195" s="223" t="s">
        <v>1</v>
      </c>
      <c r="N195" s="224" t="s">
        <v>40</v>
      </c>
      <c r="O195" s="85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227" t="s">
        <v>126</v>
      </c>
      <c r="AT195" s="227" t="s">
        <v>121</v>
      </c>
      <c r="AU195" s="227" t="s">
        <v>82</v>
      </c>
      <c r="AY195" s="16" t="s">
        <v>119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6" t="s">
        <v>80</v>
      </c>
      <c r="BK195" s="228">
        <f>ROUND(I195*H195,2)</f>
        <v>0</v>
      </c>
      <c r="BL195" s="16" t="s">
        <v>126</v>
      </c>
      <c r="BM195" s="227" t="s">
        <v>299</v>
      </c>
    </row>
    <row r="196" s="12" customFormat="1">
      <c r="B196" s="229"/>
      <c r="C196" s="230"/>
      <c r="D196" s="231" t="s">
        <v>128</v>
      </c>
      <c r="E196" s="232" t="s">
        <v>1</v>
      </c>
      <c r="F196" s="233" t="s">
        <v>300</v>
      </c>
      <c r="G196" s="230"/>
      <c r="H196" s="234">
        <v>5040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128</v>
      </c>
      <c r="AU196" s="240" t="s">
        <v>82</v>
      </c>
      <c r="AV196" s="12" t="s">
        <v>82</v>
      </c>
      <c r="AW196" s="12" t="s">
        <v>31</v>
      </c>
      <c r="AX196" s="12" t="s">
        <v>80</v>
      </c>
      <c r="AY196" s="240" t="s">
        <v>119</v>
      </c>
    </row>
    <row r="197" s="1" customFormat="1" ht="24" customHeight="1">
      <c r="B197" s="37"/>
      <c r="C197" s="216" t="s">
        <v>301</v>
      </c>
      <c r="D197" s="216" t="s">
        <v>121</v>
      </c>
      <c r="E197" s="217" t="s">
        <v>302</v>
      </c>
      <c r="F197" s="218" t="s">
        <v>303</v>
      </c>
      <c r="G197" s="219" t="s">
        <v>136</v>
      </c>
      <c r="H197" s="220">
        <v>168</v>
      </c>
      <c r="I197" s="221"/>
      <c r="J197" s="222">
        <f>ROUND(I197*H197,2)</f>
        <v>0</v>
      </c>
      <c r="K197" s="218" t="s">
        <v>125</v>
      </c>
      <c r="L197" s="42"/>
      <c r="M197" s="223" t="s">
        <v>1</v>
      </c>
      <c r="N197" s="224" t="s">
        <v>40</v>
      </c>
      <c r="O197" s="85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227" t="s">
        <v>126</v>
      </c>
      <c r="AT197" s="227" t="s">
        <v>121</v>
      </c>
      <c r="AU197" s="227" t="s">
        <v>82</v>
      </c>
      <c r="AY197" s="16" t="s">
        <v>119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6" t="s">
        <v>80</v>
      </c>
      <c r="BK197" s="228">
        <f>ROUND(I197*H197,2)</f>
        <v>0</v>
      </c>
      <c r="BL197" s="16" t="s">
        <v>126</v>
      </c>
      <c r="BM197" s="227" t="s">
        <v>304</v>
      </c>
    </row>
    <row r="198" s="1" customFormat="1" ht="24" customHeight="1">
      <c r="B198" s="37"/>
      <c r="C198" s="216" t="s">
        <v>305</v>
      </c>
      <c r="D198" s="216" t="s">
        <v>121</v>
      </c>
      <c r="E198" s="217" t="s">
        <v>306</v>
      </c>
      <c r="F198" s="218" t="s">
        <v>307</v>
      </c>
      <c r="G198" s="219" t="s">
        <v>264</v>
      </c>
      <c r="H198" s="220">
        <v>28</v>
      </c>
      <c r="I198" s="221"/>
      <c r="J198" s="222">
        <f>ROUND(I198*H198,2)</f>
        <v>0</v>
      </c>
      <c r="K198" s="218" t="s">
        <v>125</v>
      </c>
      <c r="L198" s="42"/>
      <c r="M198" s="223" t="s">
        <v>1</v>
      </c>
      <c r="N198" s="224" t="s">
        <v>40</v>
      </c>
      <c r="O198" s="85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AR198" s="227" t="s">
        <v>126</v>
      </c>
      <c r="AT198" s="227" t="s">
        <v>121</v>
      </c>
      <c r="AU198" s="227" t="s">
        <v>82</v>
      </c>
      <c r="AY198" s="16" t="s">
        <v>119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6" t="s">
        <v>80</v>
      </c>
      <c r="BK198" s="228">
        <f>ROUND(I198*H198,2)</f>
        <v>0</v>
      </c>
      <c r="BL198" s="16" t="s">
        <v>126</v>
      </c>
      <c r="BM198" s="227" t="s">
        <v>308</v>
      </c>
    </row>
    <row r="199" s="12" customFormat="1">
      <c r="B199" s="229"/>
      <c r="C199" s="230"/>
      <c r="D199" s="231" t="s">
        <v>128</v>
      </c>
      <c r="E199" s="232" t="s">
        <v>1</v>
      </c>
      <c r="F199" s="233" t="s">
        <v>309</v>
      </c>
      <c r="G199" s="230"/>
      <c r="H199" s="234">
        <v>28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128</v>
      </c>
      <c r="AU199" s="240" t="s">
        <v>82</v>
      </c>
      <c r="AV199" s="12" t="s">
        <v>82</v>
      </c>
      <c r="AW199" s="12" t="s">
        <v>31</v>
      </c>
      <c r="AX199" s="12" t="s">
        <v>80</v>
      </c>
      <c r="AY199" s="240" t="s">
        <v>119</v>
      </c>
    </row>
    <row r="200" s="1" customFormat="1" ht="24" customHeight="1">
      <c r="B200" s="37"/>
      <c r="C200" s="216" t="s">
        <v>310</v>
      </c>
      <c r="D200" s="216" t="s">
        <v>121</v>
      </c>
      <c r="E200" s="217" t="s">
        <v>311</v>
      </c>
      <c r="F200" s="218" t="s">
        <v>312</v>
      </c>
      <c r="G200" s="219" t="s">
        <v>277</v>
      </c>
      <c r="H200" s="220">
        <v>120</v>
      </c>
      <c r="I200" s="221"/>
      <c r="J200" s="222">
        <f>ROUND(I200*H200,2)</f>
        <v>0</v>
      </c>
      <c r="K200" s="218" t="s">
        <v>125</v>
      </c>
      <c r="L200" s="42"/>
      <c r="M200" s="223" t="s">
        <v>1</v>
      </c>
      <c r="N200" s="224" t="s">
        <v>40</v>
      </c>
      <c r="O200" s="85"/>
      <c r="P200" s="225">
        <f>O200*H200</f>
        <v>0</v>
      </c>
      <c r="Q200" s="225">
        <v>6.0000000000000002E-05</v>
      </c>
      <c r="R200" s="225">
        <f>Q200*H200</f>
        <v>0.0071999999999999998</v>
      </c>
      <c r="S200" s="225">
        <v>0</v>
      </c>
      <c r="T200" s="226">
        <f>S200*H200</f>
        <v>0</v>
      </c>
      <c r="AR200" s="227" t="s">
        <v>126</v>
      </c>
      <c r="AT200" s="227" t="s">
        <v>121</v>
      </c>
      <c r="AU200" s="227" t="s">
        <v>82</v>
      </c>
      <c r="AY200" s="16" t="s">
        <v>119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6" t="s">
        <v>80</v>
      </c>
      <c r="BK200" s="228">
        <f>ROUND(I200*H200,2)</f>
        <v>0</v>
      </c>
      <c r="BL200" s="16" t="s">
        <v>126</v>
      </c>
      <c r="BM200" s="227" t="s">
        <v>313</v>
      </c>
    </row>
    <row r="201" s="13" customFormat="1">
      <c r="B201" s="241"/>
      <c r="C201" s="242"/>
      <c r="D201" s="231" t="s">
        <v>128</v>
      </c>
      <c r="E201" s="243" t="s">
        <v>1</v>
      </c>
      <c r="F201" s="244" t="s">
        <v>314</v>
      </c>
      <c r="G201" s="242"/>
      <c r="H201" s="243" t="s">
        <v>1</v>
      </c>
      <c r="I201" s="245"/>
      <c r="J201" s="242"/>
      <c r="K201" s="242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128</v>
      </c>
      <c r="AU201" s="250" t="s">
        <v>82</v>
      </c>
      <c r="AV201" s="13" t="s">
        <v>80</v>
      </c>
      <c r="AW201" s="13" t="s">
        <v>31</v>
      </c>
      <c r="AX201" s="13" t="s">
        <v>75</v>
      </c>
      <c r="AY201" s="250" t="s">
        <v>119</v>
      </c>
    </row>
    <row r="202" s="12" customFormat="1">
      <c r="B202" s="229"/>
      <c r="C202" s="230"/>
      <c r="D202" s="231" t="s">
        <v>128</v>
      </c>
      <c r="E202" s="232" t="s">
        <v>1</v>
      </c>
      <c r="F202" s="233" t="s">
        <v>315</v>
      </c>
      <c r="G202" s="230"/>
      <c r="H202" s="234">
        <v>120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128</v>
      </c>
      <c r="AU202" s="240" t="s">
        <v>82</v>
      </c>
      <c r="AV202" s="12" t="s">
        <v>82</v>
      </c>
      <c r="AW202" s="12" t="s">
        <v>31</v>
      </c>
      <c r="AX202" s="12" t="s">
        <v>80</v>
      </c>
      <c r="AY202" s="240" t="s">
        <v>119</v>
      </c>
    </row>
    <row r="203" s="1" customFormat="1" ht="16.5" customHeight="1">
      <c r="B203" s="37"/>
      <c r="C203" s="216" t="s">
        <v>316</v>
      </c>
      <c r="D203" s="216" t="s">
        <v>121</v>
      </c>
      <c r="E203" s="217" t="s">
        <v>317</v>
      </c>
      <c r="F203" s="218" t="s">
        <v>318</v>
      </c>
      <c r="G203" s="219" t="s">
        <v>136</v>
      </c>
      <c r="H203" s="220">
        <v>20</v>
      </c>
      <c r="I203" s="221"/>
      <c r="J203" s="222">
        <f>ROUND(I203*H203,2)</f>
        <v>0</v>
      </c>
      <c r="K203" s="218" t="s">
        <v>125</v>
      </c>
      <c r="L203" s="42"/>
      <c r="M203" s="223" t="s">
        <v>1</v>
      </c>
      <c r="N203" s="224" t="s">
        <v>40</v>
      </c>
      <c r="O203" s="85"/>
      <c r="P203" s="225">
        <f>O203*H203</f>
        <v>0</v>
      </c>
      <c r="Q203" s="225">
        <v>0</v>
      </c>
      <c r="R203" s="225">
        <f>Q203*H203</f>
        <v>0</v>
      </c>
      <c r="S203" s="225">
        <v>0.021999999999999999</v>
      </c>
      <c r="T203" s="226">
        <f>S203*H203</f>
        <v>0.43999999999999995</v>
      </c>
      <c r="AR203" s="227" t="s">
        <v>126</v>
      </c>
      <c r="AT203" s="227" t="s">
        <v>121</v>
      </c>
      <c r="AU203" s="227" t="s">
        <v>82</v>
      </c>
      <c r="AY203" s="16" t="s">
        <v>119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6" t="s">
        <v>80</v>
      </c>
      <c r="BK203" s="228">
        <f>ROUND(I203*H203,2)</f>
        <v>0</v>
      </c>
      <c r="BL203" s="16" t="s">
        <v>126</v>
      </c>
      <c r="BM203" s="227" t="s">
        <v>319</v>
      </c>
    </row>
    <row r="204" s="13" customFormat="1">
      <c r="B204" s="241"/>
      <c r="C204" s="242"/>
      <c r="D204" s="231" t="s">
        <v>128</v>
      </c>
      <c r="E204" s="243" t="s">
        <v>1</v>
      </c>
      <c r="F204" s="244" t="s">
        <v>320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128</v>
      </c>
      <c r="AU204" s="250" t="s">
        <v>82</v>
      </c>
      <c r="AV204" s="13" t="s">
        <v>80</v>
      </c>
      <c r="AW204" s="13" t="s">
        <v>31</v>
      </c>
      <c r="AX204" s="13" t="s">
        <v>75</v>
      </c>
      <c r="AY204" s="250" t="s">
        <v>119</v>
      </c>
    </row>
    <row r="205" s="12" customFormat="1">
      <c r="B205" s="229"/>
      <c r="C205" s="230"/>
      <c r="D205" s="231" t="s">
        <v>128</v>
      </c>
      <c r="E205" s="232" t="s">
        <v>1</v>
      </c>
      <c r="F205" s="233" t="s">
        <v>321</v>
      </c>
      <c r="G205" s="230"/>
      <c r="H205" s="234">
        <v>20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128</v>
      </c>
      <c r="AU205" s="240" t="s">
        <v>82</v>
      </c>
      <c r="AV205" s="12" t="s">
        <v>82</v>
      </c>
      <c r="AW205" s="12" t="s">
        <v>31</v>
      </c>
      <c r="AX205" s="12" t="s">
        <v>80</v>
      </c>
      <c r="AY205" s="240" t="s">
        <v>119</v>
      </c>
    </row>
    <row r="206" s="1" customFormat="1" ht="24" customHeight="1">
      <c r="B206" s="37"/>
      <c r="C206" s="216" t="s">
        <v>322</v>
      </c>
      <c r="D206" s="216" t="s">
        <v>121</v>
      </c>
      <c r="E206" s="217" t="s">
        <v>323</v>
      </c>
      <c r="F206" s="218" t="s">
        <v>324</v>
      </c>
      <c r="G206" s="219" t="s">
        <v>136</v>
      </c>
      <c r="H206" s="220">
        <v>20</v>
      </c>
      <c r="I206" s="221"/>
      <c r="J206" s="222">
        <f>ROUND(I206*H206,2)</f>
        <v>0</v>
      </c>
      <c r="K206" s="218" t="s">
        <v>125</v>
      </c>
      <c r="L206" s="42"/>
      <c r="M206" s="223" t="s">
        <v>1</v>
      </c>
      <c r="N206" s="224" t="s">
        <v>40</v>
      </c>
      <c r="O206" s="85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227" t="s">
        <v>126</v>
      </c>
      <c r="AT206" s="227" t="s">
        <v>121</v>
      </c>
      <c r="AU206" s="227" t="s">
        <v>82</v>
      </c>
      <c r="AY206" s="16" t="s">
        <v>119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6" t="s">
        <v>80</v>
      </c>
      <c r="BK206" s="228">
        <f>ROUND(I206*H206,2)</f>
        <v>0</v>
      </c>
      <c r="BL206" s="16" t="s">
        <v>126</v>
      </c>
      <c r="BM206" s="227" t="s">
        <v>325</v>
      </c>
    </row>
    <row r="207" s="1" customFormat="1" ht="16.5" customHeight="1">
      <c r="B207" s="37"/>
      <c r="C207" s="216" t="s">
        <v>326</v>
      </c>
      <c r="D207" s="216" t="s">
        <v>121</v>
      </c>
      <c r="E207" s="217" t="s">
        <v>327</v>
      </c>
      <c r="F207" s="218" t="s">
        <v>328</v>
      </c>
      <c r="G207" s="219" t="s">
        <v>136</v>
      </c>
      <c r="H207" s="220">
        <v>56.463999999999999</v>
      </c>
      <c r="I207" s="221"/>
      <c r="J207" s="222">
        <f>ROUND(I207*H207,2)</f>
        <v>0</v>
      </c>
      <c r="K207" s="218" t="s">
        <v>125</v>
      </c>
      <c r="L207" s="42"/>
      <c r="M207" s="223" t="s">
        <v>1</v>
      </c>
      <c r="N207" s="224" t="s">
        <v>40</v>
      </c>
      <c r="O207" s="85"/>
      <c r="P207" s="225">
        <f>O207*H207</f>
        <v>0</v>
      </c>
      <c r="Q207" s="225">
        <v>0</v>
      </c>
      <c r="R207" s="225">
        <f>Q207*H207</f>
        <v>0</v>
      </c>
      <c r="S207" s="225">
        <v>0.059999999999999998</v>
      </c>
      <c r="T207" s="226">
        <f>S207*H207</f>
        <v>3.3878399999999997</v>
      </c>
      <c r="AR207" s="227" t="s">
        <v>126</v>
      </c>
      <c r="AT207" s="227" t="s">
        <v>121</v>
      </c>
      <c r="AU207" s="227" t="s">
        <v>82</v>
      </c>
      <c r="AY207" s="16" t="s">
        <v>119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6" t="s">
        <v>80</v>
      </c>
      <c r="BK207" s="228">
        <f>ROUND(I207*H207,2)</f>
        <v>0</v>
      </c>
      <c r="BL207" s="16" t="s">
        <v>126</v>
      </c>
      <c r="BM207" s="227" t="s">
        <v>329</v>
      </c>
    </row>
    <row r="208" s="13" customFormat="1">
      <c r="B208" s="241"/>
      <c r="C208" s="242"/>
      <c r="D208" s="231" t="s">
        <v>128</v>
      </c>
      <c r="E208" s="243" t="s">
        <v>1</v>
      </c>
      <c r="F208" s="244" t="s">
        <v>330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128</v>
      </c>
      <c r="AU208" s="250" t="s">
        <v>82</v>
      </c>
      <c r="AV208" s="13" t="s">
        <v>80</v>
      </c>
      <c r="AW208" s="13" t="s">
        <v>31</v>
      </c>
      <c r="AX208" s="13" t="s">
        <v>75</v>
      </c>
      <c r="AY208" s="250" t="s">
        <v>119</v>
      </c>
    </row>
    <row r="209" s="12" customFormat="1">
      <c r="B209" s="229"/>
      <c r="C209" s="230"/>
      <c r="D209" s="231" t="s">
        <v>128</v>
      </c>
      <c r="E209" s="232" t="s">
        <v>1</v>
      </c>
      <c r="F209" s="233" t="s">
        <v>331</v>
      </c>
      <c r="G209" s="230"/>
      <c r="H209" s="234">
        <v>36.463999999999999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128</v>
      </c>
      <c r="AU209" s="240" t="s">
        <v>82</v>
      </c>
      <c r="AV209" s="12" t="s">
        <v>82</v>
      </c>
      <c r="AW209" s="12" t="s">
        <v>31</v>
      </c>
      <c r="AX209" s="12" t="s">
        <v>75</v>
      </c>
      <c r="AY209" s="240" t="s">
        <v>119</v>
      </c>
    </row>
    <row r="210" s="13" customFormat="1">
      <c r="B210" s="241"/>
      <c r="C210" s="242"/>
      <c r="D210" s="231" t="s">
        <v>128</v>
      </c>
      <c r="E210" s="243" t="s">
        <v>1</v>
      </c>
      <c r="F210" s="244" t="s">
        <v>332</v>
      </c>
      <c r="G210" s="242"/>
      <c r="H210" s="243" t="s">
        <v>1</v>
      </c>
      <c r="I210" s="245"/>
      <c r="J210" s="242"/>
      <c r="K210" s="242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128</v>
      </c>
      <c r="AU210" s="250" t="s">
        <v>82</v>
      </c>
      <c r="AV210" s="13" t="s">
        <v>80</v>
      </c>
      <c r="AW210" s="13" t="s">
        <v>31</v>
      </c>
      <c r="AX210" s="13" t="s">
        <v>75</v>
      </c>
      <c r="AY210" s="250" t="s">
        <v>119</v>
      </c>
    </row>
    <row r="211" s="12" customFormat="1">
      <c r="B211" s="229"/>
      <c r="C211" s="230"/>
      <c r="D211" s="231" t="s">
        <v>128</v>
      </c>
      <c r="E211" s="232" t="s">
        <v>1</v>
      </c>
      <c r="F211" s="233" t="s">
        <v>215</v>
      </c>
      <c r="G211" s="230"/>
      <c r="H211" s="234">
        <v>20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128</v>
      </c>
      <c r="AU211" s="240" t="s">
        <v>82</v>
      </c>
      <c r="AV211" s="12" t="s">
        <v>82</v>
      </c>
      <c r="AW211" s="12" t="s">
        <v>31</v>
      </c>
      <c r="AX211" s="12" t="s">
        <v>75</v>
      </c>
      <c r="AY211" s="240" t="s">
        <v>119</v>
      </c>
    </row>
    <row r="212" s="14" customFormat="1">
      <c r="B212" s="251"/>
      <c r="C212" s="252"/>
      <c r="D212" s="231" t="s">
        <v>128</v>
      </c>
      <c r="E212" s="253" t="s">
        <v>1</v>
      </c>
      <c r="F212" s="254" t="s">
        <v>214</v>
      </c>
      <c r="G212" s="252"/>
      <c r="H212" s="255">
        <v>56.463999999999999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128</v>
      </c>
      <c r="AU212" s="261" t="s">
        <v>82</v>
      </c>
      <c r="AV212" s="14" t="s">
        <v>126</v>
      </c>
      <c r="AW212" s="14" t="s">
        <v>31</v>
      </c>
      <c r="AX212" s="14" t="s">
        <v>80</v>
      </c>
      <c r="AY212" s="261" t="s">
        <v>119</v>
      </c>
    </row>
    <row r="213" s="1" customFormat="1" ht="24" customHeight="1">
      <c r="B213" s="37"/>
      <c r="C213" s="216" t="s">
        <v>333</v>
      </c>
      <c r="D213" s="216" t="s">
        <v>121</v>
      </c>
      <c r="E213" s="217" t="s">
        <v>334</v>
      </c>
      <c r="F213" s="218" t="s">
        <v>335</v>
      </c>
      <c r="G213" s="219" t="s">
        <v>136</v>
      </c>
      <c r="H213" s="220">
        <v>56.463999999999999</v>
      </c>
      <c r="I213" s="221"/>
      <c r="J213" s="222">
        <f>ROUND(I213*H213,2)</f>
        <v>0</v>
      </c>
      <c r="K213" s="218" t="s">
        <v>125</v>
      </c>
      <c r="L213" s="42"/>
      <c r="M213" s="223" t="s">
        <v>1</v>
      </c>
      <c r="N213" s="224" t="s">
        <v>40</v>
      </c>
      <c r="O213" s="85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AR213" s="227" t="s">
        <v>126</v>
      </c>
      <c r="AT213" s="227" t="s">
        <v>121</v>
      </c>
      <c r="AU213" s="227" t="s">
        <v>82</v>
      </c>
      <c r="AY213" s="16" t="s">
        <v>119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6" t="s">
        <v>80</v>
      </c>
      <c r="BK213" s="228">
        <f>ROUND(I213*H213,2)</f>
        <v>0</v>
      </c>
      <c r="BL213" s="16" t="s">
        <v>126</v>
      </c>
      <c r="BM213" s="227" t="s">
        <v>336</v>
      </c>
    </row>
    <row r="214" s="13" customFormat="1">
      <c r="B214" s="241"/>
      <c r="C214" s="242"/>
      <c r="D214" s="231" t="s">
        <v>128</v>
      </c>
      <c r="E214" s="243" t="s">
        <v>1</v>
      </c>
      <c r="F214" s="244" t="s">
        <v>330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128</v>
      </c>
      <c r="AU214" s="250" t="s">
        <v>82</v>
      </c>
      <c r="AV214" s="13" t="s">
        <v>80</v>
      </c>
      <c r="AW214" s="13" t="s">
        <v>31</v>
      </c>
      <c r="AX214" s="13" t="s">
        <v>75</v>
      </c>
      <c r="AY214" s="250" t="s">
        <v>119</v>
      </c>
    </row>
    <row r="215" s="12" customFormat="1">
      <c r="B215" s="229"/>
      <c r="C215" s="230"/>
      <c r="D215" s="231" t="s">
        <v>128</v>
      </c>
      <c r="E215" s="232" t="s">
        <v>1</v>
      </c>
      <c r="F215" s="233" t="s">
        <v>331</v>
      </c>
      <c r="G215" s="230"/>
      <c r="H215" s="234">
        <v>36.463999999999999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128</v>
      </c>
      <c r="AU215" s="240" t="s">
        <v>82</v>
      </c>
      <c r="AV215" s="12" t="s">
        <v>82</v>
      </c>
      <c r="AW215" s="12" t="s">
        <v>31</v>
      </c>
      <c r="AX215" s="12" t="s">
        <v>75</v>
      </c>
      <c r="AY215" s="240" t="s">
        <v>119</v>
      </c>
    </row>
    <row r="216" s="13" customFormat="1">
      <c r="B216" s="241"/>
      <c r="C216" s="242"/>
      <c r="D216" s="231" t="s">
        <v>128</v>
      </c>
      <c r="E216" s="243" t="s">
        <v>1</v>
      </c>
      <c r="F216" s="244" t="s">
        <v>332</v>
      </c>
      <c r="G216" s="242"/>
      <c r="H216" s="243" t="s">
        <v>1</v>
      </c>
      <c r="I216" s="245"/>
      <c r="J216" s="242"/>
      <c r="K216" s="242"/>
      <c r="L216" s="246"/>
      <c r="M216" s="247"/>
      <c r="N216" s="248"/>
      <c r="O216" s="248"/>
      <c r="P216" s="248"/>
      <c r="Q216" s="248"/>
      <c r="R216" s="248"/>
      <c r="S216" s="248"/>
      <c r="T216" s="249"/>
      <c r="AT216" s="250" t="s">
        <v>128</v>
      </c>
      <c r="AU216" s="250" t="s">
        <v>82</v>
      </c>
      <c r="AV216" s="13" t="s">
        <v>80</v>
      </c>
      <c r="AW216" s="13" t="s">
        <v>31</v>
      </c>
      <c r="AX216" s="13" t="s">
        <v>75</v>
      </c>
      <c r="AY216" s="250" t="s">
        <v>119</v>
      </c>
    </row>
    <row r="217" s="12" customFormat="1">
      <c r="B217" s="229"/>
      <c r="C217" s="230"/>
      <c r="D217" s="231" t="s">
        <v>128</v>
      </c>
      <c r="E217" s="232" t="s">
        <v>1</v>
      </c>
      <c r="F217" s="233" t="s">
        <v>215</v>
      </c>
      <c r="G217" s="230"/>
      <c r="H217" s="234">
        <v>20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128</v>
      </c>
      <c r="AU217" s="240" t="s">
        <v>82</v>
      </c>
      <c r="AV217" s="12" t="s">
        <v>82</v>
      </c>
      <c r="AW217" s="12" t="s">
        <v>31</v>
      </c>
      <c r="AX217" s="12" t="s">
        <v>75</v>
      </c>
      <c r="AY217" s="240" t="s">
        <v>119</v>
      </c>
    </row>
    <row r="218" s="14" customFormat="1">
      <c r="B218" s="251"/>
      <c r="C218" s="252"/>
      <c r="D218" s="231" t="s">
        <v>128</v>
      </c>
      <c r="E218" s="253" t="s">
        <v>1</v>
      </c>
      <c r="F218" s="254" t="s">
        <v>214</v>
      </c>
      <c r="G218" s="252"/>
      <c r="H218" s="255">
        <v>56.463999999999999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AT218" s="261" t="s">
        <v>128</v>
      </c>
      <c r="AU218" s="261" t="s">
        <v>82</v>
      </c>
      <c r="AV218" s="14" t="s">
        <v>126</v>
      </c>
      <c r="AW218" s="14" t="s">
        <v>31</v>
      </c>
      <c r="AX218" s="14" t="s">
        <v>80</v>
      </c>
      <c r="AY218" s="261" t="s">
        <v>119</v>
      </c>
    </row>
    <row r="219" s="1" customFormat="1" ht="24" customHeight="1">
      <c r="B219" s="37"/>
      <c r="C219" s="216" t="s">
        <v>337</v>
      </c>
      <c r="D219" s="216" t="s">
        <v>121</v>
      </c>
      <c r="E219" s="217" t="s">
        <v>338</v>
      </c>
      <c r="F219" s="218" t="s">
        <v>339</v>
      </c>
      <c r="G219" s="219" t="s">
        <v>136</v>
      </c>
      <c r="H219" s="220">
        <v>56.463999999999999</v>
      </c>
      <c r="I219" s="221"/>
      <c r="J219" s="222">
        <f>ROUND(I219*H219,2)</f>
        <v>0</v>
      </c>
      <c r="K219" s="218" t="s">
        <v>125</v>
      </c>
      <c r="L219" s="42"/>
      <c r="M219" s="223" t="s">
        <v>1</v>
      </c>
      <c r="N219" s="224" t="s">
        <v>40</v>
      </c>
      <c r="O219" s="85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AR219" s="227" t="s">
        <v>126</v>
      </c>
      <c r="AT219" s="227" t="s">
        <v>121</v>
      </c>
      <c r="AU219" s="227" t="s">
        <v>82</v>
      </c>
      <c r="AY219" s="16" t="s">
        <v>119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6" t="s">
        <v>80</v>
      </c>
      <c r="BK219" s="228">
        <f>ROUND(I219*H219,2)</f>
        <v>0</v>
      </c>
      <c r="BL219" s="16" t="s">
        <v>126</v>
      </c>
      <c r="BM219" s="227" t="s">
        <v>340</v>
      </c>
    </row>
    <row r="220" s="13" customFormat="1">
      <c r="B220" s="241"/>
      <c r="C220" s="242"/>
      <c r="D220" s="231" t="s">
        <v>128</v>
      </c>
      <c r="E220" s="243" t="s">
        <v>1</v>
      </c>
      <c r="F220" s="244" t="s">
        <v>330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128</v>
      </c>
      <c r="AU220" s="250" t="s">
        <v>82</v>
      </c>
      <c r="AV220" s="13" t="s">
        <v>80</v>
      </c>
      <c r="AW220" s="13" t="s">
        <v>31</v>
      </c>
      <c r="AX220" s="13" t="s">
        <v>75</v>
      </c>
      <c r="AY220" s="250" t="s">
        <v>119</v>
      </c>
    </row>
    <row r="221" s="12" customFormat="1">
      <c r="B221" s="229"/>
      <c r="C221" s="230"/>
      <c r="D221" s="231" t="s">
        <v>128</v>
      </c>
      <c r="E221" s="232" t="s">
        <v>1</v>
      </c>
      <c r="F221" s="233" t="s">
        <v>331</v>
      </c>
      <c r="G221" s="230"/>
      <c r="H221" s="234">
        <v>36.463999999999999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128</v>
      </c>
      <c r="AU221" s="240" t="s">
        <v>82</v>
      </c>
      <c r="AV221" s="12" t="s">
        <v>82</v>
      </c>
      <c r="AW221" s="12" t="s">
        <v>31</v>
      </c>
      <c r="AX221" s="12" t="s">
        <v>75</v>
      </c>
      <c r="AY221" s="240" t="s">
        <v>119</v>
      </c>
    </row>
    <row r="222" s="13" customFormat="1">
      <c r="B222" s="241"/>
      <c r="C222" s="242"/>
      <c r="D222" s="231" t="s">
        <v>128</v>
      </c>
      <c r="E222" s="243" t="s">
        <v>1</v>
      </c>
      <c r="F222" s="244" t="s">
        <v>332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128</v>
      </c>
      <c r="AU222" s="250" t="s">
        <v>82</v>
      </c>
      <c r="AV222" s="13" t="s">
        <v>80</v>
      </c>
      <c r="AW222" s="13" t="s">
        <v>31</v>
      </c>
      <c r="AX222" s="13" t="s">
        <v>75</v>
      </c>
      <c r="AY222" s="250" t="s">
        <v>119</v>
      </c>
    </row>
    <row r="223" s="12" customFormat="1">
      <c r="B223" s="229"/>
      <c r="C223" s="230"/>
      <c r="D223" s="231" t="s">
        <v>128</v>
      </c>
      <c r="E223" s="232" t="s">
        <v>1</v>
      </c>
      <c r="F223" s="233" t="s">
        <v>215</v>
      </c>
      <c r="G223" s="230"/>
      <c r="H223" s="234">
        <v>20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128</v>
      </c>
      <c r="AU223" s="240" t="s">
        <v>82</v>
      </c>
      <c r="AV223" s="12" t="s">
        <v>82</v>
      </c>
      <c r="AW223" s="12" t="s">
        <v>31</v>
      </c>
      <c r="AX223" s="12" t="s">
        <v>75</v>
      </c>
      <c r="AY223" s="240" t="s">
        <v>119</v>
      </c>
    </row>
    <row r="224" s="14" customFormat="1">
      <c r="B224" s="251"/>
      <c r="C224" s="252"/>
      <c r="D224" s="231" t="s">
        <v>128</v>
      </c>
      <c r="E224" s="253" t="s">
        <v>1</v>
      </c>
      <c r="F224" s="254" t="s">
        <v>214</v>
      </c>
      <c r="G224" s="252"/>
      <c r="H224" s="255">
        <v>56.463999999999999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AT224" s="261" t="s">
        <v>128</v>
      </c>
      <c r="AU224" s="261" t="s">
        <v>82</v>
      </c>
      <c r="AV224" s="14" t="s">
        <v>126</v>
      </c>
      <c r="AW224" s="14" t="s">
        <v>31</v>
      </c>
      <c r="AX224" s="14" t="s">
        <v>80</v>
      </c>
      <c r="AY224" s="261" t="s">
        <v>119</v>
      </c>
    </row>
    <row r="225" s="1" customFormat="1" ht="24" customHeight="1">
      <c r="B225" s="37"/>
      <c r="C225" s="216" t="s">
        <v>341</v>
      </c>
      <c r="D225" s="216" t="s">
        <v>121</v>
      </c>
      <c r="E225" s="217" t="s">
        <v>342</v>
      </c>
      <c r="F225" s="218" t="s">
        <v>343</v>
      </c>
      <c r="G225" s="219" t="s">
        <v>136</v>
      </c>
      <c r="H225" s="220">
        <v>20</v>
      </c>
      <c r="I225" s="221"/>
      <c r="J225" s="222">
        <f>ROUND(I225*H225,2)</f>
        <v>0</v>
      </c>
      <c r="K225" s="218" t="s">
        <v>125</v>
      </c>
      <c r="L225" s="42"/>
      <c r="M225" s="223" t="s">
        <v>1</v>
      </c>
      <c r="N225" s="224" t="s">
        <v>40</v>
      </c>
      <c r="O225" s="85"/>
      <c r="P225" s="225">
        <f>O225*H225</f>
        <v>0</v>
      </c>
      <c r="Q225" s="225">
        <v>0.00098999999999999999</v>
      </c>
      <c r="R225" s="225">
        <f>Q225*H225</f>
        <v>0.019799999999999998</v>
      </c>
      <c r="S225" s="225">
        <v>0</v>
      </c>
      <c r="T225" s="226">
        <f>S225*H225</f>
        <v>0</v>
      </c>
      <c r="AR225" s="227" t="s">
        <v>126</v>
      </c>
      <c r="AT225" s="227" t="s">
        <v>121</v>
      </c>
      <c r="AU225" s="227" t="s">
        <v>82</v>
      </c>
      <c r="AY225" s="16" t="s">
        <v>119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6" t="s">
        <v>80</v>
      </c>
      <c r="BK225" s="228">
        <f>ROUND(I225*H225,2)</f>
        <v>0</v>
      </c>
      <c r="BL225" s="16" t="s">
        <v>126</v>
      </c>
      <c r="BM225" s="227" t="s">
        <v>344</v>
      </c>
    </row>
    <row r="226" s="1" customFormat="1" ht="24" customHeight="1">
      <c r="B226" s="37"/>
      <c r="C226" s="216" t="s">
        <v>345</v>
      </c>
      <c r="D226" s="216" t="s">
        <v>121</v>
      </c>
      <c r="E226" s="217" t="s">
        <v>346</v>
      </c>
      <c r="F226" s="218" t="s">
        <v>347</v>
      </c>
      <c r="G226" s="219" t="s">
        <v>136</v>
      </c>
      <c r="H226" s="220">
        <v>20</v>
      </c>
      <c r="I226" s="221"/>
      <c r="J226" s="222">
        <f>ROUND(I226*H226,2)</f>
        <v>0</v>
      </c>
      <c r="K226" s="218" t="s">
        <v>125</v>
      </c>
      <c r="L226" s="42"/>
      <c r="M226" s="223" t="s">
        <v>1</v>
      </c>
      <c r="N226" s="224" t="s">
        <v>40</v>
      </c>
      <c r="O226" s="85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AR226" s="227" t="s">
        <v>126</v>
      </c>
      <c r="AT226" s="227" t="s">
        <v>121</v>
      </c>
      <c r="AU226" s="227" t="s">
        <v>82</v>
      </c>
      <c r="AY226" s="16" t="s">
        <v>119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6" t="s">
        <v>80</v>
      </c>
      <c r="BK226" s="228">
        <f>ROUND(I226*H226,2)</f>
        <v>0</v>
      </c>
      <c r="BL226" s="16" t="s">
        <v>126</v>
      </c>
      <c r="BM226" s="227" t="s">
        <v>348</v>
      </c>
    </row>
    <row r="227" s="1" customFormat="1" ht="24" customHeight="1">
      <c r="B227" s="37"/>
      <c r="C227" s="216" t="s">
        <v>349</v>
      </c>
      <c r="D227" s="216" t="s">
        <v>121</v>
      </c>
      <c r="E227" s="217" t="s">
        <v>350</v>
      </c>
      <c r="F227" s="218" t="s">
        <v>351</v>
      </c>
      <c r="G227" s="219" t="s">
        <v>136</v>
      </c>
      <c r="H227" s="220">
        <v>20</v>
      </c>
      <c r="I227" s="221"/>
      <c r="J227" s="222">
        <f>ROUND(I227*H227,2)</f>
        <v>0</v>
      </c>
      <c r="K227" s="218" t="s">
        <v>125</v>
      </c>
      <c r="L227" s="42"/>
      <c r="M227" s="223" t="s">
        <v>1</v>
      </c>
      <c r="N227" s="224" t="s">
        <v>40</v>
      </c>
      <c r="O227" s="85"/>
      <c r="P227" s="225">
        <f>O227*H227</f>
        <v>0</v>
      </c>
      <c r="Q227" s="225">
        <v>0.00315</v>
      </c>
      <c r="R227" s="225">
        <f>Q227*H227</f>
        <v>0.063</v>
      </c>
      <c r="S227" s="225">
        <v>0</v>
      </c>
      <c r="T227" s="226">
        <f>S227*H227</f>
        <v>0</v>
      </c>
      <c r="AR227" s="227" t="s">
        <v>126</v>
      </c>
      <c r="AT227" s="227" t="s">
        <v>121</v>
      </c>
      <c r="AU227" s="227" t="s">
        <v>82</v>
      </c>
      <c r="AY227" s="16" t="s">
        <v>119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6" t="s">
        <v>80</v>
      </c>
      <c r="BK227" s="228">
        <f>ROUND(I227*H227,2)</f>
        <v>0</v>
      </c>
      <c r="BL227" s="16" t="s">
        <v>126</v>
      </c>
      <c r="BM227" s="227" t="s">
        <v>352</v>
      </c>
    </row>
    <row r="228" s="1" customFormat="1" ht="24" customHeight="1">
      <c r="B228" s="37"/>
      <c r="C228" s="216" t="s">
        <v>353</v>
      </c>
      <c r="D228" s="216" t="s">
        <v>121</v>
      </c>
      <c r="E228" s="217" t="s">
        <v>354</v>
      </c>
      <c r="F228" s="218" t="s">
        <v>355</v>
      </c>
      <c r="G228" s="219" t="s">
        <v>136</v>
      </c>
      <c r="H228" s="220">
        <v>20</v>
      </c>
      <c r="I228" s="221"/>
      <c r="J228" s="222">
        <f>ROUND(I228*H228,2)</f>
        <v>0</v>
      </c>
      <c r="K228" s="218" t="s">
        <v>125</v>
      </c>
      <c r="L228" s="42"/>
      <c r="M228" s="223" t="s">
        <v>1</v>
      </c>
      <c r="N228" s="224" t="s">
        <v>40</v>
      </c>
      <c r="O228" s="85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AR228" s="227" t="s">
        <v>126</v>
      </c>
      <c r="AT228" s="227" t="s">
        <v>121</v>
      </c>
      <c r="AU228" s="227" t="s">
        <v>82</v>
      </c>
      <c r="AY228" s="16" t="s">
        <v>119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6" t="s">
        <v>80</v>
      </c>
      <c r="BK228" s="228">
        <f>ROUND(I228*H228,2)</f>
        <v>0</v>
      </c>
      <c r="BL228" s="16" t="s">
        <v>126</v>
      </c>
      <c r="BM228" s="227" t="s">
        <v>356</v>
      </c>
    </row>
    <row r="229" s="1" customFormat="1" ht="24" customHeight="1">
      <c r="B229" s="37"/>
      <c r="C229" s="216" t="s">
        <v>357</v>
      </c>
      <c r="D229" s="216" t="s">
        <v>121</v>
      </c>
      <c r="E229" s="217" t="s">
        <v>358</v>
      </c>
      <c r="F229" s="218" t="s">
        <v>359</v>
      </c>
      <c r="G229" s="219" t="s">
        <v>136</v>
      </c>
      <c r="H229" s="220">
        <v>20</v>
      </c>
      <c r="I229" s="221"/>
      <c r="J229" s="222">
        <f>ROUND(I229*H229,2)</f>
        <v>0</v>
      </c>
      <c r="K229" s="218" t="s">
        <v>125</v>
      </c>
      <c r="L229" s="42"/>
      <c r="M229" s="223" t="s">
        <v>1</v>
      </c>
      <c r="N229" s="224" t="s">
        <v>40</v>
      </c>
      <c r="O229" s="85"/>
      <c r="P229" s="225">
        <f>O229*H229</f>
        <v>0</v>
      </c>
      <c r="Q229" s="225">
        <v>0.0027599999999999999</v>
      </c>
      <c r="R229" s="225">
        <f>Q229*H229</f>
        <v>0.055199999999999999</v>
      </c>
      <c r="S229" s="225">
        <v>0</v>
      </c>
      <c r="T229" s="226">
        <f>S229*H229</f>
        <v>0</v>
      </c>
      <c r="AR229" s="227" t="s">
        <v>126</v>
      </c>
      <c r="AT229" s="227" t="s">
        <v>121</v>
      </c>
      <c r="AU229" s="227" t="s">
        <v>82</v>
      </c>
      <c r="AY229" s="16" t="s">
        <v>119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6" t="s">
        <v>80</v>
      </c>
      <c r="BK229" s="228">
        <f>ROUND(I229*H229,2)</f>
        <v>0</v>
      </c>
      <c r="BL229" s="16" t="s">
        <v>126</v>
      </c>
      <c r="BM229" s="227" t="s">
        <v>360</v>
      </c>
    </row>
    <row r="230" s="1" customFormat="1" ht="24" customHeight="1">
      <c r="B230" s="37"/>
      <c r="C230" s="216" t="s">
        <v>361</v>
      </c>
      <c r="D230" s="216" t="s">
        <v>121</v>
      </c>
      <c r="E230" s="217" t="s">
        <v>362</v>
      </c>
      <c r="F230" s="218" t="s">
        <v>363</v>
      </c>
      <c r="G230" s="219" t="s">
        <v>136</v>
      </c>
      <c r="H230" s="220">
        <v>20</v>
      </c>
      <c r="I230" s="221"/>
      <c r="J230" s="222">
        <f>ROUND(I230*H230,2)</f>
        <v>0</v>
      </c>
      <c r="K230" s="218" t="s">
        <v>125</v>
      </c>
      <c r="L230" s="42"/>
      <c r="M230" s="223" t="s">
        <v>1</v>
      </c>
      <c r="N230" s="224" t="s">
        <v>40</v>
      </c>
      <c r="O230" s="85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AR230" s="227" t="s">
        <v>126</v>
      </c>
      <c r="AT230" s="227" t="s">
        <v>121</v>
      </c>
      <c r="AU230" s="227" t="s">
        <v>82</v>
      </c>
      <c r="AY230" s="16" t="s">
        <v>119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6" t="s">
        <v>80</v>
      </c>
      <c r="BK230" s="228">
        <f>ROUND(I230*H230,2)</f>
        <v>0</v>
      </c>
      <c r="BL230" s="16" t="s">
        <v>126</v>
      </c>
      <c r="BM230" s="227" t="s">
        <v>364</v>
      </c>
    </row>
    <row r="231" s="1" customFormat="1" ht="16.5" customHeight="1">
      <c r="B231" s="37"/>
      <c r="C231" s="216" t="s">
        <v>365</v>
      </c>
      <c r="D231" s="216" t="s">
        <v>121</v>
      </c>
      <c r="E231" s="217" t="s">
        <v>366</v>
      </c>
      <c r="F231" s="218" t="s">
        <v>367</v>
      </c>
      <c r="G231" s="219" t="s">
        <v>136</v>
      </c>
      <c r="H231" s="220">
        <v>20</v>
      </c>
      <c r="I231" s="221"/>
      <c r="J231" s="222">
        <f>ROUND(I231*H231,2)</f>
        <v>0</v>
      </c>
      <c r="K231" s="218" t="s">
        <v>125</v>
      </c>
      <c r="L231" s="42"/>
      <c r="M231" s="223" t="s">
        <v>1</v>
      </c>
      <c r="N231" s="224" t="s">
        <v>40</v>
      </c>
      <c r="O231" s="85"/>
      <c r="P231" s="225">
        <f>O231*H231</f>
        <v>0</v>
      </c>
      <c r="Q231" s="225">
        <v>0.0035599999999999998</v>
      </c>
      <c r="R231" s="225">
        <f>Q231*H231</f>
        <v>0.071199999999999999</v>
      </c>
      <c r="S231" s="225">
        <v>0</v>
      </c>
      <c r="T231" s="226">
        <f>S231*H231</f>
        <v>0</v>
      </c>
      <c r="AR231" s="227" t="s">
        <v>126</v>
      </c>
      <c r="AT231" s="227" t="s">
        <v>121</v>
      </c>
      <c r="AU231" s="227" t="s">
        <v>82</v>
      </c>
      <c r="AY231" s="16" t="s">
        <v>119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6" t="s">
        <v>80</v>
      </c>
      <c r="BK231" s="228">
        <f>ROUND(I231*H231,2)</f>
        <v>0</v>
      </c>
      <c r="BL231" s="16" t="s">
        <v>126</v>
      </c>
      <c r="BM231" s="227" t="s">
        <v>368</v>
      </c>
    </row>
    <row r="232" s="1" customFormat="1" ht="24" customHeight="1">
      <c r="B232" s="37"/>
      <c r="C232" s="216" t="s">
        <v>369</v>
      </c>
      <c r="D232" s="216" t="s">
        <v>121</v>
      </c>
      <c r="E232" s="217" t="s">
        <v>370</v>
      </c>
      <c r="F232" s="218" t="s">
        <v>371</v>
      </c>
      <c r="G232" s="219" t="s">
        <v>136</v>
      </c>
      <c r="H232" s="220">
        <v>20</v>
      </c>
      <c r="I232" s="221"/>
      <c r="J232" s="222">
        <f>ROUND(I232*H232,2)</f>
        <v>0</v>
      </c>
      <c r="K232" s="218" t="s">
        <v>125</v>
      </c>
      <c r="L232" s="42"/>
      <c r="M232" s="223" t="s">
        <v>1</v>
      </c>
      <c r="N232" s="224" t="s">
        <v>40</v>
      </c>
      <c r="O232" s="85"/>
      <c r="P232" s="225">
        <f>O232*H232</f>
        <v>0</v>
      </c>
      <c r="Q232" s="225">
        <v>0.038850000000000003</v>
      </c>
      <c r="R232" s="225">
        <f>Q232*H232</f>
        <v>0.77700000000000002</v>
      </c>
      <c r="S232" s="225">
        <v>0</v>
      </c>
      <c r="T232" s="226">
        <f>S232*H232</f>
        <v>0</v>
      </c>
      <c r="AR232" s="227" t="s">
        <v>126</v>
      </c>
      <c r="AT232" s="227" t="s">
        <v>121</v>
      </c>
      <c r="AU232" s="227" t="s">
        <v>82</v>
      </c>
      <c r="AY232" s="16" t="s">
        <v>119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6" t="s">
        <v>80</v>
      </c>
      <c r="BK232" s="228">
        <f>ROUND(I232*H232,2)</f>
        <v>0</v>
      </c>
      <c r="BL232" s="16" t="s">
        <v>126</v>
      </c>
      <c r="BM232" s="227" t="s">
        <v>372</v>
      </c>
    </row>
    <row r="233" s="1" customFormat="1" ht="24" customHeight="1">
      <c r="B233" s="37"/>
      <c r="C233" s="216" t="s">
        <v>373</v>
      </c>
      <c r="D233" s="216" t="s">
        <v>121</v>
      </c>
      <c r="E233" s="217" t="s">
        <v>374</v>
      </c>
      <c r="F233" s="218" t="s">
        <v>375</v>
      </c>
      <c r="G233" s="219" t="s">
        <v>376</v>
      </c>
      <c r="H233" s="220">
        <v>2</v>
      </c>
      <c r="I233" s="221"/>
      <c r="J233" s="222">
        <f>ROUND(I233*H233,2)</f>
        <v>0</v>
      </c>
      <c r="K233" s="218" t="s">
        <v>1</v>
      </c>
      <c r="L233" s="42"/>
      <c r="M233" s="223" t="s">
        <v>1</v>
      </c>
      <c r="N233" s="224" t="s">
        <v>40</v>
      </c>
      <c r="O233" s="85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AR233" s="227" t="s">
        <v>126</v>
      </c>
      <c r="AT233" s="227" t="s">
        <v>121</v>
      </c>
      <c r="AU233" s="227" t="s">
        <v>82</v>
      </c>
      <c r="AY233" s="16" t="s">
        <v>119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6" t="s">
        <v>80</v>
      </c>
      <c r="BK233" s="228">
        <f>ROUND(I233*H233,2)</f>
        <v>0</v>
      </c>
      <c r="BL233" s="16" t="s">
        <v>126</v>
      </c>
      <c r="BM233" s="227" t="s">
        <v>377</v>
      </c>
    </row>
    <row r="234" s="11" customFormat="1" ht="22.8" customHeight="1">
      <c r="B234" s="200"/>
      <c r="C234" s="201"/>
      <c r="D234" s="202" t="s">
        <v>74</v>
      </c>
      <c r="E234" s="214" t="s">
        <v>378</v>
      </c>
      <c r="F234" s="214" t="s">
        <v>379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SUM(P235:P239)</f>
        <v>0</v>
      </c>
      <c r="Q234" s="208"/>
      <c r="R234" s="209">
        <f>SUM(R235:R239)</f>
        <v>0</v>
      </c>
      <c r="S234" s="208"/>
      <c r="T234" s="210">
        <f>SUM(T235:T239)</f>
        <v>0</v>
      </c>
      <c r="AR234" s="211" t="s">
        <v>80</v>
      </c>
      <c r="AT234" s="212" t="s">
        <v>74</v>
      </c>
      <c r="AU234" s="212" t="s">
        <v>80</v>
      </c>
      <c r="AY234" s="211" t="s">
        <v>119</v>
      </c>
      <c r="BK234" s="213">
        <f>SUM(BK235:BK239)</f>
        <v>0</v>
      </c>
    </row>
    <row r="235" s="1" customFormat="1" ht="24" customHeight="1">
      <c r="B235" s="37"/>
      <c r="C235" s="216" t="s">
        <v>380</v>
      </c>
      <c r="D235" s="216" t="s">
        <v>121</v>
      </c>
      <c r="E235" s="217" t="s">
        <v>381</v>
      </c>
      <c r="F235" s="218" t="s">
        <v>382</v>
      </c>
      <c r="G235" s="219" t="s">
        <v>221</v>
      </c>
      <c r="H235" s="220">
        <v>3.8279999999999998</v>
      </c>
      <c r="I235" s="221"/>
      <c r="J235" s="222">
        <f>ROUND(I235*H235,2)</f>
        <v>0</v>
      </c>
      <c r="K235" s="218" t="s">
        <v>125</v>
      </c>
      <c r="L235" s="42"/>
      <c r="M235" s="223" t="s">
        <v>1</v>
      </c>
      <c r="N235" s="224" t="s">
        <v>40</v>
      </c>
      <c r="O235" s="85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AR235" s="227" t="s">
        <v>126</v>
      </c>
      <c r="AT235" s="227" t="s">
        <v>121</v>
      </c>
      <c r="AU235" s="227" t="s">
        <v>82</v>
      </c>
      <c r="AY235" s="16" t="s">
        <v>119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6" t="s">
        <v>80</v>
      </c>
      <c r="BK235" s="228">
        <f>ROUND(I235*H235,2)</f>
        <v>0</v>
      </c>
      <c r="BL235" s="16" t="s">
        <v>126</v>
      </c>
      <c r="BM235" s="227" t="s">
        <v>383</v>
      </c>
    </row>
    <row r="236" s="1" customFormat="1" ht="24" customHeight="1">
      <c r="B236" s="37"/>
      <c r="C236" s="216" t="s">
        <v>384</v>
      </c>
      <c r="D236" s="216" t="s">
        <v>121</v>
      </c>
      <c r="E236" s="217" t="s">
        <v>385</v>
      </c>
      <c r="F236" s="218" t="s">
        <v>386</v>
      </c>
      <c r="G236" s="219" t="s">
        <v>221</v>
      </c>
      <c r="H236" s="220">
        <v>3.8279999999999998</v>
      </c>
      <c r="I236" s="221"/>
      <c r="J236" s="222">
        <f>ROUND(I236*H236,2)</f>
        <v>0</v>
      </c>
      <c r="K236" s="218" t="s">
        <v>125</v>
      </c>
      <c r="L236" s="42"/>
      <c r="M236" s="223" t="s">
        <v>1</v>
      </c>
      <c r="N236" s="224" t="s">
        <v>40</v>
      </c>
      <c r="O236" s="85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AR236" s="227" t="s">
        <v>126</v>
      </c>
      <c r="AT236" s="227" t="s">
        <v>121</v>
      </c>
      <c r="AU236" s="227" t="s">
        <v>82</v>
      </c>
      <c r="AY236" s="16" t="s">
        <v>119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6" t="s">
        <v>80</v>
      </c>
      <c r="BK236" s="228">
        <f>ROUND(I236*H236,2)</f>
        <v>0</v>
      </c>
      <c r="BL236" s="16" t="s">
        <v>126</v>
      </c>
      <c r="BM236" s="227" t="s">
        <v>387</v>
      </c>
    </row>
    <row r="237" s="1" customFormat="1" ht="24" customHeight="1">
      <c r="B237" s="37"/>
      <c r="C237" s="216" t="s">
        <v>388</v>
      </c>
      <c r="D237" s="216" t="s">
        <v>121</v>
      </c>
      <c r="E237" s="217" t="s">
        <v>389</v>
      </c>
      <c r="F237" s="218" t="s">
        <v>390</v>
      </c>
      <c r="G237" s="219" t="s">
        <v>221</v>
      </c>
      <c r="H237" s="220">
        <v>61.247999999999998</v>
      </c>
      <c r="I237" s="221"/>
      <c r="J237" s="222">
        <f>ROUND(I237*H237,2)</f>
        <v>0</v>
      </c>
      <c r="K237" s="218" t="s">
        <v>125</v>
      </c>
      <c r="L237" s="42"/>
      <c r="M237" s="223" t="s">
        <v>1</v>
      </c>
      <c r="N237" s="224" t="s">
        <v>40</v>
      </c>
      <c r="O237" s="85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227" t="s">
        <v>126</v>
      </c>
      <c r="AT237" s="227" t="s">
        <v>121</v>
      </c>
      <c r="AU237" s="227" t="s">
        <v>82</v>
      </c>
      <c r="AY237" s="16" t="s">
        <v>119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6" t="s">
        <v>80</v>
      </c>
      <c r="BK237" s="228">
        <f>ROUND(I237*H237,2)</f>
        <v>0</v>
      </c>
      <c r="BL237" s="16" t="s">
        <v>126</v>
      </c>
      <c r="BM237" s="227" t="s">
        <v>391</v>
      </c>
    </row>
    <row r="238" s="12" customFormat="1">
      <c r="B238" s="229"/>
      <c r="C238" s="230"/>
      <c r="D238" s="231" t="s">
        <v>128</v>
      </c>
      <c r="E238" s="232" t="s">
        <v>1</v>
      </c>
      <c r="F238" s="233" t="s">
        <v>392</v>
      </c>
      <c r="G238" s="230"/>
      <c r="H238" s="234">
        <v>61.247999999999998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128</v>
      </c>
      <c r="AU238" s="240" t="s">
        <v>82</v>
      </c>
      <c r="AV238" s="12" t="s">
        <v>82</v>
      </c>
      <c r="AW238" s="12" t="s">
        <v>31</v>
      </c>
      <c r="AX238" s="12" t="s">
        <v>80</v>
      </c>
      <c r="AY238" s="240" t="s">
        <v>119</v>
      </c>
    </row>
    <row r="239" s="1" customFormat="1" ht="24" customHeight="1">
      <c r="B239" s="37"/>
      <c r="C239" s="216" t="s">
        <v>393</v>
      </c>
      <c r="D239" s="216" t="s">
        <v>121</v>
      </c>
      <c r="E239" s="217" t="s">
        <v>394</v>
      </c>
      <c r="F239" s="218" t="s">
        <v>395</v>
      </c>
      <c r="G239" s="219" t="s">
        <v>221</v>
      </c>
      <c r="H239" s="220">
        <v>3.8279999999999998</v>
      </c>
      <c r="I239" s="221"/>
      <c r="J239" s="222">
        <f>ROUND(I239*H239,2)</f>
        <v>0</v>
      </c>
      <c r="K239" s="218" t="s">
        <v>125</v>
      </c>
      <c r="L239" s="42"/>
      <c r="M239" s="223" t="s">
        <v>1</v>
      </c>
      <c r="N239" s="224" t="s">
        <v>40</v>
      </c>
      <c r="O239" s="85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AR239" s="227" t="s">
        <v>126</v>
      </c>
      <c r="AT239" s="227" t="s">
        <v>121</v>
      </c>
      <c r="AU239" s="227" t="s">
        <v>82</v>
      </c>
      <c r="AY239" s="16" t="s">
        <v>119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6" t="s">
        <v>80</v>
      </c>
      <c r="BK239" s="228">
        <f>ROUND(I239*H239,2)</f>
        <v>0</v>
      </c>
      <c r="BL239" s="16" t="s">
        <v>126</v>
      </c>
      <c r="BM239" s="227" t="s">
        <v>396</v>
      </c>
    </row>
    <row r="240" s="11" customFormat="1" ht="22.8" customHeight="1">
      <c r="B240" s="200"/>
      <c r="C240" s="201"/>
      <c r="D240" s="202" t="s">
        <v>74</v>
      </c>
      <c r="E240" s="214" t="s">
        <v>397</v>
      </c>
      <c r="F240" s="214" t="s">
        <v>398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P241</f>
        <v>0</v>
      </c>
      <c r="Q240" s="208"/>
      <c r="R240" s="209">
        <f>R241</f>
        <v>0</v>
      </c>
      <c r="S240" s="208"/>
      <c r="T240" s="210">
        <f>T241</f>
        <v>0</v>
      </c>
      <c r="AR240" s="211" t="s">
        <v>80</v>
      </c>
      <c r="AT240" s="212" t="s">
        <v>74</v>
      </c>
      <c r="AU240" s="212" t="s">
        <v>80</v>
      </c>
      <c r="AY240" s="211" t="s">
        <v>119</v>
      </c>
      <c r="BK240" s="213">
        <f>BK241</f>
        <v>0</v>
      </c>
    </row>
    <row r="241" s="1" customFormat="1" ht="24" customHeight="1">
      <c r="B241" s="37"/>
      <c r="C241" s="216" t="s">
        <v>399</v>
      </c>
      <c r="D241" s="216" t="s">
        <v>121</v>
      </c>
      <c r="E241" s="217" t="s">
        <v>400</v>
      </c>
      <c r="F241" s="218" t="s">
        <v>401</v>
      </c>
      <c r="G241" s="219" t="s">
        <v>221</v>
      </c>
      <c r="H241" s="220">
        <v>81.783000000000001</v>
      </c>
      <c r="I241" s="221"/>
      <c r="J241" s="222">
        <f>ROUND(I241*H241,2)</f>
        <v>0</v>
      </c>
      <c r="K241" s="218" t="s">
        <v>125</v>
      </c>
      <c r="L241" s="42"/>
      <c r="M241" s="223" t="s">
        <v>1</v>
      </c>
      <c r="N241" s="224" t="s">
        <v>40</v>
      </c>
      <c r="O241" s="85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AR241" s="227" t="s">
        <v>126</v>
      </c>
      <c r="AT241" s="227" t="s">
        <v>121</v>
      </c>
      <c r="AU241" s="227" t="s">
        <v>82</v>
      </c>
      <c r="AY241" s="16" t="s">
        <v>119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6" t="s">
        <v>80</v>
      </c>
      <c r="BK241" s="228">
        <f>ROUND(I241*H241,2)</f>
        <v>0</v>
      </c>
      <c r="BL241" s="16" t="s">
        <v>126</v>
      </c>
      <c r="BM241" s="227" t="s">
        <v>402</v>
      </c>
    </row>
    <row r="242" s="11" customFormat="1" ht="25.92" customHeight="1">
      <c r="B242" s="200"/>
      <c r="C242" s="201"/>
      <c r="D242" s="202" t="s">
        <v>74</v>
      </c>
      <c r="E242" s="203" t="s">
        <v>403</v>
      </c>
      <c r="F242" s="203" t="s">
        <v>404</v>
      </c>
      <c r="G242" s="201"/>
      <c r="H242" s="201"/>
      <c r="I242" s="204"/>
      <c r="J242" s="205">
        <f>BK242</f>
        <v>0</v>
      </c>
      <c r="K242" s="201"/>
      <c r="L242" s="206"/>
      <c r="M242" s="207"/>
      <c r="N242" s="208"/>
      <c r="O242" s="208"/>
      <c r="P242" s="209">
        <f>P243</f>
        <v>0</v>
      </c>
      <c r="Q242" s="208"/>
      <c r="R242" s="209">
        <f>R243</f>
        <v>0.015185600000000001</v>
      </c>
      <c r="S242" s="208"/>
      <c r="T242" s="210">
        <f>T243</f>
        <v>0</v>
      </c>
      <c r="AR242" s="211" t="s">
        <v>82</v>
      </c>
      <c r="AT242" s="212" t="s">
        <v>74</v>
      </c>
      <c r="AU242" s="212" t="s">
        <v>75</v>
      </c>
      <c r="AY242" s="211" t="s">
        <v>119</v>
      </c>
      <c r="BK242" s="213">
        <f>BK243</f>
        <v>0</v>
      </c>
    </row>
    <row r="243" s="11" customFormat="1" ht="22.8" customHeight="1">
      <c r="B243" s="200"/>
      <c r="C243" s="201"/>
      <c r="D243" s="202" t="s">
        <v>74</v>
      </c>
      <c r="E243" s="214" t="s">
        <v>405</v>
      </c>
      <c r="F243" s="214" t="s">
        <v>406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SUM(P244:P255)</f>
        <v>0</v>
      </c>
      <c r="Q243" s="208"/>
      <c r="R243" s="209">
        <f>SUM(R244:R255)</f>
        <v>0.015185600000000001</v>
      </c>
      <c r="S243" s="208"/>
      <c r="T243" s="210">
        <f>SUM(T244:T255)</f>
        <v>0</v>
      </c>
      <c r="AR243" s="211" t="s">
        <v>82</v>
      </c>
      <c r="AT243" s="212" t="s">
        <v>74</v>
      </c>
      <c r="AU243" s="212" t="s">
        <v>80</v>
      </c>
      <c r="AY243" s="211" t="s">
        <v>119</v>
      </c>
      <c r="BK243" s="213">
        <f>SUM(BK244:BK255)</f>
        <v>0</v>
      </c>
    </row>
    <row r="244" s="1" customFormat="1" ht="24" customHeight="1">
      <c r="B244" s="37"/>
      <c r="C244" s="216" t="s">
        <v>407</v>
      </c>
      <c r="D244" s="216" t="s">
        <v>121</v>
      </c>
      <c r="E244" s="217" t="s">
        <v>408</v>
      </c>
      <c r="F244" s="218" t="s">
        <v>409</v>
      </c>
      <c r="G244" s="219" t="s">
        <v>264</v>
      </c>
      <c r="H244" s="220">
        <v>70</v>
      </c>
      <c r="I244" s="221"/>
      <c r="J244" s="222">
        <f>ROUND(I244*H244,2)</f>
        <v>0</v>
      </c>
      <c r="K244" s="218" t="s">
        <v>125</v>
      </c>
      <c r="L244" s="42"/>
      <c r="M244" s="223" t="s">
        <v>1</v>
      </c>
      <c r="N244" s="224" t="s">
        <v>40</v>
      </c>
      <c r="O244" s="85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AR244" s="227" t="s">
        <v>193</v>
      </c>
      <c r="AT244" s="227" t="s">
        <v>121</v>
      </c>
      <c r="AU244" s="227" t="s">
        <v>82</v>
      </c>
      <c r="AY244" s="16" t="s">
        <v>119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6" t="s">
        <v>80</v>
      </c>
      <c r="BK244" s="228">
        <f>ROUND(I244*H244,2)</f>
        <v>0</v>
      </c>
      <c r="BL244" s="16" t="s">
        <v>193</v>
      </c>
      <c r="BM244" s="227" t="s">
        <v>410</v>
      </c>
    </row>
    <row r="245" s="13" customFormat="1">
      <c r="B245" s="241"/>
      <c r="C245" s="242"/>
      <c r="D245" s="231" t="s">
        <v>128</v>
      </c>
      <c r="E245" s="243" t="s">
        <v>1</v>
      </c>
      <c r="F245" s="244" t="s">
        <v>411</v>
      </c>
      <c r="G245" s="242"/>
      <c r="H245" s="243" t="s">
        <v>1</v>
      </c>
      <c r="I245" s="245"/>
      <c r="J245" s="242"/>
      <c r="K245" s="242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128</v>
      </c>
      <c r="AU245" s="250" t="s">
        <v>82</v>
      </c>
      <c r="AV245" s="13" t="s">
        <v>80</v>
      </c>
      <c r="AW245" s="13" t="s">
        <v>31</v>
      </c>
      <c r="AX245" s="13" t="s">
        <v>75</v>
      </c>
      <c r="AY245" s="250" t="s">
        <v>119</v>
      </c>
    </row>
    <row r="246" s="12" customFormat="1">
      <c r="B246" s="229"/>
      <c r="C246" s="230"/>
      <c r="D246" s="231" t="s">
        <v>128</v>
      </c>
      <c r="E246" s="232" t="s">
        <v>1</v>
      </c>
      <c r="F246" s="233" t="s">
        <v>412</v>
      </c>
      <c r="G246" s="230"/>
      <c r="H246" s="234">
        <v>20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128</v>
      </c>
      <c r="AU246" s="240" t="s">
        <v>82</v>
      </c>
      <c r="AV246" s="12" t="s">
        <v>82</v>
      </c>
      <c r="AW246" s="12" t="s">
        <v>31</v>
      </c>
      <c r="AX246" s="12" t="s">
        <v>75</v>
      </c>
      <c r="AY246" s="240" t="s">
        <v>119</v>
      </c>
    </row>
    <row r="247" s="13" customFormat="1">
      <c r="B247" s="241"/>
      <c r="C247" s="242"/>
      <c r="D247" s="231" t="s">
        <v>128</v>
      </c>
      <c r="E247" s="243" t="s">
        <v>1</v>
      </c>
      <c r="F247" s="244" t="s">
        <v>413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128</v>
      </c>
      <c r="AU247" s="250" t="s">
        <v>82</v>
      </c>
      <c r="AV247" s="13" t="s">
        <v>80</v>
      </c>
      <c r="AW247" s="13" t="s">
        <v>31</v>
      </c>
      <c r="AX247" s="13" t="s">
        <v>75</v>
      </c>
      <c r="AY247" s="250" t="s">
        <v>119</v>
      </c>
    </row>
    <row r="248" s="12" customFormat="1">
      <c r="B248" s="229"/>
      <c r="C248" s="230"/>
      <c r="D248" s="231" t="s">
        <v>128</v>
      </c>
      <c r="E248" s="232" t="s">
        <v>1</v>
      </c>
      <c r="F248" s="233" t="s">
        <v>361</v>
      </c>
      <c r="G248" s="230"/>
      <c r="H248" s="234">
        <v>50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128</v>
      </c>
      <c r="AU248" s="240" t="s">
        <v>82</v>
      </c>
      <c r="AV248" s="12" t="s">
        <v>82</v>
      </c>
      <c r="AW248" s="12" t="s">
        <v>31</v>
      </c>
      <c r="AX248" s="12" t="s">
        <v>75</v>
      </c>
      <c r="AY248" s="240" t="s">
        <v>119</v>
      </c>
    </row>
    <row r="249" s="14" customFormat="1">
      <c r="B249" s="251"/>
      <c r="C249" s="252"/>
      <c r="D249" s="231" t="s">
        <v>128</v>
      </c>
      <c r="E249" s="253" t="s">
        <v>1</v>
      </c>
      <c r="F249" s="254" t="s">
        <v>214</v>
      </c>
      <c r="G249" s="252"/>
      <c r="H249" s="255">
        <v>70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AT249" s="261" t="s">
        <v>128</v>
      </c>
      <c r="AU249" s="261" t="s">
        <v>82</v>
      </c>
      <c r="AV249" s="14" t="s">
        <v>126</v>
      </c>
      <c r="AW249" s="14" t="s">
        <v>31</v>
      </c>
      <c r="AX249" s="14" t="s">
        <v>80</v>
      </c>
      <c r="AY249" s="261" t="s">
        <v>119</v>
      </c>
    </row>
    <row r="250" s="1" customFormat="1" ht="24" customHeight="1">
      <c r="B250" s="37"/>
      <c r="C250" s="262" t="s">
        <v>414</v>
      </c>
      <c r="D250" s="262" t="s">
        <v>246</v>
      </c>
      <c r="E250" s="263" t="s">
        <v>415</v>
      </c>
      <c r="F250" s="264" t="s">
        <v>416</v>
      </c>
      <c r="G250" s="265" t="s">
        <v>264</v>
      </c>
      <c r="H250" s="266">
        <v>73.5</v>
      </c>
      <c r="I250" s="267"/>
      <c r="J250" s="268">
        <f>ROUND(I250*H250,2)</f>
        <v>0</v>
      </c>
      <c r="K250" s="264" t="s">
        <v>125</v>
      </c>
      <c r="L250" s="269"/>
      <c r="M250" s="270" t="s">
        <v>1</v>
      </c>
      <c r="N250" s="271" t="s">
        <v>40</v>
      </c>
      <c r="O250" s="85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AR250" s="227" t="s">
        <v>279</v>
      </c>
      <c r="AT250" s="227" t="s">
        <v>246</v>
      </c>
      <c r="AU250" s="227" t="s">
        <v>82</v>
      </c>
      <c r="AY250" s="16" t="s">
        <v>119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6" t="s">
        <v>80</v>
      </c>
      <c r="BK250" s="228">
        <f>ROUND(I250*H250,2)</f>
        <v>0</v>
      </c>
      <c r="BL250" s="16" t="s">
        <v>193</v>
      </c>
      <c r="BM250" s="227" t="s">
        <v>417</v>
      </c>
    </row>
    <row r="251" s="12" customFormat="1">
      <c r="B251" s="229"/>
      <c r="C251" s="230"/>
      <c r="D251" s="231" t="s">
        <v>128</v>
      </c>
      <c r="E251" s="232" t="s">
        <v>1</v>
      </c>
      <c r="F251" s="233" t="s">
        <v>418</v>
      </c>
      <c r="G251" s="230"/>
      <c r="H251" s="234">
        <v>73.5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128</v>
      </c>
      <c r="AU251" s="240" t="s">
        <v>82</v>
      </c>
      <c r="AV251" s="12" t="s">
        <v>82</v>
      </c>
      <c r="AW251" s="12" t="s">
        <v>31</v>
      </c>
      <c r="AX251" s="12" t="s">
        <v>80</v>
      </c>
      <c r="AY251" s="240" t="s">
        <v>119</v>
      </c>
    </row>
    <row r="252" s="1" customFormat="1" ht="24" customHeight="1">
      <c r="B252" s="37"/>
      <c r="C252" s="216" t="s">
        <v>419</v>
      </c>
      <c r="D252" s="216" t="s">
        <v>121</v>
      </c>
      <c r="E252" s="217" t="s">
        <v>420</v>
      </c>
      <c r="F252" s="218" t="s">
        <v>421</v>
      </c>
      <c r="G252" s="219" t="s">
        <v>264</v>
      </c>
      <c r="H252" s="220">
        <v>30</v>
      </c>
      <c r="I252" s="221"/>
      <c r="J252" s="222">
        <f>ROUND(I252*H252,2)</f>
        <v>0</v>
      </c>
      <c r="K252" s="218" t="s">
        <v>125</v>
      </c>
      <c r="L252" s="42"/>
      <c r="M252" s="223" t="s">
        <v>1</v>
      </c>
      <c r="N252" s="224" t="s">
        <v>40</v>
      </c>
      <c r="O252" s="85"/>
      <c r="P252" s="225">
        <f>O252*H252</f>
        <v>0</v>
      </c>
      <c r="Q252" s="225">
        <v>2.0000000000000002E-05</v>
      </c>
      <c r="R252" s="225">
        <f>Q252*H252</f>
        <v>0.00060000000000000006</v>
      </c>
      <c r="S252" s="225">
        <v>0</v>
      </c>
      <c r="T252" s="226">
        <f>S252*H252</f>
        <v>0</v>
      </c>
      <c r="AR252" s="227" t="s">
        <v>193</v>
      </c>
      <c r="AT252" s="227" t="s">
        <v>121</v>
      </c>
      <c r="AU252" s="227" t="s">
        <v>82</v>
      </c>
      <c r="AY252" s="16" t="s">
        <v>119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6" t="s">
        <v>80</v>
      </c>
      <c r="BK252" s="228">
        <f>ROUND(I252*H252,2)</f>
        <v>0</v>
      </c>
      <c r="BL252" s="16" t="s">
        <v>193</v>
      </c>
      <c r="BM252" s="227" t="s">
        <v>422</v>
      </c>
    </row>
    <row r="253" s="1" customFormat="1" ht="24" customHeight="1">
      <c r="B253" s="37"/>
      <c r="C253" s="216" t="s">
        <v>423</v>
      </c>
      <c r="D253" s="216" t="s">
        <v>121</v>
      </c>
      <c r="E253" s="217" t="s">
        <v>424</v>
      </c>
      <c r="F253" s="218" t="s">
        <v>425</v>
      </c>
      <c r="G253" s="219" t="s">
        <v>136</v>
      </c>
      <c r="H253" s="220">
        <v>36.463999999999999</v>
      </c>
      <c r="I253" s="221"/>
      <c r="J253" s="222">
        <f>ROUND(I253*H253,2)</f>
        <v>0</v>
      </c>
      <c r="K253" s="218" t="s">
        <v>125</v>
      </c>
      <c r="L253" s="42"/>
      <c r="M253" s="223" t="s">
        <v>1</v>
      </c>
      <c r="N253" s="224" t="s">
        <v>40</v>
      </c>
      <c r="O253" s="85"/>
      <c r="P253" s="225">
        <f>O253*H253</f>
        <v>0</v>
      </c>
      <c r="Q253" s="225">
        <v>0.00016000000000000001</v>
      </c>
      <c r="R253" s="225">
        <f>Q253*H253</f>
        <v>0.0058342400000000001</v>
      </c>
      <c r="S253" s="225">
        <v>0</v>
      </c>
      <c r="T253" s="226">
        <f>S253*H253</f>
        <v>0</v>
      </c>
      <c r="AR253" s="227" t="s">
        <v>193</v>
      </c>
      <c r="AT253" s="227" t="s">
        <v>121</v>
      </c>
      <c r="AU253" s="227" t="s">
        <v>82</v>
      </c>
      <c r="AY253" s="16" t="s">
        <v>119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6" t="s">
        <v>80</v>
      </c>
      <c r="BK253" s="228">
        <f>ROUND(I253*H253,2)</f>
        <v>0</v>
      </c>
      <c r="BL253" s="16" t="s">
        <v>193</v>
      </c>
      <c r="BM253" s="227" t="s">
        <v>426</v>
      </c>
    </row>
    <row r="254" s="12" customFormat="1">
      <c r="B254" s="229"/>
      <c r="C254" s="230"/>
      <c r="D254" s="231" t="s">
        <v>128</v>
      </c>
      <c r="E254" s="232" t="s">
        <v>1</v>
      </c>
      <c r="F254" s="233" t="s">
        <v>331</v>
      </c>
      <c r="G254" s="230"/>
      <c r="H254" s="234">
        <v>36.463999999999999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128</v>
      </c>
      <c r="AU254" s="240" t="s">
        <v>82</v>
      </c>
      <c r="AV254" s="12" t="s">
        <v>82</v>
      </c>
      <c r="AW254" s="12" t="s">
        <v>31</v>
      </c>
      <c r="AX254" s="12" t="s">
        <v>80</v>
      </c>
      <c r="AY254" s="240" t="s">
        <v>119</v>
      </c>
    </row>
    <row r="255" s="1" customFormat="1" ht="24" customHeight="1">
      <c r="B255" s="37"/>
      <c r="C255" s="216" t="s">
        <v>427</v>
      </c>
      <c r="D255" s="216" t="s">
        <v>121</v>
      </c>
      <c r="E255" s="217" t="s">
        <v>428</v>
      </c>
      <c r="F255" s="218" t="s">
        <v>429</v>
      </c>
      <c r="G255" s="219" t="s">
        <v>136</v>
      </c>
      <c r="H255" s="220">
        <v>36.463999999999999</v>
      </c>
      <c r="I255" s="221"/>
      <c r="J255" s="222">
        <f>ROUND(I255*H255,2)</f>
        <v>0</v>
      </c>
      <c r="K255" s="218" t="s">
        <v>125</v>
      </c>
      <c r="L255" s="42"/>
      <c r="M255" s="223" t="s">
        <v>1</v>
      </c>
      <c r="N255" s="224" t="s">
        <v>40</v>
      </c>
      <c r="O255" s="85"/>
      <c r="P255" s="225">
        <f>O255*H255</f>
        <v>0</v>
      </c>
      <c r="Q255" s="225">
        <v>0.00024000000000000001</v>
      </c>
      <c r="R255" s="225">
        <f>Q255*H255</f>
        <v>0.0087513599999999997</v>
      </c>
      <c r="S255" s="225">
        <v>0</v>
      </c>
      <c r="T255" s="226">
        <f>S255*H255</f>
        <v>0</v>
      </c>
      <c r="AR255" s="227" t="s">
        <v>193</v>
      </c>
      <c r="AT255" s="227" t="s">
        <v>121</v>
      </c>
      <c r="AU255" s="227" t="s">
        <v>82</v>
      </c>
      <c r="AY255" s="16" t="s">
        <v>119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6" t="s">
        <v>80</v>
      </c>
      <c r="BK255" s="228">
        <f>ROUND(I255*H255,2)</f>
        <v>0</v>
      </c>
      <c r="BL255" s="16" t="s">
        <v>193</v>
      </c>
      <c r="BM255" s="227" t="s">
        <v>430</v>
      </c>
    </row>
    <row r="256" s="11" customFormat="1" ht="25.92" customHeight="1">
      <c r="B256" s="200"/>
      <c r="C256" s="201"/>
      <c r="D256" s="202" t="s">
        <v>74</v>
      </c>
      <c r="E256" s="203" t="s">
        <v>431</v>
      </c>
      <c r="F256" s="203" t="s">
        <v>432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P257+P259+P262+P264</f>
        <v>0</v>
      </c>
      <c r="Q256" s="208"/>
      <c r="R256" s="209">
        <f>R257+R259+R262+R264</f>
        <v>0</v>
      </c>
      <c r="S256" s="208"/>
      <c r="T256" s="210">
        <f>T257+T259+T262+T264</f>
        <v>0</v>
      </c>
      <c r="AR256" s="211" t="s">
        <v>141</v>
      </c>
      <c r="AT256" s="212" t="s">
        <v>74</v>
      </c>
      <c r="AU256" s="212" t="s">
        <v>75</v>
      </c>
      <c r="AY256" s="211" t="s">
        <v>119</v>
      </c>
      <c r="BK256" s="213">
        <f>BK257+BK259+BK262+BK264</f>
        <v>0</v>
      </c>
    </row>
    <row r="257" s="11" customFormat="1" ht="22.8" customHeight="1">
      <c r="B257" s="200"/>
      <c r="C257" s="201"/>
      <c r="D257" s="202" t="s">
        <v>74</v>
      </c>
      <c r="E257" s="214" t="s">
        <v>433</v>
      </c>
      <c r="F257" s="214" t="s">
        <v>434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P258</f>
        <v>0</v>
      </c>
      <c r="Q257" s="208"/>
      <c r="R257" s="209">
        <f>R258</f>
        <v>0</v>
      </c>
      <c r="S257" s="208"/>
      <c r="T257" s="210">
        <f>T258</f>
        <v>0</v>
      </c>
      <c r="AR257" s="211" t="s">
        <v>141</v>
      </c>
      <c r="AT257" s="212" t="s">
        <v>74</v>
      </c>
      <c r="AU257" s="212" t="s">
        <v>80</v>
      </c>
      <c r="AY257" s="211" t="s">
        <v>119</v>
      </c>
      <c r="BK257" s="213">
        <f>BK258</f>
        <v>0</v>
      </c>
    </row>
    <row r="258" s="1" customFormat="1" ht="16.5" customHeight="1">
      <c r="B258" s="37"/>
      <c r="C258" s="216" t="s">
        <v>435</v>
      </c>
      <c r="D258" s="216" t="s">
        <v>121</v>
      </c>
      <c r="E258" s="217" t="s">
        <v>436</v>
      </c>
      <c r="F258" s="218" t="s">
        <v>434</v>
      </c>
      <c r="G258" s="219" t="s">
        <v>376</v>
      </c>
      <c r="H258" s="220">
        <v>1</v>
      </c>
      <c r="I258" s="221"/>
      <c r="J258" s="222">
        <f>ROUND(I258*H258,2)</f>
        <v>0</v>
      </c>
      <c r="K258" s="218" t="s">
        <v>125</v>
      </c>
      <c r="L258" s="42"/>
      <c r="M258" s="223" t="s">
        <v>1</v>
      </c>
      <c r="N258" s="224" t="s">
        <v>40</v>
      </c>
      <c r="O258" s="85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227" t="s">
        <v>437</v>
      </c>
      <c r="AT258" s="227" t="s">
        <v>121</v>
      </c>
      <c r="AU258" s="227" t="s">
        <v>82</v>
      </c>
      <c r="AY258" s="16" t="s">
        <v>119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6" t="s">
        <v>80</v>
      </c>
      <c r="BK258" s="228">
        <f>ROUND(I258*H258,2)</f>
        <v>0</v>
      </c>
      <c r="BL258" s="16" t="s">
        <v>437</v>
      </c>
      <c r="BM258" s="227" t="s">
        <v>438</v>
      </c>
    </row>
    <row r="259" s="11" customFormat="1" ht="22.8" customHeight="1">
      <c r="B259" s="200"/>
      <c r="C259" s="201"/>
      <c r="D259" s="202" t="s">
        <v>74</v>
      </c>
      <c r="E259" s="214" t="s">
        <v>439</v>
      </c>
      <c r="F259" s="214" t="s">
        <v>440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SUM(P260:P261)</f>
        <v>0</v>
      </c>
      <c r="Q259" s="208"/>
      <c r="R259" s="209">
        <f>SUM(R260:R261)</f>
        <v>0</v>
      </c>
      <c r="S259" s="208"/>
      <c r="T259" s="210">
        <f>SUM(T260:T261)</f>
        <v>0</v>
      </c>
      <c r="AR259" s="211" t="s">
        <v>141</v>
      </c>
      <c r="AT259" s="212" t="s">
        <v>74</v>
      </c>
      <c r="AU259" s="212" t="s">
        <v>80</v>
      </c>
      <c r="AY259" s="211" t="s">
        <v>119</v>
      </c>
      <c r="BK259" s="213">
        <f>SUM(BK260:BK261)</f>
        <v>0</v>
      </c>
    </row>
    <row r="260" s="1" customFormat="1" ht="16.5" customHeight="1">
      <c r="B260" s="37"/>
      <c r="C260" s="216" t="s">
        <v>441</v>
      </c>
      <c r="D260" s="216" t="s">
        <v>121</v>
      </c>
      <c r="E260" s="217" t="s">
        <v>442</v>
      </c>
      <c r="F260" s="218" t="s">
        <v>440</v>
      </c>
      <c r="G260" s="219" t="s">
        <v>376</v>
      </c>
      <c r="H260" s="220">
        <v>1</v>
      </c>
      <c r="I260" s="221"/>
      <c r="J260" s="222">
        <f>ROUND(I260*H260,2)</f>
        <v>0</v>
      </c>
      <c r="K260" s="218" t="s">
        <v>125</v>
      </c>
      <c r="L260" s="42"/>
      <c r="M260" s="223" t="s">
        <v>1</v>
      </c>
      <c r="N260" s="224" t="s">
        <v>40</v>
      </c>
      <c r="O260" s="85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AR260" s="227" t="s">
        <v>437</v>
      </c>
      <c r="AT260" s="227" t="s">
        <v>121</v>
      </c>
      <c r="AU260" s="227" t="s">
        <v>82</v>
      </c>
      <c r="AY260" s="16" t="s">
        <v>119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6" t="s">
        <v>80</v>
      </c>
      <c r="BK260" s="228">
        <f>ROUND(I260*H260,2)</f>
        <v>0</v>
      </c>
      <c r="BL260" s="16" t="s">
        <v>437</v>
      </c>
      <c r="BM260" s="227" t="s">
        <v>443</v>
      </c>
    </row>
    <row r="261" s="1" customFormat="1" ht="16.5" customHeight="1">
      <c r="B261" s="37"/>
      <c r="C261" s="216" t="s">
        <v>444</v>
      </c>
      <c r="D261" s="216" t="s">
        <v>121</v>
      </c>
      <c r="E261" s="217" t="s">
        <v>445</v>
      </c>
      <c r="F261" s="218" t="s">
        <v>446</v>
      </c>
      <c r="G261" s="219" t="s">
        <v>376</v>
      </c>
      <c r="H261" s="220">
        <v>1</v>
      </c>
      <c r="I261" s="221"/>
      <c r="J261" s="222">
        <f>ROUND(I261*H261,2)</f>
        <v>0</v>
      </c>
      <c r="K261" s="218" t="s">
        <v>125</v>
      </c>
      <c r="L261" s="42"/>
      <c r="M261" s="223" t="s">
        <v>1</v>
      </c>
      <c r="N261" s="224" t="s">
        <v>40</v>
      </c>
      <c r="O261" s="85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AR261" s="227" t="s">
        <v>437</v>
      </c>
      <c r="AT261" s="227" t="s">
        <v>121</v>
      </c>
      <c r="AU261" s="227" t="s">
        <v>82</v>
      </c>
      <c r="AY261" s="16" t="s">
        <v>119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6" t="s">
        <v>80</v>
      </c>
      <c r="BK261" s="228">
        <f>ROUND(I261*H261,2)</f>
        <v>0</v>
      </c>
      <c r="BL261" s="16" t="s">
        <v>437</v>
      </c>
      <c r="BM261" s="227" t="s">
        <v>447</v>
      </c>
    </row>
    <row r="262" s="11" customFormat="1" ht="22.8" customHeight="1">
      <c r="B262" s="200"/>
      <c r="C262" s="201"/>
      <c r="D262" s="202" t="s">
        <v>74</v>
      </c>
      <c r="E262" s="214" t="s">
        <v>448</v>
      </c>
      <c r="F262" s="214" t="s">
        <v>449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P263</f>
        <v>0</v>
      </c>
      <c r="Q262" s="208"/>
      <c r="R262" s="209">
        <f>R263</f>
        <v>0</v>
      </c>
      <c r="S262" s="208"/>
      <c r="T262" s="210">
        <f>T263</f>
        <v>0</v>
      </c>
      <c r="AR262" s="211" t="s">
        <v>141</v>
      </c>
      <c r="AT262" s="212" t="s">
        <v>74</v>
      </c>
      <c r="AU262" s="212" t="s">
        <v>80</v>
      </c>
      <c r="AY262" s="211" t="s">
        <v>119</v>
      </c>
      <c r="BK262" s="213">
        <f>BK263</f>
        <v>0</v>
      </c>
    </row>
    <row r="263" s="1" customFormat="1" ht="16.5" customHeight="1">
      <c r="B263" s="37"/>
      <c r="C263" s="216" t="s">
        <v>450</v>
      </c>
      <c r="D263" s="216" t="s">
        <v>121</v>
      </c>
      <c r="E263" s="217" t="s">
        <v>451</v>
      </c>
      <c r="F263" s="218" t="s">
        <v>449</v>
      </c>
      <c r="G263" s="219" t="s">
        <v>376</v>
      </c>
      <c r="H263" s="220">
        <v>1</v>
      </c>
      <c r="I263" s="221"/>
      <c r="J263" s="222">
        <f>ROUND(I263*H263,2)</f>
        <v>0</v>
      </c>
      <c r="K263" s="218" t="s">
        <v>125</v>
      </c>
      <c r="L263" s="42"/>
      <c r="M263" s="223" t="s">
        <v>1</v>
      </c>
      <c r="N263" s="224" t="s">
        <v>40</v>
      </c>
      <c r="O263" s="85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AR263" s="227" t="s">
        <v>437</v>
      </c>
      <c r="AT263" s="227" t="s">
        <v>121</v>
      </c>
      <c r="AU263" s="227" t="s">
        <v>82</v>
      </c>
      <c r="AY263" s="16" t="s">
        <v>119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6" t="s">
        <v>80</v>
      </c>
      <c r="BK263" s="228">
        <f>ROUND(I263*H263,2)</f>
        <v>0</v>
      </c>
      <c r="BL263" s="16" t="s">
        <v>437</v>
      </c>
      <c r="BM263" s="227" t="s">
        <v>452</v>
      </c>
    </row>
    <row r="264" s="11" customFormat="1" ht="22.8" customHeight="1">
      <c r="B264" s="200"/>
      <c r="C264" s="201"/>
      <c r="D264" s="202" t="s">
        <v>74</v>
      </c>
      <c r="E264" s="214" t="s">
        <v>453</v>
      </c>
      <c r="F264" s="214" t="s">
        <v>454</v>
      </c>
      <c r="G264" s="201"/>
      <c r="H264" s="201"/>
      <c r="I264" s="204"/>
      <c r="J264" s="215">
        <f>BK264</f>
        <v>0</v>
      </c>
      <c r="K264" s="201"/>
      <c r="L264" s="206"/>
      <c r="M264" s="207"/>
      <c r="N264" s="208"/>
      <c r="O264" s="208"/>
      <c r="P264" s="209">
        <f>P265</f>
        <v>0</v>
      </c>
      <c r="Q264" s="208"/>
      <c r="R264" s="209">
        <f>R265</f>
        <v>0</v>
      </c>
      <c r="S264" s="208"/>
      <c r="T264" s="210">
        <f>T265</f>
        <v>0</v>
      </c>
      <c r="AR264" s="211" t="s">
        <v>141</v>
      </c>
      <c r="AT264" s="212" t="s">
        <v>74</v>
      </c>
      <c r="AU264" s="212" t="s">
        <v>80</v>
      </c>
      <c r="AY264" s="211" t="s">
        <v>119</v>
      </c>
      <c r="BK264" s="213">
        <f>BK265</f>
        <v>0</v>
      </c>
    </row>
    <row r="265" s="1" customFormat="1" ht="16.5" customHeight="1">
      <c r="B265" s="37"/>
      <c r="C265" s="216" t="s">
        <v>455</v>
      </c>
      <c r="D265" s="216" t="s">
        <v>121</v>
      </c>
      <c r="E265" s="217" t="s">
        <v>456</v>
      </c>
      <c r="F265" s="218" t="s">
        <v>457</v>
      </c>
      <c r="G265" s="219" t="s">
        <v>458</v>
      </c>
      <c r="H265" s="220">
        <v>1</v>
      </c>
      <c r="I265" s="221"/>
      <c r="J265" s="222">
        <f>ROUND(I265*H265,2)</f>
        <v>0</v>
      </c>
      <c r="K265" s="218" t="s">
        <v>125</v>
      </c>
      <c r="L265" s="42"/>
      <c r="M265" s="272" t="s">
        <v>1</v>
      </c>
      <c r="N265" s="273" t="s">
        <v>40</v>
      </c>
      <c r="O265" s="274"/>
      <c r="P265" s="275">
        <f>O265*H265</f>
        <v>0</v>
      </c>
      <c r="Q265" s="275">
        <v>0</v>
      </c>
      <c r="R265" s="275">
        <f>Q265*H265</f>
        <v>0</v>
      </c>
      <c r="S265" s="275">
        <v>0</v>
      </c>
      <c r="T265" s="276">
        <f>S265*H265</f>
        <v>0</v>
      </c>
      <c r="AR265" s="227" t="s">
        <v>437</v>
      </c>
      <c r="AT265" s="227" t="s">
        <v>121</v>
      </c>
      <c r="AU265" s="227" t="s">
        <v>82</v>
      </c>
      <c r="AY265" s="16" t="s">
        <v>119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6" t="s">
        <v>80</v>
      </c>
      <c r="BK265" s="228">
        <f>ROUND(I265*H265,2)</f>
        <v>0</v>
      </c>
      <c r="BL265" s="16" t="s">
        <v>437</v>
      </c>
      <c r="BM265" s="227" t="s">
        <v>459</v>
      </c>
    </row>
    <row r="266" s="1" customFormat="1" ht="6.96" customHeight="1">
      <c r="B266" s="60"/>
      <c r="C266" s="61"/>
      <c r="D266" s="61"/>
      <c r="E266" s="61"/>
      <c r="F266" s="61"/>
      <c r="G266" s="61"/>
      <c r="H266" s="61"/>
      <c r="I266" s="166"/>
      <c r="J266" s="61"/>
      <c r="K266" s="61"/>
      <c r="L266" s="42"/>
    </row>
  </sheetData>
  <sheetProtection sheet="1" autoFilter="0" formatColumns="0" formatRows="0" objects="1" scenarios="1" spinCount="100000" saltValue="yK6iKOXsIu9NOHRVd9zTnKpqXhgMGhAZKyuy7P1Fno+LeL+ipmw1L2+zMYtUXX9qouaN6yuBXkQPJPy/18iAJw==" hashValue="84fAmBFarvXfN/vrSNjKcstW3ZueWa57ayEWglT1pXq5Us0l8wkElqEnyUG2paKiqgOq0QY/qP7YSns47ua9hA==" algorithmName="SHA-512" password="CC35"/>
  <autoFilter ref="C126:K265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2019-08-25T07:38:52Z</dcterms:created>
  <dcterms:modified xsi:type="dcterms:W3CDTF">2019-08-25T07:38:55Z</dcterms:modified>
</cp:coreProperties>
</file>