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2a-2018 - SO 101 - Komun..." sheetId="2" r:id="rId2"/>
    <sheet name="02b-2018 - SO 800 - VRN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'02a-2018 - SO 101 - Komun...'!$C$124:$K$409</definedName>
    <definedName name="_xlnm.Print_Area" localSheetId="1">'02a-2018 - SO 101 - Komun...'!$C$4:$J$76,'02a-2018 - SO 101 - Komun...'!$C$82:$J$106,'02a-2018 - SO 101 - Komun...'!$C$112:$K$409</definedName>
    <definedName name="_xlnm.Print_Titles" localSheetId="1">'02a-2018 - SO 101 - Komun...'!$124:$124</definedName>
    <definedName name="_xlnm._FilterDatabase" localSheetId="2" hidden="1">'02b-2018 - SO 800 - VRN'!$C$120:$K$137</definedName>
    <definedName name="_xlnm.Print_Area" localSheetId="2">'02b-2018 - SO 800 - VRN'!$C$4:$J$76,'02b-2018 - SO 800 - VRN'!$C$82:$J$102,'02b-2018 - SO 800 - VRN'!$C$108:$K$137</definedName>
    <definedName name="_xlnm.Print_Titles" localSheetId="2">'02b-2018 - SO 800 - VRN'!$120:$120</definedName>
  </definedNames>
  <calcPr/>
</workbook>
</file>

<file path=xl/calcChain.xml><?xml version="1.0" encoding="utf-8"?>
<calcChain xmlns="http://schemas.openxmlformats.org/spreadsheetml/2006/main">
  <c i="3" r="J37"/>
  <c r="J36"/>
  <c i="1" r="AY96"/>
  <c i="3" r="J35"/>
  <c i="1" r="AX96"/>
  <c i="3" r="BI137"/>
  <c r="BH137"/>
  <c r="BG137"/>
  <c r="BF137"/>
  <c r="T137"/>
  <c r="R137"/>
  <c r="P137"/>
  <c r="BK137"/>
  <c r="J137"/>
  <c r="BE137"/>
  <c r="BI136"/>
  <c r="BH136"/>
  <c r="BG136"/>
  <c r="BF136"/>
  <c r="T136"/>
  <c r="T135"/>
  <c r="R136"/>
  <c r="R135"/>
  <c r="P136"/>
  <c r="P135"/>
  <c r="BK136"/>
  <c r="BK135"/>
  <c r="J135"/>
  <c r="J136"/>
  <c r="BE136"/>
  <c r="J101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T131"/>
  <c r="R132"/>
  <c r="R131"/>
  <c r="P132"/>
  <c r="P131"/>
  <c r="BK132"/>
  <c r="BK131"/>
  <c r="J131"/>
  <c r="J132"/>
  <c r="BE132"/>
  <c r="J100"/>
  <c r="BI130"/>
  <c r="BH130"/>
  <c r="BG130"/>
  <c r="BF130"/>
  <c r="T130"/>
  <c r="T129"/>
  <c r="R130"/>
  <c r="R129"/>
  <c r="P130"/>
  <c r="P129"/>
  <c r="BK130"/>
  <c r="BK129"/>
  <c r="J129"/>
  <c r="J130"/>
  <c r="BE130"/>
  <c r="J9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F37"/>
  <c i="1" r="BD96"/>
  <c i="3" r="BH124"/>
  <c r="F36"/>
  <c i="1" r="BC96"/>
  <c i="3" r="BG124"/>
  <c r="F35"/>
  <c i="1" r="BB96"/>
  <c i="3" r="BF124"/>
  <c r="J34"/>
  <c i="1" r="AW96"/>
  <c i="3" r="F34"/>
  <c i="1" r="BA96"/>
  <c i="3" r="T124"/>
  <c r="T123"/>
  <c r="T122"/>
  <c r="T121"/>
  <c r="R124"/>
  <c r="R123"/>
  <c r="R122"/>
  <c r="R121"/>
  <c r="P124"/>
  <c r="P123"/>
  <c r="P122"/>
  <c r="P121"/>
  <c i="1" r="AU96"/>
  <c i="3" r="BK124"/>
  <c r="BK123"/>
  <c r="J123"/>
  <c r="BK122"/>
  <c r="J122"/>
  <c r="BK121"/>
  <c r="J121"/>
  <c r="J96"/>
  <c r="J30"/>
  <c i="1" r="AG96"/>
  <c i="3" r="J124"/>
  <c r="BE124"/>
  <c r="J33"/>
  <c i="1" r="AV96"/>
  <c i="3" r="F33"/>
  <c i="1" r="AZ96"/>
  <c i="3" r="J98"/>
  <c r="J97"/>
  <c r="J118"/>
  <c r="J117"/>
  <c r="F117"/>
  <c r="F115"/>
  <c r="E113"/>
  <c r="J92"/>
  <c r="J91"/>
  <c r="F91"/>
  <c r="F89"/>
  <c r="E87"/>
  <c r="J39"/>
  <c r="J18"/>
  <c r="E18"/>
  <c r="F118"/>
  <c r="F92"/>
  <c r="J17"/>
  <c r="J12"/>
  <c r="J115"/>
  <c r="J89"/>
  <c r="E7"/>
  <c r="E111"/>
  <c r="E85"/>
  <c i="2" r="J37"/>
  <c r="J36"/>
  <c i="1" r="AY95"/>
  <c i="2" r="J35"/>
  <c i="1" r="AX95"/>
  <c i="2" r="BI409"/>
  <c r="BH409"/>
  <c r="BG409"/>
  <c r="BF409"/>
  <c r="T409"/>
  <c r="R409"/>
  <c r="P409"/>
  <c r="BK409"/>
  <c r="J409"/>
  <c r="BE409"/>
  <c r="BI408"/>
  <c r="BH408"/>
  <c r="BG408"/>
  <c r="BF408"/>
  <c r="T408"/>
  <c r="T407"/>
  <c r="R408"/>
  <c r="R407"/>
  <c r="P408"/>
  <c r="P407"/>
  <c r="BK408"/>
  <c r="BK407"/>
  <c r="J407"/>
  <c r="J408"/>
  <c r="BE408"/>
  <c r="J105"/>
  <c r="BI406"/>
  <c r="BH406"/>
  <c r="BG406"/>
  <c r="BF406"/>
  <c r="T406"/>
  <c r="R406"/>
  <c r="P406"/>
  <c r="BK406"/>
  <c r="J406"/>
  <c r="BE406"/>
  <c r="BI405"/>
  <c r="BH405"/>
  <c r="BG405"/>
  <c r="BF405"/>
  <c r="T405"/>
  <c r="R405"/>
  <c r="P405"/>
  <c r="BK405"/>
  <c r="J405"/>
  <c r="BE405"/>
  <c r="BI404"/>
  <c r="BH404"/>
  <c r="BG404"/>
  <c r="BF404"/>
  <c r="T404"/>
  <c r="R404"/>
  <c r="P404"/>
  <c r="BK404"/>
  <c r="J404"/>
  <c r="BE404"/>
  <c r="BI401"/>
  <c r="BH401"/>
  <c r="BG401"/>
  <c r="BF401"/>
  <c r="T401"/>
  <c r="R401"/>
  <c r="P401"/>
  <c r="BK401"/>
  <c r="J401"/>
  <c r="BE401"/>
  <c r="BI398"/>
  <c r="BH398"/>
  <c r="BG398"/>
  <c r="BF398"/>
  <c r="T398"/>
  <c r="R398"/>
  <c r="P398"/>
  <c r="BK398"/>
  <c r="J398"/>
  <c r="BE398"/>
  <c r="BI395"/>
  <c r="BH395"/>
  <c r="BG395"/>
  <c r="BF395"/>
  <c r="T395"/>
  <c r="R395"/>
  <c r="P395"/>
  <c r="BK395"/>
  <c r="J395"/>
  <c r="BE395"/>
  <c r="BI394"/>
  <c r="BH394"/>
  <c r="BG394"/>
  <c r="BF394"/>
  <c r="T394"/>
  <c r="R394"/>
  <c r="P394"/>
  <c r="BK394"/>
  <c r="J394"/>
  <c r="BE394"/>
  <c r="BI391"/>
  <c r="BH391"/>
  <c r="BG391"/>
  <c r="BF391"/>
  <c r="T391"/>
  <c r="R391"/>
  <c r="P391"/>
  <c r="BK391"/>
  <c r="J391"/>
  <c r="BE391"/>
  <c r="BI390"/>
  <c r="BH390"/>
  <c r="BG390"/>
  <c r="BF390"/>
  <c r="T390"/>
  <c r="R390"/>
  <c r="P390"/>
  <c r="BK390"/>
  <c r="J390"/>
  <c r="BE390"/>
  <c r="BI387"/>
  <c r="BH387"/>
  <c r="BG387"/>
  <c r="BF387"/>
  <c r="T387"/>
  <c r="R387"/>
  <c r="P387"/>
  <c r="BK387"/>
  <c r="J387"/>
  <c r="BE387"/>
  <c r="BI386"/>
  <c r="BH386"/>
  <c r="BG386"/>
  <c r="BF386"/>
  <c r="T386"/>
  <c r="T385"/>
  <c r="R386"/>
  <c r="R385"/>
  <c r="P386"/>
  <c r="P385"/>
  <c r="BK386"/>
  <c r="BK385"/>
  <c r="J385"/>
  <c r="J386"/>
  <c r="BE386"/>
  <c r="J104"/>
  <c r="BI384"/>
  <c r="BH384"/>
  <c r="BG384"/>
  <c r="BF384"/>
  <c r="T384"/>
  <c r="R384"/>
  <c r="P384"/>
  <c r="BK384"/>
  <c r="J384"/>
  <c r="BE384"/>
  <c r="BI383"/>
  <c r="BH383"/>
  <c r="BG383"/>
  <c r="BF383"/>
  <c r="T383"/>
  <c r="R383"/>
  <c r="P383"/>
  <c r="BK383"/>
  <c r="J383"/>
  <c r="BE383"/>
  <c r="BI382"/>
  <c r="BH382"/>
  <c r="BG382"/>
  <c r="BF382"/>
  <c r="T382"/>
  <c r="R382"/>
  <c r="P382"/>
  <c r="BK382"/>
  <c r="J382"/>
  <c r="BE382"/>
  <c r="BI379"/>
  <c r="BH379"/>
  <c r="BG379"/>
  <c r="BF379"/>
  <c r="T379"/>
  <c r="R379"/>
  <c r="P379"/>
  <c r="BK379"/>
  <c r="J379"/>
  <c r="BE379"/>
  <c r="BI376"/>
  <c r="BH376"/>
  <c r="BG376"/>
  <c r="BF376"/>
  <c r="T376"/>
  <c r="R376"/>
  <c r="P376"/>
  <c r="BK376"/>
  <c r="J376"/>
  <c r="BE376"/>
  <c r="BI373"/>
  <c r="BH373"/>
  <c r="BG373"/>
  <c r="BF373"/>
  <c r="T373"/>
  <c r="R373"/>
  <c r="P373"/>
  <c r="BK373"/>
  <c r="J373"/>
  <c r="BE373"/>
  <c r="BI368"/>
  <c r="BH368"/>
  <c r="BG368"/>
  <c r="BF368"/>
  <c r="T368"/>
  <c r="R368"/>
  <c r="P368"/>
  <c r="BK368"/>
  <c r="J368"/>
  <c r="BE368"/>
  <c r="BI365"/>
  <c r="BH365"/>
  <c r="BG365"/>
  <c r="BF365"/>
  <c r="T365"/>
  <c r="R365"/>
  <c r="P365"/>
  <c r="BK365"/>
  <c r="J365"/>
  <c r="BE365"/>
  <c r="BI362"/>
  <c r="BH362"/>
  <c r="BG362"/>
  <c r="BF362"/>
  <c r="T362"/>
  <c r="R362"/>
  <c r="P362"/>
  <c r="BK362"/>
  <c r="J362"/>
  <c r="BE362"/>
  <c r="BI359"/>
  <c r="BH359"/>
  <c r="BG359"/>
  <c r="BF359"/>
  <c r="T359"/>
  <c r="R359"/>
  <c r="P359"/>
  <c r="BK359"/>
  <c r="J359"/>
  <c r="BE359"/>
  <c r="BI356"/>
  <c r="BH356"/>
  <c r="BG356"/>
  <c r="BF356"/>
  <c r="T356"/>
  <c r="R356"/>
  <c r="P356"/>
  <c r="BK356"/>
  <c r="J356"/>
  <c r="BE356"/>
  <c r="BI353"/>
  <c r="BH353"/>
  <c r="BG353"/>
  <c r="BF353"/>
  <c r="T353"/>
  <c r="R353"/>
  <c r="P353"/>
  <c r="BK353"/>
  <c r="J353"/>
  <c r="BE353"/>
  <c r="BI349"/>
  <c r="BH349"/>
  <c r="BG349"/>
  <c r="BF349"/>
  <c r="T349"/>
  <c r="R349"/>
  <c r="P349"/>
  <c r="BK349"/>
  <c r="J349"/>
  <c r="BE349"/>
  <c r="BI346"/>
  <c r="BH346"/>
  <c r="BG346"/>
  <c r="BF346"/>
  <c r="T346"/>
  <c r="R346"/>
  <c r="P346"/>
  <c r="BK346"/>
  <c r="J346"/>
  <c r="BE346"/>
  <c r="BI342"/>
  <c r="BH342"/>
  <c r="BG342"/>
  <c r="BF342"/>
  <c r="T342"/>
  <c r="R342"/>
  <c r="P342"/>
  <c r="BK342"/>
  <c r="J342"/>
  <c r="BE342"/>
  <c r="BI338"/>
  <c r="BH338"/>
  <c r="BG338"/>
  <c r="BF338"/>
  <c r="T338"/>
  <c r="R338"/>
  <c r="P338"/>
  <c r="BK338"/>
  <c r="J338"/>
  <c r="BE338"/>
  <c r="BI337"/>
  <c r="BH337"/>
  <c r="BG337"/>
  <c r="BF337"/>
  <c r="T337"/>
  <c r="R337"/>
  <c r="P337"/>
  <c r="BK337"/>
  <c r="J337"/>
  <c r="BE337"/>
  <c r="BI334"/>
  <c r="BH334"/>
  <c r="BG334"/>
  <c r="BF334"/>
  <c r="T334"/>
  <c r="R334"/>
  <c r="P334"/>
  <c r="BK334"/>
  <c r="J334"/>
  <c r="BE334"/>
  <c r="BI333"/>
  <c r="BH333"/>
  <c r="BG333"/>
  <c r="BF333"/>
  <c r="T333"/>
  <c r="R333"/>
  <c r="P333"/>
  <c r="BK333"/>
  <c r="J333"/>
  <c r="BE333"/>
  <c r="BI332"/>
  <c r="BH332"/>
  <c r="BG332"/>
  <c r="BF332"/>
  <c r="T332"/>
  <c r="R332"/>
  <c r="P332"/>
  <c r="BK332"/>
  <c r="J332"/>
  <c r="BE332"/>
  <c r="BI331"/>
  <c r="BH331"/>
  <c r="BG331"/>
  <c r="BF331"/>
  <c r="T331"/>
  <c r="R331"/>
  <c r="P331"/>
  <c r="BK331"/>
  <c r="J331"/>
  <c r="BE331"/>
  <c r="BI330"/>
  <c r="BH330"/>
  <c r="BG330"/>
  <c r="BF330"/>
  <c r="T330"/>
  <c r="R330"/>
  <c r="P330"/>
  <c r="BK330"/>
  <c r="J330"/>
  <c r="BE330"/>
  <c r="BI327"/>
  <c r="BH327"/>
  <c r="BG327"/>
  <c r="BF327"/>
  <c r="T327"/>
  <c r="R327"/>
  <c r="P327"/>
  <c r="BK327"/>
  <c r="J327"/>
  <c r="BE327"/>
  <c r="BI326"/>
  <c r="BH326"/>
  <c r="BG326"/>
  <c r="BF326"/>
  <c r="T326"/>
  <c r="R326"/>
  <c r="P326"/>
  <c r="BK326"/>
  <c r="J326"/>
  <c r="BE326"/>
  <c r="BI325"/>
  <c r="BH325"/>
  <c r="BG325"/>
  <c r="BF325"/>
  <c r="T325"/>
  <c r="R325"/>
  <c r="P325"/>
  <c r="BK325"/>
  <c r="J325"/>
  <c r="BE325"/>
  <c r="BI324"/>
  <c r="BH324"/>
  <c r="BG324"/>
  <c r="BF324"/>
  <c r="T324"/>
  <c r="R324"/>
  <c r="P324"/>
  <c r="BK324"/>
  <c r="J324"/>
  <c r="BE324"/>
  <c r="BI321"/>
  <c r="BH321"/>
  <c r="BG321"/>
  <c r="BF321"/>
  <c r="T321"/>
  <c r="T320"/>
  <c r="R321"/>
  <c r="R320"/>
  <c r="P321"/>
  <c r="P320"/>
  <c r="BK321"/>
  <c r="BK320"/>
  <c r="J320"/>
  <c r="J321"/>
  <c r="BE321"/>
  <c r="J103"/>
  <c r="BI317"/>
  <c r="BH317"/>
  <c r="BG317"/>
  <c r="BF317"/>
  <c r="T317"/>
  <c r="R317"/>
  <c r="P317"/>
  <c r="BK317"/>
  <c r="J317"/>
  <c r="BE317"/>
  <c r="BI314"/>
  <c r="BH314"/>
  <c r="BG314"/>
  <c r="BF314"/>
  <c r="T314"/>
  <c r="R314"/>
  <c r="P314"/>
  <c r="BK314"/>
  <c r="J314"/>
  <c r="BE314"/>
  <c r="BI311"/>
  <c r="BH311"/>
  <c r="BG311"/>
  <c r="BF311"/>
  <c r="T311"/>
  <c r="R311"/>
  <c r="P311"/>
  <c r="BK311"/>
  <c r="J311"/>
  <c r="BE311"/>
  <c r="BI308"/>
  <c r="BH308"/>
  <c r="BG308"/>
  <c r="BF308"/>
  <c r="T308"/>
  <c r="R308"/>
  <c r="P308"/>
  <c r="BK308"/>
  <c r="J308"/>
  <c r="BE308"/>
  <c r="BI305"/>
  <c r="BH305"/>
  <c r="BG305"/>
  <c r="BF305"/>
  <c r="T305"/>
  <c r="R305"/>
  <c r="P305"/>
  <c r="BK305"/>
  <c r="J305"/>
  <c r="BE305"/>
  <c r="BI303"/>
  <c r="BH303"/>
  <c r="BG303"/>
  <c r="BF303"/>
  <c r="T303"/>
  <c r="R303"/>
  <c r="P303"/>
  <c r="BK303"/>
  <c r="J303"/>
  <c r="BE303"/>
  <c r="BI300"/>
  <c r="BH300"/>
  <c r="BG300"/>
  <c r="BF300"/>
  <c r="T300"/>
  <c r="R300"/>
  <c r="P300"/>
  <c r="BK300"/>
  <c r="J300"/>
  <c r="BE300"/>
  <c r="BI297"/>
  <c r="BH297"/>
  <c r="BG297"/>
  <c r="BF297"/>
  <c r="T297"/>
  <c r="R297"/>
  <c r="P297"/>
  <c r="BK297"/>
  <c r="J297"/>
  <c r="BE297"/>
  <c r="BI294"/>
  <c r="BH294"/>
  <c r="BG294"/>
  <c r="BF294"/>
  <c r="T294"/>
  <c r="R294"/>
  <c r="P294"/>
  <c r="BK294"/>
  <c r="J294"/>
  <c r="BE294"/>
  <c r="BI291"/>
  <c r="BH291"/>
  <c r="BG291"/>
  <c r="BF291"/>
  <c r="T291"/>
  <c r="R291"/>
  <c r="P291"/>
  <c r="BK291"/>
  <c r="J291"/>
  <c r="BE291"/>
  <c r="BI288"/>
  <c r="BH288"/>
  <c r="BG288"/>
  <c r="BF288"/>
  <c r="T288"/>
  <c r="R288"/>
  <c r="P288"/>
  <c r="BK288"/>
  <c r="J288"/>
  <c r="BE288"/>
  <c r="BI285"/>
  <c r="BH285"/>
  <c r="BG285"/>
  <c r="BF285"/>
  <c r="T285"/>
  <c r="R285"/>
  <c r="P285"/>
  <c r="BK285"/>
  <c r="J285"/>
  <c r="BE285"/>
  <c r="BI282"/>
  <c r="BH282"/>
  <c r="BG282"/>
  <c r="BF282"/>
  <c r="T282"/>
  <c r="R282"/>
  <c r="P282"/>
  <c r="BK282"/>
  <c r="J282"/>
  <c r="BE282"/>
  <c r="BI279"/>
  <c r="BH279"/>
  <c r="BG279"/>
  <c r="BF279"/>
  <c r="T279"/>
  <c r="R279"/>
  <c r="P279"/>
  <c r="BK279"/>
  <c r="J279"/>
  <c r="BE279"/>
  <c r="BI276"/>
  <c r="BH276"/>
  <c r="BG276"/>
  <c r="BF276"/>
  <c r="T276"/>
  <c r="R276"/>
  <c r="P276"/>
  <c r="BK276"/>
  <c r="J276"/>
  <c r="BE276"/>
  <c r="BI273"/>
  <c r="BH273"/>
  <c r="BG273"/>
  <c r="BF273"/>
  <c r="T273"/>
  <c r="R273"/>
  <c r="P273"/>
  <c r="BK273"/>
  <c r="J273"/>
  <c r="BE273"/>
  <c r="BI270"/>
  <c r="BH270"/>
  <c r="BG270"/>
  <c r="BF270"/>
  <c r="T270"/>
  <c r="R270"/>
  <c r="P270"/>
  <c r="BK270"/>
  <c r="J270"/>
  <c r="BE270"/>
  <c r="BI267"/>
  <c r="BH267"/>
  <c r="BG267"/>
  <c r="BF267"/>
  <c r="T267"/>
  <c r="R267"/>
  <c r="P267"/>
  <c r="BK267"/>
  <c r="J267"/>
  <c r="BE267"/>
  <c r="BI264"/>
  <c r="BH264"/>
  <c r="BG264"/>
  <c r="BF264"/>
  <c r="T264"/>
  <c r="R264"/>
  <c r="P264"/>
  <c r="BK264"/>
  <c r="J264"/>
  <c r="BE264"/>
  <c r="BI261"/>
  <c r="BH261"/>
  <c r="BG261"/>
  <c r="BF261"/>
  <c r="T261"/>
  <c r="R261"/>
  <c r="P261"/>
  <c r="BK261"/>
  <c r="J261"/>
  <c r="BE261"/>
  <c r="BI258"/>
  <c r="BH258"/>
  <c r="BG258"/>
  <c r="BF258"/>
  <c r="T258"/>
  <c r="T257"/>
  <c r="R258"/>
  <c r="R257"/>
  <c r="P258"/>
  <c r="P257"/>
  <c r="BK258"/>
  <c r="BK257"/>
  <c r="J257"/>
  <c r="J258"/>
  <c r="BE258"/>
  <c r="J102"/>
  <c r="BI253"/>
  <c r="BH253"/>
  <c r="BG253"/>
  <c r="BF253"/>
  <c r="T253"/>
  <c r="R253"/>
  <c r="P253"/>
  <c r="BK253"/>
  <c r="J253"/>
  <c r="BE253"/>
  <c r="BI249"/>
  <c r="BH249"/>
  <c r="BG249"/>
  <c r="BF249"/>
  <c r="T249"/>
  <c r="R249"/>
  <c r="P249"/>
  <c r="BK249"/>
  <c r="J249"/>
  <c r="BE249"/>
  <c r="BI246"/>
  <c r="BH246"/>
  <c r="BG246"/>
  <c r="BF246"/>
  <c r="T246"/>
  <c r="R246"/>
  <c r="P246"/>
  <c r="BK246"/>
  <c r="J246"/>
  <c r="BE246"/>
  <c r="BI243"/>
  <c r="BH243"/>
  <c r="BG243"/>
  <c r="BF243"/>
  <c r="T243"/>
  <c r="R243"/>
  <c r="P243"/>
  <c r="BK243"/>
  <c r="J243"/>
  <c r="BE243"/>
  <c r="BI240"/>
  <c r="BH240"/>
  <c r="BG240"/>
  <c r="BF240"/>
  <c r="T240"/>
  <c r="R240"/>
  <c r="P240"/>
  <c r="BK240"/>
  <c r="J240"/>
  <c r="BE240"/>
  <c r="BI237"/>
  <c r="BH237"/>
  <c r="BG237"/>
  <c r="BF237"/>
  <c r="T237"/>
  <c r="R237"/>
  <c r="P237"/>
  <c r="BK237"/>
  <c r="J237"/>
  <c r="BE237"/>
  <c r="BI234"/>
  <c r="BH234"/>
  <c r="BG234"/>
  <c r="BF234"/>
  <c r="T234"/>
  <c r="R234"/>
  <c r="P234"/>
  <c r="BK234"/>
  <c r="J234"/>
  <c r="BE234"/>
  <c r="BI231"/>
  <c r="BH231"/>
  <c r="BG231"/>
  <c r="BF231"/>
  <c r="T231"/>
  <c r="R231"/>
  <c r="P231"/>
  <c r="BK231"/>
  <c r="J231"/>
  <c r="BE231"/>
  <c r="BI228"/>
  <c r="BH228"/>
  <c r="BG228"/>
  <c r="BF228"/>
  <c r="T228"/>
  <c r="R228"/>
  <c r="P228"/>
  <c r="BK228"/>
  <c r="J228"/>
  <c r="BE228"/>
  <c r="BI225"/>
  <c r="BH225"/>
  <c r="BG225"/>
  <c r="BF225"/>
  <c r="T225"/>
  <c r="R225"/>
  <c r="P225"/>
  <c r="BK225"/>
  <c r="J225"/>
  <c r="BE225"/>
  <c r="BI222"/>
  <c r="BH222"/>
  <c r="BG222"/>
  <c r="BF222"/>
  <c r="T222"/>
  <c r="R222"/>
  <c r="P222"/>
  <c r="BK222"/>
  <c r="J222"/>
  <c r="BE222"/>
  <c r="BI219"/>
  <c r="BH219"/>
  <c r="BG219"/>
  <c r="BF219"/>
  <c r="T219"/>
  <c r="R219"/>
  <c r="P219"/>
  <c r="BK219"/>
  <c r="J219"/>
  <c r="BE219"/>
  <c r="BI215"/>
  <c r="BH215"/>
  <c r="BG215"/>
  <c r="BF215"/>
  <c r="T215"/>
  <c r="R215"/>
  <c r="P215"/>
  <c r="BK215"/>
  <c r="J215"/>
  <c r="BE215"/>
  <c r="BI212"/>
  <c r="BH212"/>
  <c r="BG212"/>
  <c r="BF212"/>
  <c r="T212"/>
  <c r="R212"/>
  <c r="P212"/>
  <c r="BK212"/>
  <c r="J212"/>
  <c r="BE212"/>
  <c r="BI209"/>
  <c r="BH209"/>
  <c r="BG209"/>
  <c r="BF209"/>
  <c r="T209"/>
  <c r="R209"/>
  <c r="P209"/>
  <c r="BK209"/>
  <c r="J209"/>
  <c r="BE209"/>
  <c r="BI204"/>
  <c r="BH204"/>
  <c r="BG204"/>
  <c r="BF204"/>
  <c r="T204"/>
  <c r="R204"/>
  <c r="P204"/>
  <c r="BK204"/>
  <c r="J204"/>
  <c r="BE204"/>
  <c r="BI201"/>
  <c r="BH201"/>
  <c r="BG201"/>
  <c r="BF201"/>
  <c r="T201"/>
  <c r="T200"/>
  <c r="R201"/>
  <c r="R200"/>
  <c r="P201"/>
  <c r="P200"/>
  <c r="BK201"/>
  <c r="BK200"/>
  <c r="J200"/>
  <c r="J201"/>
  <c r="BE201"/>
  <c r="J101"/>
  <c r="BI197"/>
  <c r="BH197"/>
  <c r="BG197"/>
  <c r="BF197"/>
  <c r="T197"/>
  <c r="T196"/>
  <c r="R197"/>
  <c r="R196"/>
  <c r="P197"/>
  <c r="P196"/>
  <c r="BK197"/>
  <c r="BK196"/>
  <c r="J196"/>
  <c r="J197"/>
  <c r="BE197"/>
  <c r="J100"/>
  <c r="BI193"/>
  <c r="BH193"/>
  <c r="BG193"/>
  <c r="BF193"/>
  <c r="T193"/>
  <c r="R193"/>
  <c r="P193"/>
  <c r="BK193"/>
  <c r="J193"/>
  <c r="BE193"/>
  <c r="BI190"/>
  <c r="BH190"/>
  <c r="BG190"/>
  <c r="BF190"/>
  <c r="T190"/>
  <c r="R190"/>
  <c r="P190"/>
  <c r="BK190"/>
  <c r="J190"/>
  <c r="BE190"/>
  <c r="BI187"/>
  <c r="BH187"/>
  <c r="BG187"/>
  <c r="BF187"/>
  <c r="T187"/>
  <c r="T186"/>
  <c r="R187"/>
  <c r="R186"/>
  <c r="P187"/>
  <c r="P186"/>
  <c r="BK187"/>
  <c r="BK186"/>
  <c r="J186"/>
  <c r="J187"/>
  <c r="BE187"/>
  <c r="J99"/>
  <c r="BI183"/>
  <c r="BH183"/>
  <c r="BG183"/>
  <c r="BF183"/>
  <c r="T183"/>
  <c r="R183"/>
  <c r="P183"/>
  <c r="BK183"/>
  <c r="J183"/>
  <c r="BE183"/>
  <c r="BI180"/>
  <c r="BH180"/>
  <c r="BG180"/>
  <c r="BF180"/>
  <c r="T180"/>
  <c r="R180"/>
  <c r="P180"/>
  <c r="BK180"/>
  <c r="J180"/>
  <c r="BE180"/>
  <c r="BI177"/>
  <c r="BH177"/>
  <c r="BG177"/>
  <c r="BF177"/>
  <c r="T177"/>
  <c r="R177"/>
  <c r="P177"/>
  <c r="BK177"/>
  <c r="J177"/>
  <c r="BE177"/>
  <c r="BI174"/>
  <c r="BH174"/>
  <c r="BG174"/>
  <c r="BF174"/>
  <c r="T174"/>
  <c r="R174"/>
  <c r="P174"/>
  <c r="BK174"/>
  <c r="J174"/>
  <c r="BE174"/>
  <c r="BI171"/>
  <c r="BH171"/>
  <c r="BG171"/>
  <c r="BF171"/>
  <c r="T171"/>
  <c r="R171"/>
  <c r="P171"/>
  <c r="BK171"/>
  <c r="J171"/>
  <c r="BE171"/>
  <c r="BI168"/>
  <c r="BH168"/>
  <c r="BG168"/>
  <c r="BF168"/>
  <c r="T168"/>
  <c r="R168"/>
  <c r="P168"/>
  <c r="BK168"/>
  <c r="J168"/>
  <c r="BE168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3"/>
  <c r="BH153"/>
  <c r="BG153"/>
  <c r="BF153"/>
  <c r="T153"/>
  <c r="R153"/>
  <c r="P153"/>
  <c r="BK153"/>
  <c r="J153"/>
  <c r="BE153"/>
  <c r="BI150"/>
  <c r="BH150"/>
  <c r="BG150"/>
  <c r="BF150"/>
  <c r="T150"/>
  <c r="R150"/>
  <c r="P150"/>
  <c r="BK150"/>
  <c r="J150"/>
  <c r="BE150"/>
  <c r="BI146"/>
  <c r="BH146"/>
  <c r="BG146"/>
  <c r="BF146"/>
  <c r="T146"/>
  <c r="R146"/>
  <c r="P146"/>
  <c r="BK146"/>
  <c r="J146"/>
  <c r="BE146"/>
  <c r="BI143"/>
  <c r="BH143"/>
  <c r="BG143"/>
  <c r="BF143"/>
  <c r="T143"/>
  <c r="R143"/>
  <c r="P143"/>
  <c r="BK143"/>
  <c r="J143"/>
  <c r="BE143"/>
  <c r="BI140"/>
  <c r="BH140"/>
  <c r="BG140"/>
  <c r="BF140"/>
  <c r="T140"/>
  <c r="R140"/>
  <c r="P140"/>
  <c r="BK140"/>
  <c r="J140"/>
  <c r="BE140"/>
  <c r="BI137"/>
  <c r="BH137"/>
  <c r="BG137"/>
  <c r="BF137"/>
  <c r="T137"/>
  <c r="R137"/>
  <c r="P137"/>
  <c r="BK137"/>
  <c r="J137"/>
  <c r="BE137"/>
  <c r="BI134"/>
  <c r="BH134"/>
  <c r="BG134"/>
  <c r="BF134"/>
  <c r="T134"/>
  <c r="R134"/>
  <c r="P134"/>
  <c r="BK134"/>
  <c r="J134"/>
  <c r="BE134"/>
  <c r="BI131"/>
  <c r="BH131"/>
  <c r="BG131"/>
  <c r="BF131"/>
  <c r="T131"/>
  <c r="R131"/>
  <c r="P131"/>
  <c r="BK131"/>
  <c r="J131"/>
  <c r="BE131"/>
  <c r="BI128"/>
  <c r="F37"/>
  <c i="1" r="BD95"/>
  <c i="2" r="BH128"/>
  <c r="F36"/>
  <c i="1" r="BC95"/>
  <c i="2" r="BG128"/>
  <c r="F35"/>
  <c i="1" r="BB95"/>
  <c i="2" r="BF128"/>
  <c r="J34"/>
  <c i="1" r="AW95"/>
  <c i="2" r="F34"/>
  <c i="1" r="BA95"/>
  <c i="2" r="T128"/>
  <c r="T127"/>
  <c r="T126"/>
  <c r="T125"/>
  <c r="R128"/>
  <c r="R127"/>
  <c r="R126"/>
  <c r="R125"/>
  <c r="P128"/>
  <c r="P127"/>
  <c r="P126"/>
  <c r="P125"/>
  <c i="1" r="AU95"/>
  <c i="2" r="BK128"/>
  <c r="BK127"/>
  <c r="J127"/>
  <c r="BK126"/>
  <c r="J126"/>
  <c r="BK125"/>
  <c r="J125"/>
  <c r="J96"/>
  <c r="J30"/>
  <c i="1" r="AG95"/>
  <c i="2" r="J128"/>
  <c r="BE128"/>
  <c r="J33"/>
  <c i="1" r="AV95"/>
  <c i="2" r="F33"/>
  <c i="1" r="AZ95"/>
  <c i="2" r="J98"/>
  <c r="J97"/>
  <c r="J122"/>
  <c r="J121"/>
  <c r="F121"/>
  <c r="F119"/>
  <c r="E117"/>
  <c r="J92"/>
  <c r="J91"/>
  <c r="F91"/>
  <c r="F89"/>
  <c r="E87"/>
  <c r="J39"/>
  <c r="J18"/>
  <c r="E18"/>
  <c r="F122"/>
  <c r="F92"/>
  <c r="J17"/>
  <c r="J12"/>
  <c r="J119"/>
  <c r="J89"/>
  <c r="E7"/>
  <c r="E115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6"/>
  <c r="AN9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<sst xmlns="http://schemas.openxmlformats.org/spreadsheetml/2006/main">
  <si>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</si>
  <si>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</si>
  <si>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</si>
  <si>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</si>
  <si>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</si>
  <si>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{0d78202f-1610-4d95-a7f7-ab7dd699212d}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</si>
  <si>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</si>
  <si>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</si>
  <si>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</si>
  <si>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</si>
  <si>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</si>
  <si>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</si>
  <si>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</si>
  <si>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</si>
  <si>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02-2018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</si>
  <si>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</si>
  <si>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</si>
  <si>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Rozšíření parkovacích míst v ulici Družstevní,Cheb</t>
  </si>
  <si>
    <t>KSO:</t>
  </si>
  <si>
    <t>CC-CZ:</t>
  </si>
  <si>
    <t>Místo:</t>
  </si>
  <si>
    <t>ul. Družstevní,Cheb</t>
  </si>
  <si>
    <t>Datum:</t>
  </si>
  <si>
    <t>13. 8. 2018</t>
  </si>
  <si>
    <t>Zadavatel:</t>
  </si>
  <si>
    <t>IČ:</t>
  </si>
  <si>
    <t>0253979</t>
  </si>
  <si>
    <t>Město Cheb,nám. Krále Jiřího z Poděbrad 1/14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</si>
  <si>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</si>
  <si>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</si>
  <si>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</si>
  <si>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</si>
  <si>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</si>
  <si>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</si>
  <si>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</si>
  <si>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</si>
  <si>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</si>
  <si>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</si>
  <si>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</si>
  <si>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</si>
  <si>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</si>
  <si>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</si>
  <si>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</si>
  <si>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</si>
  <si>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</si>
  <si>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</si>
  <si>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</si>
  <si>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</si>
  <si>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</si>
  <si>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</si>
  <si>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</si>
  <si>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</si>
  <si>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</si>
  <si>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</si>
  <si>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</si>
  <si>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</si>
  <si>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</si>
  <si>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</si>
  <si>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</si>
  <si>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</si>
  <si>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</si>
  <si>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</si>
  <si>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</si>
  <si>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</si>
  <si>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</si>
  <si>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</si>
  <si>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</si>
  <si>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</si>
  <si>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</si>
  <si>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</si>
  <si>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</si>
  <si>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</si>
  <si>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</si>
  <si>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</si>
  <si>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</si>
  <si>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</si>
  <si>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</si>
  <si>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</si>
  <si>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</si>
  <si>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</si>
  <si>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</si>
  <si>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02a-2018</t>
  </si>
  <si>
    <t>SO 101 - Komunikace</t>
  </si>
  <si>
    <t>STA</t>
  </si>
  <si>
    <t>1</t>
  </si>
  <si>
    <t>{5ee47efe-c8fd-42ac-90c0-dfda15646b33}</t>
  </si>
  <si>
    <t>2</t>
  </si>
  <si>
    <t>02b-2018</t>
  </si>
  <si>
    <t>SO 800 - VRN</t>
  </si>
  <si>
    <t>{add46aec-21bd-4a79-8979-48fadc4d49b7}</t>
  </si>
  <si>
    <t>KRYCÍ LIST SOUPISU PRACÍ</t>
  </si>
  <si>
    <t>Objekt:</t>
  </si>
  <si>
    <t>02a-2018 - SO 101 - Komunikace</t>
  </si>
  <si>
    <t>REKAPITULACE ČLENĚNÍ SOUPISU PRACÍ</t>
  </si>
  <si>
    <t>Kód dílu - Popis</t>
  </si>
  <si>
    <t>Cena celkem [CZK]</t>
  </si>
  <si>
    <t>Náklady ze soupisu prací</t>
  </si>
  <si>
    <t>-1</t>
  </si>
  <si>
    <t xml:space="preserve">HSV -  Práce a dodávky HSV</t>
  </si>
  <si>
    <t xml:space="preserve">    1 -  Zemní práce</t>
  </si>
  <si>
    <t xml:space="preserve">    2 -  Zakládání</t>
  </si>
  <si>
    <t xml:space="preserve">    4 -  Vodorovné konstrukce</t>
  </si>
  <si>
    <t xml:space="preserve">    5 -  Komunikace pozemní</t>
  </si>
  <si>
    <t xml:space="preserve">    8 -  Trubní vedení</t>
  </si>
  <si>
    <t xml:space="preserve">    9 -  Ostatní konstrukce a práce, bourání</t>
  </si>
  <si>
    <t xml:space="preserve">    997 -  Přesun sutě</t>
  </si>
  <si>
    <t xml:space="preserve">    998 - 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</si>
  <si>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</si>
  <si>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</si>
  <si>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</si>
  <si>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</si>
  <si>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</si>
  <si>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</si>
  <si>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</si>
  <si>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</si>
  <si>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</si>
  <si>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</si>
  <si>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</si>
  <si>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</si>
  <si>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</si>
  <si>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</si>
  <si>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 xml:space="preserve"> Práce a dodávky HSV</t>
  </si>
  <si>
    <t>ROZPOCET</t>
  </si>
  <si>
    <t xml:space="preserve"> Zemní práce</t>
  </si>
  <si>
    <t>24</t>
  </si>
  <si>
    <t>K</t>
  </si>
  <si>
    <t>113107152</t>
  </si>
  <si>
    <t>Odstranění podkladu z kameniva těženého tl 200 mm strojně pl přes 50 do 200 m2</t>
  </si>
  <si>
    <t>m2</t>
  </si>
  <si>
    <t>4</t>
  </si>
  <si>
    <t>423481604</t>
  </si>
  <si>
    <t>VV</t>
  </si>
  <si>
    <t>495/3 " lokální odstranění konstrukce</t>
  </si>
  <si>
    <t>Součet</t>
  </si>
  <si>
    <t>25</t>
  </si>
  <si>
    <t>113107224</t>
  </si>
  <si>
    <t>Odstranění podkladu z kameniva drceného tl 400 mm strojně pl přes 200 m2</t>
  </si>
  <si>
    <t>-1415975196</t>
  </si>
  <si>
    <t>1280 " konstrukce pod vozovkou</t>
  </si>
  <si>
    <t>26</t>
  </si>
  <si>
    <t>113107230</t>
  </si>
  <si>
    <t>Odstranění podkladu z betonu prostého tl 100 mm strojně pl přes 200 m2</t>
  </si>
  <si>
    <t>-227801998</t>
  </si>
  <si>
    <t>495 " bouraní konstrukce chodníku</t>
  </si>
  <si>
    <t>113107341</t>
  </si>
  <si>
    <t>Odstranění podkladu živičného tl 50 mm strojně pl do 50 m2</t>
  </si>
  <si>
    <t>-863786177</t>
  </si>
  <si>
    <t>495 " bouraní stavájícího chodníku</t>
  </si>
  <si>
    <t>5</t>
  </si>
  <si>
    <t>113154354</t>
  </si>
  <si>
    <t>Frézování živičného krytu tl 100 mm pruh š 1 m pl do 10000 m2 s překážkami v trase</t>
  </si>
  <si>
    <t>57762880</t>
  </si>
  <si>
    <t>1280 " stará vozovka a park. stání</t>
  </si>
  <si>
    <t>6</t>
  </si>
  <si>
    <t>113201111</t>
  </si>
  <si>
    <t>Vytrhání obrub chodníkových ležatých</t>
  </si>
  <si>
    <t>m</t>
  </si>
  <si>
    <t>1270205287</t>
  </si>
  <si>
    <t>242 " staré obruby</t>
  </si>
  <si>
    <t>7</t>
  </si>
  <si>
    <t>113201112</t>
  </si>
  <si>
    <t>Vytrhání obrub silničních ležatých</t>
  </si>
  <si>
    <t>435506202</t>
  </si>
  <si>
    <t>300 " staré obruby</t>
  </si>
  <si>
    <t>20 " záhony</t>
  </si>
  <si>
    <t>43</t>
  </si>
  <si>
    <t>121101101</t>
  </si>
  <si>
    <t>Sejmutí ornice s přemístěním na vzdálenost do 50 m</t>
  </si>
  <si>
    <t>m3</t>
  </si>
  <si>
    <t>1838453309</t>
  </si>
  <si>
    <t>181*0,05 " zásah do zeleně</t>
  </si>
  <si>
    <t>44</t>
  </si>
  <si>
    <t>122101101</t>
  </si>
  <si>
    <t>Odkopávky a prokopávky nezapažené v hornině tř. 1 a 2 objem do 100 m3</t>
  </si>
  <si>
    <t>-2031587629</t>
  </si>
  <si>
    <t xml:space="preserve">181*0,7 " pro nové zpevněné plochy </t>
  </si>
  <si>
    <t>45</t>
  </si>
  <si>
    <t>122201109</t>
  </si>
  <si>
    <t>Příplatek za lepivost u odkopávek v hornině tř. 1 až 3</t>
  </si>
  <si>
    <t>-1752149232</t>
  </si>
  <si>
    <t>34</t>
  </si>
  <si>
    <t>131201101</t>
  </si>
  <si>
    <t>Hloubení jam nezapažených v hornině tř. 3 objemu do 100 m3</t>
  </si>
  <si>
    <t>-548785417</t>
  </si>
  <si>
    <t>2*4,5</t>
  </si>
  <si>
    <t>35</t>
  </si>
  <si>
    <t>131201109</t>
  </si>
  <si>
    <t>Příplatek za lepivost u hloubení jam nezapažených v hornině tř. 3</t>
  </si>
  <si>
    <t>-607046050</t>
  </si>
  <si>
    <t>36</t>
  </si>
  <si>
    <t>132201101</t>
  </si>
  <si>
    <t>Hloubení rýh š do 600 mm v hornině tř. 3 objemu do 100 m3</t>
  </si>
  <si>
    <t>1891673247</t>
  </si>
  <si>
    <t>132*0,5*0,65 " rýha pro drenáž</t>
  </si>
  <si>
    <t>37</t>
  </si>
  <si>
    <t>132201109</t>
  </si>
  <si>
    <t>Příplatek za lepivost k hloubení rýh š do 600 mm v hornině tř. 3</t>
  </si>
  <si>
    <t>958514315</t>
  </si>
  <si>
    <t>38</t>
  </si>
  <si>
    <t>161101101</t>
  </si>
  <si>
    <t>Svislé přemístění výkopku z horniny tř. 1 až 4 hl výkopu do 2,5 m</t>
  </si>
  <si>
    <t>-158575748</t>
  </si>
  <si>
    <t>42,9+9+126,7</t>
  </si>
  <si>
    <t>39</t>
  </si>
  <si>
    <t>162701105</t>
  </si>
  <si>
    <t>Vodorovné přemístění do 10000 m výkopku/sypaniny z horniny tř. 1 až 4</t>
  </si>
  <si>
    <t>-2062383264</t>
  </si>
  <si>
    <t>41</t>
  </si>
  <si>
    <t>171201201</t>
  </si>
  <si>
    <t>Uložení sypaniny na skládky</t>
  </si>
  <si>
    <t>2037386530</t>
  </si>
  <si>
    <t>42</t>
  </si>
  <si>
    <t>171201211</t>
  </si>
  <si>
    <t>Poplatek za uložení stavebního odpadu - zeminy a kameniva na skládce</t>
  </si>
  <si>
    <t>t</t>
  </si>
  <si>
    <t>1266589686</t>
  </si>
  <si>
    <t>84</t>
  </si>
  <si>
    <t>181301102</t>
  </si>
  <si>
    <t>Rozprostření ornice tl vrstvy do 150 mm pl do 500 m2 v rovině nebo ve svahu do 1:5</t>
  </si>
  <si>
    <t>-1390719263</t>
  </si>
  <si>
    <t>270 " podél obrub</t>
  </si>
  <si>
    <t>85</t>
  </si>
  <si>
    <t>M</t>
  </si>
  <si>
    <t>10371500</t>
  </si>
  <si>
    <t>substrát pro trávníky VL</t>
  </si>
  <si>
    <t>8</t>
  </si>
  <si>
    <t>-1996120045</t>
  </si>
  <si>
    <t>270*0,05</t>
  </si>
  <si>
    <t>86</t>
  </si>
  <si>
    <t>00572410</t>
  </si>
  <si>
    <t>osivo směs travní parková</t>
  </si>
  <si>
    <t>kg</t>
  </si>
  <si>
    <t>794827352</t>
  </si>
  <si>
    <t>270*0,03</t>
  </si>
  <si>
    <t xml:space="preserve"> Zakládání</t>
  </si>
  <si>
    <t>88</t>
  </si>
  <si>
    <t>211571111</t>
  </si>
  <si>
    <t>Výplň odvodňovacích žeber nebo trativodů štěrkopískem tříděným</t>
  </si>
  <si>
    <t>-201719897</t>
  </si>
  <si>
    <t>132*0,3*0,5</t>
  </si>
  <si>
    <t>87</t>
  </si>
  <si>
    <t>212752212</t>
  </si>
  <si>
    <t>Trativod z drenážních trubek plastových flexibilních D do 100 mm včetně lože otevřený výkop</t>
  </si>
  <si>
    <t>1559210657</t>
  </si>
  <si>
    <t>132</t>
  </si>
  <si>
    <t>40</t>
  </si>
  <si>
    <t>215901101</t>
  </si>
  <si>
    <t>Zhutnění podloží z hornin soudržných do 92% PS nebo nesoudržných sypkých I(d) do 0,8</t>
  </si>
  <si>
    <t>810254751</t>
  </si>
  <si>
    <t>720+648+147+483+39+28</t>
  </si>
  <si>
    <t xml:space="preserve"> Vodorovné konstrukce</t>
  </si>
  <si>
    <t>90</t>
  </si>
  <si>
    <t>464511111</t>
  </si>
  <si>
    <t>Pohoz z lomového kamene neupraveného tříděného z terénu</t>
  </si>
  <si>
    <t>2043243535</t>
  </si>
  <si>
    <t>9,5 " vsakovací jáma</t>
  </si>
  <si>
    <t xml:space="preserve"> Komunikace pozemní</t>
  </si>
  <si>
    <t>61</t>
  </si>
  <si>
    <t>564681111</t>
  </si>
  <si>
    <t>Podklad z kameniva hrubého drceného vel. 63-125 mm tl 300 mm</t>
  </si>
  <si>
    <t>-579842841</t>
  </si>
  <si>
    <t xml:space="preserve">308+181 " sanace </t>
  </si>
  <si>
    <t>60</t>
  </si>
  <si>
    <t>564851111</t>
  </si>
  <si>
    <t>Podklad ze štěrkodrtě ŠD tl 150 mm</t>
  </si>
  <si>
    <t>1143146766</t>
  </si>
  <si>
    <t>483 " konstrukce pod chodník</t>
  </si>
  <si>
    <t>720+648+147 " konstukce vozovka a stání</t>
  </si>
  <si>
    <t>28 " konstrukce pro zvýšený práh</t>
  </si>
  <si>
    <t>62</t>
  </si>
  <si>
    <t>564962111</t>
  </si>
  <si>
    <t>Podklad z mechanicky zpevněného kameniva MZK tl 200 mm</t>
  </si>
  <si>
    <t>1125017088</t>
  </si>
  <si>
    <t>720+648+147 " konstrukce vozovka a stání</t>
  </si>
  <si>
    <t>27</t>
  </si>
  <si>
    <t>565161111</t>
  </si>
  <si>
    <t>Vyrovnání povrchu dosavadních podkladů obalovaným kamenivem ACP (OK) tl 80 mm</t>
  </si>
  <si>
    <t>-1019697347</t>
  </si>
  <si>
    <t>720/4 " lokální výspravy</t>
  </si>
  <si>
    <t>28</t>
  </si>
  <si>
    <t>566901133</t>
  </si>
  <si>
    <t>Vyspravení podkladu po překopech ing sítí plochy do 15 m2 štěrkodrtí tl. 200 mm</t>
  </si>
  <si>
    <t>-1471762146</t>
  </si>
  <si>
    <t>132*0,5 " pro drenáž</t>
  </si>
  <si>
    <t>3 " UV</t>
  </si>
  <si>
    <t>50</t>
  </si>
  <si>
    <t>573191111</t>
  </si>
  <si>
    <t>Postřik infiltrační kationaktivní emulzí v množství 1 kg/m2</t>
  </si>
  <si>
    <t>-1028461710</t>
  </si>
  <si>
    <t>720 " nová vozovka</t>
  </si>
  <si>
    <t>51</t>
  </si>
  <si>
    <t>573231112</t>
  </si>
  <si>
    <t>Postřik živičný spojovací ze silniční emulze v množství 0,80 kg/m2</t>
  </si>
  <si>
    <t>-2130891225</t>
  </si>
  <si>
    <t>52</t>
  </si>
  <si>
    <t>577134131</t>
  </si>
  <si>
    <t>Asfaltový beton vrstva obrusná ACO 11 (ABS) tř. I tl 40 mm š do 3 m z modifikovaného asfaltu</t>
  </si>
  <si>
    <t>-1634014321</t>
  </si>
  <si>
    <t>54</t>
  </si>
  <si>
    <t>577145132</t>
  </si>
  <si>
    <t>Asfaltový beton vrstva ložní ACL 16 (ABH) tl 50 mm š do 3 m z modifikovaného asfaltu</t>
  </si>
  <si>
    <t>1169502434</t>
  </si>
  <si>
    <t>53</t>
  </si>
  <si>
    <t>577155131</t>
  </si>
  <si>
    <t>Asfaltový beton vrstva obrusná ACO 16 (ABH) tl 60 mm š do 3 m z modifikovaného asfaltu</t>
  </si>
  <si>
    <t>1656166093</t>
  </si>
  <si>
    <t>71</t>
  </si>
  <si>
    <t>591241111</t>
  </si>
  <si>
    <t>Kladení dlažby z kostek drobných z kamene na MC tl 50 mm</t>
  </si>
  <si>
    <t>-1987191750</t>
  </si>
  <si>
    <t>28 " přejezdový práh</t>
  </si>
  <si>
    <t>72</t>
  </si>
  <si>
    <t>58381007</t>
  </si>
  <si>
    <t>kostka dlažební žula drobná 8/10</t>
  </si>
  <si>
    <t>753805890</t>
  </si>
  <si>
    <t>28*1,05</t>
  </si>
  <si>
    <t>57</t>
  </si>
  <si>
    <t>596211113</t>
  </si>
  <si>
    <t>Kladení zámkové dlažby komunikací pro pěší tl 60 mm skupiny A pl přes 300 m2</t>
  </si>
  <si>
    <t>1433831311</t>
  </si>
  <si>
    <t>483 " chodník</t>
  </si>
  <si>
    <t>58</t>
  </si>
  <si>
    <t>59245018</t>
  </si>
  <si>
    <t>dlažba skladebná betonová 20x10x6 cm přírodní</t>
  </si>
  <si>
    <t>82207384</t>
  </si>
  <si>
    <t>469*1,05 " chodník</t>
  </si>
  <si>
    <t>59</t>
  </si>
  <si>
    <t>59245006</t>
  </si>
  <si>
    <t>dlažba skladebná betonová základní pro nevidomé 20 x 10 x 6 cm barevná</t>
  </si>
  <si>
    <t>-431380302</t>
  </si>
  <si>
    <t>14*1,05 " slepecká</t>
  </si>
  <si>
    <t>63</t>
  </si>
  <si>
    <t>596412213</t>
  </si>
  <si>
    <t>Kladení dlažby z vegetačních tvárnic pozemních komunikací tl 80 mm přes 300 m2</t>
  </si>
  <si>
    <t>698148507</t>
  </si>
  <si>
    <t>648 " kolmá stání</t>
  </si>
  <si>
    <t xml:space="preserve">147  " podélná stání</t>
  </si>
  <si>
    <t>64</t>
  </si>
  <si>
    <t>59246015</t>
  </si>
  <si>
    <t>dlažba betonová vegetační 20x20x8cm</t>
  </si>
  <si>
    <t>783358944</t>
  </si>
  <si>
    <t>648*1,05 " kolmá stání</t>
  </si>
  <si>
    <t xml:space="preserve">147*1,05  " podélná stání</t>
  </si>
  <si>
    <t xml:space="preserve"> Trubní vedení</t>
  </si>
  <si>
    <t>93</t>
  </si>
  <si>
    <t>871315221</t>
  </si>
  <si>
    <t>Kanalizační potrubí z tvrdého PVC-systém KG tuhost třídy SN8 DN150</t>
  </si>
  <si>
    <t>1166948183</t>
  </si>
  <si>
    <t>5 " 3x UV</t>
  </si>
  <si>
    <t>94</t>
  </si>
  <si>
    <t>877315211</t>
  </si>
  <si>
    <t>Montáž tvarovek z tvrdého PVC-systém KG nebo z polypropylenu-systém KG 2000 jednoosé DN 150</t>
  </si>
  <si>
    <t>kus</t>
  </si>
  <si>
    <t>-390649009</t>
  </si>
  <si>
    <t>10 " 3x UV</t>
  </si>
  <si>
    <t>95</t>
  </si>
  <si>
    <t>286113610</t>
  </si>
  <si>
    <t>koleno kanalizace plastové KGB 150x45°</t>
  </si>
  <si>
    <t>-1649587609</t>
  </si>
  <si>
    <t>10</t>
  </si>
  <si>
    <t>96</t>
  </si>
  <si>
    <t>877355122</t>
  </si>
  <si>
    <t>Montáž nalepovací odbočné tvarovky na potrubí z kanalizačních trub z PVC do DN 200</t>
  </si>
  <si>
    <t>-810189432</t>
  </si>
  <si>
    <t>2 " 3x UV</t>
  </si>
  <si>
    <t>97</t>
  </si>
  <si>
    <t>286117100</t>
  </si>
  <si>
    <t>nalepovací hrdlo samostatné kanalizace plastové KGAM DN 160</t>
  </si>
  <si>
    <t>128</t>
  </si>
  <si>
    <t>1445370798</t>
  </si>
  <si>
    <t>98</t>
  </si>
  <si>
    <t>894812612</t>
  </si>
  <si>
    <t>Vyříznutí a utěsnění otvoru ve stěně šachty DN 160</t>
  </si>
  <si>
    <t>-1628003312</t>
  </si>
  <si>
    <t>3 " 3x UV</t>
  </si>
  <si>
    <t>99</t>
  </si>
  <si>
    <t>895941111</t>
  </si>
  <si>
    <t>Zřízení vpusti kanalizační uliční z betonových dílců typ UV-50 normální</t>
  </si>
  <si>
    <t>1868126945</t>
  </si>
  <si>
    <t>2 " 3x UV normální</t>
  </si>
  <si>
    <t>100</t>
  </si>
  <si>
    <t>592238520</t>
  </si>
  <si>
    <t>dno betonové pro uliční vpusť s kalovou prohlubní TBV-Q 2a 45x30x5 cm</t>
  </si>
  <si>
    <t>-423435757</t>
  </si>
  <si>
    <t>3</t>
  </si>
  <si>
    <t>101</t>
  </si>
  <si>
    <t>592238580</t>
  </si>
  <si>
    <t>skruž betonová pro uliční vpusť horní TBV-Q 450/555/5d, 45x55x5 cm</t>
  </si>
  <si>
    <t>1922813726</t>
  </si>
  <si>
    <t>102</t>
  </si>
  <si>
    <t>592238540</t>
  </si>
  <si>
    <t>skruž betonová pro uliční vpusťs výtokovým otvorem PVC TBV-Q 450/350/3a, 45x35x5 cm</t>
  </si>
  <si>
    <t>1429710818</t>
  </si>
  <si>
    <t>103</t>
  </si>
  <si>
    <t>592238620</t>
  </si>
  <si>
    <t>skruž betonová pro uliční vpusť středová TBV-Q 450/295/6a 45x30x5 cm</t>
  </si>
  <si>
    <t>-1163428879</t>
  </si>
  <si>
    <t>104</t>
  </si>
  <si>
    <t>899203111</t>
  </si>
  <si>
    <t>Osazení mříží litinových včetně rámů a košů na bahno hmotnosti nad 100 do 150 kg</t>
  </si>
  <si>
    <t>-293431435</t>
  </si>
  <si>
    <t>105</t>
  </si>
  <si>
    <t>592238780</t>
  </si>
  <si>
    <t>mříž M1 D400 DIN 19583-13, 500/500 mm</t>
  </si>
  <si>
    <t>1470690768</t>
  </si>
  <si>
    <t>106</t>
  </si>
  <si>
    <t>592238760</t>
  </si>
  <si>
    <t>rám zabetonovaný DIN 19583-9 500/500 mm</t>
  </si>
  <si>
    <t>1341833739</t>
  </si>
  <si>
    <t>107</t>
  </si>
  <si>
    <t>592238740</t>
  </si>
  <si>
    <t>koš pozink. C3 DIN 4052, vysoký, pro rám 500/300</t>
  </si>
  <si>
    <t>172724309</t>
  </si>
  <si>
    <t>108</t>
  </si>
  <si>
    <t>592216-R03</t>
  </si>
  <si>
    <t>Zkosená obrubníková vpusť, tř. zatížení B125, vč. koše z pozinku a rámu</t>
  </si>
  <si>
    <t>-396406522</t>
  </si>
  <si>
    <t>109</t>
  </si>
  <si>
    <t>59213001</t>
  </si>
  <si>
    <t>žlab kabelový betonový 100 x 18,5/10 x 10 cm</t>
  </si>
  <si>
    <t>1805843101</t>
  </si>
  <si>
    <t>11 " mechanická ochrana UPC popel. stání</t>
  </si>
  <si>
    <t>110</t>
  </si>
  <si>
    <t>59213345</t>
  </si>
  <si>
    <t>poklop kabelového žlabu betonový 50x23x4 cm</t>
  </si>
  <si>
    <t>-65736695</t>
  </si>
  <si>
    <t>29</t>
  </si>
  <si>
    <t>899231111</t>
  </si>
  <si>
    <t>Výšková úprava uličního vstupu nebo vpusti do 200 mm zvýšením mříže</t>
  </si>
  <si>
    <t>-1333271733</t>
  </si>
  <si>
    <t>3+4</t>
  </si>
  <si>
    <t>30</t>
  </si>
  <si>
    <t>899331111</t>
  </si>
  <si>
    <t>Výšková úprava uličního vstupu nebo vpusti do 200 mm zvýšením poklopu</t>
  </si>
  <si>
    <t>-1871288055</t>
  </si>
  <si>
    <t>31</t>
  </si>
  <si>
    <t>899431111</t>
  </si>
  <si>
    <t>Výšková úprava uličního vstupu nebo vpusti do 200 mm zvýšením krycího hrnce, šoupěte nebo hydrantu</t>
  </si>
  <si>
    <t>-1020388245</t>
  </si>
  <si>
    <t>9</t>
  </si>
  <si>
    <t xml:space="preserve"> Ostatní konstrukce a práce, bourání</t>
  </si>
  <si>
    <t>75</t>
  </si>
  <si>
    <t>914111111</t>
  </si>
  <si>
    <t>Montáž svislé dopravní značky do velikosti 1 m2 objímkami na sloupek nebo konzolu</t>
  </si>
  <si>
    <t>-670990015</t>
  </si>
  <si>
    <t>76</t>
  </si>
  <si>
    <t>40444230</t>
  </si>
  <si>
    <t>značka dopravní svislá FeZn NK 500 x 500 mm</t>
  </si>
  <si>
    <t>-1689516392</t>
  </si>
  <si>
    <t>77</t>
  </si>
  <si>
    <t>40444256</t>
  </si>
  <si>
    <t>značka dopravní svislá FeZn NK 500 x 700 mm</t>
  </si>
  <si>
    <t>-1033198932</t>
  </si>
  <si>
    <t>78</t>
  </si>
  <si>
    <t>40444316</t>
  </si>
  <si>
    <t>značka svislá FeZn NK 500x300mm</t>
  </si>
  <si>
    <t>1983077264</t>
  </si>
  <si>
    <t>79</t>
  </si>
  <si>
    <t>914511112</t>
  </si>
  <si>
    <t>Montáž sloupku dopravních značek délky do 3,5 m s betonovým základem a patkou</t>
  </si>
  <si>
    <t>-1954186394</t>
  </si>
  <si>
    <t>80</t>
  </si>
  <si>
    <t>40445225</t>
  </si>
  <si>
    <t>sloupek Zn pro dopravní značku D 60mm v 3,5m</t>
  </si>
  <si>
    <t>-1695925075</t>
  </si>
  <si>
    <t>81</t>
  </si>
  <si>
    <t>40445240</t>
  </si>
  <si>
    <t>patka hliníková pro sloupek D 60 mm</t>
  </si>
  <si>
    <t>504210507</t>
  </si>
  <si>
    <t>82</t>
  </si>
  <si>
    <t>40445256</t>
  </si>
  <si>
    <t>svorka upínací na sloupek dopravní značky D 60mm</t>
  </si>
  <si>
    <t>-1492790956</t>
  </si>
  <si>
    <t>83</t>
  </si>
  <si>
    <t>40445253</t>
  </si>
  <si>
    <t>víčko plastové na sloupek D 60mm</t>
  </si>
  <si>
    <t>-1404517328</t>
  </si>
  <si>
    <t>92</t>
  </si>
  <si>
    <t>915211112</t>
  </si>
  <si>
    <t>Vodorovné dopravní značení dělící čáry souvislé š 125 mm retroreflexní bílý plast</t>
  </si>
  <si>
    <t>-404774988</t>
  </si>
  <si>
    <t>230</t>
  </si>
  <si>
    <t>91</t>
  </si>
  <si>
    <t>915231112</t>
  </si>
  <si>
    <t>Vodorovné dopravní značení přechody pro chodce, šipky, symboly retroreflexní bílý plast</t>
  </si>
  <si>
    <t>1753061939</t>
  </si>
  <si>
    <t>66</t>
  </si>
  <si>
    <t>916131113</t>
  </si>
  <si>
    <t>Osazení silničního obrubníku betonového ležatého s boční opěrou do lože z betonu prostého</t>
  </si>
  <si>
    <t>-591709047</t>
  </si>
  <si>
    <t>313 " osazení přímé obruby</t>
  </si>
  <si>
    <t>153 " osazení obruby přejezdové a přechodové</t>
  </si>
  <si>
    <t>113</t>
  </si>
  <si>
    <t>59217031</t>
  </si>
  <si>
    <t>obrubník betonový silniční 1000x150x250mm</t>
  </si>
  <si>
    <t>CS ÚRS 2019 01</t>
  </si>
  <si>
    <t>235742702</t>
  </si>
  <si>
    <t>PP</t>
  </si>
  <si>
    <t>313 " obruba přímá</t>
  </si>
  <si>
    <t>68</t>
  </si>
  <si>
    <t>59217030</t>
  </si>
  <si>
    <t>obrubník betonový silniční přechodový 100x15x15-25 cm</t>
  </si>
  <si>
    <t>335783790</t>
  </si>
  <si>
    <t xml:space="preserve">8 " obruba přechodová </t>
  </si>
  <si>
    <t>114</t>
  </si>
  <si>
    <t>59217029</t>
  </si>
  <si>
    <t>obrubník betonový silniční nájezdový 1000x150x150mm</t>
  </si>
  <si>
    <t>1844764414</t>
  </si>
  <si>
    <t xml:space="preserve">145 " obruba  přejezdová</t>
  </si>
  <si>
    <t>69</t>
  </si>
  <si>
    <t>916231113</t>
  </si>
  <si>
    <t>Osazení chodníkového obrubníku betonového ležatého s boční opěrou do lože z betonu prostého</t>
  </si>
  <si>
    <t>-1092489919</t>
  </si>
  <si>
    <t xml:space="preserve">360 </t>
  </si>
  <si>
    <t>70</t>
  </si>
  <si>
    <t>59217036.BET</t>
  </si>
  <si>
    <t xml:space="preserve">obrubník univerzální  50x8x25 cm, přírodní</t>
  </si>
  <si>
    <t>1150016181</t>
  </si>
  <si>
    <t>360 " chodníkový obrubník</t>
  </si>
  <si>
    <t>73</t>
  </si>
  <si>
    <t>916241113</t>
  </si>
  <si>
    <t>Osazení obrubníku kamenného ležatého s boční opěrou do lože z betonu prostého</t>
  </si>
  <si>
    <t>-228629782</t>
  </si>
  <si>
    <t>5,5*4</t>
  </si>
  <si>
    <t>74</t>
  </si>
  <si>
    <t>58380007</t>
  </si>
  <si>
    <t>obrubník kamenný přímý, žula, 15x25</t>
  </si>
  <si>
    <t>-928924229</t>
  </si>
  <si>
    <t>65</t>
  </si>
  <si>
    <t>919122132</t>
  </si>
  <si>
    <t>Těsnění spár zálivkou za tepla pro komůrky š 20 mm hl 40 mm s těsnicím profilem</t>
  </si>
  <si>
    <t>-1883501764</t>
  </si>
  <si>
    <t>20</t>
  </si>
  <si>
    <t>89</t>
  </si>
  <si>
    <t>919726121</t>
  </si>
  <si>
    <t>Geotextilie pro ochranu, separaci a filtraci netkaná měrná hmotnost do 200 g/m2</t>
  </si>
  <si>
    <t>1186548161</t>
  </si>
  <si>
    <t>132 " obalení drenáže</t>
  </si>
  <si>
    <t>30 " vsakovací jámy</t>
  </si>
  <si>
    <t>919735112</t>
  </si>
  <si>
    <t>Řezání stávajícího živičného krytu hl do 100 mm</t>
  </si>
  <si>
    <t>874973165</t>
  </si>
  <si>
    <t>32</t>
  </si>
  <si>
    <t>919794441</t>
  </si>
  <si>
    <t>Úprava ploch kolem hydrantů, šoupat, poklopů a mříží nebo sloupů v živičných krytech pl do 2 m2</t>
  </si>
  <si>
    <t>-1602257454</t>
  </si>
  <si>
    <t>33</t>
  </si>
  <si>
    <t>938909111</t>
  </si>
  <si>
    <t>Čištění vozovek metením strojně podkladu nebo krytu štěrkového</t>
  </si>
  <si>
    <t>1509212986</t>
  </si>
  <si>
    <t>720+648+147</t>
  </si>
  <si>
    <t>48</t>
  </si>
  <si>
    <t>966001211</t>
  </si>
  <si>
    <t>Odstranění lavičky stabilní zabetonované</t>
  </si>
  <si>
    <t>-624647589</t>
  </si>
  <si>
    <t>49</t>
  </si>
  <si>
    <t>966001311</t>
  </si>
  <si>
    <t>Odstranění odpadkového koše s betonovou patkou</t>
  </si>
  <si>
    <t>1964388440</t>
  </si>
  <si>
    <t>47</t>
  </si>
  <si>
    <t>966006221</t>
  </si>
  <si>
    <t>Odstranění trubkového nástavce ze sloupku včetně demontáže dopravní značky</t>
  </si>
  <si>
    <t>863246537</t>
  </si>
  <si>
    <t>997</t>
  </si>
  <si>
    <t xml:space="preserve"> Přesun sutě</t>
  </si>
  <si>
    <t>22</t>
  </si>
  <si>
    <t>997221551</t>
  </si>
  <si>
    <t>Vodorovná doprava suti ze sypkých materiálů do 1 km</t>
  </si>
  <si>
    <t>-1519611164</t>
  </si>
  <si>
    <t>23</t>
  </si>
  <si>
    <t>997221559</t>
  </si>
  <si>
    <t>Příplatek ZKD 1 km u vodorovné dopravy suti ze sypkých materiálů</t>
  </si>
  <si>
    <t>-884334014</t>
  </si>
  <si>
    <t xml:space="preserve">327,68*10 " </t>
  </si>
  <si>
    <t>16</t>
  </si>
  <si>
    <t>997221561</t>
  </si>
  <si>
    <t>Vodorovná doprava suti z kusových materiálů do 1 km</t>
  </si>
  <si>
    <t>208491294</t>
  </si>
  <si>
    <t>17</t>
  </si>
  <si>
    <t>997221569</t>
  </si>
  <si>
    <t>Příplatek ZKD 1 km u vodorovné dopravy suti z kusových materiálů</t>
  </si>
  <si>
    <t>1556186334</t>
  </si>
  <si>
    <t>48,51*15</t>
  </si>
  <si>
    <t>18</t>
  </si>
  <si>
    <t>997221611</t>
  </si>
  <si>
    <t>Nakládání suti na dopravní prostředky pro vodorovnou dopravu</t>
  </si>
  <si>
    <t>-1811782419</t>
  </si>
  <si>
    <t>19</t>
  </si>
  <si>
    <t>997221815</t>
  </si>
  <si>
    <t>Poplatek za uložení na skládce (skládkovné) stavebního odpadu betonového kód odpadu 170 101</t>
  </si>
  <si>
    <t>-1236451921</t>
  </si>
  <si>
    <t>55,6+87</t>
  </si>
  <si>
    <t>997221845</t>
  </si>
  <si>
    <t>Poplatek za uložení na skládce (skládkovné) odpadu asfaltového bez dehtu kód odpadu 170 302</t>
  </si>
  <si>
    <t>976585669</t>
  </si>
  <si>
    <t>48,51</t>
  </si>
  <si>
    <t>997221855</t>
  </si>
  <si>
    <t>Poplatek za uložení na skládce (skládkovné) zeminy a kameniva kód odpadu 170 504</t>
  </si>
  <si>
    <t>49697160</t>
  </si>
  <si>
    <t>(49,5+742,4)/4</t>
  </si>
  <si>
    <t>46</t>
  </si>
  <si>
    <t>IP 01</t>
  </si>
  <si>
    <t>Bourání a stavba nového popelnicového stání dle PD vč. dopravy sutě a skládkovného</t>
  </si>
  <si>
    <t>kpl</t>
  </si>
  <si>
    <t>-284060223</t>
  </si>
  <si>
    <t>111</t>
  </si>
  <si>
    <t>IP 02</t>
  </si>
  <si>
    <t>Ruční odkopávky a obetonování mechanická ochrana UPC</t>
  </si>
  <si>
    <t>827318895</t>
  </si>
  <si>
    <t>112</t>
  </si>
  <si>
    <t>IP 03</t>
  </si>
  <si>
    <t>Úprava kolektoru ve správě Terea Cheb s.r.o.</t>
  </si>
  <si>
    <t>236158848</t>
  </si>
  <si>
    <t>998</t>
  </si>
  <si>
    <t xml:space="preserve"> Přesun hmot</t>
  </si>
  <si>
    <t>55</t>
  </si>
  <si>
    <t>998223011</t>
  </si>
  <si>
    <t>Přesun hmot pro pozemní komunikace s krytem dlážděným</t>
  </si>
  <si>
    <t>-1288864145</t>
  </si>
  <si>
    <t>56</t>
  </si>
  <si>
    <t>998225111</t>
  </si>
  <si>
    <t>Přesun hmot pro pozemní komunikace s krytem z kamene, monolitickým betonovým nebo živičným</t>
  </si>
  <si>
    <t>-1040751885</t>
  </si>
  <si>
    <t>02b-2018 - SO 800 - VRN</t>
  </si>
  <si>
    <t xml:space="preserve">VRN -  Vedlejší rozpočtové náklady</t>
  </si>
  <si>
    <t xml:space="preserve">    VRN1 -  Průzkumné, geodetické a projektové práce</t>
  </si>
  <si>
    <t xml:space="preserve">    VRN2 -  Příprava staveniště</t>
  </si>
  <si>
    <t xml:space="preserve">    VRN3 -  Zařízení staveniště</t>
  </si>
  <si>
    <t xml:space="preserve">    VRN4 -  Inženýrská činnost</t>
  </si>
  <si>
    <t>VRN</t>
  </si>
  <si>
    <t xml:space="preserve"> Vedlejší rozpočtové náklady</t>
  </si>
  <si>
    <t>VRN1</t>
  </si>
  <si>
    <t xml:space="preserve"> Průzkumné, geodetické a projektové práce</t>
  </si>
  <si>
    <t>010001000</t>
  </si>
  <si>
    <t xml:space="preserve">Průzkumné,geologické  práce - vsakovací jámy stanovisko Chevak</t>
  </si>
  <si>
    <t>1024</t>
  </si>
  <si>
    <t>-2134434696</t>
  </si>
  <si>
    <t>012002000</t>
  </si>
  <si>
    <t>Geodetické práce- geometrický plán</t>
  </si>
  <si>
    <t>-43958631</t>
  </si>
  <si>
    <t>012103000</t>
  </si>
  <si>
    <t>Geodetické práce před výstavbou</t>
  </si>
  <si>
    <t>819054452</t>
  </si>
  <si>
    <t>012303000</t>
  </si>
  <si>
    <t>Geodetické práce po výstavbě</t>
  </si>
  <si>
    <t>-2066282070</t>
  </si>
  <si>
    <t>013254000</t>
  </si>
  <si>
    <t>Dokumentace skutečného provedení stavby</t>
  </si>
  <si>
    <t>-1347600837</t>
  </si>
  <si>
    <t>VRN2</t>
  </si>
  <si>
    <t xml:space="preserve"> Příprava staveniště</t>
  </si>
  <si>
    <t>020001000</t>
  </si>
  <si>
    <t>Příprava staveniště</t>
  </si>
  <si>
    <t>-995821914</t>
  </si>
  <si>
    <t>VRN3</t>
  </si>
  <si>
    <t xml:space="preserve"> Zařízení staveniště</t>
  </si>
  <si>
    <t>030001000</t>
  </si>
  <si>
    <t>Zařízení staveniště</t>
  </si>
  <si>
    <t>1177107248</t>
  </si>
  <si>
    <t>12</t>
  </si>
  <si>
    <t>034303000</t>
  </si>
  <si>
    <t>Dopravně inž. opatření</t>
  </si>
  <si>
    <t>1415869900</t>
  </si>
  <si>
    <t>11</t>
  </si>
  <si>
    <t>034503000</t>
  </si>
  <si>
    <t>Informační tabule na staveništi</t>
  </si>
  <si>
    <t>-1130913733</t>
  </si>
  <si>
    <t>VRN4</t>
  </si>
  <si>
    <t xml:space="preserve"> Inženýrská činnost</t>
  </si>
  <si>
    <t>040001000</t>
  </si>
  <si>
    <t>Inženýrská činnost</t>
  </si>
  <si>
    <t>715456726</t>
  </si>
  <si>
    <t>043002000</t>
  </si>
  <si>
    <t>Zkoušky a ostatní měření</t>
  </si>
  <si>
    <t>803908296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</si>
</sst>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ht="36.96" customHeight="1">
      <c r="AR2"/>
      <c r="BS2" s="15" t="s">
        <v>6</v>
      </c>
      <c r="BT2" s="15" t="s">
        <v>7</v>
      </c>
    </row>
    <row r="3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26</v>
      </c>
      <c r="AO10" s="20"/>
      <c r="AP10" s="20"/>
      <c r="AQ10" s="20"/>
      <c r="AR10" s="18"/>
      <c r="BE10" s="29"/>
      <c r="BS10" s="15" t="s">
        <v>6</v>
      </c>
    </row>
    <row r="11" ht="18.48" customHeight="1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28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ht="12" customHeight="1">
      <c r="B13" s="19"/>
      <c r="C13" s="20"/>
      <c r="D13" s="30" t="s">
        <v>29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30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30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28</v>
      </c>
      <c r="AL14" s="20"/>
      <c r="AM14" s="20"/>
      <c r="AN14" s="32" t="s">
        <v>30</v>
      </c>
      <c r="AO14" s="20"/>
      <c r="AP14" s="20"/>
      <c r="AQ14" s="20"/>
      <c r="AR14" s="18"/>
      <c r="BE14" s="29"/>
      <c r="BS14" s="15" t="s">
        <v>6</v>
      </c>
    </row>
    <row r="15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ht="12" customHeight="1">
      <c r="B16" s="19"/>
      <c r="C16" s="20"/>
      <c r="D16" s="30" t="s">
        <v>31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ht="18.48" customHeight="1">
      <c r="B17" s="19"/>
      <c r="C17" s="20"/>
      <c r="D17" s="20"/>
      <c r="E17" s="25" t="s">
        <v>32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28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33</v>
      </c>
    </row>
    <row r="18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ht="12" customHeight="1">
      <c r="B19" s="19"/>
      <c r="C19" s="20"/>
      <c r="D19" s="30" t="s">
        <v>34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ht="18.48" customHeight="1">
      <c r="B20" s="19"/>
      <c r="C20" s="20"/>
      <c r="D20" s="20"/>
      <c r="E20" s="25" t="s">
        <v>32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28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33</v>
      </c>
    </row>
    <row r="2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ht="12" customHeight="1">
      <c r="B22" s="19"/>
      <c r="C22" s="20"/>
      <c r="D22" s="30" t="s">
        <v>35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1" customFormat="1" ht="25.92" customHeight="1"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9"/>
    </row>
    <row r="27" s="1" customFormat="1" ht="6.96" customHeight="1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9"/>
    </row>
    <row r="28" s="1" customForma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41"/>
      <c r="BE28" s="29"/>
    </row>
    <row r="29" s="2" customFormat="1" ht="14.4" customHeight="1">
      <c r="B29" s="43"/>
      <c r="C29" s="44"/>
      <c r="D29" s="30" t="s">
        <v>40</v>
      </c>
      <c r="E29" s="44"/>
      <c r="F29" s="30" t="s">
        <v>41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2" customFormat="1" ht="14.4" customHeight="1">
      <c r="B30" s="43"/>
      <c r="C30" s="44"/>
      <c r="D30" s="44"/>
      <c r="E30" s="44"/>
      <c r="F30" s="30" t="s">
        <v>42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2" customFormat="1" ht="14.4" customHeight="1">
      <c r="B31" s="43"/>
      <c r="C31" s="44"/>
      <c r="D31" s="44"/>
      <c r="E31" s="44"/>
      <c r="F31" s="30" t="s">
        <v>43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2" customFormat="1" ht="14.4" customHeight="1">
      <c r="B32" s="43"/>
      <c r="C32" s="44"/>
      <c r="D32" s="44"/>
      <c r="E32" s="44"/>
      <c r="F32" s="30" t="s">
        <v>44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2" customFormat="1" ht="14.4" customHeight="1">
      <c r="B33" s="43"/>
      <c r="C33" s="44"/>
      <c r="D33" s="44"/>
      <c r="E33" s="44"/>
      <c r="F33" s="30" t="s">
        <v>45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1" customFormat="1" ht="6.96" customHeight="1"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9"/>
    </row>
    <row r="35" s="1" customFormat="1" ht="25.92" customHeight="1">
      <c r="B35" s="36"/>
      <c r="C35" s="49"/>
      <c r="D35" s="50" t="s">
        <v>46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47</v>
      </c>
      <c r="U35" s="51"/>
      <c r="V35" s="51"/>
      <c r="W35" s="51"/>
      <c r="X35" s="53" t="s">
        <v>48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</row>
    <row r="36" s="1" customFormat="1" ht="6.96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</row>
    <row r="37" s="1" customFormat="1" ht="14.4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</row>
    <row r="38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1" customFormat="1" ht="14.4" customHeight="1">
      <c r="B49" s="36"/>
      <c r="C49" s="37"/>
      <c r="D49" s="56" t="s">
        <v>49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6" t="s">
        <v>50</v>
      </c>
      <c r="AI49" s="57"/>
      <c r="AJ49" s="57"/>
      <c r="AK49" s="57"/>
      <c r="AL49" s="57"/>
      <c r="AM49" s="57"/>
      <c r="AN49" s="57"/>
      <c r="AO49" s="57"/>
      <c r="AP49" s="37"/>
      <c r="AQ49" s="37"/>
      <c r="AR49" s="4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1" customFormat="1">
      <c r="B60" s="36"/>
      <c r="C60" s="37"/>
      <c r="D60" s="58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8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8" t="s">
        <v>51</v>
      </c>
      <c r="AI60" s="39"/>
      <c r="AJ60" s="39"/>
      <c r="AK60" s="39"/>
      <c r="AL60" s="39"/>
      <c r="AM60" s="58" t="s">
        <v>52</v>
      </c>
      <c r="AN60" s="39"/>
      <c r="AO60" s="39"/>
      <c r="AP60" s="37"/>
      <c r="AQ60" s="37"/>
      <c r="AR60" s="41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1" customFormat="1">
      <c r="B64" s="36"/>
      <c r="C64" s="37"/>
      <c r="D64" s="56" t="s">
        <v>53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6" t="s">
        <v>54</v>
      </c>
      <c r="AI64" s="57"/>
      <c r="AJ64" s="57"/>
      <c r="AK64" s="57"/>
      <c r="AL64" s="57"/>
      <c r="AM64" s="57"/>
      <c r="AN64" s="57"/>
      <c r="AO64" s="57"/>
      <c r="AP64" s="37"/>
      <c r="AQ64" s="37"/>
      <c r="AR64" s="41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1" customFormat="1">
      <c r="B75" s="36"/>
      <c r="C75" s="37"/>
      <c r="D75" s="58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8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8" t="s">
        <v>51</v>
      </c>
      <c r="AI75" s="39"/>
      <c r="AJ75" s="39"/>
      <c r="AK75" s="39"/>
      <c r="AL75" s="39"/>
      <c r="AM75" s="58" t="s">
        <v>52</v>
      </c>
      <c r="AN75" s="39"/>
      <c r="AO75" s="39"/>
      <c r="AP75" s="37"/>
      <c r="AQ75" s="37"/>
      <c r="AR75" s="41"/>
    </row>
    <row r="76" s="1" customFormat="1"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</row>
    <row r="77" s="1" customFormat="1" ht="6.96" customHeight="1"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41"/>
    </row>
    <row r="81" s="1" customFormat="1" ht="6.96" customHeight="1"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41"/>
    </row>
    <row r="82" s="1" customFormat="1" ht="24.96" customHeight="1">
      <c r="B82" s="36"/>
      <c r="C82" s="21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</row>
    <row r="83" s="1" customFormat="1" ht="6.96" customHeight="1"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</row>
    <row r="84" s="3" customFormat="1" ht="12" customHeight="1">
      <c r="B84" s="63"/>
      <c r="C84" s="30" t="s">
        <v>13</v>
      </c>
      <c r="D84" s="64"/>
      <c r="E84" s="64"/>
      <c r="F84" s="64"/>
      <c r="G84" s="64"/>
      <c r="H84" s="64"/>
      <c r="I84" s="64"/>
      <c r="J84" s="64"/>
      <c r="K84" s="64"/>
      <c r="L84" s="64" t="str">
        <f>K5</f>
        <v>02-2018</v>
      </c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5"/>
    </row>
    <row r="85" s="4" customFormat="1" ht="36.96" customHeight="1">
      <c r="B85" s="66"/>
      <c r="C85" s="67" t="s">
        <v>16</v>
      </c>
      <c r="D85" s="68"/>
      <c r="E85" s="68"/>
      <c r="F85" s="68"/>
      <c r="G85" s="68"/>
      <c r="H85" s="68"/>
      <c r="I85" s="68"/>
      <c r="J85" s="68"/>
      <c r="K85" s="68"/>
      <c r="L85" s="69" t="str">
        <f>K6</f>
        <v>Rozšíření parkovacích míst v ulici Družstevní,Cheb</v>
      </c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70"/>
    </row>
    <row r="86" s="1" customFormat="1" ht="6.96" customHeight="1"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</row>
    <row r="87" s="1" customFormat="1" ht="12" customHeight="1"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71" t="str">
        <f>IF(K8="","",K8)</f>
        <v>ul. Družstevní,Cheb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72" t="str">
        <f>IF(AN8= "","",AN8)</f>
        <v>13. 8. 2018</v>
      </c>
      <c r="AN87" s="72"/>
      <c r="AO87" s="37"/>
      <c r="AP87" s="37"/>
      <c r="AQ87" s="37"/>
      <c r="AR87" s="41"/>
    </row>
    <row r="88" s="1" customFormat="1" ht="6.96" customHeight="1"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</row>
    <row r="89" s="1" customFormat="1" ht="15.15" customHeight="1"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4" t="str">
        <f>IF(E11= "","",E11)</f>
        <v>Město Cheb,nám. Krále Jiřího z Poděbrad 1/14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31</v>
      </c>
      <c r="AJ89" s="37"/>
      <c r="AK89" s="37"/>
      <c r="AL89" s="37"/>
      <c r="AM89" s="73" t="str">
        <f>IF(E17="","",E17)</f>
        <v xml:space="preserve"> </v>
      </c>
      <c r="AN89" s="64"/>
      <c r="AO89" s="64"/>
      <c r="AP89" s="64"/>
      <c r="AQ89" s="37"/>
      <c r="AR89" s="41"/>
      <c r="AS89" s="74" t="s">
        <v>56</v>
      </c>
      <c r="AT89" s="75"/>
      <c r="AU89" s="76"/>
      <c r="AV89" s="76"/>
      <c r="AW89" s="76"/>
      <c r="AX89" s="76"/>
      <c r="AY89" s="76"/>
      <c r="AZ89" s="76"/>
      <c r="BA89" s="76"/>
      <c r="BB89" s="76"/>
      <c r="BC89" s="76"/>
      <c r="BD89" s="77"/>
    </row>
    <row r="90" s="1" customFormat="1" ht="15.15" customHeight="1">
      <c r="B90" s="36"/>
      <c r="C90" s="30" t="s">
        <v>29</v>
      </c>
      <c r="D90" s="37"/>
      <c r="E90" s="37"/>
      <c r="F90" s="37"/>
      <c r="G90" s="37"/>
      <c r="H90" s="37"/>
      <c r="I90" s="37"/>
      <c r="J90" s="37"/>
      <c r="K90" s="37"/>
      <c r="L90" s="6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34</v>
      </c>
      <c r="AJ90" s="37"/>
      <c r="AK90" s="37"/>
      <c r="AL90" s="37"/>
      <c r="AM90" s="73" t="str">
        <f>IF(E20="","",E20)</f>
        <v xml:space="preserve"> </v>
      </c>
      <c r="AN90" s="64"/>
      <c r="AO90" s="64"/>
      <c r="AP90" s="64"/>
      <c r="AQ90" s="37"/>
      <c r="AR90" s="41"/>
      <c r="AS90" s="78"/>
      <c r="AT90" s="79"/>
      <c r="AU90" s="80"/>
      <c r="AV90" s="80"/>
      <c r="AW90" s="80"/>
      <c r="AX90" s="80"/>
      <c r="AY90" s="80"/>
      <c r="AZ90" s="80"/>
      <c r="BA90" s="80"/>
      <c r="BB90" s="80"/>
      <c r="BC90" s="80"/>
      <c r="BD90" s="81"/>
    </row>
    <row r="91" s="1" customFormat="1" ht="10.8" customHeight="1"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2"/>
      <c r="AT91" s="83"/>
      <c r="AU91" s="84"/>
      <c r="AV91" s="84"/>
      <c r="AW91" s="84"/>
      <c r="AX91" s="84"/>
      <c r="AY91" s="84"/>
      <c r="AZ91" s="84"/>
      <c r="BA91" s="84"/>
      <c r="BB91" s="84"/>
      <c r="BC91" s="84"/>
      <c r="BD91" s="85"/>
    </row>
    <row r="92" s="1" customFormat="1" ht="29.28" customHeight="1">
      <c r="B92" s="36"/>
      <c r="C92" s="86" t="s">
        <v>57</v>
      </c>
      <c r="D92" s="87"/>
      <c r="E92" s="87"/>
      <c r="F92" s="87"/>
      <c r="G92" s="87"/>
      <c r="H92" s="88"/>
      <c r="I92" s="89" t="s">
        <v>58</v>
      </c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90" t="s">
        <v>59</v>
      </c>
      <c r="AH92" s="87"/>
      <c r="AI92" s="87"/>
      <c r="AJ92" s="87"/>
      <c r="AK92" s="87"/>
      <c r="AL92" s="87"/>
      <c r="AM92" s="87"/>
      <c r="AN92" s="89" t="s">
        <v>60</v>
      </c>
      <c r="AO92" s="87"/>
      <c r="AP92" s="91"/>
      <c r="AQ92" s="92" t="s">
        <v>61</v>
      </c>
      <c r="AR92" s="41"/>
      <c r="AS92" s="93" t="s">
        <v>62</v>
      </c>
      <c r="AT92" s="94" t="s">
        <v>63</v>
      </c>
      <c r="AU92" s="94" t="s">
        <v>64</v>
      </c>
      <c r="AV92" s="94" t="s">
        <v>65</v>
      </c>
      <c r="AW92" s="94" t="s">
        <v>66</v>
      </c>
      <c r="AX92" s="94" t="s">
        <v>67</v>
      </c>
      <c r="AY92" s="94" t="s">
        <v>68</v>
      </c>
      <c r="AZ92" s="94" t="s">
        <v>69</v>
      </c>
      <c r="BA92" s="94" t="s">
        <v>70</v>
      </c>
      <c r="BB92" s="94" t="s">
        <v>71</v>
      </c>
      <c r="BC92" s="94" t="s">
        <v>72</v>
      </c>
      <c r="BD92" s="95" t="s">
        <v>73</v>
      </c>
    </row>
    <row r="93" s="1" customFormat="1" ht="10.8" customHeight="1"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96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8"/>
    </row>
    <row r="94" s="5" customFormat="1" ht="32.4" customHeight="1">
      <c r="B94" s="99"/>
      <c r="C94" s="100" t="s">
        <v>74</v>
      </c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2">
        <f>ROUND(SUM(AG95:AG96),2)</f>
        <v>0</v>
      </c>
      <c r="AH94" s="102"/>
      <c r="AI94" s="102"/>
      <c r="AJ94" s="102"/>
      <c r="AK94" s="102"/>
      <c r="AL94" s="102"/>
      <c r="AM94" s="102"/>
      <c r="AN94" s="103">
        <f>SUM(AG94,AT94)</f>
        <v>0</v>
      </c>
      <c r="AO94" s="103"/>
      <c r="AP94" s="103"/>
      <c r="AQ94" s="104" t="s">
        <v>1</v>
      </c>
      <c r="AR94" s="105"/>
      <c r="AS94" s="106">
        <f>ROUND(SUM(AS95:AS96),2)</f>
        <v>0</v>
      </c>
      <c r="AT94" s="107">
        <f>ROUND(SUM(AV94:AW94),2)</f>
        <v>0</v>
      </c>
      <c r="AU94" s="108">
        <f>ROUND(SUM(AU95:AU96),5)</f>
        <v>0</v>
      </c>
      <c r="AV94" s="107">
        <f>ROUND(AZ94*L29,2)</f>
        <v>0</v>
      </c>
      <c r="AW94" s="107">
        <f>ROUND(BA94*L30,2)</f>
        <v>0</v>
      </c>
      <c r="AX94" s="107">
        <f>ROUND(BB94*L29,2)</f>
        <v>0</v>
      </c>
      <c r="AY94" s="107">
        <f>ROUND(BC94*L30,2)</f>
        <v>0</v>
      </c>
      <c r="AZ94" s="107">
        <f>ROUND(SUM(AZ95:AZ96),2)</f>
        <v>0</v>
      </c>
      <c r="BA94" s="107">
        <f>ROUND(SUM(BA95:BA96),2)</f>
        <v>0</v>
      </c>
      <c r="BB94" s="107">
        <f>ROUND(SUM(BB95:BB96),2)</f>
        <v>0</v>
      </c>
      <c r="BC94" s="107">
        <f>ROUND(SUM(BC95:BC96),2)</f>
        <v>0</v>
      </c>
      <c r="BD94" s="109">
        <f>ROUND(SUM(BD95:BD96),2)</f>
        <v>0</v>
      </c>
      <c r="BS94" s="110" t="s">
        <v>75</v>
      </c>
      <c r="BT94" s="110" t="s">
        <v>76</v>
      </c>
      <c r="BU94" s="111" t="s">
        <v>77</v>
      </c>
      <c r="BV94" s="110" t="s">
        <v>78</v>
      </c>
      <c r="BW94" s="110" t="s">
        <v>5</v>
      </c>
      <c r="BX94" s="110" t="s">
        <v>79</v>
      </c>
      <c r="CL94" s="110" t="s">
        <v>1</v>
      </c>
    </row>
    <row r="95" s="6" customFormat="1" ht="27" customHeight="1">
      <c r="A95" s="112" t="s">
        <v>80</v>
      </c>
      <c r="B95" s="113"/>
      <c r="C95" s="114"/>
      <c r="D95" s="115" t="s">
        <v>81</v>
      </c>
      <c r="E95" s="115"/>
      <c r="F95" s="115"/>
      <c r="G95" s="115"/>
      <c r="H95" s="115"/>
      <c r="I95" s="116"/>
      <c r="J95" s="115" t="s">
        <v>82</v>
      </c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7">
        <f>'02a-2018 - SO 101 - Komun...'!J30</f>
        <v>0</v>
      </c>
      <c r="AH95" s="116"/>
      <c r="AI95" s="116"/>
      <c r="AJ95" s="116"/>
      <c r="AK95" s="116"/>
      <c r="AL95" s="116"/>
      <c r="AM95" s="116"/>
      <c r="AN95" s="117">
        <f>SUM(AG95,AT95)</f>
        <v>0</v>
      </c>
      <c r="AO95" s="116"/>
      <c r="AP95" s="116"/>
      <c r="AQ95" s="118" t="s">
        <v>83</v>
      </c>
      <c r="AR95" s="119"/>
      <c r="AS95" s="120">
        <v>0</v>
      </c>
      <c r="AT95" s="121">
        <f>ROUND(SUM(AV95:AW95),2)</f>
        <v>0</v>
      </c>
      <c r="AU95" s="122">
        <f>'02a-2018 - SO 101 - Komun...'!P125</f>
        <v>0</v>
      </c>
      <c r="AV95" s="121">
        <f>'02a-2018 - SO 101 - Komun...'!J33</f>
        <v>0</v>
      </c>
      <c r="AW95" s="121">
        <f>'02a-2018 - SO 101 - Komun...'!J34</f>
        <v>0</v>
      </c>
      <c r="AX95" s="121">
        <f>'02a-2018 - SO 101 - Komun...'!J35</f>
        <v>0</v>
      </c>
      <c r="AY95" s="121">
        <f>'02a-2018 - SO 101 - Komun...'!J36</f>
        <v>0</v>
      </c>
      <c r="AZ95" s="121">
        <f>'02a-2018 - SO 101 - Komun...'!F33</f>
        <v>0</v>
      </c>
      <c r="BA95" s="121">
        <f>'02a-2018 - SO 101 - Komun...'!F34</f>
        <v>0</v>
      </c>
      <c r="BB95" s="121">
        <f>'02a-2018 - SO 101 - Komun...'!F35</f>
        <v>0</v>
      </c>
      <c r="BC95" s="121">
        <f>'02a-2018 - SO 101 - Komun...'!F36</f>
        <v>0</v>
      </c>
      <c r="BD95" s="123">
        <f>'02a-2018 - SO 101 - Komun...'!F37</f>
        <v>0</v>
      </c>
      <c r="BT95" s="124" t="s">
        <v>84</v>
      </c>
      <c r="BV95" s="124" t="s">
        <v>78</v>
      </c>
      <c r="BW95" s="124" t="s">
        <v>85</v>
      </c>
      <c r="BX95" s="124" t="s">
        <v>5</v>
      </c>
      <c r="CL95" s="124" t="s">
        <v>1</v>
      </c>
      <c r="CM95" s="124" t="s">
        <v>86</v>
      </c>
    </row>
    <row r="96" s="6" customFormat="1" ht="27" customHeight="1">
      <c r="A96" s="112" t="s">
        <v>80</v>
      </c>
      <c r="B96" s="113"/>
      <c r="C96" s="114"/>
      <c r="D96" s="115" t="s">
        <v>87</v>
      </c>
      <c r="E96" s="115"/>
      <c r="F96" s="115"/>
      <c r="G96" s="115"/>
      <c r="H96" s="115"/>
      <c r="I96" s="116"/>
      <c r="J96" s="115" t="s">
        <v>88</v>
      </c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117">
        <f>'02b-2018 - SO 800 - VRN'!J30</f>
        <v>0</v>
      </c>
      <c r="AH96" s="116"/>
      <c r="AI96" s="116"/>
      <c r="AJ96" s="116"/>
      <c r="AK96" s="116"/>
      <c r="AL96" s="116"/>
      <c r="AM96" s="116"/>
      <c r="AN96" s="117">
        <f>SUM(AG96,AT96)</f>
        <v>0</v>
      </c>
      <c r="AO96" s="116"/>
      <c r="AP96" s="116"/>
      <c r="AQ96" s="118" t="s">
        <v>83</v>
      </c>
      <c r="AR96" s="119"/>
      <c r="AS96" s="125">
        <v>0</v>
      </c>
      <c r="AT96" s="126">
        <f>ROUND(SUM(AV96:AW96),2)</f>
        <v>0</v>
      </c>
      <c r="AU96" s="127">
        <f>'02b-2018 - SO 800 - VRN'!P121</f>
        <v>0</v>
      </c>
      <c r="AV96" s="126">
        <f>'02b-2018 - SO 800 - VRN'!J33</f>
        <v>0</v>
      </c>
      <c r="AW96" s="126">
        <f>'02b-2018 - SO 800 - VRN'!J34</f>
        <v>0</v>
      </c>
      <c r="AX96" s="126">
        <f>'02b-2018 - SO 800 - VRN'!J35</f>
        <v>0</v>
      </c>
      <c r="AY96" s="126">
        <f>'02b-2018 - SO 800 - VRN'!J36</f>
        <v>0</v>
      </c>
      <c r="AZ96" s="126">
        <f>'02b-2018 - SO 800 - VRN'!F33</f>
        <v>0</v>
      </c>
      <c r="BA96" s="126">
        <f>'02b-2018 - SO 800 - VRN'!F34</f>
        <v>0</v>
      </c>
      <c r="BB96" s="126">
        <f>'02b-2018 - SO 800 - VRN'!F35</f>
        <v>0</v>
      </c>
      <c r="BC96" s="126">
        <f>'02b-2018 - SO 800 - VRN'!F36</f>
        <v>0</v>
      </c>
      <c r="BD96" s="128">
        <f>'02b-2018 - SO 800 - VRN'!F37</f>
        <v>0</v>
      </c>
      <c r="BT96" s="124" t="s">
        <v>84</v>
      </c>
      <c r="BV96" s="124" t="s">
        <v>78</v>
      </c>
      <c r="BW96" s="124" t="s">
        <v>89</v>
      </c>
      <c r="BX96" s="124" t="s">
        <v>5</v>
      </c>
      <c r="CL96" s="124" t="s">
        <v>1</v>
      </c>
      <c r="CM96" s="124" t="s">
        <v>86</v>
      </c>
    </row>
    <row r="97" s="1" customFormat="1" ht="30" customHeight="1"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41"/>
    </row>
    <row r="98" s="1" customFormat="1" ht="6.96" customHeight="1">
      <c r="B98" s="59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41"/>
    </row>
  </sheetData>
  <sheetProtection sheet="1" formatColumns="0" formatRows="0" objects="1" scenarios="1" spinCount="100000" saltValue="rixo71GlIPn23f8m1kW3zpFdKgEN8wPqpT/1sbPWRLCv+j+9L0aXDfHNFylcDmbmpWG5Me+Hr1k5qdW6aS1uQw==" hashValue="AG9wetURN53ClEaCEfOvN3kieNUIMtELlZe2nC8NZ34OxPBew/4RryDyHFTqG7EVZs0rzkqPmGh8SgBz6YmSiA==" algorithmName="SHA-512" password="CC35"/>
  <mergeCells count="46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</mergeCells>
  <hyperlinks>
    <hyperlink ref="A95" location="'02a-2018 - SO 101 - Komun...'!C2" display="/"/>
    <hyperlink ref="A96" location="'02b-2018 - SO 800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9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85</v>
      </c>
    </row>
    <row r="3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18"/>
      <c r="AT3" s="15" t="s">
        <v>86</v>
      </c>
    </row>
    <row r="4" ht="24.96" customHeight="1">
      <c r="B4" s="18"/>
      <c r="D4" s="133" t="s">
        <v>90</v>
      </c>
      <c r="L4" s="18"/>
      <c r="M4" s="134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35" t="s">
        <v>16</v>
      </c>
      <c r="L6" s="18"/>
    </row>
    <row r="7" ht="16.5" customHeight="1">
      <c r="B7" s="18"/>
      <c r="E7" s="136" t="str">
        <f>'Rekapitulace stavby'!K6</f>
        <v>Rozšíření parkovacích míst v ulici Družstevní,Cheb</v>
      </c>
      <c r="F7" s="135"/>
      <c r="G7" s="135"/>
      <c r="H7" s="135"/>
      <c r="L7" s="18"/>
    </row>
    <row r="8" s="1" customFormat="1" ht="12" customHeight="1">
      <c r="B8" s="41"/>
      <c r="D8" s="135" t="s">
        <v>91</v>
      </c>
      <c r="I8" s="137"/>
      <c r="L8" s="41"/>
    </row>
    <row r="9" s="1" customFormat="1" ht="36.96" customHeight="1">
      <c r="B9" s="41"/>
      <c r="E9" s="138" t="s">
        <v>92</v>
      </c>
      <c r="F9" s="1"/>
      <c r="G9" s="1"/>
      <c r="H9" s="1"/>
      <c r="I9" s="137"/>
      <c r="L9" s="41"/>
    </row>
    <row r="10" s="1" customFormat="1">
      <c r="B10" s="41"/>
      <c r="I10" s="137"/>
      <c r="L10" s="41"/>
    </row>
    <row r="11" s="1" customFormat="1" ht="12" customHeight="1">
      <c r="B11" s="41"/>
      <c r="D11" s="135" t="s">
        <v>18</v>
      </c>
      <c r="F11" s="139" t="s">
        <v>1</v>
      </c>
      <c r="I11" s="140" t="s">
        <v>19</v>
      </c>
      <c r="J11" s="139" t="s">
        <v>1</v>
      </c>
      <c r="L11" s="41"/>
    </row>
    <row r="12" s="1" customFormat="1" ht="12" customHeight="1">
      <c r="B12" s="41"/>
      <c r="D12" s="135" t="s">
        <v>20</v>
      </c>
      <c r="F12" s="139" t="s">
        <v>21</v>
      </c>
      <c r="I12" s="140" t="s">
        <v>22</v>
      </c>
      <c r="J12" s="141" t="str">
        <f>'Rekapitulace stavby'!AN8</f>
        <v>13. 8. 2018</v>
      </c>
      <c r="L12" s="41"/>
    </row>
    <row r="13" s="1" customFormat="1" ht="10.8" customHeight="1">
      <c r="B13" s="41"/>
      <c r="I13" s="137"/>
      <c r="L13" s="41"/>
    </row>
    <row r="14" s="1" customFormat="1" ht="12" customHeight="1">
      <c r="B14" s="41"/>
      <c r="D14" s="135" t="s">
        <v>24</v>
      </c>
      <c r="I14" s="140" t="s">
        <v>25</v>
      </c>
      <c r="J14" s="139" t="s">
        <v>26</v>
      </c>
      <c r="L14" s="41"/>
    </row>
    <row r="15" s="1" customFormat="1" ht="18" customHeight="1">
      <c r="B15" s="41"/>
      <c r="E15" s="139" t="s">
        <v>27</v>
      </c>
      <c r="I15" s="140" t="s">
        <v>28</v>
      </c>
      <c r="J15" s="139" t="s">
        <v>1</v>
      </c>
      <c r="L15" s="41"/>
    </row>
    <row r="16" s="1" customFormat="1" ht="6.96" customHeight="1">
      <c r="B16" s="41"/>
      <c r="I16" s="137"/>
      <c r="L16" s="41"/>
    </row>
    <row r="17" s="1" customFormat="1" ht="12" customHeight="1">
      <c r="B17" s="41"/>
      <c r="D17" s="135" t="s">
        <v>29</v>
      </c>
      <c r="I17" s="140" t="s">
        <v>25</v>
      </c>
      <c r="J17" s="31" t="str">
        <f>'Rekapitulace stavby'!AN13</f>
        <v>Vyplň údaj</v>
      </c>
      <c r="L17" s="41"/>
    </row>
    <row r="18" s="1" customFormat="1" ht="18" customHeight="1">
      <c r="B18" s="41"/>
      <c r="E18" s="31" t="str">
        <f>'Rekapitulace stavby'!E14</f>
        <v>Vyplň údaj</v>
      </c>
      <c r="F18" s="139"/>
      <c r="G18" s="139"/>
      <c r="H18" s="139"/>
      <c r="I18" s="140" t="s">
        <v>28</v>
      </c>
      <c r="J18" s="31" t="str">
        <f>'Rekapitulace stavby'!AN14</f>
        <v>Vyplň údaj</v>
      </c>
      <c r="L18" s="41"/>
    </row>
    <row r="19" s="1" customFormat="1" ht="6.96" customHeight="1">
      <c r="B19" s="41"/>
      <c r="I19" s="137"/>
      <c r="L19" s="41"/>
    </row>
    <row r="20" s="1" customFormat="1" ht="12" customHeight="1">
      <c r="B20" s="41"/>
      <c r="D20" s="135" t="s">
        <v>31</v>
      </c>
      <c r="I20" s="140" t="s">
        <v>25</v>
      </c>
      <c r="J20" s="139" t="s">
        <v>1</v>
      </c>
      <c r="L20" s="41"/>
    </row>
    <row r="21" s="1" customFormat="1" ht="18" customHeight="1">
      <c r="B21" s="41"/>
      <c r="E21" s="139" t="s">
        <v>32</v>
      </c>
      <c r="I21" s="140" t="s">
        <v>28</v>
      </c>
      <c r="J21" s="139" t="s">
        <v>1</v>
      </c>
      <c r="L21" s="41"/>
    </row>
    <row r="22" s="1" customFormat="1" ht="6.96" customHeight="1">
      <c r="B22" s="41"/>
      <c r="I22" s="137"/>
      <c r="L22" s="41"/>
    </row>
    <row r="23" s="1" customFormat="1" ht="12" customHeight="1">
      <c r="B23" s="41"/>
      <c r="D23" s="135" t="s">
        <v>34</v>
      </c>
      <c r="I23" s="140" t="s">
        <v>25</v>
      </c>
      <c r="J23" s="139" t="s">
        <v>1</v>
      </c>
      <c r="L23" s="41"/>
    </row>
    <row r="24" s="1" customFormat="1" ht="18" customHeight="1">
      <c r="B24" s="41"/>
      <c r="E24" s="139" t="s">
        <v>32</v>
      </c>
      <c r="I24" s="140" t="s">
        <v>28</v>
      </c>
      <c r="J24" s="139" t="s">
        <v>1</v>
      </c>
      <c r="L24" s="41"/>
    </row>
    <row r="25" s="1" customFormat="1" ht="6.96" customHeight="1">
      <c r="B25" s="41"/>
      <c r="I25" s="137"/>
      <c r="L25" s="41"/>
    </row>
    <row r="26" s="1" customFormat="1" ht="12" customHeight="1">
      <c r="B26" s="41"/>
      <c r="D26" s="135" t="s">
        <v>35</v>
      </c>
      <c r="I26" s="137"/>
      <c r="L26" s="41"/>
    </row>
    <row r="27" s="7" customFormat="1" ht="16.5" customHeight="1">
      <c r="B27" s="142"/>
      <c r="E27" s="143" t="s">
        <v>1</v>
      </c>
      <c r="F27" s="143"/>
      <c r="G27" s="143"/>
      <c r="H27" s="143"/>
      <c r="I27" s="144"/>
      <c r="L27" s="142"/>
    </row>
    <row r="28" s="1" customFormat="1" ht="6.96" customHeight="1">
      <c r="B28" s="41"/>
      <c r="I28" s="137"/>
      <c r="L28" s="41"/>
    </row>
    <row r="29" s="1" customFormat="1" ht="6.96" customHeight="1">
      <c r="B29" s="41"/>
      <c r="D29" s="76"/>
      <c r="E29" s="76"/>
      <c r="F29" s="76"/>
      <c r="G29" s="76"/>
      <c r="H29" s="76"/>
      <c r="I29" s="145"/>
      <c r="J29" s="76"/>
      <c r="K29" s="76"/>
      <c r="L29" s="41"/>
    </row>
    <row r="30" s="1" customFormat="1" ht="25.44" customHeight="1">
      <c r="B30" s="41"/>
      <c r="D30" s="146" t="s">
        <v>36</v>
      </c>
      <c r="I30" s="137"/>
      <c r="J30" s="147">
        <f>ROUND(J125, 2)</f>
        <v>0</v>
      </c>
      <c r="L30" s="41"/>
    </row>
    <row r="31" s="1" customFormat="1" ht="6.96" customHeight="1">
      <c r="B31" s="41"/>
      <c r="D31" s="76"/>
      <c r="E31" s="76"/>
      <c r="F31" s="76"/>
      <c r="G31" s="76"/>
      <c r="H31" s="76"/>
      <c r="I31" s="145"/>
      <c r="J31" s="76"/>
      <c r="K31" s="76"/>
      <c r="L31" s="41"/>
    </row>
    <row r="32" s="1" customFormat="1" ht="14.4" customHeight="1">
      <c r="B32" s="41"/>
      <c r="F32" s="148" t="s">
        <v>38</v>
      </c>
      <c r="I32" s="149" t="s">
        <v>37</v>
      </c>
      <c r="J32" s="148" t="s">
        <v>39</v>
      </c>
      <c r="L32" s="41"/>
    </row>
    <row r="33" s="1" customFormat="1" ht="14.4" customHeight="1">
      <c r="B33" s="41"/>
      <c r="D33" s="150" t="s">
        <v>40</v>
      </c>
      <c r="E33" s="135" t="s">
        <v>41</v>
      </c>
      <c r="F33" s="151">
        <f>ROUND((SUM(BE125:BE409)),  2)</f>
        <v>0</v>
      </c>
      <c r="I33" s="152">
        <v>0.20999999999999999</v>
      </c>
      <c r="J33" s="151">
        <f>ROUND(((SUM(BE125:BE409))*I33),  2)</f>
        <v>0</v>
      </c>
      <c r="L33" s="41"/>
    </row>
    <row r="34" s="1" customFormat="1" ht="14.4" customHeight="1">
      <c r="B34" s="41"/>
      <c r="E34" s="135" t="s">
        <v>42</v>
      </c>
      <c r="F34" s="151">
        <f>ROUND((SUM(BF125:BF409)),  2)</f>
        <v>0</v>
      </c>
      <c r="I34" s="152">
        <v>0.14999999999999999</v>
      </c>
      <c r="J34" s="151">
        <f>ROUND(((SUM(BF125:BF409))*I34),  2)</f>
        <v>0</v>
      </c>
      <c r="L34" s="41"/>
    </row>
    <row r="35" hidden="1" s="1" customFormat="1" ht="14.4" customHeight="1">
      <c r="B35" s="41"/>
      <c r="E35" s="135" t="s">
        <v>43</v>
      </c>
      <c r="F35" s="151">
        <f>ROUND((SUM(BG125:BG409)),  2)</f>
        <v>0</v>
      </c>
      <c r="I35" s="152">
        <v>0.20999999999999999</v>
      </c>
      <c r="J35" s="151">
        <f>0</f>
        <v>0</v>
      </c>
      <c r="L35" s="41"/>
    </row>
    <row r="36" hidden="1" s="1" customFormat="1" ht="14.4" customHeight="1">
      <c r="B36" s="41"/>
      <c r="E36" s="135" t="s">
        <v>44</v>
      </c>
      <c r="F36" s="151">
        <f>ROUND((SUM(BH125:BH409)),  2)</f>
        <v>0</v>
      </c>
      <c r="I36" s="152">
        <v>0.14999999999999999</v>
      </c>
      <c r="J36" s="151">
        <f>0</f>
        <v>0</v>
      </c>
      <c r="L36" s="41"/>
    </row>
    <row r="37" hidden="1" s="1" customFormat="1" ht="14.4" customHeight="1">
      <c r="B37" s="41"/>
      <c r="E37" s="135" t="s">
        <v>45</v>
      </c>
      <c r="F37" s="151">
        <f>ROUND((SUM(BI125:BI409)),  2)</f>
        <v>0</v>
      </c>
      <c r="I37" s="152">
        <v>0</v>
      </c>
      <c r="J37" s="151">
        <f>0</f>
        <v>0</v>
      </c>
      <c r="L37" s="41"/>
    </row>
    <row r="38" s="1" customFormat="1" ht="6.96" customHeight="1">
      <c r="B38" s="41"/>
      <c r="I38" s="137"/>
      <c r="L38" s="41"/>
    </row>
    <row r="39" s="1" customFormat="1" ht="25.44" customHeight="1">
      <c r="B39" s="41"/>
      <c r="C39" s="153"/>
      <c r="D39" s="154" t="s">
        <v>46</v>
      </c>
      <c r="E39" s="155"/>
      <c r="F39" s="155"/>
      <c r="G39" s="156" t="s">
        <v>47</v>
      </c>
      <c r="H39" s="157" t="s">
        <v>48</v>
      </c>
      <c r="I39" s="158"/>
      <c r="J39" s="159">
        <f>SUM(J30:J37)</f>
        <v>0</v>
      </c>
      <c r="K39" s="160"/>
      <c r="L39" s="41"/>
    </row>
    <row r="40" s="1" customFormat="1" ht="14.4" customHeight="1">
      <c r="B40" s="41"/>
      <c r="I40" s="137"/>
      <c r="L40" s="41"/>
    </row>
    <row r="41" ht="14.4" customHeight="1">
      <c r="B41" s="18"/>
      <c r="L41" s="18"/>
    </row>
    <row r="42" ht="14.4" customHeight="1">
      <c r="B42" s="18"/>
      <c r="L42" s="18"/>
    </row>
    <row r="43" ht="14.4" customHeight="1">
      <c r="B43" s="18"/>
      <c r="L43" s="18"/>
    </row>
    <row r="44" ht="14.4" customHeight="1">
      <c r="B44" s="18"/>
      <c r="L44" s="18"/>
    </row>
    <row r="45" ht="14.4" customHeight="1">
      <c r="B45" s="18"/>
      <c r="L45" s="18"/>
    </row>
    <row r="46" ht="14.4" customHeight="1">
      <c r="B46" s="18"/>
      <c r="L46" s="18"/>
    </row>
    <row r="47" ht="14.4" customHeight="1">
      <c r="B47" s="18"/>
      <c r="L47" s="18"/>
    </row>
    <row r="48" ht="14.4" customHeight="1">
      <c r="B48" s="18"/>
      <c r="L48" s="18"/>
    </row>
    <row r="49" ht="14.4" customHeight="1">
      <c r="B49" s="18"/>
      <c r="L49" s="18"/>
    </row>
    <row r="50" s="1" customFormat="1" ht="14.4" customHeight="1">
      <c r="B50" s="41"/>
      <c r="D50" s="161" t="s">
        <v>49</v>
      </c>
      <c r="E50" s="162"/>
      <c r="F50" s="162"/>
      <c r="G50" s="161" t="s">
        <v>50</v>
      </c>
      <c r="H50" s="162"/>
      <c r="I50" s="163"/>
      <c r="J50" s="162"/>
      <c r="K50" s="162"/>
      <c r="L50" s="4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1" customFormat="1">
      <c r="B61" s="41"/>
      <c r="D61" s="164" t="s">
        <v>51</v>
      </c>
      <c r="E61" s="165"/>
      <c r="F61" s="166" t="s">
        <v>52</v>
      </c>
      <c r="G61" s="164" t="s">
        <v>51</v>
      </c>
      <c r="H61" s="165"/>
      <c r="I61" s="167"/>
      <c r="J61" s="168" t="s">
        <v>52</v>
      </c>
      <c r="K61" s="165"/>
      <c r="L61" s="41"/>
    </row>
    <row r="62">
      <c r="B62" s="18"/>
      <c r="L62" s="18"/>
    </row>
    <row r="63">
      <c r="B63" s="18"/>
      <c r="L63" s="18"/>
    </row>
    <row r="64">
      <c r="B64" s="18"/>
      <c r="L64" s="18"/>
    </row>
    <row r="65" s="1" customFormat="1">
      <c r="B65" s="41"/>
      <c r="D65" s="161" t="s">
        <v>53</v>
      </c>
      <c r="E65" s="162"/>
      <c r="F65" s="162"/>
      <c r="G65" s="161" t="s">
        <v>54</v>
      </c>
      <c r="H65" s="162"/>
      <c r="I65" s="163"/>
      <c r="J65" s="162"/>
      <c r="K65" s="162"/>
      <c r="L65" s="41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1" customFormat="1">
      <c r="B76" s="41"/>
      <c r="D76" s="164" t="s">
        <v>51</v>
      </c>
      <c r="E76" s="165"/>
      <c r="F76" s="166" t="s">
        <v>52</v>
      </c>
      <c r="G76" s="164" t="s">
        <v>51</v>
      </c>
      <c r="H76" s="165"/>
      <c r="I76" s="167"/>
      <c r="J76" s="168" t="s">
        <v>52</v>
      </c>
      <c r="K76" s="165"/>
      <c r="L76" s="41"/>
    </row>
    <row r="77" s="1" customFormat="1" ht="14.4" customHeight="1">
      <c r="B77" s="169"/>
      <c r="C77" s="170"/>
      <c r="D77" s="170"/>
      <c r="E77" s="170"/>
      <c r="F77" s="170"/>
      <c r="G77" s="170"/>
      <c r="H77" s="170"/>
      <c r="I77" s="171"/>
      <c r="J77" s="170"/>
      <c r="K77" s="170"/>
      <c r="L77" s="41"/>
    </row>
    <row r="81" s="1" customFormat="1" ht="6.96" customHeight="1">
      <c r="B81" s="172"/>
      <c r="C81" s="173"/>
      <c r="D81" s="173"/>
      <c r="E81" s="173"/>
      <c r="F81" s="173"/>
      <c r="G81" s="173"/>
      <c r="H81" s="173"/>
      <c r="I81" s="174"/>
      <c r="J81" s="173"/>
      <c r="K81" s="173"/>
      <c r="L81" s="41"/>
    </row>
    <row r="82" s="1" customFormat="1" ht="24.96" customHeight="1">
      <c r="B82" s="36"/>
      <c r="C82" s="21" t="s">
        <v>93</v>
      </c>
      <c r="D82" s="37"/>
      <c r="E82" s="37"/>
      <c r="F82" s="37"/>
      <c r="G82" s="37"/>
      <c r="H82" s="37"/>
      <c r="I82" s="137"/>
      <c r="J82" s="37"/>
      <c r="K82" s="37"/>
      <c r="L82" s="41"/>
    </row>
    <row r="83" s="1" customFormat="1" ht="6.96" customHeight="1">
      <c r="B83" s="36"/>
      <c r="C83" s="37"/>
      <c r="D83" s="37"/>
      <c r="E83" s="37"/>
      <c r="F83" s="37"/>
      <c r="G83" s="37"/>
      <c r="H83" s="37"/>
      <c r="I83" s="137"/>
      <c r="J83" s="37"/>
      <c r="K83" s="37"/>
      <c r="L83" s="41"/>
    </row>
    <row r="84" s="1" customFormat="1" ht="12" customHeight="1">
      <c r="B84" s="36"/>
      <c r="C84" s="30" t="s">
        <v>16</v>
      </c>
      <c r="D84" s="37"/>
      <c r="E84" s="37"/>
      <c r="F84" s="37"/>
      <c r="G84" s="37"/>
      <c r="H84" s="37"/>
      <c r="I84" s="137"/>
      <c r="J84" s="37"/>
      <c r="K84" s="37"/>
      <c r="L84" s="41"/>
    </row>
    <row r="85" s="1" customFormat="1" ht="16.5" customHeight="1">
      <c r="B85" s="36"/>
      <c r="C85" s="37"/>
      <c r="D85" s="37"/>
      <c r="E85" s="175" t="str">
        <f>E7</f>
        <v>Rozšíření parkovacích míst v ulici Družstevní,Cheb</v>
      </c>
      <c r="F85" s="30"/>
      <c r="G85" s="30"/>
      <c r="H85" s="30"/>
      <c r="I85" s="137"/>
      <c r="J85" s="37"/>
      <c r="K85" s="37"/>
      <c r="L85" s="41"/>
    </row>
    <row r="86" s="1" customFormat="1" ht="12" customHeight="1">
      <c r="B86" s="36"/>
      <c r="C86" s="30" t="s">
        <v>91</v>
      </c>
      <c r="D86" s="37"/>
      <c r="E86" s="37"/>
      <c r="F86" s="37"/>
      <c r="G86" s="37"/>
      <c r="H86" s="37"/>
      <c r="I86" s="137"/>
      <c r="J86" s="37"/>
      <c r="K86" s="37"/>
      <c r="L86" s="41"/>
    </row>
    <row r="87" s="1" customFormat="1" ht="16.5" customHeight="1">
      <c r="B87" s="36"/>
      <c r="C87" s="37"/>
      <c r="D87" s="37"/>
      <c r="E87" s="69" t="str">
        <f>E9</f>
        <v>02a-2018 - SO 101 - Komunikace</v>
      </c>
      <c r="F87" s="37"/>
      <c r="G87" s="37"/>
      <c r="H87" s="37"/>
      <c r="I87" s="137"/>
      <c r="J87" s="37"/>
      <c r="K87" s="37"/>
      <c r="L87" s="41"/>
    </row>
    <row r="88" s="1" customFormat="1" ht="6.96" customHeight="1">
      <c r="B88" s="36"/>
      <c r="C88" s="37"/>
      <c r="D88" s="37"/>
      <c r="E88" s="37"/>
      <c r="F88" s="37"/>
      <c r="G88" s="37"/>
      <c r="H88" s="37"/>
      <c r="I88" s="137"/>
      <c r="J88" s="37"/>
      <c r="K88" s="37"/>
      <c r="L88" s="41"/>
    </row>
    <row r="89" s="1" customFormat="1" ht="12" customHeight="1">
      <c r="B89" s="36"/>
      <c r="C89" s="30" t="s">
        <v>20</v>
      </c>
      <c r="D89" s="37"/>
      <c r="E89" s="37"/>
      <c r="F89" s="25" t="str">
        <f>F12</f>
        <v>ul. Družstevní,Cheb</v>
      </c>
      <c r="G89" s="37"/>
      <c r="H89" s="37"/>
      <c r="I89" s="140" t="s">
        <v>22</v>
      </c>
      <c r="J89" s="72" t="str">
        <f>IF(J12="","",J12)</f>
        <v>13. 8. 2018</v>
      </c>
      <c r="K89" s="37"/>
      <c r="L89" s="41"/>
    </row>
    <row r="90" s="1" customFormat="1" ht="6.96" customHeight="1">
      <c r="B90" s="36"/>
      <c r="C90" s="37"/>
      <c r="D90" s="37"/>
      <c r="E90" s="37"/>
      <c r="F90" s="37"/>
      <c r="G90" s="37"/>
      <c r="H90" s="37"/>
      <c r="I90" s="137"/>
      <c r="J90" s="37"/>
      <c r="K90" s="37"/>
      <c r="L90" s="41"/>
    </row>
    <row r="91" s="1" customFormat="1" ht="15.15" customHeight="1">
      <c r="B91" s="36"/>
      <c r="C91" s="30" t="s">
        <v>24</v>
      </c>
      <c r="D91" s="37"/>
      <c r="E91" s="37"/>
      <c r="F91" s="25" t="str">
        <f>E15</f>
        <v>Město Cheb,nám. Krále Jiřího z Poděbrad 1/14</v>
      </c>
      <c r="G91" s="37"/>
      <c r="H91" s="37"/>
      <c r="I91" s="140" t="s">
        <v>31</v>
      </c>
      <c r="J91" s="34" t="str">
        <f>E21</f>
        <v xml:space="preserve"> </v>
      </c>
      <c r="K91" s="37"/>
      <c r="L91" s="41"/>
    </row>
    <row r="92" s="1" customFormat="1" ht="15.15" customHeight="1">
      <c r="B92" s="36"/>
      <c r="C92" s="30" t="s">
        <v>29</v>
      </c>
      <c r="D92" s="37"/>
      <c r="E92" s="37"/>
      <c r="F92" s="25" t="str">
        <f>IF(E18="","",E18)</f>
        <v>Vyplň údaj</v>
      </c>
      <c r="G92" s="37"/>
      <c r="H92" s="37"/>
      <c r="I92" s="140" t="s">
        <v>34</v>
      </c>
      <c r="J92" s="34" t="str">
        <f>E24</f>
        <v xml:space="preserve"> </v>
      </c>
      <c r="K92" s="37"/>
      <c r="L92" s="41"/>
    </row>
    <row r="93" s="1" customFormat="1" ht="10.32" customHeight="1">
      <c r="B93" s="36"/>
      <c r="C93" s="37"/>
      <c r="D93" s="37"/>
      <c r="E93" s="37"/>
      <c r="F93" s="37"/>
      <c r="G93" s="37"/>
      <c r="H93" s="37"/>
      <c r="I93" s="137"/>
      <c r="J93" s="37"/>
      <c r="K93" s="37"/>
      <c r="L93" s="41"/>
    </row>
    <row r="94" s="1" customFormat="1" ht="29.28" customHeight="1">
      <c r="B94" s="36"/>
      <c r="C94" s="176" t="s">
        <v>94</v>
      </c>
      <c r="D94" s="177"/>
      <c r="E94" s="177"/>
      <c r="F94" s="177"/>
      <c r="G94" s="177"/>
      <c r="H94" s="177"/>
      <c r="I94" s="178"/>
      <c r="J94" s="179" t="s">
        <v>95</v>
      </c>
      <c r="K94" s="177"/>
      <c r="L94" s="41"/>
    </row>
    <row r="95" s="1" customFormat="1" ht="10.32" customHeight="1">
      <c r="B95" s="36"/>
      <c r="C95" s="37"/>
      <c r="D95" s="37"/>
      <c r="E95" s="37"/>
      <c r="F95" s="37"/>
      <c r="G95" s="37"/>
      <c r="H95" s="37"/>
      <c r="I95" s="137"/>
      <c r="J95" s="37"/>
      <c r="K95" s="37"/>
      <c r="L95" s="41"/>
    </row>
    <row r="96" s="1" customFormat="1" ht="22.8" customHeight="1">
      <c r="B96" s="36"/>
      <c r="C96" s="180" t="s">
        <v>96</v>
      </c>
      <c r="D96" s="37"/>
      <c r="E96" s="37"/>
      <c r="F96" s="37"/>
      <c r="G96" s="37"/>
      <c r="H96" s="37"/>
      <c r="I96" s="137"/>
      <c r="J96" s="103">
        <f>J125</f>
        <v>0</v>
      </c>
      <c r="K96" s="37"/>
      <c r="L96" s="41"/>
      <c r="AU96" s="15" t="s">
        <v>97</v>
      </c>
    </row>
    <row r="97" s="8" customFormat="1" ht="24.96" customHeight="1">
      <c r="B97" s="181"/>
      <c r="C97" s="182"/>
      <c r="D97" s="183" t="s">
        <v>98</v>
      </c>
      <c r="E97" s="184"/>
      <c r="F97" s="184"/>
      <c r="G97" s="184"/>
      <c r="H97" s="184"/>
      <c r="I97" s="185"/>
      <c r="J97" s="186">
        <f>J126</f>
        <v>0</v>
      </c>
      <c r="K97" s="182"/>
      <c r="L97" s="187"/>
    </row>
    <row r="98" s="9" customFormat="1" ht="19.92" customHeight="1">
      <c r="B98" s="188"/>
      <c r="C98" s="189"/>
      <c r="D98" s="190" t="s">
        <v>99</v>
      </c>
      <c r="E98" s="191"/>
      <c r="F98" s="191"/>
      <c r="G98" s="191"/>
      <c r="H98" s="191"/>
      <c r="I98" s="192"/>
      <c r="J98" s="193">
        <f>J127</f>
        <v>0</v>
      </c>
      <c r="K98" s="189"/>
      <c r="L98" s="194"/>
    </row>
    <row r="99" s="9" customFormat="1" ht="19.92" customHeight="1">
      <c r="B99" s="188"/>
      <c r="C99" s="189"/>
      <c r="D99" s="190" t="s">
        <v>100</v>
      </c>
      <c r="E99" s="191"/>
      <c r="F99" s="191"/>
      <c r="G99" s="191"/>
      <c r="H99" s="191"/>
      <c r="I99" s="192"/>
      <c r="J99" s="193">
        <f>J186</f>
        <v>0</v>
      </c>
      <c r="K99" s="189"/>
      <c r="L99" s="194"/>
    </row>
    <row r="100" s="9" customFormat="1" ht="19.92" customHeight="1">
      <c r="B100" s="188"/>
      <c r="C100" s="189"/>
      <c r="D100" s="190" t="s">
        <v>101</v>
      </c>
      <c r="E100" s="191"/>
      <c r="F100" s="191"/>
      <c r="G100" s="191"/>
      <c r="H100" s="191"/>
      <c r="I100" s="192"/>
      <c r="J100" s="193">
        <f>J196</f>
        <v>0</v>
      </c>
      <c r="K100" s="189"/>
      <c r="L100" s="194"/>
    </row>
    <row r="101" s="9" customFormat="1" ht="19.92" customHeight="1">
      <c r="B101" s="188"/>
      <c r="C101" s="189"/>
      <c r="D101" s="190" t="s">
        <v>102</v>
      </c>
      <c r="E101" s="191"/>
      <c r="F101" s="191"/>
      <c r="G101" s="191"/>
      <c r="H101" s="191"/>
      <c r="I101" s="192"/>
      <c r="J101" s="193">
        <f>J200</f>
        <v>0</v>
      </c>
      <c r="K101" s="189"/>
      <c r="L101" s="194"/>
    </row>
    <row r="102" s="9" customFormat="1" ht="19.92" customHeight="1">
      <c r="B102" s="188"/>
      <c r="C102" s="189"/>
      <c r="D102" s="190" t="s">
        <v>103</v>
      </c>
      <c r="E102" s="191"/>
      <c r="F102" s="191"/>
      <c r="G102" s="191"/>
      <c r="H102" s="191"/>
      <c r="I102" s="192"/>
      <c r="J102" s="193">
        <f>J257</f>
        <v>0</v>
      </c>
      <c r="K102" s="189"/>
      <c r="L102" s="194"/>
    </row>
    <row r="103" s="9" customFormat="1" ht="19.92" customHeight="1">
      <c r="B103" s="188"/>
      <c r="C103" s="189"/>
      <c r="D103" s="190" t="s">
        <v>104</v>
      </c>
      <c r="E103" s="191"/>
      <c r="F103" s="191"/>
      <c r="G103" s="191"/>
      <c r="H103" s="191"/>
      <c r="I103" s="192"/>
      <c r="J103" s="193">
        <f>J320</f>
        <v>0</v>
      </c>
      <c r="K103" s="189"/>
      <c r="L103" s="194"/>
    </row>
    <row r="104" s="9" customFormat="1" ht="19.92" customHeight="1">
      <c r="B104" s="188"/>
      <c r="C104" s="189"/>
      <c r="D104" s="190" t="s">
        <v>105</v>
      </c>
      <c r="E104" s="191"/>
      <c r="F104" s="191"/>
      <c r="G104" s="191"/>
      <c r="H104" s="191"/>
      <c r="I104" s="192"/>
      <c r="J104" s="193">
        <f>J385</f>
        <v>0</v>
      </c>
      <c r="K104" s="189"/>
      <c r="L104" s="194"/>
    </row>
    <row r="105" s="9" customFormat="1" ht="19.92" customHeight="1">
      <c r="B105" s="188"/>
      <c r="C105" s="189"/>
      <c r="D105" s="190" t="s">
        <v>106</v>
      </c>
      <c r="E105" s="191"/>
      <c r="F105" s="191"/>
      <c r="G105" s="191"/>
      <c r="H105" s="191"/>
      <c r="I105" s="192"/>
      <c r="J105" s="193">
        <f>J407</f>
        <v>0</v>
      </c>
      <c r="K105" s="189"/>
      <c r="L105" s="194"/>
    </row>
    <row r="106" s="1" customFormat="1" ht="21.84" customHeight="1">
      <c r="B106" s="36"/>
      <c r="C106" s="37"/>
      <c r="D106" s="37"/>
      <c r="E106" s="37"/>
      <c r="F106" s="37"/>
      <c r="G106" s="37"/>
      <c r="H106" s="37"/>
      <c r="I106" s="137"/>
      <c r="J106" s="37"/>
      <c r="K106" s="37"/>
      <c r="L106" s="41"/>
    </row>
    <row r="107" s="1" customFormat="1" ht="6.96" customHeight="1">
      <c r="B107" s="59"/>
      <c r="C107" s="60"/>
      <c r="D107" s="60"/>
      <c r="E107" s="60"/>
      <c r="F107" s="60"/>
      <c r="G107" s="60"/>
      <c r="H107" s="60"/>
      <c r="I107" s="171"/>
      <c r="J107" s="60"/>
      <c r="K107" s="60"/>
      <c r="L107" s="41"/>
    </row>
    <row r="111" s="1" customFormat="1" ht="6.96" customHeight="1">
      <c r="B111" s="61"/>
      <c r="C111" s="62"/>
      <c r="D111" s="62"/>
      <c r="E111" s="62"/>
      <c r="F111" s="62"/>
      <c r="G111" s="62"/>
      <c r="H111" s="62"/>
      <c r="I111" s="174"/>
      <c r="J111" s="62"/>
      <c r="K111" s="62"/>
      <c r="L111" s="41"/>
    </row>
    <row r="112" s="1" customFormat="1" ht="24.96" customHeight="1">
      <c r="B112" s="36"/>
      <c r="C112" s="21" t="s">
        <v>107</v>
      </c>
      <c r="D112" s="37"/>
      <c r="E112" s="37"/>
      <c r="F112" s="37"/>
      <c r="G112" s="37"/>
      <c r="H112" s="37"/>
      <c r="I112" s="137"/>
      <c r="J112" s="37"/>
      <c r="K112" s="37"/>
      <c r="L112" s="41"/>
    </row>
    <row r="113" s="1" customFormat="1" ht="6.96" customHeight="1">
      <c r="B113" s="36"/>
      <c r="C113" s="37"/>
      <c r="D113" s="37"/>
      <c r="E113" s="37"/>
      <c r="F113" s="37"/>
      <c r="G113" s="37"/>
      <c r="H113" s="37"/>
      <c r="I113" s="137"/>
      <c r="J113" s="37"/>
      <c r="K113" s="37"/>
      <c r="L113" s="41"/>
    </row>
    <row r="114" s="1" customFormat="1" ht="12" customHeight="1">
      <c r="B114" s="36"/>
      <c r="C114" s="30" t="s">
        <v>16</v>
      </c>
      <c r="D114" s="37"/>
      <c r="E114" s="37"/>
      <c r="F114" s="37"/>
      <c r="G114" s="37"/>
      <c r="H114" s="37"/>
      <c r="I114" s="137"/>
      <c r="J114" s="37"/>
      <c r="K114" s="37"/>
      <c r="L114" s="41"/>
    </row>
    <row r="115" s="1" customFormat="1" ht="16.5" customHeight="1">
      <c r="B115" s="36"/>
      <c r="C115" s="37"/>
      <c r="D115" s="37"/>
      <c r="E115" s="175" t="str">
        <f>E7</f>
        <v>Rozšíření parkovacích míst v ulici Družstevní,Cheb</v>
      </c>
      <c r="F115" s="30"/>
      <c r="G115" s="30"/>
      <c r="H115" s="30"/>
      <c r="I115" s="137"/>
      <c r="J115" s="37"/>
      <c r="K115" s="37"/>
      <c r="L115" s="41"/>
    </row>
    <row r="116" s="1" customFormat="1" ht="12" customHeight="1">
      <c r="B116" s="36"/>
      <c r="C116" s="30" t="s">
        <v>91</v>
      </c>
      <c r="D116" s="37"/>
      <c r="E116" s="37"/>
      <c r="F116" s="37"/>
      <c r="G116" s="37"/>
      <c r="H116" s="37"/>
      <c r="I116" s="137"/>
      <c r="J116" s="37"/>
      <c r="K116" s="37"/>
      <c r="L116" s="41"/>
    </row>
    <row r="117" s="1" customFormat="1" ht="16.5" customHeight="1">
      <c r="B117" s="36"/>
      <c r="C117" s="37"/>
      <c r="D117" s="37"/>
      <c r="E117" s="69" t="str">
        <f>E9</f>
        <v>02a-2018 - SO 101 - Komunikace</v>
      </c>
      <c r="F117" s="37"/>
      <c r="G117" s="37"/>
      <c r="H117" s="37"/>
      <c r="I117" s="137"/>
      <c r="J117" s="37"/>
      <c r="K117" s="37"/>
      <c r="L117" s="41"/>
    </row>
    <row r="118" s="1" customFormat="1" ht="6.96" customHeight="1">
      <c r="B118" s="36"/>
      <c r="C118" s="37"/>
      <c r="D118" s="37"/>
      <c r="E118" s="37"/>
      <c r="F118" s="37"/>
      <c r="G118" s="37"/>
      <c r="H118" s="37"/>
      <c r="I118" s="137"/>
      <c r="J118" s="37"/>
      <c r="K118" s="37"/>
      <c r="L118" s="41"/>
    </row>
    <row r="119" s="1" customFormat="1" ht="12" customHeight="1">
      <c r="B119" s="36"/>
      <c r="C119" s="30" t="s">
        <v>20</v>
      </c>
      <c r="D119" s="37"/>
      <c r="E119" s="37"/>
      <c r="F119" s="25" t="str">
        <f>F12</f>
        <v>ul. Družstevní,Cheb</v>
      </c>
      <c r="G119" s="37"/>
      <c r="H119" s="37"/>
      <c r="I119" s="140" t="s">
        <v>22</v>
      </c>
      <c r="J119" s="72" t="str">
        <f>IF(J12="","",J12)</f>
        <v>13. 8. 2018</v>
      </c>
      <c r="K119" s="37"/>
      <c r="L119" s="41"/>
    </row>
    <row r="120" s="1" customFormat="1" ht="6.96" customHeight="1">
      <c r="B120" s="36"/>
      <c r="C120" s="37"/>
      <c r="D120" s="37"/>
      <c r="E120" s="37"/>
      <c r="F120" s="37"/>
      <c r="G120" s="37"/>
      <c r="H120" s="37"/>
      <c r="I120" s="137"/>
      <c r="J120" s="37"/>
      <c r="K120" s="37"/>
      <c r="L120" s="41"/>
    </row>
    <row r="121" s="1" customFormat="1" ht="15.15" customHeight="1">
      <c r="B121" s="36"/>
      <c r="C121" s="30" t="s">
        <v>24</v>
      </c>
      <c r="D121" s="37"/>
      <c r="E121" s="37"/>
      <c r="F121" s="25" t="str">
        <f>E15</f>
        <v>Město Cheb,nám. Krále Jiřího z Poděbrad 1/14</v>
      </c>
      <c r="G121" s="37"/>
      <c r="H121" s="37"/>
      <c r="I121" s="140" t="s">
        <v>31</v>
      </c>
      <c r="J121" s="34" t="str">
        <f>E21</f>
        <v xml:space="preserve"> </v>
      </c>
      <c r="K121" s="37"/>
      <c r="L121" s="41"/>
    </row>
    <row r="122" s="1" customFormat="1" ht="15.15" customHeight="1">
      <c r="B122" s="36"/>
      <c r="C122" s="30" t="s">
        <v>29</v>
      </c>
      <c r="D122" s="37"/>
      <c r="E122" s="37"/>
      <c r="F122" s="25" t="str">
        <f>IF(E18="","",E18)</f>
        <v>Vyplň údaj</v>
      </c>
      <c r="G122" s="37"/>
      <c r="H122" s="37"/>
      <c r="I122" s="140" t="s">
        <v>34</v>
      </c>
      <c r="J122" s="34" t="str">
        <f>E24</f>
        <v xml:space="preserve"> </v>
      </c>
      <c r="K122" s="37"/>
      <c r="L122" s="41"/>
    </row>
    <row r="123" s="1" customFormat="1" ht="10.32" customHeight="1">
      <c r="B123" s="36"/>
      <c r="C123" s="37"/>
      <c r="D123" s="37"/>
      <c r="E123" s="37"/>
      <c r="F123" s="37"/>
      <c r="G123" s="37"/>
      <c r="H123" s="37"/>
      <c r="I123" s="137"/>
      <c r="J123" s="37"/>
      <c r="K123" s="37"/>
      <c r="L123" s="41"/>
    </row>
    <row r="124" s="10" customFormat="1" ht="29.28" customHeight="1">
      <c r="B124" s="195"/>
      <c r="C124" s="196" t="s">
        <v>108</v>
      </c>
      <c r="D124" s="197" t="s">
        <v>61</v>
      </c>
      <c r="E124" s="197" t="s">
        <v>57</v>
      </c>
      <c r="F124" s="197" t="s">
        <v>58</v>
      </c>
      <c r="G124" s="197" t="s">
        <v>109</v>
      </c>
      <c r="H124" s="197" t="s">
        <v>110</v>
      </c>
      <c r="I124" s="198" t="s">
        <v>111</v>
      </c>
      <c r="J124" s="199" t="s">
        <v>95</v>
      </c>
      <c r="K124" s="200" t="s">
        <v>112</v>
      </c>
      <c r="L124" s="201"/>
      <c r="M124" s="93" t="s">
        <v>1</v>
      </c>
      <c r="N124" s="94" t="s">
        <v>40</v>
      </c>
      <c r="O124" s="94" t="s">
        <v>113</v>
      </c>
      <c r="P124" s="94" t="s">
        <v>114</v>
      </c>
      <c r="Q124" s="94" t="s">
        <v>115</v>
      </c>
      <c r="R124" s="94" t="s">
        <v>116</v>
      </c>
      <c r="S124" s="94" t="s">
        <v>117</v>
      </c>
      <c r="T124" s="95" t="s">
        <v>118</v>
      </c>
    </row>
    <row r="125" s="1" customFormat="1" ht="22.8" customHeight="1">
      <c r="B125" s="36"/>
      <c r="C125" s="100" t="s">
        <v>119</v>
      </c>
      <c r="D125" s="37"/>
      <c r="E125" s="37"/>
      <c r="F125" s="37"/>
      <c r="G125" s="37"/>
      <c r="H125" s="37"/>
      <c r="I125" s="137"/>
      <c r="J125" s="202">
        <f>BK125</f>
        <v>0</v>
      </c>
      <c r="K125" s="37"/>
      <c r="L125" s="41"/>
      <c r="M125" s="96"/>
      <c r="N125" s="97"/>
      <c r="O125" s="97"/>
      <c r="P125" s="203">
        <f>P126</f>
        <v>0</v>
      </c>
      <c r="Q125" s="97"/>
      <c r="R125" s="203">
        <f>R126</f>
        <v>634.75774999999999</v>
      </c>
      <c r="S125" s="97"/>
      <c r="T125" s="204">
        <f>T126</f>
        <v>1466.2239999999999</v>
      </c>
      <c r="AT125" s="15" t="s">
        <v>75</v>
      </c>
      <c r="AU125" s="15" t="s">
        <v>97</v>
      </c>
      <c r="BK125" s="205">
        <f>BK126</f>
        <v>0</v>
      </c>
    </row>
    <row r="126" s="11" customFormat="1" ht="25.92" customHeight="1">
      <c r="B126" s="206"/>
      <c r="C126" s="207"/>
      <c r="D126" s="208" t="s">
        <v>75</v>
      </c>
      <c r="E126" s="209" t="s">
        <v>120</v>
      </c>
      <c r="F126" s="209" t="s">
        <v>121</v>
      </c>
      <c r="G126" s="207"/>
      <c r="H126" s="207"/>
      <c r="I126" s="210"/>
      <c r="J126" s="211">
        <f>BK126</f>
        <v>0</v>
      </c>
      <c r="K126" s="207"/>
      <c r="L126" s="212"/>
      <c r="M126" s="213"/>
      <c r="N126" s="214"/>
      <c r="O126" s="214"/>
      <c r="P126" s="215">
        <f>P127+P186+P196+P200+P257+P320+P385+P407</f>
        <v>0</v>
      </c>
      <c r="Q126" s="214"/>
      <c r="R126" s="215">
        <f>R127+R186+R196+R200+R257+R320+R385+R407</f>
        <v>634.75774999999999</v>
      </c>
      <c r="S126" s="214"/>
      <c r="T126" s="216">
        <f>T127+T186+T196+T200+T257+T320+T385+T407</f>
        <v>1466.2239999999999</v>
      </c>
      <c r="AR126" s="217" t="s">
        <v>84</v>
      </c>
      <c r="AT126" s="218" t="s">
        <v>75</v>
      </c>
      <c r="AU126" s="218" t="s">
        <v>76</v>
      </c>
      <c r="AY126" s="217" t="s">
        <v>122</v>
      </c>
      <c r="BK126" s="219">
        <f>BK127+BK186+BK196+BK200+BK257+BK320+BK385+BK407</f>
        <v>0</v>
      </c>
    </row>
    <row r="127" s="11" customFormat="1" ht="22.8" customHeight="1">
      <c r="B127" s="206"/>
      <c r="C127" s="207"/>
      <c r="D127" s="208" t="s">
        <v>75</v>
      </c>
      <c r="E127" s="220" t="s">
        <v>84</v>
      </c>
      <c r="F127" s="220" t="s">
        <v>123</v>
      </c>
      <c r="G127" s="207"/>
      <c r="H127" s="207"/>
      <c r="I127" s="210"/>
      <c r="J127" s="221">
        <f>BK127</f>
        <v>0</v>
      </c>
      <c r="K127" s="207"/>
      <c r="L127" s="212"/>
      <c r="M127" s="213"/>
      <c r="N127" s="214"/>
      <c r="O127" s="214"/>
      <c r="P127" s="215">
        <f>SUM(P128:P185)</f>
        <v>0</v>
      </c>
      <c r="Q127" s="214"/>
      <c r="R127" s="215">
        <f>SUM(R128:R185)</f>
        <v>2.9967000000000001</v>
      </c>
      <c r="S127" s="214"/>
      <c r="T127" s="216">
        <f>SUM(T128:T185)</f>
        <v>1435.3499999999999</v>
      </c>
      <c r="AR127" s="217" t="s">
        <v>84</v>
      </c>
      <c r="AT127" s="218" t="s">
        <v>75</v>
      </c>
      <c r="AU127" s="218" t="s">
        <v>84</v>
      </c>
      <c r="AY127" s="217" t="s">
        <v>122</v>
      </c>
      <c r="BK127" s="219">
        <f>SUM(BK128:BK185)</f>
        <v>0</v>
      </c>
    </row>
    <row r="128" s="1" customFormat="1" ht="24" customHeight="1">
      <c r="B128" s="36"/>
      <c r="C128" s="222" t="s">
        <v>124</v>
      </c>
      <c r="D128" s="222" t="s">
        <v>125</v>
      </c>
      <c r="E128" s="223" t="s">
        <v>126</v>
      </c>
      <c r="F128" s="224" t="s">
        <v>127</v>
      </c>
      <c r="G128" s="225" t="s">
        <v>128</v>
      </c>
      <c r="H128" s="226">
        <v>165</v>
      </c>
      <c r="I128" s="227"/>
      <c r="J128" s="228">
        <f>ROUND(I128*H128,2)</f>
        <v>0</v>
      </c>
      <c r="K128" s="224" t="s">
        <v>1</v>
      </c>
      <c r="L128" s="41"/>
      <c r="M128" s="229" t="s">
        <v>1</v>
      </c>
      <c r="N128" s="230" t="s">
        <v>41</v>
      </c>
      <c r="O128" s="84"/>
      <c r="P128" s="231">
        <f>O128*H128</f>
        <v>0</v>
      </c>
      <c r="Q128" s="231">
        <v>0</v>
      </c>
      <c r="R128" s="231">
        <f>Q128*H128</f>
        <v>0</v>
      </c>
      <c r="S128" s="231">
        <v>0.29999999999999999</v>
      </c>
      <c r="T128" s="232">
        <f>S128*H128</f>
        <v>49.5</v>
      </c>
      <c r="AR128" s="233" t="s">
        <v>129</v>
      </c>
      <c r="AT128" s="233" t="s">
        <v>125</v>
      </c>
      <c r="AU128" s="233" t="s">
        <v>86</v>
      </c>
      <c r="AY128" s="15" t="s">
        <v>122</v>
      </c>
      <c r="BE128" s="234">
        <f>IF(N128="základní",J128,0)</f>
        <v>0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5" t="s">
        <v>84</v>
      </c>
      <c r="BK128" s="234">
        <f>ROUND(I128*H128,2)</f>
        <v>0</v>
      </c>
      <c r="BL128" s="15" t="s">
        <v>129</v>
      </c>
      <c r="BM128" s="233" t="s">
        <v>130</v>
      </c>
    </row>
    <row r="129" s="12" customFormat="1">
      <c r="B129" s="235"/>
      <c r="C129" s="236"/>
      <c r="D129" s="237" t="s">
        <v>131</v>
      </c>
      <c r="E129" s="238" t="s">
        <v>1</v>
      </c>
      <c r="F129" s="239" t="s">
        <v>132</v>
      </c>
      <c r="G129" s="236"/>
      <c r="H129" s="240">
        <v>165</v>
      </c>
      <c r="I129" s="241"/>
      <c r="J129" s="236"/>
      <c r="K129" s="236"/>
      <c r="L129" s="242"/>
      <c r="M129" s="243"/>
      <c r="N129" s="244"/>
      <c r="O129" s="244"/>
      <c r="P129" s="244"/>
      <c r="Q129" s="244"/>
      <c r="R129" s="244"/>
      <c r="S129" s="244"/>
      <c r="T129" s="245"/>
      <c r="AT129" s="246" t="s">
        <v>131</v>
      </c>
      <c r="AU129" s="246" t="s">
        <v>86</v>
      </c>
      <c r="AV129" s="12" t="s">
        <v>86</v>
      </c>
      <c r="AW129" s="12" t="s">
        <v>33</v>
      </c>
      <c r="AX129" s="12" t="s">
        <v>76</v>
      </c>
      <c r="AY129" s="246" t="s">
        <v>122</v>
      </c>
    </row>
    <row r="130" s="13" customFormat="1">
      <c r="B130" s="247"/>
      <c r="C130" s="248"/>
      <c r="D130" s="237" t="s">
        <v>131</v>
      </c>
      <c r="E130" s="249" t="s">
        <v>1</v>
      </c>
      <c r="F130" s="250" t="s">
        <v>133</v>
      </c>
      <c r="G130" s="248"/>
      <c r="H130" s="251">
        <v>165</v>
      </c>
      <c r="I130" s="252"/>
      <c r="J130" s="248"/>
      <c r="K130" s="248"/>
      <c r="L130" s="253"/>
      <c r="M130" s="254"/>
      <c r="N130" s="255"/>
      <c r="O130" s="255"/>
      <c r="P130" s="255"/>
      <c r="Q130" s="255"/>
      <c r="R130" s="255"/>
      <c r="S130" s="255"/>
      <c r="T130" s="256"/>
      <c r="AT130" s="257" t="s">
        <v>131</v>
      </c>
      <c r="AU130" s="257" t="s">
        <v>86</v>
      </c>
      <c r="AV130" s="13" t="s">
        <v>129</v>
      </c>
      <c r="AW130" s="13" t="s">
        <v>33</v>
      </c>
      <c r="AX130" s="13" t="s">
        <v>84</v>
      </c>
      <c r="AY130" s="257" t="s">
        <v>122</v>
      </c>
    </row>
    <row r="131" s="1" customFormat="1" ht="24" customHeight="1">
      <c r="B131" s="36"/>
      <c r="C131" s="222" t="s">
        <v>134</v>
      </c>
      <c r="D131" s="222" t="s">
        <v>125</v>
      </c>
      <c r="E131" s="223" t="s">
        <v>135</v>
      </c>
      <c r="F131" s="224" t="s">
        <v>136</v>
      </c>
      <c r="G131" s="225" t="s">
        <v>128</v>
      </c>
      <c r="H131" s="226">
        <v>1280</v>
      </c>
      <c r="I131" s="227"/>
      <c r="J131" s="228">
        <f>ROUND(I131*H131,2)</f>
        <v>0</v>
      </c>
      <c r="K131" s="224" t="s">
        <v>1</v>
      </c>
      <c r="L131" s="41"/>
      <c r="M131" s="229" t="s">
        <v>1</v>
      </c>
      <c r="N131" s="230" t="s">
        <v>41</v>
      </c>
      <c r="O131" s="84"/>
      <c r="P131" s="231">
        <f>O131*H131</f>
        <v>0</v>
      </c>
      <c r="Q131" s="231">
        <v>0</v>
      </c>
      <c r="R131" s="231">
        <f>Q131*H131</f>
        <v>0</v>
      </c>
      <c r="S131" s="231">
        <v>0.57999999999999996</v>
      </c>
      <c r="T131" s="232">
        <f>S131*H131</f>
        <v>742.39999999999998</v>
      </c>
      <c r="AR131" s="233" t="s">
        <v>129</v>
      </c>
      <c r="AT131" s="233" t="s">
        <v>125</v>
      </c>
      <c r="AU131" s="233" t="s">
        <v>86</v>
      </c>
      <c r="AY131" s="15" t="s">
        <v>122</v>
      </c>
      <c r="BE131" s="234">
        <f>IF(N131="základní",J131,0)</f>
        <v>0</v>
      </c>
      <c r="BF131" s="234">
        <f>IF(N131="snížená",J131,0)</f>
        <v>0</v>
      </c>
      <c r="BG131" s="234">
        <f>IF(N131="zákl. přenesená",J131,0)</f>
        <v>0</v>
      </c>
      <c r="BH131" s="234">
        <f>IF(N131="sníž. přenesená",J131,0)</f>
        <v>0</v>
      </c>
      <c r="BI131" s="234">
        <f>IF(N131="nulová",J131,0)</f>
        <v>0</v>
      </c>
      <c r="BJ131" s="15" t="s">
        <v>84</v>
      </c>
      <c r="BK131" s="234">
        <f>ROUND(I131*H131,2)</f>
        <v>0</v>
      </c>
      <c r="BL131" s="15" t="s">
        <v>129</v>
      </c>
      <c r="BM131" s="233" t="s">
        <v>137</v>
      </c>
    </row>
    <row r="132" s="12" customFormat="1">
      <c r="B132" s="235"/>
      <c r="C132" s="236"/>
      <c r="D132" s="237" t="s">
        <v>131</v>
      </c>
      <c r="E132" s="238" t="s">
        <v>1</v>
      </c>
      <c r="F132" s="239" t="s">
        <v>138</v>
      </c>
      <c r="G132" s="236"/>
      <c r="H132" s="240">
        <v>1280</v>
      </c>
      <c r="I132" s="241"/>
      <c r="J132" s="236"/>
      <c r="K132" s="236"/>
      <c r="L132" s="242"/>
      <c r="M132" s="243"/>
      <c r="N132" s="244"/>
      <c r="O132" s="244"/>
      <c r="P132" s="244"/>
      <c r="Q132" s="244"/>
      <c r="R132" s="244"/>
      <c r="S132" s="244"/>
      <c r="T132" s="245"/>
      <c r="AT132" s="246" t="s">
        <v>131</v>
      </c>
      <c r="AU132" s="246" t="s">
        <v>86</v>
      </c>
      <c r="AV132" s="12" t="s">
        <v>86</v>
      </c>
      <c r="AW132" s="12" t="s">
        <v>33</v>
      </c>
      <c r="AX132" s="12" t="s">
        <v>76</v>
      </c>
      <c r="AY132" s="246" t="s">
        <v>122</v>
      </c>
    </row>
    <row r="133" s="13" customFormat="1">
      <c r="B133" s="247"/>
      <c r="C133" s="248"/>
      <c r="D133" s="237" t="s">
        <v>131</v>
      </c>
      <c r="E133" s="249" t="s">
        <v>1</v>
      </c>
      <c r="F133" s="250" t="s">
        <v>133</v>
      </c>
      <c r="G133" s="248"/>
      <c r="H133" s="251">
        <v>1280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AT133" s="257" t="s">
        <v>131</v>
      </c>
      <c r="AU133" s="257" t="s">
        <v>86</v>
      </c>
      <c r="AV133" s="13" t="s">
        <v>129</v>
      </c>
      <c r="AW133" s="13" t="s">
        <v>33</v>
      </c>
      <c r="AX133" s="13" t="s">
        <v>84</v>
      </c>
      <c r="AY133" s="257" t="s">
        <v>122</v>
      </c>
    </row>
    <row r="134" s="1" customFormat="1" ht="24" customHeight="1">
      <c r="B134" s="36"/>
      <c r="C134" s="222" t="s">
        <v>139</v>
      </c>
      <c r="D134" s="222" t="s">
        <v>125</v>
      </c>
      <c r="E134" s="223" t="s">
        <v>140</v>
      </c>
      <c r="F134" s="224" t="s">
        <v>141</v>
      </c>
      <c r="G134" s="225" t="s">
        <v>128</v>
      </c>
      <c r="H134" s="226">
        <v>495</v>
      </c>
      <c r="I134" s="227"/>
      <c r="J134" s="228">
        <f>ROUND(I134*H134,2)</f>
        <v>0</v>
      </c>
      <c r="K134" s="224" t="s">
        <v>1</v>
      </c>
      <c r="L134" s="41"/>
      <c r="M134" s="229" t="s">
        <v>1</v>
      </c>
      <c r="N134" s="230" t="s">
        <v>41</v>
      </c>
      <c r="O134" s="84"/>
      <c r="P134" s="231">
        <f>O134*H134</f>
        <v>0</v>
      </c>
      <c r="Q134" s="231">
        <v>0</v>
      </c>
      <c r="R134" s="231">
        <f>Q134*H134</f>
        <v>0</v>
      </c>
      <c r="S134" s="231">
        <v>0.23999999999999999</v>
      </c>
      <c r="T134" s="232">
        <f>S134*H134</f>
        <v>118.8</v>
      </c>
      <c r="AR134" s="233" t="s">
        <v>129</v>
      </c>
      <c r="AT134" s="233" t="s">
        <v>125</v>
      </c>
      <c r="AU134" s="233" t="s">
        <v>86</v>
      </c>
      <c r="AY134" s="15" t="s">
        <v>122</v>
      </c>
      <c r="BE134" s="234">
        <f>IF(N134="základní",J134,0)</f>
        <v>0</v>
      </c>
      <c r="BF134" s="234">
        <f>IF(N134="snížená",J134,0)</f>
        <v>0</v>
      </c>
      <c r="BG134" s="234">
        <f>IF(N134="zákl. přenesená",J134,0)</f>
        <v>0</v>
      </c>
      <c r="BH134" s="234">
        <f>IF(N134="sníž. přenesená",J134,0)</f>
        <v>0</v>
      </c>
      <c r="BI134" s="234">
        <f>IF(N134="nulová",J134,0)</f>
        <v>0</v>
      </c>
      <c r="BJ134" s="15" t="s">
        <v>84</v>
      </c>
      <c r="BK134" s="234">
        <f>ROUND(I134*H134,2)</f>
        <v>0</v>
      </c>
      <c r="BL134" s="15" t="s">
        <v>129</v>
      </c>
      <c r="BM134" s="233" t="s">
        <v>142</v>
      </c>
    </row>
    <row r="135" s="12" customFormat="1">
      <c r="B135" s="235"/>
      <c r="C135" s="236"/>
      <c r="D135" s="237" t="s">
        <v>131</v>
      </c>
      <c r="E135" s="238" t="s">
        <v>1</v>
      </c>
      <c r="F135" s="239" t="s">
        <v>143</v>
      </c>
      <c r="G135" s="236"/>
      <c r="H135" s="240">
        <v>495</v>
      </c>
      <c r="I135" s="241"/>
      <c r="J135" s="236"/>
      <c r="K135" s="236"/>
      <c r="L135" s="242"/>
      <c r="M135" s="243"/>
      <c r="N135" s="244"/>
      <c r="O135" s="244"/>
      <c r="P135" s="244"/>
      <c r="Q135" s="244"/>
      <c r="R135" s="244"/>
      <c r="S135" s="244"/>
      <c r="T135" s="245"/>
      <c r="AT135" s="246" t="s">
        <v>131</v>
      </c>
      <c r="AU135" s="246" t="s">
        <v>86</v>
      </c>
      <c r="AV135" s="12" t="s">
        <v>86</v>
      </c>
      <c r="AW135" s="12" t="s">
        <v>33</v>
      </c>
      <c r="AX135" s="12" t="s">
        <v>76</v>
      </c>
      <c r="AY135" s="246" t="s">
        <v>122</v>
      </c>
    </row>
    <row r="136" s="13" customFormat="1">
      <c r="B136" s="247"/>
      <c r="C136" s="248"/>
      <c r="D136" s="237" t="s">
        <v>131</v>
      </c>
      <c r="E136" s="249" t="s">
        <v>1</v>
      </c>
      <c r="F136" s="250" t="s">
        <v>133</v>
      </c>
      <c r="G136" s="248"/>
      <c r="H136" s="251">
        <v>495</v>
      </c>
      <c r="I136" s="252"/>
      <c r="J136" s="248"/>
      <c r="K136" s="248"/>
      <c r="L136" s="253"/>
      <c r="M136" s="254"/>
      <c r="N136" s="255"/>
      <c r="O136" s="255"/>
      <c r="P136" s="255"/>
      <c r="Q136" s="255"/>
      <c r="R136" s="255"/>
      <c r="S136" s="255"/>
      <c r="T136" s="256"/>
      <c r="AT136" s="257" t="s">
        <v>131</v>
      </c>
      <c r="AU136" s="257" t="s">
        <v>86</v>
      </c>
      <c r="AV136" s="13" t="s">
        <v>129</v>
      </c>
      <c r="AW136" s="13" t="s">
        <v>33</v>
      </c>
      <c r="AX136" s="13" t="s">
        <v>84</v>
      </c>
      <c r="AY136" s="257" t="s">
        <v>122</v>
      </c>
    </row>
    <row r="137" s="1" customFormat="1" ht="24" customHeight="1">
      <c r="B137" s="36"/>
      <c r="C137" s="222" t="s">
        <v>86</v>
      </c>
      <c r="D137" s="222" t="s">
        <v>125</v>
      </c>
      <c r="E137" s="223" t="s">
        <v>144</v>
      </c>
      <c r="F137" s="224" t="s">
        <v>145</v>
      </c>
      <c r="G137" s="225" t="s">
        <v>128</v>
      </c>
      <c r="H137" s="226">
        <v>495</v>
      </c>
      <c r="I137" s="227"/>
      <c r="J137" s="228">
        <f>ROUND(I137*H137,2)</f>
        <v>0</v>
      </c>
      <c r="K137" s="224" t="s">
        <v>1</v>
      </c>
      <c r="L137" s="41"/>
      <c r="M137" s="229" t="s">
        <v>1</v>
      </c>
      <c r="N137" s="230" t="s">
        <v>41</v>
      </c>
      <c r="O137" s="84"/>
      <c r="P137" s="231">
        <f>O137*H137</f>
        <v>0</v>
      </c>
      <c r="Q137" s="231">
        <v>0</v>
      </c>
      <c r="R137" s="231">
        <f>Q137*H137</f>
        <v>0</v>
      </c>
      <c r="S137" s="231">
        <v>0.098000000000000004</v>
      </c>
      <c r="T137" s="232">
        <f>S137*H137</f>
        <v>48.510000000000005</v>
      </c>
      <c r="AR137" s="233" t="s">
        <v>129</v>
      </c>
      <c r="AT137" s="233" t="s">
        <v>125</v>
      </c>
      <c r="AU137" s="233" t="s">
        <v>86</v>
      </c>
      <c r="AY137" s="15" t="s">
        <v>122</v>
      </c>
      <c r="BE137" s="234">
        <f>IF(N137="základní",J137,0)</f>
        <v>0</v>
      </c>
      <c r="BF137" s="234">
        <f>IF(N137="snížená",J137,0)</f>
        <v>0</v>
      </c>
      <c r="BG137" s="234">
        <f>IF(N137="zákl. přenesená",J137,0)</f>
        <v>0</v>
      </c>
      <c r="BH137" s="234">
        <f>IF(N137="sníž. přenesená",J137,0)</f>
        <v>0</v>
      </c>
      <c r="BI137" s="234">
        <f>IF(N137="nulová",J137,0)</f>
        <v>0</v>
      </c>
      <c r="BJ137" s="15" t="s">
        <v>84</v>
      </c>
      <c r="BK137" s="234">
        <f>ROUND(I137*H137,2)</f>
        <v>0</v>
      </c>
      <c r="BL137" s="15" t="s">
        <v>129</v>
      </c>
      <c r="BM137" s="233" t="s">
        <v>146</v>
      </c>
    </row>
    <row r="138" s="12" customFormat="1">
      <c r="B138" s="235"/>
      <c r="C138" s="236"/>
      <c r="D138" s="237" t="s">
        <v>131</v>
      </c>
      <c r="E138" s="238" t="s">
        <v>1</v>
      </c>
      <c r="F138" s="239" t="s">
        <v>147</v>
      </c>
      <c r="G138" s="236"/>
      <c r="H138" s="240">
        <v>495</v>
      </c>
      <c r="I138" s="241"/>
      <c r="J138" s="236"/>
      <c r="K138" s="236"/>
      <c r="L138" s="242"/>
      <c r="M138" s="243"/>
      <c r="N138" s="244"/>
      <c r="O138" s="244"/>
      <c r="P138" s="244"/>
      <c r="Q138" s="244"/>
      <c r="R138" s="244"/>
      <c r="S138" s="244"/>
      <c r="T138" s="245"/>
      <c r="AT138" s="246" t="s">
        <v>131</v>
      </c>
      <c r="AU138" s="246" t="s">
        <v>86</v>
      </c>
      <c r="AV138" s="12" t="s">
        <v>86</v>
      </c>
      <c r="AW138" s="12" t="s">
        <v>33</v>
      </c>
      <c r="AX138" s="12" t="s">
        <v>76</v>
      </c>
      <c r="AY138" s="246" t="s">
        <v>122</v>
      </c>
    </row>
    <row r="139" s="13" customFormat="1">
      <c r="B139" s="247"/>
      <c r="C139" s="248"/>
      <c r="D139" s="237" t="s">
        <v>131</v>
      </c>
      <c r="E139" s="249" t="s">
        <v>1</v>
      </c>
      <c r="F139" s="250" t="s">
        <v>133</v>
      </c>
      <c r="G139" s="248"/>
      <c r="H139" s="251">
        <v>495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AT139" s="257" t="s">
        <v>131</v>
      </c>
      <c r="AU139" s="257" t="s">
        <v>86</v>
      </c>
      <c r="AV139" s="13" t="s">
        <v>129</v>
      </c>
      <c r="AW139" s="13" t="s">
        <v>33</v>
      </c>
      <c r="AX139" s="13" t="s">
        <v>84</v>
      </c>
      <c r="AY139" s="257" t="s">
        <v>122</v>
      </c>
    </row>
    <row r="140" s="1" customFormat="1" ht="24" customHeight="1">
      <c r="B140" s="36"/>
      <c r="C140" s="222" t="s">
        <v>148</v>
      </c>
      <c r="D140" s="222" t="s">
        <v>125</v>
      </c>
      <c r="E140" s="223" t="s">
        <v>149</v>
      </c>
      <c r="F140" s="224" t="s">
        <v>150</v>
      </c>
      <c r="G140" s="225" t="s">
        <v>128</v>
      </c>
      <c r="H140" s="226">
        <v>1280</v>
      </c>
      <c r="I140" s="227"/>
      <c r="J140" s="228">
        <f>ROUND(I140*H140,2)</f>
        <v>0</v>
      </c>
      <c r="K140" s="224" t="s">
        <v>1</v>
      </c>
      <c r="L140" s="41"/>
      <c r="M140" s="229" t="s">
        <v>1</v>
      </c>
      <c r="N140" s="230" t="s">
        <v>41</v>
      </c>
      <c r="O140" s="84"/>
      <c r="P140" s="231">
        <f>O140*H140</f>
        <v>0</v>
      </c>
      <c r="Q140" s="231">
        <v>0.00012</v>
      </c>
      <c r="R140" s="231">
        <f>Q140*H140</f>
        <v>0.15360000000000001</v>
      </c>
      <c r="S140" s="231">
        <v>0.25600000000000001</v>
      </c>
      <c r="T140" s="232">
        <f>S140*H140</f>
        <v>327.68000000000001</v>
      </c>
      <c r="AR140" s="233" t="s">
        <v>129</v>
      </c>
      <c r="AT140" s="233" t="s">
        <v>125</v>
      </c>
      <c r="AU140" s="233" t="s">
        <v>86</v>
      </c>
      <c r="AY140" s="15" t="s">
        <v>122</v>
      </c>
      <c r="BE140" s="234">
        <f>IF(N140="základní",J140,0)</f>
        <v>0</v>
      </c>
      <c r="BF140" s="234">
        <f>IF(N140="snížená",J140,0)</f>
        <v>0</v>
      </c>
      <c r="BG140" s="234">
        <f>IF(N140="zákl. přenesená",J140,0)</f>
        <v>0</v>
      </c>
      <c r="BH140" s="234">
        <f>IF(N140="sníž. přenesená",J140,0)</f>
        <v>0</v>
      </c>
      <c r="BI140" s="234">
        <f>IF(N140="nulová",J140,0)</f>
        <v>0</v>
      </c>
      <c r="BJ140" s="15" t="s">
        <v>84</v>
      </c>
      <c r="BK140" s="234">
        <f>ROUND(I140*H140,2)</f>
        <v>0</v>
      </c>
      <c r="BL140" s="15" t="s">
        <v>129</v>
      </c>
      <c r="BM140" s="233" t="s">
        <v>151</v>
      </c>
    </row>
    <row r="141" s="12" customFormat="1">
      <c r="B141" s="235"/>
      <c r="C141" s="236"/>
      <c r="D141" s="237" t="s">
        <v>131</v>
      </c>
      <c r="E141" s="238" t="s">
        <v>1</v>
      </c>
      <c r="F141" s="239" t="s">
        <v>152</v>
      </c>
      <c r="G141" s="236"/>
      <c r="H141" s="240">
        <v>1280</v>
      </c>
      <c r="I141" s="241"/>
      <c r="J141" s="236"/>
      <c r="K141" s="236"/>
      <c r="L141" s="242"/>
      <c r="M141" s="243"/>
      <c r="N141" s="244"/>
      <c r="O141" s="244"/>
      <c r="P141" s="244"/>
      <c r="Q141" s="244"/>
      <c r="R141" s="244"/>
      <c r="S141" s="244"/>
      <c r="T141" s="245"/>
      <c r="AT141" s="246" t="s">
        <v>131</v>
      </c>
      <c r="AU141" s="246" t="s">
        <v>86</v>
      </c>
      <c r="AV141" s="12" t="s">
        <v>86</v>
      </c>
      <c r="AW141" s="12" t="s">
        <v>33</v>
      </c>
      <c r="AX141" s="12" t="s">
        <v>76</v>
      </c>
      <c r="AY141" s="246" t="s">
        <v>122</v>
      </c>
    </row>
    <row r="142" s="13" customFormat="1">
      <c r="B142" s="247"/>
      <c r="C142" s="248"/>
      <c r="D142" s="237" t="s">
        <v>131</v>
      </c>
      <c r="E142" s="249" t="s">
        <v>1</v>
      </c>
      <c r="F142" s="250" t="s">
        <v>133</v>
      </c>
      <c r="G142" s="248"/>
      <c r="H142" s="251">
        <v>1280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AT142" s="257" t="s">
        <v>131</v>
      </c>
      <c r="AU142" s="257" t="s">
        <v>86</v>
      </c>
      <c r="AV142" s="13" t="s">
        <v>129</v>
      </c>
      <c r="AW142" s="13" t="s">
        <v>33</v>
      </c>
      <c r="AX142" s="13" t="s">
        <v>84</v>
      </c>
      <c r="AY142" s="257" t="s">
        <v>122</v>
      </c>
    </row>
    <row r="143" s="1" customFormat="1" ht="16.5" customHeight="1">
      <c r="B143" s="36"/>
      <c r="C143" s="222" t="s">
        <v>153</v>
      </c>
      <c r="D143" s="222" t="s">
        <v>125</v>
      </c>
      <c r="E143" s="223" t="s">
        <v>154</v>
      </c>
      <c r="F143" s="224" t="s">
        <v>155</v>
      </c>
      <c r="G143" s="225" t="s">
        <v>156</v>
      </c>
      <c r="H143" s="226">
        <v>242</v>
      </c>
      <c r="I143" s="227"/>
      <c r="J143" s="228">
        <f>ROUND(I143*H143,2)</f>
        <v>0</v>
      </c>
      <c r="K143" s="224" t="s">
        <v>1</v>
      </c>
      <c r="L143" s="41"/>
      <c r="M143" s="229" t="s">
        <v>1</v>
      </c>
      <c r="N143" s="230" t="s">
        <v>41</v>
      </c>
      <c r="O143" s="84"/>
      <c r="P143" s="231">
        <f>O143*H143</f>
        <v>0</v>
      </c>
      <c r="Q143" s="231">
        <v>0</v>
      </c>
      <c r="R143" s="231">
        <f>Q143*H143</f>
        <v>0</v>
      </c>
      <c r="S143" s="231">
        <v>0.23000000000000001</v>
      </c>
      <c r="T143" s="232">
        <f>S143*H143</f>
        <v>55.660000000000004</v>
      </c>
      <c r="AR143" s="233" t="s">
        <v>129</v>
      </c>
      <c r="AT143" s="233" t="s">
        <v>125</v>
      </c>
      <c r="AU143" s="233" t="s">
        <v>86</v>
      </c>
      <c r="AY143" s="15" t="s">
        <v>122</v>
      </c>
      <c r="BE143" s="234">
        <f>IF(N143="základní",J143,0)</f>
        <v>0</v>
      </c>
      <c r="BF143" s="234">
        <f>IF(N143="snížená",J143,0)</f>
        <v>0</v>
      </c>
      <c r="BG143" s="234">
        <f>IF(N143="zákl. přenesená",J143,0)</f>
        <v>0</v>
      </c>
      <c r="BH143" s="234">
        <f>IF(N143="sníž. přenesená",J143,0)</f>
        <v>0</v>
      </c>
      <c r="BI143" s="234">
        <f>IF(N143="nulová",J143,0)</f>
        <v>0</v>
      </c>
      <c r="BJ143" s="15" t="s">
        <v>84</v>
      </c>
      <c r="BK143" s="234">
        <f>ROUND(I143*H143,2)</f>
        <v>0</v>
      </c>
      <c r="BL143" s="15" t="s">
        <v>129</v>
      </c>
      <c r="BM143" s="233" t="s">
        <v>157</v>
      </c>
    </row>
    <row r="144" s="12" customFormat="1">
      <c r="B144" s="235"/>
      <c r="C144" s="236"/>
      <c r="D144" s="237" t="s">
        <v>131</v>
      </c>
      <c r="E144" s="238" t="s">
        <v>1</v>
      </c>
      <c r="F144" s="239" t="s">
        <v>158</v>
      </c>
      <c r="G144" s="236"/>
      <c r="H144" s="240">
        <v>242</v>
      </c>
      <c r="I144" s="241"/>
      <c r="J144" s="236"/>
      <c r="K144" s="236"/>
      <c r="L144" s="242"/>
      <c r="M144" s="243"/>
      <c r="N144" s="244"/>
      <c r="O144" s="244"/>
      <c r="P144" s="244"/>
      <c r="Q144" s="244"/>
      <c r="R144" s="244"/>
      <c r="S144" s="244"/>
      <c r="T144" s="245"/>
      <c r="AT144" s="246" t="s">
        <v>131</v>
      </c>
      <c r="AU144" s="246" t="s">
        <v>86</v>
      </c>
      <c r="AV144" s="12" t="s">
        <v>86</v>
      </c>
      <c r="AW144" s="12" t="s">
        <v>33</v>
      </c>
      <c r="AX144" s="12" t="s">
        <v>76</v>
      </c>
      <c r="AY144" s="246" t="s">
        <v>122</v>
      </c>
    </row>
    <row r="145" s="13" customFormat="1">
      <c r="B145" s="247"/>
      <c r="C145" s="248"/>
      <c r="D145" s="237" t="s">
        <v>131</v>
      </c>
      <c r="E145" s="249" t="s">
        <v>1</v>
      </c>
      <c r="F145" s="250" t="s">
        <v>133</v>
      </c>
      <c r="G145" s="248"/>
      <c r="H145" s="251">
        <v>242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AT145" s="257" t="s">
        <v>131</v>
      </c>
      <c r="AU145" s="257" t="s">
        <v>86</v>
      </c>
      <c r="AV145" s="13" t="s">
        <v>129</v>
      </c>
      <c r="AW145" s="13" t="s">
        <v>33</v>
      </c>
      <c r="AX145" s="13" t="s">
        <v>84</v>
      </c>
      <c r="AY145" s="257" t="s">
        <v>122</v>
      </c>
    </row>
    <row r="146" s="1" customFormat="1" ht="16.5" customHeight="1">
      <c r="B146" s="36"/>
      <c r="C146" s="222" t="s">
        <v>159</v>
      </c>
      <c r="D146" s="222" t="s">
        <v>125</v>
      </c>
      <c r="E146" s="223" t="s">
        <v>160</v>
      </c>
      <c r="F146" s="224" t="s">
        <v>161</v>
      </c>
      <c r="G146" s="225" t="s">
        <v>156</v>
      </c>
      <c r="H146" s="226">
        <v>320</v>
      </c>
      <c r="I146" s="227"/>
      <c r="J146" s="228">
        <f>ROUND(I146*H146,2)</f>
        <v>0</v>
      </c>
      <c r="K146" s="224" t="s">
        <v>1</v>
      </c>
      <c r="L146" s="41"/>
      <c r="M146" s="229" t="s">
        <v>1</v>
      </c>
      <c r="N146" s="230" t="s">
        <v>41</v>
      </c>
      <c r="O146" s="84"/>
      <c r="P146" s="231">
        <f>O146*H146</f>
        <v>0</v>
      </c>
      <c r="Q146" s="231">
        <v>0</v>
      </c>
      <c r="R146" s="231">
        <f>Q146*H146</f>
        <v>0</v>
      </c>
      <c r="S146" s="231">
        <v>0.28999999999999998</v>
      </c>
      <c r="T146" s="232">
        <f>S146*H146</f>
        <v>92.799999999999997</v>
      </c>
      <c r="AR146" s="233" t="s">
        <v>129</v>
      </c>
      <c r="AT146" s="233" t="s">
        <v>125</v>
      </c>
      <c r="AU146" s="233" t="s">
        <v>86</v>
      </c>
      <c r="AY146" s="15" t="s">
        <v>122</v>
      </c>
      <c r="BE146" s="234">
        <f>IF(N146="základní",J146,0)</f>
        <v>0</v>
      </c>
      <c r="BF146" s="234">
        <f>IF(N146="snížená",J146,0)</f>
        <v>0</v>
      </c>
      <c r="BG146" s="234">
        <f>IF(N146="zákl. přenesená",J146,0)</f>
        <v>0</v>
      </c>
      <c r="BH146" s="234">
        <f>IF(N146="sníž. přenesená",J146,0)</f>
        <v>0</v>
      </c>
      <c r="BI146" s="234">
        <f>IF(N146="nulová",J146,0)</f>
        <v>0</v>
      </c>
      <c r="BJ146" s="15" t="s">
        <v>84</v>
      </c>
      <c r="BK146" s="234">
        <f>ROUND(I146*H146,2)</f>
        <v>0</v>
      </c>
      <c r="BL146" s="15" t="s">
        <v>129</v>
      </c>
      <c r="BM146" s="233" t="s">
        <v>162</v>
      </c>
    </row>
    <row r="147" s="12" customFormat="1">
      <c r="B147" s="235"/>
      <c r="C147" s="236"/>
      <c r="D147" s="237" t="s">
        <v>131</v>
      </c>
      <c r="E147" s="238" t="s">
        <v>1</v>
      </c>
      <c r="F147" s="239" t="s">
        <v>163</v>
      </c>
      <c r="G147" s="236"/>
      <c r="H147" s="240">
        <v>300</v>
      </c>
      <c r="I147" s="241"/>
      <c r="J147" s="236"/>
      <c r="K147" s="236"/>
      <c r="L147" s="242"/>
      <c r="M147" s="243"/>
      <c r="N147" s="244"/>
      <c r="O147" s="244"/>
      <c r="P147" s="244"/>
      <c r="Q147" s="244"/>
      <c r="R147" s="244"/>
      <c r="S147" s="244"/>
      <c r="T147" s="245"/>
      <c r="AT147" s="246" t="s">
        <v>131</v>
      </c>
      <c r="AU147" s="246" t="s">
        <v>86</v>
      </c>
      <c r="AV147" s="12" t="s">
        <v>86</v>
      </c>
      <c r="AW147" s="12" t="s">
        <v>33</v>
      </c>
      <c r="AX147" s="12" t="s">
        <v>76</v>
      </c>
      <c r="AY147" s="246" t="s">
        <v>122</v>
      </c>
    </row>
    <row r="148" s="12" customFormat="1">
      <c r="B148" s="235"/>
      <c r="C148" s="236"/>
      <c r="D148" s="237" t="s">
        <v>131</v>
      </c>
      <c r="E148" s="238" t="s">
        <v>1</v>
      </c>
      <c r="F148" s="239" t="s">
        <v>164</v>
      </c>
      <c r="G148" s="236"/>
      <c r="H148" s="240">
        <v>20</v>
      </c>
      <c r="I148" s="241"/>
      <c r="J148" s="236"/>
      <c r="K148" s="236"/>
      <c r="L148" s="242"/>
      <c r="M148" s="243"/>
      <c r="N148" s="244"/>
      <c r="O148" s="244"/>
      <c r="P148" s="244"/>
      <c r="Q148" s="244"/>
      <c r="R148" s="244"/>
      <c r="S148" s="244"/>
      <c r="T148" s="245"/>
      <c r="AT148" s="246" t="s">
        <v>131</v>
      </c>
      <c r="AU148" s="246" t="s">
        <v>86</v>
      </c>
      <c r="AV148" s="12" t="s">
        <v>86</v>
      </c>
      <c r="AW148" s="12" t="s">
        <v>33</v>
      </c>
      <c r="AX148" s="12" t="s">
        <v>76</v>
      </c>
      <c r="AY148" s="246" t="s">
        <v>122</v>
      </c>
    </row>
    <row r="149" s="13" customFormat="1">
      <c r="B149" s="247"/>
      <c r="C149" s="248"/>
      <c r="D149" s="237" t="s">
        <v>131</v>
      </c>
      <c r="E149" s="249" t="s">
        <v>1</v>
      </c>
      <c r="F149" s="250" t="s">
        <v>133</v>
      </c>
      <c r="G149" s="248"/>
      <c r="H149" s="251">
        <v>320</v>
      </c>
      <c r="I149" s="252"/>
      <c r="J149" s="248"/>
      <c r="K149" s="248"/>
      <c r="L149" s="253"/>
      <c r="M149" s="254"/>
      <c r="N149" s="255"/>
      <c r="O149" s="255"/>
      <c r="P149" s="255"/>
      <c r="Q149" s="255"/>
      <c r="R149" s="255"/>
      <c r="S149" s="255"/>
      <c r="T149" s="256"/>
      <c r="AT149" s="257" t="s">
        <v>131</v>
      </c>
      <c r="AU149" s="257" t="s">
        <v>86</v>
      </c>
      <c r="AV149" s="13" t="s">
        <v>129</v>
      </c>
      <c r="AW149" s="13" t="s">
        <v>33</v>
      </c>
      <c r="AX149" s="13" t="s">
        <v>84</v>
      </c>
      <c r="AY149" s="257" t="s">
        <v>122</v>
      </c>
    </row>
    <row r="150" s="1" customFormat="1" ht="16.5" customHeight="1">
      <c r="B150" s="36"/>
      <c r="C150" s="222" t="s">
        <v>165</v>
      </c>
      <c r="D150" s="222" t="s">
        <v>125</v>
      </c>
      <c r="E150" s="223" t="s">
        <v>166</v>
      </c>
      <c r="F150" s="224" t="s">
        <v>167</v>
      </c>
      <c r="G150" s="225" t="s">
        <v>168</v>
      </c>
      <c r="H150" s="226">
        <v>9.0500000000000007</v>
      </c>
      <c r="I150" s="227"/>
      <c r="J150" s="228">
        <f>ROUND(I150*H150,2)</f>
        <v>0</v>
      </c>
      <c r="K150" s="224" t="s">
        <v>1</v>
      </c>
      <c r="L150" s="41"/>
      <c r="M150" s="229" t="s">
        <v>1</v>
      </c>
      <c r="N150" s="230" t="s">
        <v>41</v>
      </c>
      <c r="O150" s="84"/>
      <c r="P150" s="231">
        <f>O150*H150</f>
        <v>0</v>
      </c>
      <c r="Q150" s="231">
        <v>0</v>
      </c>
      <c r="R150" s="231">
        <f>Q150*H150</f>
        <v>0</v>
      </c>
      <c r="S150" s="231">
        <v>0</v>
      </c>
      <c r="T150" s="232">
        <f>S150*H150</f>
        <v>0</v>
      </c>
      <c r="AR150" s="233" t="s">
        <v>129</v>
      </c>
      <c r="AT150" s="233" t="s">
        <v>125</v>
      </c>
      <c r="AU150" s="233" t="s">
        <v>86</v>
      </c>
      <c r="AY150" s="15" t="s">
        <v>122</v>
      </c>
      <c r="BE150" s="234">
        <f>IF(N150="základní",J150,0)</f>
        <v>0</v>
      </c>
      <c r="BF150" s="234">
        <f>IF(N150="snížená",J150,0)</f>
        <v>0</v>
      </c>
      <c r="BG150" s="234">
        <f>IF(N150="zákl. přenesená",J150,0)</f>
        <v>0</v>
      </c>
      <c r="BH150" s="234">
        <f>IF(N150="sníž. přenesená",J150,0)</f>
        <v>0</v>
      </c>
      <c r="BI150" s="234">
        <f>IF(N150="nulová",J150,0)</f>
        <v>0</v>
      </c>
      <c r="BJ150" s="15" t="s">
        <v>84</v>
      </c>
      <c r="BK150" s="234">
        <f>ROUND(I150*H150,2)</f>
        <v>0</v>
      </c>
      <c r="BL150" s="15" t="s">
        <v>129</v>
      </c>
      <c r="BM150" s="233" t="s">
        <v>169</v>
      </c>
    </row>
    <row r="151" s="12" customFormat="1">
      <c r="B151" s="235"/>
      <c r="C151" s="236"/>
      <c r="D151" s="237" t="s">
        <v>131</v>
      </c>
      <c r="E151" s="238" t="s">
        <v>1</v>
      </c>
      <c r="F151" s="239" t="s">
        <v>170</v>
      </c>
      <c r="G151" s="236"/>
      <c r="H151" s="240">
        <v>9.0500000000000007</v>
      </c>
      <c r="I151" s="241"/>
      <c r="J151" s="236"/>
      <c r="K151" s="236"/>
      <c r="L151" s="242"/>
      <c r="M151" s="243"/>
      <c r="N151" s="244"/>
      <c r="O151" s="244"/>
      <c r="P151" s="244"/>
      <c r="Q151" s="244"/>
      <c r="R151" s="244"/>
      <c r="S151" s="244"/>
      <c r="T151" s="245"/>
      <c r="AT151" s="246" t="s">
        <v>131</v>
      </c>
      <c r="AU151" s="246" t="s">
        <v>86</v>
      </c>
      <c r="AV151" s="12" t="s">
        <v>86</v>
      </c>
      <c r="AW151" s="12" t="s">
        <v>33</v>
      </c>
      <c r="AX151" s="12" t="s">
        <v>76</v>
      </c>
      <c r="AY151" s="246" t="s">
        <v>122</v>
      </c>
    </row>
    <row r="152" s="13" customFormat="1">
      <c r="B152" s="247"/>
      <c r="C152" s="248"/>
      <c r="D152" s="237" t="s">
        <v>131</v>
      </c>
      <c r="E152" s="249" t="s">
        <v>1</v>
      </c>
      <c r="F152" s="250" t="s">
        <v>133</v>
      </c>
      <c r="G152" s="248"/>
      <c r="H152" s="251">
        <v>9.0500000000000007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AT152" s="257" t="s">
        <v>131</v>
      </c>
      <c r="AU152" s="257" t="s">
        <v>86</v>
      </c>
      <c r="AV152" s="13" t="s">
        <v>129</v>
      </c>
      <c r="AW152" s="13" t="s">
        <v>33</v>
      </c>
      <c r="AX152" s="13" t="s">
        <v>84</v>
      </c>
      <c r="AY152" s="257" t="s">
        <v>122</v>
      </c>
    </row>
    <row r="153" s="1" customFormat="1" ht="24" customHeight="1">
      <c r="B153" s="36"/>
      <c r="C153" s="222" t="s">
        <v>171</v>
      </c>
      <c r="D153" s="222" t="s">
        <v>125</v>
      </c>
      <c r="E153" s="223" t="s">
        <v>172</v>
      </c>
      <c r="F153" s="224" t="s">
        <v>173</v>
      </c>
      <c r="G153" s="225" t="s">
        <v>168</v>
      </c>
      <c r="H153" s="226">
        <v>126.7</v>
      </c>
      <c r="I153" s="227"/>
      <c r="J153" s="228">
        <f>ROUND(I153*H153,2)</f>
        <v>0</v>
      </c>
      <c r="K153" s="224" t="s">
        <v>1</v>
      </c>
      <c r="L153" s="41"/>
      <c r="M153" s="229" t="s">
        <v>1</v>
      </c>
      <c r="N153" s="230" t="s">
        <v>41</v>
      </c>
      <c r="O153" s="84"/>
      <c r="P153" s="231">
        <f>O153*H153</f>
        <v>0</v>
      </c>
      <c r="Q153" s="231">
        <v>0</v>
      </c>
      <c r="R153" s="231">
        <f>Q153*H153</f>
        <v>0</v>
      </c>
      <c r="S153" s="231">
        <v>0</v>
      </c>
      <c r="T153" s="232">
        <f>S153*H153</f>
        <v>0</v>
      </c>
      <c r="AR153" s="233" t="s">
        <v>129</v>
      </c>
      <c r="AT153" s="233" t="s">
        <v>125</v>
      </c>
      <c r="AU153" s="233" t="s">
        <v>86</v>
      </c>
      <c r="AY153" s="15" t="s">
        <v>122</v>
      </c>
      <c r="BE153" s="234">
        <f>IF(N153="základní",J153,0)</f>
        <v>0</v>
      </c>
      <c r="BF153" s="234">
        <f>IF(N153="snížená",J153,0)</f>
        <v>0</v>
      </c>
      <c r="BG153" s="234">
        <f>IF(N153="zákl. přenesená",J153,0)</f>
        <v>0</v>
      </c>
      <c r="BH153" s="234">
        <f>IF(N153="sníž. přenesená",J153,0)</f>
        <v>0</v>
      </c>
      <c r="BI153" s="234">
        <f>IF(N153="nulová",J153,0)</f>
        <v>0</v>
      </c>
      <c r="BJ153" s="15" t="s">
        <v>84</v>
      </c>
      <c r="BK153" s="234">
        <f>ROUND(I153*H153,2)</f>
        <v>0</v>
      </c>
      <c r="BL153" s="15" t="s">
        <v>129</v>
      </c>
      <c r="BM153" s="233" t="s">
        <v>174</v>
      </c>
    </row>
    <row r="154" s="12" customFormat="1">
      <c r="B154" s="235"/>
      <c r="C154" s="236"/>
      <c r="D154" s="237" t="s">
        <v>131</v>
      </c>
      <c r="E154" s="238" t="s">
        <v>1</v>
      </c>
      <c r="F154" s="239" t="s">
        <v>175</v>
      </c>
      <c r="G154" s="236"/>
      <c r="H154" s="240">
        <v>126.7</v>
      </c>
      <c r="I154" s="241"/>
      <c r="J154" s="236"/>
      <c r="K154" s="236"/>
      <c r="L154" s="242"/>
      <c r="M154" s="243"/>
      <c r="N154" s="244"/>
      <c r="O154" s="244"/>
      <c r="P154" s="244"/>
      <c r="Q154" s="244"/>
      <c r="R154" s="244"/>
      <c r="S154" s="244"/>
      <c r="T154" s="245"/>
      <c r="AT154" s="246" t="s">
        <v>131</v>
      </c>
      <c r="AU154" s="246" t="s">
        <v>86</v>
      </c>
      <c r="AV154" s="12" t="s">
        <v>86</v>
      </c>
      <c r="AW154" s="12" t="s">
        <v>33</v>
      </c>
      <c r="AX154" s="12" t="s">
        <v>76</v>
      </c>
      <c r="AY154" s="246" t="s">
        <v>122</v>
      </c>
    </row>
    <row r="155" s="13" customFormat="1">
      <c r="B155" s="247"/>
      <c r="C155" s="248"/>
      <c r="D155" s="237" t="s">
        <v>131</v>
      </c>
      <c r="E155" s="249" t="s">
        <v>1</v>
      </c>
      <c r="F155" s="250" t="s">
        <v>133</v>
      </c>
      <c r="G155" s="248"/>
      <c r="H155" s="251">
        <v>126.7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AT155" s="257" t="s">
        <v>131</v>
      </c>
      <c r="AU155" s="257" t="s">
        <v>86</v>
      </c>
      <c r="AV155" s="13" t="s">
        <v>129</v>
      </c>
      <c r="AW155" s="13" t="s">
        <v>33</v>
      </c>
      <c r="AX155" s="13" t="s">
        <v>84</v>
      </c>
      <c r="AY155" s="257" t="s">
        <v>122</v>
      </c>
    </row>
    <row r="156" s="1" customFormat="1" ht="16.5" customHeight="1">
      <c r="B156" s="36"/>
      <c r="C156" s="222" t="s">
        <v>176</v>
      </c>
      <c r="D156" s="222" t="s">
        <v>125</v>
      </c>
      <c r="E156" s="223" t="s">
        <v>177</v>
      </c>
      <c r="F156" s="224" t="s">
        <v>178</v>
      </c>
      <c r="G156" s="225" t="s">
        <v>168</v>
      </c>
      <c r="H156" s="226">
        <v>126.7</v>
      </c>
      <c r="I156" s="227"/>
      <c r="J156" s="228">
        <f>ROUND(I156*H156,2)</f>
        <v>0</v>
      </c>
      <c r="K156" s="224" t="s">
        <v>1</v>
      </c>
      <c r="L156" s="41"/>
      <c r="M156" s="229" t="s">
        <v>1</v>
      </c>
      <c r="N156" s="230" t="s">
        <v>41</v>
      </c>
      <c r="O156" s="84"/>
      <c r="P156" s="231">
        <f>O156*H156</f>
        <v>0</v>
      </c>
      <c r="Q156" s="231">
        <v>0</v>
      </c>
      <c r="R156" s="231">
        <f>Q156*H156</f>
        <v>0</v>
      </c>
      <c r="S156" s="231">
        <v>0</v>
      </c>
      <c r="T156" s="232">
        <f>S156*H156</f>
        <v>0</v>
      </c>
      <c r="AR156" s="233" t="s">
        <v>129</v>
      </c>
      <c r="AT156" s="233" t="s">
        <v>125</v>
      </c>
      <c r="AU156" s="233" t="s">
        <v>86</v>
      </c>
      <c r="AY156" s="15" t="s">
        <v>122</v>
      </c>
      <c r="BE156" s="234">
        <f>IF(N156="základní",J156,0)</f>
        <v>0</v>
      </c>
      <c r="BF156" s="234">
        <f>IF(N156="snížená",J156,0)</f>
        <v>0</v>
      </c>
      <c r="BG156" s="234">
        <f>IF(N156="zákl. přenesená",J156,0)</f>
        <v>0</v>
      </c>
      <c r="BH156" s="234">
        <f>IF(N156="sníž. přenesená",J156,0)</f>
        <v>0</v>
      </c>
      <c r="BI156" s="234">
        <f>IF(N156="nulová",J156,0)</f>
        <v>0</v>
      </c>
      <c r="BJ156" s="15" t="s">
        <v>84</v>
      </c>
      <c r="BK156" s="234">
        <f>ROUND(I156*H156,2)</f>
        <v>0</v>
      </c>
      <c r="BL156" s="15" t="s">
        <v>129</v>
      </c>
      <c r="BM156" s="233" t="s">
        <v>179</v>
      </c>
    </row>
    <row r="157" s="1" customFormat="1" ht="24" customHeight="1">
      <c r="B157" s="36"/>
      <c r="C157" s="222" t="s">
        <v>180</v>
      </c>
      <c r="D157" s="222" t="s">
        <v>125</v>
      </c>
      <c r="E157" s="223" t="s">
        <v>181</v>
      </c>
      <c r="F157" s="224" t="s">
        <v>182</v>
      </c>
      <c r="G157" s="225" t="s">
        <v>168</v>
      </c>
      <c r="H157" s="226">
        <v>9</v>
      </c>
      <c r="I157" s="227"/>
      <c r="J157" s="228">
        <f>ROUND(I157*H157,2)</f>
        <v>0</v>
      </c>
      <c r="K157" s="224" t="s">
        <v>1</v>
      </c>
      <c r="L157" s="41"/>
      <c r="M157" s="229" t="s">
        <v>1</v>
      </c>
      <c r="N157" s="230" t="s">
        <v>41</v>
      </c>
      <c r="O157" s="84"/>
      <c r="P157" s="231">
        <f>O157*H157</f>
        <v>0</v>
      </c>
      <c r="Q157" s="231">
        <v>0</v>
      </c>
      <c r="R157" s="231">
        <f>Q157*H157</f>
        <v>0</v>
      </c>
      <c r="S157" s="231">
        <v>0</v>
      </c>
      <c r="T157" s="232">
        <f>S157*H157</f>
        <v>0</v>
      </c>
      <c r="AR157" s="233" t="s">
        <v>129</v>
      </c>
      <c r="AT157" s="233" t="s">
        <v>125</v>
      </c>
      <c r="AU157" s="233" t="s">
        <v>86</v>
      </c>
      <c r="AY157" s="15" t="s">
        <v>122</v>
      </c>
      <c r="BE157" s="234">
        <f>IF(N157="základní",J157,0)</f>
        <v>0</v>
      </c>
      <c r="BF157" s="234">
        <f>IF(N157="snížená",J157,0)</f>
        <v>0</v>
      </c>
      <c r="BG157" s="234">
        <f>IF(N157="zákl. přenesená",J157,0)</f>
        <v>0</v>
      </c>
      <c r="BH157" s="234">
        <f>IF(N157="sníž. přenesená",J157,0)</f>
        <v>0</v>
      </c>
      <c r="BI157" s="234">
        <f>IF(N157="nulová",J157,0)</f>
        <v>0</v>
      </c>
      <c r="BJ157" s="15" t="s">
        <v>84</v>
      </c>
      <c r="BK157" s="234">
        <f>ROUND(I157*H157,2)</f>
        <v>0</v>
      </c>
      <c r="BL157" s="15" t="s">
        <v>129</v>
      </c>
      <c r="BM157" s="233" t="s">
        <v>183</v>
      </c>
    </row>
    <row r="158" s="12" customFormat="1">
      <c r="B158" s="235"/>
      <c r="C158" s="236"/>
      <c r="D158" s="237" t="s">
        <v>131</v>
      </c>
      <c r="E158" s="238" t="s">
        <v>1</v>
      </c>
      <c r="F158" s="239" t="s">
        <v>184</v>
      </c>
      <c r="G158" s="236"/>
      <c r="H158" s="240">
        <v>9</v>
      </c>
      <c r="I158" s="241"/>
      <c r="J158" s="236"/>
      <c r="K158" s="236"/>
      <c r="L158" s="242"/>
      <c r="M158" s="243"/>
      <c r="N158" s="244"/>
      <c r="O158" s="244"/>
      <c r="P158" s="244"/>
      <c r="Q158" s="244"/>
      <c r="R158" s="244"/>
      <c r="S158" s="244"/>
      <c r="T158" s="245"/>
      <c r="AT158" s="246" t="s">
        <v>131</v>
      </c>
      <c r="AU158" s="246" t="s">
        <v>86</v>
      </c>
      <c r="AV158" s="12" t="s">
        <v>86</v>
      </c>
      <c r="AW158" s="12" t="s">
        <v>33</v>
      </c>
      <c r="AX158" s="12" t="s">
        <v>76</v>
      </c>
      <c r="AY158" s="246" t="s">
        <v>122</v>
      </c>
    </row>
    <row r="159" s="13" customFormat="1">
      <c r="B159" s="247"/>
      <c r="C159" s="248"/>
      <c r="D159" s="237" t="s">
        <v>131</v>
      </c>
      <c r="E159" s="249" t="s">
        <v>1</v>
      </c>
      <c r="F159" s="250" t="s">
        <v>133</v>
      </c>
      <c r="G159" s="248"/>
      <c r="H159" s="251">
        <v>9</v>
      </c>
      <c r="I159" s="252"/>
      <c r="J159" s="248"/>
      <c r="K159" s="248"/>
      <c r="L159" s="253"/>
      <c r="M159" s="254"/>
      <c r="N159" s="255"/>
      <c r="O159" s="255"/>
      <c r="P159" s="255"/>
      <c r="Q159" s="255"/>
      <c r="R159" s="255"/>
      <c r="S159" s="255"/>
      <c r="T159" s="256"/>
      <c r="AT159" s="257" t="s">
        <v>131</v>
      </c>
      <c r="AU159" s="257" t="s">
        <v>86</v>
      </c>
      <c r="AV159" s="13" t="s">
        <v>129</v>
      </c>
      <c r="AW159" s="13" t="s">
        <v>33</v>
      </c>
      <c r="AX159" s="13" t="s">
        <v>84</v>
      </c>
      <c r="AY159" s="257" t="s">
        <v>122</v>
      </c>
    </row>
    <row r="160" s="1" customFormat="1" ht="24" customHeight="1">
      <c r="B160" s="36"/>
      <c r="C160" s="222" t="s">
        <v>185</v>
      </c>
      <c r="D160" s="222" t="s">
        <v>125</v>
      </c>
      <c r="E160" s="223" t="s">
        <v>186</v>
      </c>
      <c r="F160" s="224" t="s">
        <v>187</v>
      </c>
      <c r="G160" s="225" t="s">
        <v>168</v>
      </c>
      <c r="H160" s="226">
        <v>9</v>
      </c>
      <c r="I160" s="227"/>
      <c r="J160" s="228">
        <f>ROUND(I160*H160,2)</f>
        <v>0</v>
      </c>
      <c r="K160" s="224" t="s">
        <v>1</v>
      </c>
      <c r="L160" s="41"/>
      <c r="M160" s="229" t="s">
        <v>1</v>
      </c>
      <c r="N160" s="230" t="s">
        <v>41</v>
      </c>
      <c r="O160" s="84"/>
      <c r="P160" s="231">
        <f>O160*H160</f>
        <v>0</v>
      </c>
      <c r="Q160" s="231">
        <v>0</v>
      </c>
      <c r="R160" s="231">
        <f>Q160*H160</f>
        <v>0</v>
      </c>
      <c r="S160" s="231">
        <v>0</v>
      </c>
      <c r="T160" s="232">
        <f>S160*H160</f>
        <v>0</v>
      </c>
      <c r="AR160" s="233" t="s">
        <v>129</v>
      </c>
      <c r="AT160" s="233" t="s">
        <v>125</v>
      </c>
      <c r="AU160" s="233" t="s">
        <v>86</v>
      </c>
      <c r="AY160" s="15" t="s">
        <v>122</v>
      </c>
      <c r="BE160" s="234">
        <f>IF(N160="základní",J160,0)</f>
        <v>0</v>
      </c>
      <c r="BF160" s="234">
        <f>IF(N160="snížená",J160,0)</f>
        <v>0</v>
      </c>
      <c r="BG160" s="234">
        <f>IF(N160="zákl. přenesená",J160,0)</f>
        <v>0</v>
      </c>
      <c r="BH160" s="234">
        <f>IF(N160="sníž. přenesená",J160,0)</f>
        <v>0</v>
      </c>
      <c r="BI160" s="234">
        <f>IF(N160="nulová",J160,0)</f>
        <v>0</v>
      </c>
      <c r="BJ160" s="15" t="s">
        <v>84</v>
      </c>
      <c r="BK160" s="234">
        <f>ROUND(I160*H160,2)</f>
        <v>0</v>
      </c>
      <c r="BL160" s="15" t="s">
        <v>129</v>
      </c>
      <c r="BM160" s="233" t="s">
        <v>188</v>
      </c>
    </row>
    <row r="161" s="1" customFormat="1" ht="24" customHeight="1">
      <c r="B161" s="36"/>
      <c r="C161" s="222" t="s">
        <v>189</v>
      </c>
      <c r="D161" s="222" t="s">
        <v>125</v>
      </c>
      <c r="E161" s="223" t="s">
        <v>190</v>
      </c>
      <c r="F161" s="224" t="s">
        <v>191</v>
      </c>
      <c r="G161" s="225" t="s">
        <v>168</v>
      </c>
      <c r="H161" s="226">
        <v>42.899999999999999</v>
      </c>
      <c r="I161" s="227"/>
      <c r="J161" s="228">
        <f>ROUND(I161*H161,2)</f>
        <v>0</v>
      </c>
      <c r="K161" s="224" t="s">
        <v>1</v>
      </c>
      <c r="L161" s="41"/>
      <c r="M161" s="229" t="s">
        <v>1</v>
      </c>
      <c r="N161" s="230" t="s">
        <v>41</v>
      </c>
      <c r="O161" s="84"/>
      <c r="P161" s="231">
        <f>O161*H161</f>
        <v>0</v>
      </c>
      <c r="Q161" s="231">
        <v>0</v>
      </c>
      <c r="R161" s="231">
        <f>Q161*H161</f>
        <v>0</v>
      </c>
      <c r="S161" s="231">
        <v>0</v>
      </c>
      <c r="T161" s="232">
        <f>S161*H161</f>
        <v>0</v>
      </c>
      <c r="AR161" s="233" t="s">
        <v>129</v>
      </c>
      <c r="AT161" s="233" t="s">
        <v>125</v>
      </c>
      <c r="AU161" s="233" t="s">
        <v>86</v>
      </c>
      <c r="AY161" s="15" t="s">
        <v>122</v>
      </c>
      <c r="BE161" s="234">
        <f>IF(N161="základní",J161,0)</f>
        <v>0</v>
      </c>
      <c r="BF161" s="234">
        <f>IF(N161="snížená",J161,0)</f>
        <v>0</v>
      </c>
      <c r="BG161" s="234">
        <f>IF(N161="zákl. přenesená",J161,0)</f>
        <v>0</v>
      </c>
      <c r="BH161" s="234">
        <f>IF(N161="sníž. přenesená",J161,0)</f>
        <v>0</v>
      </c>
      <c r="BI161" s="234">
        <f>IF(N161="nulová",J161,0)</f>
        <v>0</v>
      </c>
      <c r="BJ161" s="15" t="s">
        <v>84</v>
      </c>
      <c r="BK161" s="234">
        <f>ROUND(I161*H161,2)</f>
        <v>0</v>
      </c>
      <c r="BL161" s="15" t="s">
        <v>129</v>
      </c>
      <c r="BM161" s="233" t="s">
        <v>192</v>
      </c>
    </row>
    <row r="162" s="12" customFormat="1">
      <c r="B162" s="235"/>
      <c r="C162" s="236"/>
      <c r="D162" s="237" t="s">
        <v>131</v>
      </c>
      <c r="E162" s="238" t="s">
        <v>1</v>
      </c>
      <c r="F162" s="239" t="s">
        <v>193</v>
      </c>
      <c r="G162" s="236"/>
      <c r="H162" s="240">
        <v>42.899999999999999</v>
      </c>
      <c r="I162" s="241"/>
      <c r="J162" s="236"/>
      <c r="K162" s="236"/>
      <c r="L162" s="242"/>
      <c r="M162" s="243"/>
      <c r="N162" s="244"/>
      <c r="O162" s="244"/>
      <c r="P162" s="244"/>
      <c r="Q162" s="244"/>
      <c r="R162" s="244"/>
      <c r="S162" s="244"/>
      <c r="T162" s="245"/>
      <c r="AT162" s="246" t="s">
        <v>131</v>
      </c>
      <c r="AU162" s="246" t="s">
        <v>86</v>
      </c>
      <c r="AV162" s="12" t="s">
        <v>86</v>
      </c>
      <c r="AW162" s="12" t="s">
        <v>33</v>
      </c>
      <c r="AX162" s="12" t="s">
        <v>76</v>
      </c>
      <c r="AY162" s="246" t="s">
        <v>122</v>
      </c>
    </row>
    <row r="163" s="13" customFormat="1">
      <c r="B163" s="247"/>
      <c r="C163" s="248"/>
      <c r="D163" s="237" t="s">
        <v>131</v>
      </c>
      <c r="E163" s="249" t="s">
        <v>1</v>
      </c>
      <c r="F163" s="250" t="s">
        <v>133</v>
      </c>
      <c r="G163" s="248"/>
      <c r="H163" s="251">
        <v>42.899999999999999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AT163" s="257" t="s">
        <v>131</v>
      </c>
      <c r="AU163" s="257" t="s">
        <v>86</v>
      </c>
      <c r="AV163" s="13" t="s">
        <v>129</v>
      </c>
      <c r="AW163" s="13" t="s">
        <v>33</v>
      </c>
      <c r="AX163" s="13" t="s">
        <v>84</v>
      </c>
      <c r="AY163" s="257" t="s">
        <v>122</v>
      </c>
    </row>
    <row r="164" s="1" customFormat="1" ht="24" customHeight="1">
      <c r="B164" s="36"/>
      <c r="C164" s="222" t="s">
        <v>194</v>
      </c>
      <c r="D164" s="222" t="s">
        <v>125</v>
      </c>
      <c r="E164" s="223" t="s">
        <v>195</v>
      </c>
      <c r="F164" s="224" t="s">
        <v>196</v>
      </c>
      <c r="G164" s="225" t="s">
        <v>168</v>
      </c>
      <c r="H164" s="226">
        <v>42.899999999999999</v>
      </c>
      <c r="I164" s="227"/>
      <c r="J164" s="228">
        <f>ROUND(I164*H164,2)</f>
        <v>0</v>
      </c>
      <c r="K164" s="224" t="s">
        <v>1</v>
      </c>
      <c r="L164" s="41"/>
      <c r="M164" s="229" t="s">
        <v>1</v>
      </c>
      <c r="N164" s="230" t="s">
        <v>41</v>
      </c>
      <c r="O164" s="84"/>
      <c r="P164" s="231">
        <f>O164*H164</f>
        <v>0</v>
      </c>
      <c r="Q164" s="231">
        <v>0</v>
      </c>
      <c r="R164" s="231">
        <f>Q164*H164</f>
        <v>0</v>
      </c>
      <c r="S164" s="231">
        <v>0</v>
      </c>
      <c r="T164" s="232">
        <f>S164*H164</f>
        <v>0</v>
      </c>
      <c r="AR164" s="233" t="s">
        <v>129</v>
      </c>
      <c r="AT164" s="233" t="s">
        <v>125</v>
      </c>
      <c r="AU164" s="233" t="s">
        <v>86</v>
      </c>
      <c r="AY164" s="15" t="s">
        <v>122</v>
      </c>
      <c r="BE164" s="234">
        <f>IF(N164="základní",J164,0)</f>
        <v>0</v>
      </c>
      <c r="BF164" s="234">
        <f>IF(N164="snížená",J164,0)</f>
        <v>0</v>
      </c>
      <c r="BG164" s="234">
        <f>IF(N164="zákl. přenesená",J164,0)</f>
        <v>0</v>
      </c>
      <c r="BH164" s="234">
        <f>IF(N164="sníž. přenesená",J164,0)</f>
        <v>0</v>
      </c>
      <c r="BI164" s="234">
        <f>IF(N164="nulová",J164,0)</f>
        <v>0</v>
      </c>
      <c r="BJ164" s="15" t="s">
        <v>84</v>
      </c>
      <c r="BK164" s="234">
        <f>ROUND(I164*H164,2)</f>
        <v>0</v>
      </c>
      <c r="BL164" s="15" t="s">
        <v>129</v>
      </c>
      <c r="BM164" s="233" t="s">
        <v>197</v>
      </c>
    </row>
    <row r="165" s="1" customFormat="1" ht="24" customHeight="1">
      <c r="B165" s="36"/>
      <c r="C165" s="222" t="s">
        <v>198</v>
      </c>
      <c r="D165" s="222" t="s">
        <v>125</v>
      </c>
      <c r="E165" s="223" t="s">
        <v>199</v>
      </c>
      <c r="F165" s="224" t="s">
        <v>200</v>
      </c>
      <c r="G165" s="225" t="s">
        <v>168</v>
      </c>
      <c r="H165" s="226">
        <v>178.59999999999999</v>
      </c>
      <c r="I165" s="227"/>
      <c r="J165" s="228">
        <f>ROUND(I165*H165,2)</f>
        <v>0</v>
      </c>
      <c r="K165" s="224" t="s">
        <v>1</v>
      </c>
      <c r="L165" s="41"/>
      <c r="M165" s="229" t="s">
        <v>1</v>
      </c>
      <c r="N165" s="230" t="s">
        <v>41</v>
      </c>
      <c r="O165" s="84"/>
      <c r="P165" s="231">
        <f>O165*H165</f>
        <v>0</v>
      </c>
      <c r="Q165" s="231">
        <v>0</v>
      </c>
      <c r="R165" s="231">
        <f>Q165*H165</f>
        <v>0</v>
      </c>
      <c r="S165" s="231">
        <v>0</v>
      </c>
      <c r="T165" s="232">
        <f>S165*H165</f>
        <v>0</v>
      </c>
      <c r="AR165" s="233" t="s">
        <v>129</v>
      </c>
      <c r="AT165" s="233" t="s">
        <v>125</v>
      </c>
      <c r="AU165" s="233" t="s">
        <v>86</v>
      </c>
      <c r="AY165" s="15" t="s">
        <v>122</v>
      </c>
      <c r="BE165" s="234">
        <f>IF(N165="základní",J165,0)</f>
        <v>0</v>
      </c>
      <c r="BF165" s="234">
        <f>IF(N165="snížená",J165,0)</f>
        <v>0</v>
      </c>
      <c r="BG165" s="234">
        <f>IF(N165="zákl. přenesená",J165,0)</f>
        <v>0</v>
      </c>
      <c r="BH165" s="234">
        <f>IF(N165="sníž. přenesená",J165,0)</f>
        <v>0</v>
      </c>
      <c r="BI165" s="234">
        <f>IF(N165="nulová",J165,0)</f>
        <v>0</v>
      </c>
      <c r="BJ165" s="15" t="s">
        <v>84</v>
      </c>
      <c r="BK165" s="234">
        <f>ROUND(I165*H165,2)</f>
        <v>0</v>
      </c>
      <c r="BL165" s="15" t="s">
        <v>129</v>
      </c>
      <c r="BM165" s="233" t="s">
        <v>201</v>
      </c>
    </row>
    <row r="166" s="12" customFormat="1">
      <c r="B166" s="235"/>
      <c r="C166" s="236"/>
      <c r="D166" s="237" t="s">
        <v>131</v>
      </c>
      <c r="E166" s="238" t="s">
        <v>1</v>
      </c>
      <c r="F166" s="239" t="s">
        <v>202</v>
      </c>
      <c r="G166" s="236"/>
      <c r="H166" s="240">
        <v>178.59999999999999</v>
      </c>
      <c r="I166" s="241"/>
      <c r="J166" s="236"/>
      <c r="K166" s="236"/>
      <c r="L166" s="242"/>
      <c r="M166" s="243"/>
      <c r="N166" s="244"/>
      <c r="O166" s="244"/>
      <c r="P166" s="244"/>
      <c r="Q166" s="244"/>
      <c r="R166" s="244"/>
      <c r="S166" s="244"/>
      <c r="T166" s="245"/>
      <c r="AT166" s="246" t="s">
        <v>131</v>
      </c>
      <c r="AU166" s="246" t="s">
        <v>86</v>
      </c>
      <c r="AV166" s="12" t="s">
        <v>86</v>
      </c>
      <c r="AW166" s="12" t="s">
        <v>33</v>
      </c>
      <c r="AX166" s="12" t="s">
        <v>76</v>
      </c>
      <c r="AY166" s="246" t="s">
        <v>122</v>
      </c>
    </row>
    <row r="167" s="13" customFormat="1">
      <c r="B167" s="247"/>
      <c r="C167" s="248"/>
      <c r="D167" s="237" t="s">
        <v>131</v>
      </c>
      <c r="E167" s="249" t="s">
        <v>1</v>
      </c>
      <c r="F167" s="250" t="s">
        <v>133</v>
      </c>
      <c r="G167" s="248"/>
      <c r="H167" s="251">
        <v>178.59999999999999</v>
      </c>
      <c r="I167" s="252"/>
      <c r="J167" s="248"/>
      <c r="K167" s="248"/>
      <c r="L167" s="253"/>
      <c r="M167" s="254"/>
      <c r="N167" s="255"/>
      <c r="O167" s="255"/>
      <c r="P167" s="255"/>
      <c r="Q167" s="255"/>
      <c r="R167" s="255"/>
      <c r="S167" s="255"/>
      <c r="T167" s="256"/>
      <c r="AT167" s="257" t="s">
        <v>131</v>
      </c>
      <c r="AU167" s="257" t="s">
        <v>86</v>
      </c>
      <c r="AV167" s="13" t="s">
        <v>129</v>
      </c>
      <c r="AW167" s="13" t="s">
        <v>33</v>
      </c>
      <c r="AX167" s="13" t="s">
        <v>84</v>
      </c>
      <c r="AY167" s="257" t="s">
        <v>122</v>
      </c>
    </row>
    <row r="168" s="1" customFormat="1" ht="24" customHeight="1">
      <c r="B168" s="36"/>
      <c r="C168" s="222" t="s">
        <v>203</v>
      </c>
      <c r="D168" s="222" t="s">
        <v>125</v>
      </c>
      <c r="E168" s="223" t="s">
        <v>204</v>
      </c>
      <c r="F168" s="224" t="s">
        <v>205</v>
      </c>
      <c r="G168" s="225" t="s">
        <v>168</v>
      </c>
      <c r="H168" s="226">
        <v>178.59999999999999</v>
      </c>
      <c r="I168" s="227"/>
      <c r="J168" s="228">
        <f>ROUND(I168*H168,2)</f>
        <v>0</v>
      </c>
      <c r="K168" s="224" t="s">
        <v>1</v>
      </c>
      <c r="L168" s="41"/>
      <c r="M168" s="229" t="s">
        <v>1</v>
      </c>
      <c r="N168" s="230" t="s">
        <v>41</v>
      </c>
      <c r="O168" s="84"/>
      <c r="P168" s="231">
        <f>O168*H168</f>
        <v>0</v>
      </c>
      <c r="Q168" s="231">
        <v>0</v>
      </c>
      <c r="R168" s="231">
        <f>Q168*H168</f>
        <v>0</v>
      </c>
      <c r="S168" s="231">
        <v>0</v>
      </c>
      <c r="T168" s="232">
        <f>S168*H168</f>
        <v>0</v>
      </c>
      <c r="AR168" s="233" t="s">
        <v>129</v>
      </c>
      <c r="AT168" s="233" t="s">
        <v>125</v>
      </c>
      <c r="AU168" s="233" t="s">
        <v>86</v>
      </c>
      <c r="AY168" s="15" t="s">
        <v>122</v>
      </c>
      <c r="BE168" s="234">
        <f>IF(N168="základní",J168,0)</f>
        <v>0</v>
      </c>
      <c r="BF168" s="234">
        <f>IF(N168="snížená",J168,0)</f>
        <v>0</v>
      </c>
      <c r="BG168" s="234">
        <f>IF(N168="zákl. přenesená",J168,0)</f>
        <v>0</v>
      </c>
      <c r="BH168" s="234">
        <f>IF(N168="sníž. přenesená",J168,0)</f>
        <v>0</v>
      </c>
      <c r="BI168" s="234">
        <f>IF(N168="nulová",J168,0)</f>
        <v>0</v>
      </c>
      <c r="BJ168" s="15" t="s">
        <v>84</v>
      </c>
      <c r="BK168" s="234">
        <f>ROUND(I168*H168,2)</f>
        <v>0</v>
      </c>
      <c r="BL168" s="15" t="s">
        <v>129</v>
      </c>
      <c r="BM168" s="233" t="s">
        <v>206</v>
      </c>
    </row>
    <row r="169" s="12" customFormat="1">
      <c r="B169" s="235"/>
      <c r="C169" s="236"/>
      <c r="D169" s="237" t="s">
        <v>131</v>
      </c>
      <c r="E169" s="238" t="s">
        <v>1</v>
      </c>
      <c r="F169" s="239" t="s">
        <v>202</v>
      </c>
      <c r="G169" s="236"/>
      <c r="H169" s="240">
        <v>178.59999999999999</v>
      </c>
      <c r="I169" s="241"/>
      <c r="J169" s="236"/>
      <c r="K169" s="236"/>
      <c r="L169" s="242"/>
      <c r="M169" s="243"/>
      <c r="N169" s="244"/>
      <c r="O169" s="244"/>
      <c r="P169" s="244"/>
      <c r="Q169" s="244"/>
      <c r="R169" s="244"/>
      <c r="S169" s="244"/>
      <c r="T169" s="245"/>
      <c r="AT169" s="246" t="s">
        <v>131</v>
      </c>
      <c r="AU169" s="246" t="s">
        <v>86</v>
      </c>
      <c r="AV169" s="12" t="s">
        <v>86</v>
      </c>
      <c r="AW169" s="12" t="s">
        <v>33</v>
      </c>
      <c r="AX169" s="12" t="s">
        <v>76</v>
      </c>
      <c r="AY169" s="246" t="s">
        <v>122</v>
      </c>
    </row>
    <row r="170" s="13" customFormat="1">
      <c r="B170" s="247"/>
      <c r="C170" s="248"/>
      <c r="D170" s="237" t="s">
        <v>131</v>
      </c>
      <c r="E170" s="249" t="s">
        <v>1</v>
      </c>
      <c r="F170" s="250" t="s">
        <v>133</v>
      </c>
      <c r="G170" s="248"/>
      <c r="H170" s="251">
        <v>178.59999999999999</v>
      </c>
      <c r="I170" s="252"/>
      <c r="J170" s="248"/>
      <c r="K170" s="248"/>
      <c r="L170" s="253"/>
      <c r="M170" s="254"/>
      <c r="N170" s="255"/>
      <c r="O170" s="255"/>
      <c r="P170" s="255"/>
      <c r="Q170" s="255"/>
      <c r="R170" s="255"/>
      <c r="S170" s="255"/>
      <c r="T170" s="256"/>
      <c r="AT170" s="257" t="s">
        <v>131</v>
      </c>
      <c r="AU170" s="257" t="s">
        <v>86</v>
      </c>
      <c r="AV170" s="13" t="s">
        <v>129</v>
      </c>
      <c r="AW170" s="13" t="s">
        <v>33</v>
      </c>
      <c r="AX170" s="13" t="s">
        <v>84</v>
      </c>
      <c r="AY170" s="257" t="s">
        <v>122</v>
      </c>
    </row>
    <row r="171" s="1" customFormat="1" ht="16.5" customHeight="1">
      <c r="B171" s="36"/>
      <c r="C171" s="222" t="s">
        <v>207</v>
      </c>
      <c r="D171" s="222" t="s">
        <v>125</v>
      </c>
      <c r="E171" s="223" t="s">
        <v>208</v>
      </c>
      <c r="F171" s="224" t="s">
        <v>209</v>
      </c>
      <c r="G171" s="225" t="s">
        <v>168</v>
      </c>
      <c r="H171" s="226">
        <v>178.59999999999999</v>
      </c>
      <c r="I171" s="227"/>
      <c r="J171" s="228">
        <f>ROUND(I171*H171,2)</f>
        <v>0</v>
      </c>
      <c r="K171" s="224" t="s">
        <v>1</v>
      </c>
      <c r="L171" s="41"/>
      <c r="M171" s="229" t="s">
        <v>1</v>
      </c>
      <c r="N171" s="230" t="s">
        <v>41</v>
      </c>
      <c r="O171" s="84"/>
      <c r="P171" s="231">
        <f>O171*H171</f>
        <v>0</v>
      </c>
      <c r="Q171" s="231">
        <v>0</v>
      </c>
      <c r="R171" s="231">
        <f>Q171*H171</f>
        <v>0</v>
      </c>
      <c r="S171" s="231">
        <v>0</v>
      </c>
      <c r="T171" s="232">
        <f>S171*H171</f>
        <v>0</v>
      </c>
      <c r="AR171" s="233" t="s">
        <v>129</v>
      </c>
      <c r="AT171" s="233" t="s">
        <v>125</v>
      </c>
      <c r="AU171" s="233" t="s">
        <v>86</v>
      </c>
      <c r="AY171" s="15" t="s">
        <v>122</v>
      </c>
      <c r="BE171" s="234">
        <f>IF(N171="základní",J171,0)</f>
        <v>0</v>
      </c>
      <c r="BF171" s="234">
        <f>IF(N171="snížená",J171,0)</f>
        <v>0</v>
      </c>
      <c r="BG171" s="234">
        <f>IF(N171="zákl. přenesená",J171,0)</f>
        <v>0</v>
      </c>
      <c r="BH171" s="234">
        <f>IF(N171="sníž. přenesená",J171,0)</f>
        <v>0</v>
      </c>
      <c r="BI171" s="234">
        <f>IF(N171="nulová",J171,0)</f>
        <v>0</v>
      </c>
      <c r="BJ171" s="15" t="s">
        <v>84</v>
      </c>
      <c r="BK171" s="234">
        <f>ROUND(I171*H171,2)</f>
        <v>0</v>
      </c>
      <c r="BL171" s="15" t="s">
        <v>129</v>
      </c>
      <c r="BM171" s="233" t="s">
        <v>210</v>
      </c>
    </row>
    <row r="172" s="12" customFormat="1">
      <c r="B172" s="235"/>
      <c r="C172" s="236"/>
      <c r="D172" s="237" t="s">
        <v>131</v>
      </c>
      <c r="E172" s="238" t="s">
        <v>1</v>
      </c>
      <c r="F172" s="239" t="s">
        <v>202</v>
      </c>
      <c r="G172" s="236"/>
      <c r="H172" s="240">
        <v>178.59999999999999</v>
      </c>
      <c r="I172" s="241"/>
      <c r="J172" s="236"/>
      <c r="K172" s="236"/>
      <c r="L172" s="242"/>
      <c r="M172" s="243"/>
      <c r="N172" s="244"/>
      <c r="O172" s="244"/>
      <c r="P172" s="244"/>
      <c r="Q172" s="244"/>
      <c r="R172" s="244"/>
      <c r="S172" s="244"/>
      <c r="T172" s="245"/>
      <c r="AT172" s="246" t="s">
        <v>131</v>
      </c>
      <c r="AU172" s="246" t="s">
        <v>86</v>
      </c>
      <c r="AV172" s="12" t="s">
        <v>86</v>
      </c>
      <c r="AW172" s="12" t="s">
        <v>33</v>
      </c>
      <c r="AX172" s="12" t="s">
        <v>76</v>
      </c>
      <c r="AY172" s="246" t="s">
        <v>122</v>
      </c>
    </row>
    <row r="173" s="13" customFormat="1">
      <c r="B173" s="247"/>
      <c r="C173" s="248"/>
      <c r="D173" s="237" t="s">
        <v>131</v>
      </c>
      <c r="E173" s="249" t="s">
        <v>1</v>
      </c>
      <c r="F173" s="250" t="s">
        <v>133</v>
      </c>
      <c r="G173" s="248"/>
      <c r="H173" s="251">
        <v>178.59999999999999</v>
      </c>
      <c r="I173" s="252"/>
      <c r="J173" s="248"/>
      <c r="K173" s="248"/>
      <c r="L173" s="253"/>
      <c r="M173" s="254"/>
      <c r="N173" s="255"/>
      <c r="O173" s="255"/>
      <c r="P173" s="255"/>
      <c r="Q173" s="255"/>
      <c r="R173" s="255"/>
      <c r="S173" s="255"/>
      <c r="T173" s="256"/>
      <c r="AT173" s="257" t="s">
        <v>131</v>
      </c>
      <c r="AU173" s="257" t="s">
        <v>86</v>
      </c>
      <c r="AV173" s="13" t="s">
        <v>129</v>
      </c>
      <c r="AW173" s="13" t="s">
        <v>33</v>
      </c>
      <c r="AX173" s="13" t="s">
        <v>84</v>
      </c>
      <c r="AY173" s="257" t="s">
        <v>122</v>
      </c>
    </row>
    <row r="174" s="1" customFormat="1" ht="24" customHeight="1">
      <c r="B174" s="36"/>
      <c r="C174" s="222" t="s">
        <v>211</v>
      </c>
      <c r="D174" s="222" t="s">
        <v>125</v>
      </c>
      <c r="E174" s="223" t="s">
        <v>212</v>
      </c>
      <c r="F174" s="224" t="s">
        <v>213</v>
      </c>
      <c r="G174" s="225" t="s">
        <v>214</v>
      </c>
      <c r="H174" s="226">
        <v>178.59999999999999</v>
      </c>
      <c r="I174" s="227"/>
      <c r="J174" s="228">
        <f>ROUND(I174*H174,2)</f>
        <v>0</v>
      </c>
      <c r="K174" s="224" t="s">
        <v>1</v>
      </c>
      <c r="L174" s="41"/>
      <c r="M174" s="229" t="s">
        <v>1</v>
      </c>
      <c r="N174" s="230" t="s">
        <v>41</v>
      </c>
      <c r="O174" s="84"/>
      <c r="P174" s="231">
        <f>O174*H174</f>
        <v>0</v>
      </c>
      <c r="Q174" s="231">
        <v>0</v>
      </c>
      <c r="R174" s="231">
        <f>Q174*H174</f>
        <v>0</v>
      </c>
      <c r="S174" s="231">
        <v>0</v>
      </c>
      <c r="T174" s="232">
        <f>S174*H174</f>
        <v>0</v>
      </c>
      <c r="AR174" s="233" t="s">
        <v>129</v>
      </c>
      <c r="AT174" s="233" t="s">
        <v>125</v>
      </c>
      <c r="AU174" s="233" t="s">
        <v>86</v>
      </c>
      <c r="AY174" s="15" t="s">
        <v>122</v>
      </c>
      <c r="BE174" s="234">
        <f>IF(N174="základní",J174,0)</f>
        <v>0</v>
      </c>
      <c r="BF174" s="234">
        <f>IF(N174="snížená",J174,0)</f>
        <v>0</v>
      </c>
      <c r="BG174" s="234">
        <f>IF(N174="zákl. přenesená",J174,0)</f>
        <v>0</v>
      </c>
      <c r="BH174" s="234">
        <f>IF(N174="sníž. přenesená",J174,0)</f>
        <v>0</v>
      </c>
      <c r="BI174" s="234">
        <f>IF(N174="nulová",J174,0)</f>
        <v>0</v>
      </c>
      <c r="BJ174" s="15" t="s">
        <v>84</v>
      </c>
      <c r="BK174" s="234">
        <f>ROUND(I174*H174,2)</f>
        <v>0</v>
      </c>
      <c r="BL174" s="15" t="s">
        <v>129</v>
      </c>
      <c r="BM174" s="233" t="s">
        <v>215</v>
      </c>
    </row>
    <row r="175" s="12" customFormat="1">
      <c r="B175" s="235"/>
      <c r="C175" s="236"/>
      <c r="D175" s="237" t="s">
        <v>131</v>
      </c>
      <c r="E175" s="238" t="s">
        <v>1</v>
      </c>
      <c r="F175" s="239" t="s">
        <v>202</v>
      </c>
      <c r="G175" s="236"/>
      <c r="H175" s="240">
        <v>178.59999999999999</v>
      </c>
      <c r="I175" s="241"/>
      <c r="J175" s="236"/>
      <c r="K175" s="236"/>
      <c r="L175" s="242"/>
      <c r="M175" s="243"/>
      <c r="N175" s="244"/>
      <c r="O175" s="244"/>
      <c r="P175" s="244"/>
      <c r="Q175" s="244"/>
      <c r="R175" s="244"/>
      <c r="S175" s="244"/>
      <c r="T175" s="245"/>
      <c r="AT175" s="246" t="s">
        <v>131</v>
      </c>
      <c r="AU175" s="246" t="s">
        <v>86</v>
      </c>
      <c r="AV175" s="12" t="s">
        <v>86</v>
      </c>
      <c r="AW175" s="12" t="s">
        <v>33</v>
      </c>
      <c r="AX175" s="12" t="s">
        <v>76</v>
      </c>
      <c r="AY175" s="246" t="s">
        <v>122</v>
      </c>
    </row>
    <row r="176" s="13" customFormat="1">
      <c r="B176" s="247"/>
      <c r="C176" s="248"/>
      <c r="D176" s="237" t="s">
        <v>131</v>
      </c>
      <c r="E176" s="249" t="s">
        <v>1</v>
      </c>
      <c r="F176" s="250" t="s">
        <v>133</v>
      </c>
      <c r="G176" s="248"/>
      <c r="H176" s="251">
        <v>178.59999999999999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AT176" s="257" t="s">
        <v>131</v>
      </c>
      <c r="AU176" s="257" t="s">
        <v>86</v>
      </c>
      <c r="AV176" s="13" t="s">
        <v>129</v>
      </c>
      <c r="AW176" s="13" t="s">
        <v>33</v>
      </c>
      <c r="AX176" s="13" t="s">
        <v>84</v>
      </c>
      <c r="AY176" s="257" t="s">
        <v>122</v>
      </c>
    </row>
    <row r="177" s="1" customFormat="1" ht="24" customHeight="1">
      <c r="B177" s="36"/>
      <c r="C177" s="222" t="s">
        <v>216</v>
      </c>
      <c r="D177" s="222" t="s">
        <v>125</v>
      </c>
      <c r="E177" s="223" t="s">
        <v>217</v>
      </c>
      <c r="F177" s="224" t="s">
        <v>218</v>
      </c>
      <c r="G177" s="225" t="s">
        <v>128</v>
      </c>
      <c r="H177" s="226">
        <v>270</v>
      </c>
      <c r="I177" s="227"/>
      <c r="J177" s="228">
        <f>ROUND(I177*H177,2)</f>
        <v>0</v>
      </c>
      <c r="K177" s="224" t="s">
        <v>1</v>
      </c>
      <c r="L177" s="41"/>
      <c r="M177" s="229" t="s">
        <v>1</v>
      </c>
      <c r="N177" s="230" t="s">
        <v>41</v>
      </c>
      <c r="O177" s="84"/>
      <c r="P177" s="231">
        <f>O177*H177</f>
        <v>0</v>
      </c>
      <c r="Q177" s="231">
        <v>0</v>
      </c>
      <c r="R177" s="231">
        <f>Q177*H177</f>
        <v>0</v>
      </c>
      <c r="S177" s="231">
        <v>0</v>
      </c>
      <c r="T177" s="232">
        <f>S177*H177</f>
        <v>0</v>
      </c>
      <c r="AR177" s="233" t="s">
        <v>129</v>
      </c>
      <c r="AT177" s="233" t="s">
        <v>125</v>
      </c>
      <c r="AU177" s="233" t="s">
        <v>86</v>
      </c>
      <c r="AY177" s="15" t="s">
        <v>122</v>
      </c>
      <c r="BE177" s="234">
        <f>IF(N177="základní",J177,0)</f>
        <v>0</v>
      </c>
      <c r="BF177" s="234">
        <f>IF(N177="snížená",J177,0)</f>
        <v>0</v>
      </c>
      <c r="BG177" s="234">
        <f>IF(N177="zákl. přenesená",J177,0)</f>
        <v>0</v>
      </c>
      <c r="BH177" s="234">
        <f>IF(N177="sníž. přenesená",J177,0)</f>
        <v>0</v>
      </c>
      <c r="BI177" s="234">
        <f>IF(N177="nulová",J177,0)</f>
        <v>0</v>
      </c>
      <c r="BJ177" s="15" t="s">
        <v>84</v>
      </c>
      <c r="BK177" s="234">
        <f>ROUND(I177*H177,2)</f>
        <v>0</v>
      </c>
      <c r="BL177" s="15" t="s">
        <v>129</v>
      </c>
      <c r="BM177" s="233" t="s">
        <v>219</v>
      </c>
    </row>
    <row r="178" s="12" customFormat="1">
      <c r="B178" s="235"/>
      <c r="C178" s="236"/>
      <c r="D178" s="237" t="s">
        <v>131</v>
      </c>
      <c r="E178" s="238" t="s">
        <v>1</v>
      </c>
      <c r="F178" s="239" t="s">
        <v>220</v>
      </c>
      <c r="G178" s="236"/>
      <c r="H178" s="240">
        <v>270</v>
      </c>
      <c r="I178" s="241"/>
      <c r="J178" s="236"/>
      <c r="K178" s="236"/>
      <c r="L178" s="242"/>
      <c r="M178" s="243"/>
      <c r="N178" s="244"/>
      <c r="O178" s="244"/>
      <c r="P178" s="244"/>
      <c r="Q178" s="244"/>
      <c r="R178" s="244"/>
      <c r="S178" s="244"/>
      <c r="T178" s="245"/>
      <c r="AT178" s="246" t="s">
        <v>131</v>
      </c>
      <c r="AU178" s="246" t="s">
        <v>86</v>
      </c>
      <c r="AV178" s="12" t="s">
        <v>86</v>
      </c>
      <c r="AW178" s="12" t="s">
        <v>33</v>
      </c>
      <c r="AX178" s="12" t="s">
        <v>76</v>
      </c>
      <c r="AY178" s="246" t="s">
        <v>122</v>
      </c>
    </row>
    <row r="179" s="13" customFormat="1">
      <c r="B179" s="247"/>
      <c r="C179" s="248"/>
      <c r="D179" s="237" t="s">
        <v>131</v>
      </c>
      <c r="E179" s="249" t="s">
        <v>1</v>
      </c>
      <c r="F179" s="250" t="s">
        <v>133</v>
      </c>
      <c r="G179" s="248"/>
      <c r="H179" s="251">
        <v>270</v>
      </c>
      <c r="I179" s="252"/>
      <c r="J179" s="248"/>
      <c r="K179" s="248"/>
      <c r="L179" s="253"/>
      <c r="M179" s="254"/>
      <c r="N179" s="255"/>
      <c r="O179" s="255"/>
      <c r="P179" s="255"/>
      <c r="Q179" s="255"/>
      <c r="R179" s="255"/>
      <c r="S179" s="255"/>
      <c r="T179" s="256"/>
      <c r="AT179" s="257" t="s">
        <v>131</v>
      </c>
      <c r="AU179" s="257" t="s">
        <v>86</v>
      </c>
      <c r="AV179" s="13" t="s">
        <v>129</v>
      </c>
      <c r="AW179" s="13" t="s">
        <v>33</v>
      </c>
      <c r="AX179" s="13" t="s">
        <v>84</v>
      </c>
      <c r="AY179" s="257" t="s">
        <v>122</v>
      </c>
    </row>
    <row r="180" s="1" customFormat="1" ht="16.5" customHeight="1">
      <c r="B180" s="36"/>
      <c r="C180" s="258" t="s">
        <v>221</v>
      </c>
      <c r="D180" s="258" t="s">
        <v>222</v>
      </c>
      <c r="E180" s="259" t="s">
        <v>223</v>
      </c>
      <c r="F180" s="260" t="s">
        <v>224</v>
      </c>
      <c r="G180" s="261" t="s">
        <v>168</v>
      </c>
      <c r="H180" s="262">
        <v>13.5</v>
      </c>
      <c r="I180" s="263"/>
      <c r="J180" s="264">
        <f>ROUND(I180*H180,2)</f>
        <v>0</v>
      </c>
      <c r="K180" s="260" t="s">
        <v>1</v>
      </c>
      <c r="L180" s="265"/>
      <c r="M180" s="266" t="s">
        <v>1</v>
      </c>
      <c r="N180" s="267" t="s">
        <v>41</v>
      </c>
      <c r="O180" s="84"/>
      <c r="P180" s="231">
        <f>O180*H180</f>
        <v>0</v>
      </c>
      <c r="Q180" s="231">
        <v>0.20999999999999999</v>
      </c>
      <c r="R180" s="231">
        <f>Q180*H180</f>
        <v>2.835</v>
      </c>
      <c r="S180" s="231">
        <v>0</v>
      </c>
      <c r="T180" s="232">
        <f>S180*H180</f>
        <v>0</v>
      </c>
      <c r="AR180" s="233" t="s">
        <v>225</v>
      </c>
      <c r="AT180" s="233" t="s">
        <v>222</v>
      </c>
      <c r="AU180" s="233" t="s">
        <v>86</v>
      </c>
      <c r="AY180" s="15" t="s">
        <v>122</v>
      </c>
      <c r="BE180" s="234">
        <f>IF(N180="základní",J180,0)</f>
        <v>0</v>
      </c>
      <c r="BF180" s="234">
        <f>IF(N180="snížená",J180,0)</f>
        <v>0</v>
      </c>
      <c r="BG180" s="234">
        <f>IF(N180="zákl. přenesená",J180,0)</f>
        <v>0</v>
      </c>
      <c r="BH180" s="234">
        <f>IF(N180="sníž. přenesená",J180,0)</f>
        <v>0</v>
      </c>
      <c r="BI180" s="234">
        <f>IF(N180="nulová",J180,0)</f>
        <v>0</v>
      </c>
      <c r="BJ180" s="15" t="s">
        <v>84</v>
      </c>
      <c r="BK180" s="234">
        <f>ROUND(I180*H180,2)</f>
        <v>0</v>
      </c>
      <c r="BL180" s="15" t="s">
        <v>129</v>
      </c>
      <c r="BM180" s="233" t="s">
        <v>226</v>
      </c>
    </row>
    <row r="181" s="12" customFormat="1">
      <c r="B181" s="235"/>
      <c r="C181" s="236"/>
      <c r="D181" s="237" t="s">
        <v>131</v>
      </c>
      <c r="E181" s="238" t="s">
        <v>1</v>
      </c>
      <c r="F181" s="239" t="s">
        <v>227</v>
      </c>
      <c r="G181" s="236"/>
      <c r="H181" s="240">
        <v>13.5</v>
      </c>
      <c r="I181" s="241"/>
      <c r="J181" s="236"/>
      <c r="K181" s="236"/>
      <c r="L181" s="242"/>
      <c r="M181" s="243"/>
      <c r="N181" s="244"/>
      <c r="O181" s="244"/>
      <c r="P181" s="244"/>
      <c r="Q181" s="244"/>
      <c r="R181" s="244"/>
      <c r="S181" s="244"/>
      <c r="T181" s="245"/>
      <c r="AT181" s="246" t="s">
        <v>131</v>
      </c>
      <c r="AU181" s="246" t="s">
        <v>86</v>
      </c>
      <c r="AV181" s="12" t="s">
        <v>86</v>
      </c>
      <c r="AW181" s="12" t="s">
        <v>33</v>
      </c>
      <c r="AX181" s="12" t="s">
        <v>76</v>
      </c>
      <c r="AY181" s="246" t="s">
        <v>122</v>
      </c>
    </row>
    <row r="182" s="13" customFormat="1">
      <c r="B182" s="247"/>
      <c r="C182" s="248"/>
      <c r="D182" s="237" t="s">
        <v>131</v>
      </c>
      <c r="E182" s="249" t="s">
        <v>1</v>
      </c>
      <c r="F182" s="250" t="s">
        <v>133</v>
      </c>
      <c r="G182" s="248"/>
      <c r="H182" s="251">
        <v>13.5</v>
      </c>
      <c r="I182" s="252"/>
      <c r="J182" s="248"/>
      <c r="K182" s="248"/>
      <c r="L182" s="253"/>
      <c r="M182" s="254"/>
      <c r="N182" s="255"/>
      <c r="O182" s="255"/>
      <c r="P182" s="255"/>
      <c r="Q182" s="255"/>
      <c r="R182" s="255"/>
      <c r="S182" s="255"/>
      <c r="T182" s="256"/>
      <c r="AT182" s="257" t="s">
        <v>131</v>
      </c>
      <c r="AU182" s="257" t="s">
        <v>86</v>
      </c>
      <c r="AV182" s="13" t="s">
        <v>129</v>
      </c>
      <c r="AW182" s="13" t="s">
        <v>33</v>
      </c>
      <c r="AX182" s="13" t="s">
        <v>84</v>
      </c>
      <c r="AY182" s="257" t="s">
        <v>122</v>
      </c>
    </row>
    <row r="183" s="1" customFormat="1" ht="16.5" customHeight="1">
      <c r="B183" s="36"/>
      <c r="C183" s="258" t="s">
        <v>228</v>
      </c>
      <c r="D183" s="258" t="s">
        <v>222</v>
      </c>
      <c r="E183" s="259" t="s">
        <v>229</v>
      </c>
      <c r="F183" s="260" t="s">
        <v>230</v>
      </c>
      <c r="G183" s="261" t="s">
        <v>231</v>
      </c>
      <c r="H183" s="262">
        <v>8.0999999999999996</v>
      </c>
      <c r="I183" s="263"/>
      <c r="J183" s="264">
        <f>ROUND(I183*H183,2)</f>
        <v>0</v>
      </c>
      <c r="K183" s="260" t="s">
        <v>1</v>
      </c>
      <c r="L183" s="265"/>
      <c r="M183" s="266" t="s">
        <v>1</v>
      </c>
      <c r="N183" s="267" t="s">
        <v>41</v>
      </c>
      <c r="O183" s="84"/>
      <c r="P183" s="231">
        <f>O183*H183</f>
        <v>0</v>
      </c>
      <c r="Q183" s="231">
        <v>0.001</v>
      </c>
      <c r="R183" s="231">
        <f>Q183*H183</f>
        <v>0.0080999999999999996</v>
      </c>
      <c r="S183" s="231">
        <v>0</v>
      </c>
      <c r="T183" s="232">
        <f>S183*H183</f>
        <v>0</v>
      </c>
      <c r="AR183" s="233" t="s">
        <v>225</v>
      </c>
      <c r="AT183" s="233" t="s">
        <v>222</v>
      </c>
      <c r="AU183" s="233" t="s">
        <v>86</v>
      </c>
      <c r="AY183" s="15" t="s">
        <v>122</v>
      </c>
      <c r="BE183" s="234">
        <f>IF(N183="základní",J183,0)</f>
        <v>0</v>
      </c>
      <c r="BF183" s="234">
        <f>IF(N183="snížená",J183,0)</f>
        <v>0</v>
      </c>
      <c r="BG183" s="234">
        <f>IF(N183="zákl. přenesená",J183,0)</f>
        <v>0</v>
      </c>
      <c r="BH183" s="234">
        <f>IF(N183="sníž. přenesená",J183,0)</f>
        <v>0</v>
      </c>
      <c r="BI183" s="234">
        <f>IF(N183="nulová",J183,0)</f>
        <v>0</v>
      </c>
      <c r="BJ183" s="15" t="s">
        <v>84</v>
      </c>
      <c r="BK183" s="234">
        <f>ROUND(I183*H183,2)</f>
        <v>0</v>
      </c>
      <c r="BL183" s="15" t="s">
        <v>129</v>
      </c>
      <c r="BM183" s="233" t="s">
        <v>232</v>
      </c>
    </row>
    <row r="184" s="12" customFormat="1">
      <c r="B184" s="235"/>
      <c r="C184" s="236"/>
      <c r="D184" s="237" t="s">
        <v>131</v>
      </c>
      <c r="E184" s="238" t="s">
        <v>1</v>
      </c>
      <c r="F184" s="239" t="s">
        <v>233</v>
      </c>
      <c r="G184" s="236"/>
      <c r="H184" s="240">
        <v>8.0999999999999996</v>
      </c>
      <c r="I184" s="241"/>
      <c r="J184" s="236"/>
      <c r="K184" s="236"/>
      <c r="L184" s="242"/>
      <c r="M184" s="243"/>
      <c r="N184" s="244"/>
      <c r="O184" s="244"/>
      <c r="P184" s="244"/>
      <c r="Q184" s="244"/>
      <c r="R184" s="244"/>
      <c r="S184" s="244"/>
      <c r="T184" s="245"/>
      <c r="AT184" s="246" t="s">
        <v>131</v>
      </c>
      <c r="AU184" s="246" t="s">
        <v>86</v>
      </c>
      <c r="AV184" s="12" t="s">
        <v>86</v>
      </c>
      <c r="AW184" s="12" t="s">
        <v>33</v>
      </c>
      <c r="AX184" s="12" t="s">
        <v>76</v>
      </c>
      <c r="AY184" s="246" t="s">
        <v>122</v>
      </c>
    </row>
    <row r="185" s="13" customFormat="1">
      <c r="B185" s="247"/>
      <c r="C185" s="248"/>
      <c r="D185" s="237" t="s">
        <v>131</v>
      </c>
      <c r="E185" s="249" t="s">
        <v>1</v>
      </c>
      <c r="F185" s="250" t="s">
        <v>133</v>
      </c>
      <c r="G185" s="248"/>
      <c r="H185" s="251">
        <v>8.0999999999999996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AT185" s="257" t="s">
        <v>131</v>
      </c>
      <c r="AU185" s="257" t="s">
        <v>86</v>
      </c>
      <c r="AV185" s="13" t="s">
        <v>129</v>
      </c>
      <c r="AW185" s="13" t="s">
        <v>33</v>
      </c>
      <c r="AX185" s="13" t="s">
        <v>84</v>
      </c>
      <c r="AY185" s="257" t="s">
        <v>122</v>
      </c>
    </row>
    <row r="186" s="11" customFormat="1" ht="22.8" customHeight="1">
      <c r="B186" s="206"/>
      <c r="C186" s="207"/>
      <c r="D186" s="208" t="s">
        <v>75</v>
      </c>
      <c r="E186" s="220" t="s">
        <v>86</v>
      </c>
      <c r="F186" s="220" t="s">
        <v>234</v>
      </c>
      <c r="G186" s="207"/>
      <c r="H186" s="207"/>
      <c r="I186" s="210"/>
      <c r="J186" s="221">
        <f>BK186</f>
        <v>0</v>
      </c>
      <c r="K186" s="207"/>
      <c r="L186" s="212"/>
      <c r="M186" s="213"/>
      <c r="N186" s="214"/>
      <c r="O186" s="214"/>
      <c r="P186" s="215">
        <f>SUM(P187:P195)</f>
        <v>0</v>
      </c>
      <c r="Q186" s="214"/>
      <c r="R186" s="215">
        <f>SUM(R187:R195)</f>
        <v>29.907239999999998</v>
      </c>
      <c r="S186" s="214"/>
      <c r="T186" s="216">
        <f>SUM(T187:T195)</f>
        <v>0</v>
      </c>
      <c r="AR186" s="217" t="s">
        <v>84</v>
      </c>
      <c r="AT186" s="218" t="s">
        <v>75</v>
      </c>
      <c r="AU186" s="218" t="s">
        <v>84</v>
      </c>
      <c r="AY186" s="217" t="s">
        <v>122</v>
      </c>
      <c r="BK186" s="219">
        <f>SUM(BK187:BK195)</f>
        <v>0</v>
      </c>
    </row>
    <row r="187" s="1" customFormat="1" ht="24" customHeight="1">
      <c r="B187" s="36"/>
      <c r="C187" s="222" t="s">
        <v>235</v>
      </c>
      <c r="D187" s="222" t="s">
        <v>125</v>
      </c>
      <c r="E187" s="223" t="s">
        <v>236</v>
      </c>
      <c r="F187" s="224" t="s">
        <v>237</v>
      </c>
      <c r="G187" s="225" t="s">
        <v>168</v>
      </c>
      <c r="H187" s="226">
        <v>19.800000000000001</v>
      </c>
      <c r="I187" s="227"/>
      <c r="J187" s="228">
        <f>ROUND(I187*H187,2)</f>
        <v>0</v>
      </c>
      <c r="K187" s="224" t="s">
        <v>1</v>
      </c>
      <c r="L187" s="41"/>
      <c r="M187" s="229" t="s">
        <v>1</v>
      </c>
      <c r="N187" s="230" t="s">
        <v>41</v>
      </c>
      <c r="O187" s="84"/>
      <c r="P187" s="231">
        <f>O187*H187</f>
        <v>0</v>
      </c>
      <c r="Q187" s="231">
        <v>0</v>
      </c>
      <c r="R187" s="231">
        <f>Q187*H187</f>
        <v>0</v>
      </c>
      <c r="S187" s="231">
        <v>0</v>
      </c>
      <c r="T187" s="232">
        <f>S187*H187</f>
        <v>0</v>
      </c>
      <c r="AR187" s="233" t="s">
        <v>129</v>
      </c>
      <c r="AT187" s="233" t="s">
        <v>125</v>
      </c>
      <c r="AU187" s="233" t="s">
        <v>86</v>
      </c>
      <c r="AY187" s="15" t="s">
        <v>122</v>
      </c>
      <c r="BE187" s="234">
        <f>IF(N187="základní",J187,0)</f>
        <v>0</v>
      </c>
      <c r="BF187" s="234">
        <f>IF(N187="snížená",J187,0)</f>
        <v>0</v>
      </c>
      <c r="BG187" s="234">
        <f>IF(N187="zákl. přenesená",J187,0)</f>
        <v>0</v>
      </c>
      <c r="BH187" s="234">
        <f>IF(N187="sníž. přenesená",J187,0)</f>
        <v>0</v>
      </c>
      <c r="BI187" s="234">
        <f>IF(N187="nulová",J187,0)</f>
        <v>0</v>
      </c>
      <c r="BJ187" s="15" t="s">
        <v>84</v>
      </c>
      <c r="BK187" s="234">
        <f>ROUND(I187*H187,2)</f>
        <v>0</v>
      </c>
      <c r="BL187" s="15" t="s">
        <v>129</v>
      </c>
      <c r="BM187" s="233" t="s">
        <v>238</v>
      </c>
    </row>
    <row r="188" s="12" customFormat="1">
      <c r="B188" s="235"/>
      <c r="C188" s="236"/>
      <c r="D188" s="237" t="s">
        <v>131</v>
      </c>
      <c r="E188" s="238" t="s">
        <v>1</v>
      </c>
      <c r="F188" s="239" t="s">
        <v>239</v>
      </c>
      <c r="G188" s="236"/>
      <c r="H188" s="240">
        <v>19.800000000000001</v>
      </c>
      <c r="I188" s="241"/>
      <c r="J188" s="236"/>
      <c r="K188" s="236"/>
      <c r="L188" s="242"/>
      <c r="M188" s="243"/>
      <c r="N188" s="244"/>
      <c r="O188" s="244"/>
      <c r="P188" s="244"/>
      <c r="Q188" s="244"/>
      <c r="R188" s="244"/>
      <c r="S188" s="244"/>
      <c r="T188" s="245"/>
      <c r="AT188" s="246" t="s">
        <v>131</v>
      </c>
      <c r="AU188" s="246" t="s">
        <v>86</v>
      </c>
      <c r="AV188" s="12" t="s">
        <v>86</v>
      </c>
      <c r="AW188" s="12" t="s">
        <v>33</v>
      </c>
      <c r="AX188" s="12" t="s">
        <v>76</v>
      </c>
      <c r="AY188" s="246" t="s">
        <v>122</v>
      </c>
    </row>
    <row r="189" s="13" customFormat="1">
      <c r="B189" s="247"/>
      <c r="C189" s="248"/>
      <c r="D189" s="237" t="s">
        <v>131</v>
      </c>
      <c r="E189" s="249" t="s">
        <v>1</v>
      </c>
      <c r="F189" s="250" t="s">
        <v>133</v>
      </c>
      <c r="G189" s="248"/>
      <c r="H189" s="251">
        <v>19.800000000000001</v>
      </c>
      <c r="I189" s="252"/>
      <c r="J189" s="248"/>
      <c r="K189" s="248"/>
      <c r="L189" s="253"/>
      <c r="M189" s="254"/>
      <c r="N189" s="255"/>
      <c r="O189" s="255"/>
      <c r="P189" s="255"/>
      <c r="Q189" s="255"/>
      <c r="R189" s="255"/>
      <c r="S189" s="255"/>
      <c r="T189" s="256"/>
      <c r="AT189" s="257" t="s">
        <v>131</v>
      </c>
      <c r="AU189" s="257" t="s">
        <v>86</v>
      </c>
      <c r="AV189" s="13" t="s">
        <v>129</v>
      </c>
      <c r="AW189" s="13" t="s">
        <v>33</v>
      </c>
      <c r="AX189" s="13" t="s">
        <v>84</v>
      </c>
      <c r="AY189" s="257" t="s">
        <v>122</v>
      </c>
    </row>
    <row r="190" s="1" customFormat="1" ht="24" customHeight="1">
      <c r="B190" s="36"/>
      <c r="C190" s="222" t="s">
        <v>240</v>
      </c>
      <c r="D190" s="222" t="s">
        <v>125</v>
      </c>
      <c r="E190" s="223" t="s">
        <v>241</v>
      </c>
      <c r="F190" s="224" t="s">
        <v>242</v>
      </c>
      <c r="G190" s="225" t="s">
        <v>156</v>
      </c>
      <c r="H190" s="226">
        <v>132</v>
      </c>
      <c r="I190" s="227"/>
      <c r="J190" s="228">
        <f>ROUND(I190*H190,2)</f>
        <v>0</v>
      </c>
      <c r="K190" s="224" t="s">
        <v>1</v>
      </c>
      <c r="L190" s="41"/>
      <c r="M190" s="229" t="s">
        <v>1</v>
      </c>
      <c r="N190" s="230" t="s">
        <v>41</v>
      </c>
      <c r="O190" s="84"/>
      <c r="P190" s="231">
        <f>O190*H190</f>
        <v>0</v>
      </c>
      <c r="Q190" s="231">
        <v>0.22656999999999999</v>
      </c>
      <c r="R190" s="231">
        <f>Q190*H190</f>
        <v>29.907239999999998</v>
      </c>
      <c r="S190" s="231">
        <v>0</v>
      </c>
      <c r="T190" s="232">
        <f>S190*H190</f>
        <v>0</v>
      </c>
      <c r="AR190" s="233" t="s">
        <v>129</v>
      </c>
      <c r="AT190" s="233" t="s">
        <v>125</v>
      </c>
      <c r="AU190" s="233" t="s">
        <v>86</v>
      </c>
      <c r="AY190" s="15" t="s">
        <v>122</v>
      </c>
      <c r="BE190" s="234">
        <f>IF(N190="základní",J190,0)</f>
        <v>0</v>
      </c>
      <c r="BF190" s="234">
        <f>IF(N190="snížená",J190,0)</f>
        <v>0</v>
      </c>
      <c r="BG190" s="234">
        <f>IF(N190="zákl. přenesená",J190,0)</f>
        <v>0</v>
      </c>
      <c r="BH190" s="234">
        <f>IF(N190="sníž. přenesená",J190,0)</f>
        <v>0</v>
      </c>
      <c r="BI190" s="234">
        <f>IF(N190="nulová",J190,0)</f>
        <v>0</v>
      </c>
      <c r="BJ190" s="15" t="s">
        <v>84</v>
      </c>
      <c r="BK190" s="234">
        <f>ROUND(I190*H190,2)</f>
        <v>0</v>
      </c>
      <c r="BL190" s="15" t="s">
        <v>129</v>
      </c>
      <c r="BM190" s="233" t="s">
        <v>243</v>
      </c>
    </row>
    <row r="191" s="12" customFormat="1">
      <c r="B191" s="235"/>
      <c r="C191" s="236"/>
      <c r="D191" s="237" t="s">
        <v>131</v>
      </c>
      <c r="E191" s="238" t="s">
        <v>1</v>
      </c>
      <c r="F191" s="239" t="s">
        <v>244</v>
      </c>
      <c r="G191" s="236"/>
      <c r="H191" s="240">
        <v>132</v>
      </c>
      <c r="I191" s="241"/>
      <c r="J191" s="236"/>
      <c r="K191" s="236"/>
      <c r="L191" s="242"/>
      <c r="M191" s="243"/>
      <c r="N191" s="244"/>
      <c r="O191" s="244"/>
      <c r="P191" s="244"/>
      <c r="Q191" s="244"/>
      <c r="R191" s="244"/>
      <c r="S191" s="244"/>
      <c r="T191" s="245"/>
      <c r="AT191" s="246" t="s">
        <v>131</v>
      </c>
      <c r="AU191" s="246" t="s">
        <v>86</v>
      </c>
      <c r="AV191" s="12" t="s">
        <v>86</v>
      </c>
      <c r="AW191" s="12" t="s">
        <v>33</v>
      </c>
      <c r="AX191" s="12" t="s">
        <v>76</v>
      </c>
      <c r="AY191" s="246" t="s">
        <v>122</v>
      </c>
    </row>
    <row r="192" s="13" customFormat="1">
      <c r="B192" s="247"/>
      <c r="C192" s="248"/>
      <c r="D192" s="237" t="s">
        <v>131</v>
      </c>
      <c r="E192" s="249" t="s">
        <v>1</v>
      </c>
      <c r="F192" s="250" t="s">
        <v>133</v>
      </c>
      <c r="G192" s="248"/>
      <c r="H192" s="251">
        <v>132</v>
      </c>
      <c r="I192" s="252"/>
      <c r="J192" s="248"/>
      <c r="K192" s="248"/>
      <c r="L192" s="253"/>
      <c r="M192" s="254"/>
      <c r="N192" s="255"/>
      <c r="O192" s="255"/>
      <c r="P192" s="255"/>
      <c r="Q192" s="255"/>
      <c r="R192" s="255"/>
      <c r="S192" s="255"/>
      <c r="T192" s="256"/>
      <c r="AT192" s="257" t="s">
        <v>131</v>
      </c>
      <c r="AU192" s="257" t="s">
        <v>86</v>
      </c>
      <c r="AV192" s="13" t="s">
        <v>129</v>
      </c>
      <c r="AW192" s="13" t="s">
        <v>33</v>
      </c>
      <c r="AX192" s="13" t="s">
        <v>84</v>
      </c>
      <c r="AY192" s="257" t="s">
        <v>122</v>
      </c>
    </row>
    <row r="193" s="1" customFormat="1" ht="24" customHeight="1">
      <c r="B193" s="36"/>
      <c r="C193" s="222" t="s">
        <v>245</v>
      </c>
      <c r="D193" s="222" t="s">
        <v>125</v>
      </c>
      <c r="E193" s="223" t="s">
        <v>246</v>
      </c>
      <c r="F193" s="224" t="s">
        <v>247</v>
      </c>
      <c r="G193" s="225" t="s">
        <v>128</v>
      </c>
      <c r="H193" s="226">
        <v>2065</v>
      </c>
      <c r="I193" s="227"/>
      <c r="J193" s="228">
        <f>ROUND(I193*H193,2)</f>
        <v>0</v>
      </c>
      <c r="K193" s="224" t="s">
        <v>1</v>
      </c>
      <c r="L193" s="41"/>
      <c r="M193" s="229" t="s">
        <v>1</v>
      </c>
      <c r="N193" s="230" t="s">
        <v>41</v>
      </c>
      <c r="O193" s="84"/>
      <c r="P193" s="231">
        <f>O193*H193</f>
        <v>0</v>
      </c>
      <c r="Q193" s="231">
        <v>0</v>
      </c>
      <c r="R193" s="231">
        <f>Q193*H193</f>
        <v>0</v>
      </c>
      <c r="S193" s="231">
        <v>0</v>
      </c>
      <c r="T193" s="232">
        <f>S193*H193</f>
        <v>0</v>
      </c>
      <c r="AR193" s="233" t="s">
        <v>129</v>
      </c>
      <c r="AT193" s="233" t="s">
        <v>125</v>
      </c>
      <c r="AU193" s="233" t="s">
        <v>86</v>
      </c>
      <c r="AY193" s="15" t="s">
        <v>122</v>
      </c>
      <c r="BE193" s="234">
        <f>IF(N193="základní",J193,0)</f>
        <v>0</v>
      </c>
      <c r="BF193" s="234">
        <f>IF(N193="snížená",J193,0)</f>
        <v>0</v>
      </c>
      <c r="BG193" s="234">
        <f>IF(N193="zákl. přenesená",J193,0)</f>
        <v>0</v>
      </c>
      <c r="BH193" s="234">
        <f>IF(N193="sníž. přenesená",J193,0)</f>
        <v>0</v>
      </c>
      <c r="BI193" s="234">
        <f>IF(N193="nulová",J193,0)</f>
        <v>0</v>
      </c>
      <c r="BJ193" s="15" t="s">
        <v>84</v>
      </c>
      <c r="BK193" s="234">
        <f>ROUND(I193*H193,2)</f>
        <v>0</v>
      </c>
      <c r="BL193" s="15" t="s">
        <v>129</v>
      </c>
      <c r="BM193" s="233" t="s">
        <v>248</v>
      </c>
    </row>
    <row r="194" s="12" customFormat="1">
      <c r="B194" s="235"/>
      <c r="C194" s="236"/>
      <c r="D194" s="237" t="s">
        <v>131</v>
      </c>
      <c r="E194" s="238" t="s">
        <v>1</v>
      </c>
      <c r="F194" s="239" t="s">
        <v>249</v>
      </c>
      <c r="G194" s="236"/>
      <c r="H194" s="240">
        <v>2065</v>
      </c>
      <c r="I194" s="241"/>
      <c r="J194" s="236"/>
      <c r="K194" s="236"/>
      <c r="L194" s="242"/>
      <c r="M194" s="243"/>
      <c r="N194" s="244"/>
      <c r="O194" s="244"/>
      <c r="P194" s="244"/>
      <c r="Q194" s="244"/>
      <c r="R194" s="244"/>
      <c r="S194" s="244"/>
      <c r="T194" s="245"/>
      <c r="AT194" s="246" t="s">
        <v>131</v>
      </c>
      <c r="AU194" s="246" t="s">
        <v>86</v>
      </c>
      <c r="AV194" s="12" t="s">
        <v>86</v>
      </c>
      <c r="AW194" s="12" t="s">
        <v>33</v>
      </c>
      <c r="AX194" s="12" t="s">
        <v>76</v>
      </c>
      <c r="AY194" s="246" t="s">
        <v>122</v>
      </c>
    </row>
    <row r="195" s="13" customFormat="1">
      <c r="B195" s="247"/>
      <c r="C195" s="248"/>
      <c r="D195" s="237" t="s">
        <v>131</v>
      </c>
      <c r="E195" s="249" t="s">
        <v>1</v>
      </c>
      <c r="F195" s="250" t="s">
        <v>133</v>
      </c>
      <c r="G195" s="248"/>
      <c r="H195" s="251">
        <v>2065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AT195" s="257" t="s">
        <v>131</v>
      </c>
      <c r="AU195" s="257" t="s">
        <v>86</v>
      </c>
      <c r="AV195" s="13" t="s">
        <v>129</v>
      </c>
      <c r="AW195" s="13" t="s">
        <v>33</v>
      </c>
      <c r="AX195" s="13" t="s">
        <v>84</v>
      </c>
      <c r="AY195" s="257" t="s">
        <v>122</v>
      </c>
    </row>
    <row r="196" s="11" customFormat="1" ht="22.8" customHeight="1">
      <c r="B196" s="206"/>
      <c r="C196" s="207"/>
      <c r="D196" s="208" t="s">
        <v>75</v>
      </c>
      <c r="E196" s="220" t="s">
        <v>129</v>
      </c>
      <c r="F196" s="220" t="s">
        <v>250</v>
      </c>
      <c r="G196" s="207"/>
      <c r="H196" s="207"/>
      <c r="I196" s="210"/>
      <c r="J196" s="221">
        <f>BK196</f>
        <v>0</v>
      </c>
      <c r="K196" s="207"/>
      <c r="L196" s="212"/>
      <c r="M196" s="213"/>
      <c r="N196" s="214"/>
      <c r="O196" s="214"/>
      <c r="P196" s="215">
        <f>SUM(P197:P199)</f>
        <v>0</v>
      </c>
      <c r="Q196" s="214"/>
      <c r="R196" s="215">
        <f>SUM(R197:R199)</f>
        <v>17.556000000000001</v>
      </c>
      <c r="S196" s="214"/>
      <c r="T196" s="216">
        <f>SUM(T197:T199)</f>
        <v>0</v>
      </c>
      <c r="AR196" s="217" t="s">
        <v>84</v>
      </c>
      <c r="AT196" s="218" t="s">
        <v>75</v>
      </c>
      <c r="AU196" s="218" t="s">
        <v>84</v>
      </c>
      <c r="AY196" s="217" t="s">
        <v>122</v>
      </c>
      <c r="BK196" s="219">
        <f>SUM(BK197:BK199)</f>
        <v>0</v>
      </c>
    </row>
    <row r="197" s="1" customFormat="1" ht="24" customHeight="1">
      <c r="B197" s="36"/>
      <c r="C197" s="222" t="s">
        <v>251</v>
      </c>
      <c r="D197" s="222" t="s">
        <v>125</v>
      </c>
      <c r="E197" s="223" t="s">
        <v>252</v>
      </c>
      <c r="F197" s="224" t="s">
        <v>253</v>
      </c>
      <c r="G197" s="225" t="s">
        <v>168</v>
      </c>
      <c r="H197" s="226">
        <v>9.5</v>
      </c>
      <c r="I197" s="227"/>
      <c r="J197" s="228">
        <f>ROUND(I197*H197,2)</f>
        <v>0</v>
      </c>
      <c r="K197" s="224" t="s">
        <v>1</v>
      </c>
      <c r="L197" s="41"/>
      <c r="M197" s="229" t="s">
        <v>1</v>
      </c>
      <c r="N197" s="230" t="s">
        <v>41</v>
      </c>
      <c r="O197" s="84"/>
      <c r="P197" s="231">
        <f>O197*H197</f>
        <v>0</v>
      </c>
      <c r="Q197" s="231">
        <v>1.8480000000000001</v>
      </c>
      <c r="R197" s="231">
        <f>Q197*H197</f>
        <v>17.556000000000001</v>
      </c>
      <c r="S197" s="231">
        <v>0</v>
      </c>
      <c r="T197" s="232">
        <f>S197*H197</f>
        <v>0</v>
      </c>
      <c r="AR197" s="233" t="s">
        <v>129</v>
      </c>
      <c r="AT197" s="233" t="s">
        <v>125</v>
      </c>
      <c r="AU197" s="233" t="s">
        <v>86</v>
      </c>
      <c r="AY197" s="15" t="s">
        <v>122</v>
      </c>
      <c r="BE197" s="234">
        <f>IF(N197="základní",J197,0)</f>
        <v>0</v>
      </c>
      <c r="BF197" s="234">
        <f>IF(N197="snížená",J197,0)</f>
        <v>0</v>
      </c>
      <c r="BG197" s="234">
        <f>IF(N197="zákl. přenesená",J197,0)</f>
        <v>0</v>
      </c>
      <c r="BH197" s="234">
        <f>IF(N197="sníž. přenesená",J197,0)</f>
        <v>0</v>
      </c>
      <c r="BI197" s="234">
        <f>IF(N197="nulová",J197,0)</f>
        <v>0</v>
      </c>
      <c r="BJ197" s="15" t="s">
        <v>84</v>
      </c>
      <c r="BK197" s="234">
        <f>ROUND(I197*H197,2)</f>
        <v>0</v>
      </c>
      <c r="BL197" s="15" t="s">
        <v>129</v>
      </c>
      <c r="BM197" s="233" t="s">
        <v>254</v>
      </c>
    </row>
    <row r="198" s="12" customFormat="1">
      <c r="B198" s="235"/>
      <c r="C198" s="236"/>
      <c r="D198" s="237" t="s">
        <v>131</v>
      </c>
      <c r="E198" s="238" t="s">
        <v>1</v>
      </c>
      <c r="F198" s="239" t="s">
        <v>255</v>
      </c>
      <c r="G198" s="236"/>
      <c r="H198" s="240">
        <v>9.5</v>
      </c>
      <c r="I198" s="241"/>
      <c r="J198" s="236"/>
      <c r="K198" s="236"/>
      <c r="L198" s="242"/>
      <c r="M198" s="243"/>
      <c r="N198" s="244"/>
      <c r="O198" s="244"/>
      <c r="P198" s="244"/>
      <c r="Q198" s="244"/>
      <c r="R198" s="244"/>
      <c r="S198" s="244"/>
      <c r="T198" s="245"/>
      <c r="AT198" s="246" t="s">
        <v>131</v>
      </c>
      <c r="AU198" s="246" t="s">
        <v>86</v>
      </c>
      <c r="AV198" s="12" t="s">
        <v>86</v>
      </c>
      <c r="AW198" s="12" t="s">
        <v>33</v>
      </c>
      <c r="AX198" s="12" t="s">
        <v>76</v>
      </c>
      <c r="AY198" s="246" t="s">
        <v>122</v>
      </c>
    </row>
    <row r="199" s="13" customFormat="1">
      <c r="B199" s="247"/>
      <c r="C199" s="248"/>
      <c r="D199" s="237" t="s">
        <v>131</v>
      </c>
      <c r="E199" s="249" t="s">
        <v>1</v>
      </c>
      <c r="F199" s="250" t="s">
        <v>133</v>
      </c>
      <c r="G199" s="248"/>
      <c r="H199" s="251">
        <v>9.5</v>
      </c>
      <c r="I199" s="252"/>
      <c r="J199" s="248"/>
      <c r="K199" s="248"/>
      <c r="L199" s="253"/>
      <c r="M199" s="254"/>
      <c r="N199" s="255"/>
      <c r="O199" s="255"/>
      <c r="P199" s="255"/>
      <c r="Q199" s="255"/>
      <c r="R199" s="255"/>
      <c r="S199" s="255"/>
      <c r="T199" s="256"/>
      <c r="AT199" s="257" t="s">
        <v>131</v>
      </c>
      <c r="AU199" s="257" t="s">
        <v>86</v>
      </c>
      <c r="AV199" s="13" t="s">
        <v>129</v>
      </c>
      <c r="AW199" s="13" t="s">
        <v>33</v>
      </c>
      <c r="AX199" s="13" t="s">
        <v>84</v>
      </c>
      <c r="AY199" s="257" t="s">
        <v>122</v>
      </c>
    </row>
    <row r="200" s="11" customFormat="1" ht="22.8" customHeight="1">
      <c r="B200" s="206"/>
      <c r="C200" s="207"/>
      <c r="D200" s="208" t="s">
        <v>75</v>
      </c>
      <c r="E200" s="220" t="s">
        <v>148</v>
      </c>
      <c r="F200" s="220" t="s">
        <v>256</v>
      </c>
      <c r="G200" s="207"/>
      <c r="H200" s="207"/>
      <c r="I200" s="210"/>
      <c r="J200" s="221">
        <f>BK200</f>
        <v>0</v>
      </c>
      <c r="K200" s="207"/>
      <c r="L200" s="212"/>
      <c r="M200" s="213"/>
      <c r="N200" s="214"/>
      <c r="O200" s="214"/>
      <c r="P200" s="215">
        <f>SUM(P201:P256)</f>
        <v>0</v>
      </c>
      <c r="Q200" s="214"/>
      <c r="R200" s="215">
        <f>SUM(R201:R256)</f>
        <v>350.72568000000001</v>
      </c>
      <c r="S200" s="214"/>
      <c r="T200" s="216">
        <f>SUM(T201:T256)</f>
        <v>0</v>
      </c>
      <c r="AR200" s="217" t="s">
        <v>84</v>
      </c>
      <c r="AT200" s="218" t="s">
        <v>75</v>
      </c>
      <c r="AU200" s="218" t="s">
        <v>84</v>
      </c>
      <c r="AY200" s="217" t="s">
        <v>122</v>
      </c>
      <c r="BK200" s="219">
        <f>SUM(BK201:BK256)</f>
        <v>0</v>
      </c>
    </row>
    <row r="201" s="1" customFormat="1" ht="24" customHeight="1">
      <c r="B201" s="36"/>
      <c r="C201" s="222" t="s">
        <v>257</v>
      </c>
      <c r="D201" s="222" t="s">
        <v>125</v>
      </c>
      <c r="E201" s="223" t="s">
        <v>258</v>
      </c>
      <c r="F201" s="224" t="s">
        <v>259</v>
      </c>
      <c r="G201" s="225" t="s">
        <v>128</v>
      </c>
      <c r="H201" s="226">
        <v>489</v>
      </c>
      <c r="I201" s="227"/>
      <c r="J201" s="228">
        <f>ROUND(I201*H201,2)</f>
        <v>0</v>
      </c>
      <c r="K201" s="224" t="s">
        <v>1</v>
      </c>
      <c r="L201" s="41"/>
      <c r="M201" s="229" t="s">
        <v>1</v>
      </c>
      <c r="N201" s="230" t="s">
        <v>41</v>
      </c>
      <c r="O201" s="84"/>
      <c r="P201" s="231">
        <f>O201*H201</f>
        <v>0</v>
      </c>
      <c r="Q201" s="231">
        <v>0</v>
      </c>
      <c r="R201" s="231">
        <f>Q201*H201</f>
        <v>0</v>
      </c>
      <c r="S201" s="231">
        <v>0</v>
      </c>
      <c r="T201" s="232">
        <f>S201*H201</f>
        <v>0</v>
      </c>
      <c r="AR201" s="233" t="s">
        <v>129</v>
      </c>
      <c r="AT201" s="233" t="s">
        <v>125</v>
      </c>
      <c r="AU201" s="233" t="s">
        <v>86</v>
      </c>
      <c r="AY201" s="15" t="s">
        <v>122</v>
      </c>
      <c r="BE201" s="234">
        <f>IF(N201="základní",J201,0)</f>
        <v>0</v>
      </c>
      <c r="BF201" s="234">
        <f>IF(N201="snížená",J201,0)</f>
        <v>0</v>
      </c>
      <c r="BG201" s="234">
        <f>IF(N201="zákl. přenesená",J201,0)</f>
        <v>0</v>
      </c>
      <c r="BH201" s="234">
        <f>IF(N201="sníž. přenesená",J201,0)</f>
        <v>0</v>
      </c>
      <c r="BI201" s="234">
        <f>IF(N201="nulová",J201,0)</f>
        <v>0</v>
      </c>
      <c r="BJ201" s="15" t="s">
        <v>84</v>
      </c>
      <c r="BK201" s="234">
        <f>ROUND(I201*H201,2)</f>
        <v>0</v>
      </c>
      <c r="BL201" s="15" t="s">
        <v>129</v>
      </c>
      <c r="BM201" s="233" t="s">
        <v>260</v>
      </c>
    </row>
    <row r="202" s="12" customFormat="1">
      <c r="B202" s="235"/>
      <c r="C202" s="236"/>
      <c r="D202" s="237" t="s">
        <v>131</v>
      </c>
      <c r="E202" s="238" t="s">
        <v>1</v>
      </c>
      <c r="F202" s="239" t="s">
        <v>261</v>
      </c>
      <c r="G202" s="236"/>
      <c r="H202" s="240">
        <v>489</v>
      </c>
      <c r="I202" s="241"/>
      <c r="J202" s="236"/>
      <c r="K202" s="236"/>
      <c r="L202" s="242"/>
      <c r="M202" s="243"/>
      <c r="N202" s="244"/>
      <c r="O202" s="244"/>
      <c r="P202" s="244"/>
      <c r="Q202" s="244"/>
      <c r="R202" s="244"/>
      <c r="S202" s="244"/>
      <c r="T202" s="245"/>
      <c r="AT202" s="246" t="s">
        <v>131</v>
      </c>
      <c r="AU202" s="246" t="s">
        <v>86</v>
      </c>
      <c r="AV202" s="12" t="s">
        <v>86</v>
      </c>
      <c r="AW202" s="12" t="s">
        <v>33</v>
      </c>
      <c r="AX202" s="12" t="s">
        <v>76</v>
      </c>
      <c r="AY202" s="246" t="s">
        <v>122</v>
      </c>
    </row>
    <row r="203" s="13" customFormat="1">
      <c r="B203" s="247"/>
      <c r="C203" s="248"/>
      <c r="D203" s="237" t="s">
        <v>131</v>
      </c>
      <c r="E203" s="249" t="s">
        <v>1</v>
      </c>
      <c r="F203" s="250" t="s">
        <v>133</v>
      </c>
      <c r="G203" s="248"/>
      <c r="H203" s="251">
        <v>489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AT203" s="257" t="s">
        <v>131</v>
      </c>
      <c r="AU203" s="257" t="s">
        <v>86</v>
      </c>
      <c r="AV203" s="13" t="s">
        <v>129</v>
      </c>
      <c r="AW203" s="13" t="s">
        <v>33</v>
      </c>
      <c r="AX203" s="13" t="s">
        <v>84</v>
      </c>
      <c r="AY203" s="257" t="s">
        <v>122</v>
      </c>
    </row>
    <row r="204" s="1" customFormat="1" ht="16.5" customHeight="1">
      <c r="B204" s="36"/>
      <c r="C204" s="222" t="s">
        <v>262</v>
      </c>
      <c r="D204" s="222" t="s">
        <v>125</v>
      </c>
      <c r="E204" s="223" t="s">
        <v>263</v>
      </c>
      <c r="F204" s="224" t="s">
        <v>264</v>
      </c>
      <c r="G204" s="225" t="s">
        <v>128</v>
      </c>
      <c r="H204" s="226">
        <v>2026</v>
      </c>
      <c r="I204" s="227"/>
      <c r="J204" s="228">
        <f>ROUND(I204*H204,2)</f>
        <v>0</v>
      </c>
      <c r="K204" s="224" t="s">
        <v>1</v>
      </c>
      <c r="L204" s="41"/>
      <c r="M204" s="229" t="s">
        <v>1</v>
      </c>
      <c r="N204" s="230" t="s">
        <v>41</v>
      </c>
      <c r="O204" s="84"/>
      <c r="P204" s="231">
        <f>O204*H204</f>
        <v>0</v>
      </c>
      <c r="Q204" s="231">
        <v>0</v>
      </c>
      <c r="R204" s="231">
        <f>Q204*H204</f>
        <v>0</v>
      </c>
      <c r="S204" s="231">
        <v>0</v>
      </c>
      <c r="T204" s="232">
        <f>S204*H204</f>
        <v>0</v>
      </c>
      <c r="AR204" s="233" t="s">
        <v>129</v>
      </c>
      <c r="AT204" s="233" t="s">
        <v>125</v>
      </c>
      <c r="AU204" s="233" t="s">
        <v>86</v>
      </c>
      <c r="AY204" s="15" t="s">
        <v>122</v>
      </c>
      <c r="BE204" s="234">
        <f>IF(N204="základní",J204,0)</f>
        <v>0</v>
      </c>
      <c r="BF204" s="234">
        <f>IF(N204="snížená",J204,0)</f>
        <v>0</v>
      </c>
      <c r="BG204" s="234">
        <f>IF(N204="zákl. přenesená",J204,0)</f>
        <v>0</v>
      </c>
      <c r="BH204" s="234">
        <f>IF(N204="sníž. přenesená",J204,0)</f>
        <v>0</v>
      </c>
      <c r="BI204" s="234">
        <f>IF(N204="nulová",J204,0)</f>
        <v>0</v>
      </c>
      <c r="BJ204" s="15" t="s">
        <v>84</v>
      </c>
      <c r="BK204" s="234">
        <f>ROUND(I204*H204,2)</f>
        <v>0</v>
      </c>
      <c r="BL204" s="15" t="s">
        <v>129</v>
      </c>
      <c r="BM204" s="233" t="s">
        <v>265</v>
      </c>
    </row>
    <row r="205" s="12" customFormat="1">
      <c r="B205" s="235"/>
      <c r="C205" s="236"/>
      <c r="D205" s="237" t="s">
        <v>131</v>
      </c>
      <c r="E205" s="238" t="s">
        <v>1</v>
      </c>
      <c r="F205" s="239" t="s">
        <v>266</v>
      </c>
      <c r="G205" s="236"/>
      <c r="H205" s="240">
        <v>483</v>
      </c>
      <c r="I205" s="241"/>
      <c r="J205" s="236"/>
      <c r="K205" s="236"/>
      <c r="L205" s="242"/>
      <c r="M205" s="243"/>
      <c r="N205" s="244"/>
      <c r="O205" s="244"/>
      <c r="P205" s="244"/>
      <c r="Q205" s="244"/>
      <c r="R205" s="244"/>
      <c r="S205" s="244"/>
      <c r="T205" s="245"/>
      <c r="AT205" s="246" t="s">
        <v>131</v>
      </c>
      <c r="AU205" s="246" t="s">
        <v>86</v>
      </c>
      <c r="AV205" s="12" t="s">
        <v>86</v>
      </c>
      <c r="AW205" s="12" t="s">
        <v>33</v>
      </c>
      <c r="AX205" s="12" t="s">
        <v>76</v>
      </c>
      <c r="AY205" s="246" t="s">
        <v>122</v>
      </c>
    </row>
    <row r="206" s="12" customFormat="1">
      <c r="B206" s="235"/>
      <c r="C206" s="236"/>
      <c r="D206" s="237" t="s">
        <v>131</v>
      </c>
      <c r="E206" s="238" t="s">
        <v>1</v>
      </c>
      <c r="F206" s="239" t="s">
        <v>267</v>
      </c>
      <c r="G206" s="236"/>
      <c r="H206" s="240">
        <v>1515</v>
      </c>
      <c r="I206" s="241"/>
      <c r="J206" s="236"/>
      <c r="K206" s="236"/>
      <c r="L206" s="242"/>
      <c r="M206" s="243"/>
      <c r="N206" s="244"/>
      <c r="O206" s="244"/>
      <c r="P206" s="244"/>
      <c r="Q206" s="244"/>
      <c r="R206" s="244"/>
      <c r="S206" s="244"/>
      <c r="T206" s="245"/>
      <c r="AT206" s="246" t="s">
        <v>131</v>
      </c>
      <c r="AU206" s="246" t="s">
        <v>86</v>
      </c>
      <c r="AV206" s="12" t="s">
        <v>86</v>
      </c>
      <c r="AW206" s="12" t="s">
        <v>33</v>
      </c>
      <c r="AX206" s="12" t="s">
        <v>76</v>
      </c>
      <c r="AY206" s="246" t="s">
        <v>122</v>
      </c>
    </row>
    <row r="207" s="12" customFormat="1">
      <c r="B207" s="235"/>
      <c r="C207" s="236"/>
      <c r="D207" s="237" t="s">
        <v>131</v>
      </c>
      <c r="E207" s="238" t="s">
        <v>1</v>
      </c>
      <c r="F207" s="239" t="s">
        <v>268</v>
      </c>
      <c r="G207" s="236"/>
      <c r="H207" s="240">
        <v>28</v>
      </c>
      <c r="I207" s="241"/>
      <c r="J207" s="236"/>
      <c r="K207" s="236"/>
      <c r="L207" s="242"/>
      <c r="M207" s="243"/>
      <c r="N207" s="244"/>
      <c r="O207" s="244"/>
      <c r="P207" s="244"/>
      <c r="Q207" s="244"/>
      <c r="R207" s="244"/>
      <c r="S207" s="244"/>
      <c r="T207" s="245"/>
      <c r="AT207" s="246" t="s">
        <v>131</v>
      </c>
      <c r="AU207" s="246" t="s">
        <v>86</v>
      </c>
      <c r="AV207" s="12" t="s">
        <v>86</v>
      </c>
      <c r="AW207" s="12" t="s">
        <v>33</v>
      </c>
      <c r="AX207" s="12" t="s">
        <v>76</v>
      </c>
      <c r="AY207" s="246" t="s">
        <v>122</v>
      </c>
    </row>
    <row r="208" s="13" customFormat="1">
      <c r="B208" s="247"/>
      <c r="C208" s="248"/>
      <c r="D208" s="237" t="s">
        <v>131</v>
      </c>
      <c r="E208" s="249" t="s">
        <v>1</v>
      </c>
      <c r="F208" s="250" t="s">
        <v>133</v>
      </c>
      <c r="G208" s="248"/>
      <c r="H208" s="251">
        <v>2026</v>
      </c>
      <c r="I208" s="252"/>
      <c r="J208" s="248"/>
      <c r="K208" s="248"/>
      <c r="L208" s="253"/>
      <c r="M208" s="254"/>
      <c r="N208" s="255"/>
      <c r="O208" s="255"/>
      <c r="P208" s="255"/>
      <c r="Q208" s="255"/>
      <c r="R208" s="255"/>
      <c r="S208" s="255"/>
      <c r="T208" s="256"/>
      <c r="AT208" s="257" t="s">
        <v>131</v>
      </c>
      <c r="AU208" s="257" t="s">
        <v>86</v>
      </c>
      <c r="AV208" s="13" t="s">
        <v>129</v>
      </c>
      <c r="AW208" s="13" t="s">
        <v>33</v>
      </c>
      <c r="AX208" s="13" t="s">
        <v>84</v>
      </c>
      <c r="AY208" s="257" t="s">
        <v>122</v>
      </c>
    </row>
    <row r="209" s="1" customFormat="1" ht="24" customHeight="1">
      <c r="B209" s="36"/>
      <c r="C209" s="222" t="s">
        <v>269</v>
      </c>
      <c r="D209" s="222" t="s">
        <v>125</v>
      </c>
      <c r="E209" s="223" t="s">
        <v>270</v>
      </c>
      <c r="F209" s="224" t="s">
        <v>271</v>
      </c>
      <c r="G209" s="225" t="s">
        <v>128</v>
      </c>
      <c r="H209" s="226">
        <v>1515</v>
      </c>
      <c r="I209" s="227"/>
      <c r="J209" s="228">
        <f>ROUND(I209*H209,2)</f>
        <v>0</v>
      </c>
      <c r="K209" s="224" t="s">
        <v>1</v>
      </c>
      <c r="L209" s="41"/>
      <c r="M209" s="229" t="s">
        <v>1</v>
      </c>
      <c r="N209" s="230" t="s">
        <v>41</v>
      </c>
      <c r="O209" s="84"/>
      <c r="P209" s="231">
        <f>O209*H209</f>
        <v>0</v>
      </c>
      <c r="Q209" s="231">
        <v>0</v>
      </c>
      <c r="R209" s="231">
        <f>Q209*H209</f>
        <v>0</v>
      </c>
      <c r="S209" s="231">
        <v>0</v>
      </c>
      <c r="T209" s="232">
        <f>S209*H209</f>
        <v>0</v>
      </c>
      <c r="AR209" s="233" t="s">
        <v>129</v>
      </c>
      <c r="AT209" s="233" t="s">
        <v>125</v>
      </c>
      <c r="AU209" s="233" t="s">
        <v>86</v>
      </c>
      <c r="AY209" s="15" t="s">
        <v>122</v>
      </c>
      <c r="BE209" s="234">
        <f>IF(N209="základní",J209,0)</f>
        <v>0</v>
      </c>
      <c r="BF209" s="234">
        <f>IF(N209="snížená",J209,0)</f>
        <v>0</v>
      </c>
      <c r="BG209" s="234">
        <f>IF(N209="zákl. přenesená",J209,0)</f>
        <v>0</v>
      </c>
      <c r="BH209" s="234">
        <f>IF(N209="sníž. přenesená",J209,0)</f>
        <v>0</v>
      </c>
      <c r="BI209" s="234">
        <f>IF(N209="nulová",J209,0)</f>
        <v>0</v>
      </c>
      <c r="BJ209" s="15" t="s">
        <v>84</v>
      </c>
      <c r="BK209" s="234">
        <f>ROUND(I209*H209,2)</f>
        <v>0</v>
      </c>
      <c r="BL209" s="15" t="s">
        <v>129</v>
      </c>
      <c r="BM209" s="233" t="s">
        <v>272</v>
      </c>
    </row>
    <row r="210" s="12" customFormat="1">
      <c r="B210" s="235"/>
      <c r="C210" s="236"/>
      <c r="D210" s="237" t="s">
        <v>131</v>
      </c>
      <c r="E210" s="238" t="s">
        <v>1</v>
      </c>
      <c r="F210" s="239" t="s">
        <v>273</v>
      </c>
      <c r="G210" s="236"/>
      <c r="H210" s="240">
        <v>1515</v>
      </c>
      <c r="I210" s="241"/>
      <c r="J210" s="236"/>
      <c r="K210" s="236"/>
      <c r="L210" s="242"/>
      <c r="M210" s="243"/>
      <c r="N210" s="244"/>
      <c r="O210" s="244"/>
      <c r="P210" s="244"/>
      <c r="Q210" s="244"/>
      <c r="R210" s="244"/>
      <c r="S210" s="244"/>
      <c r="T210" s="245"/>
      <c r="AT210" s="246" t="s">
        <v>131</v>
      </c>
      <c r="AU210" s="246" t="s">
        <v>86</v>
      </c>
      <c r="AV210" s="12" t="s">
        <v>86</v>
      </c>
      <c r="AW210" s="12" t="s">
        <v>33</v>
      </c>
      <c r="AX210" s="12" t="s">
        <v>76</v>
      </c>
      <c r="AY210" s="246" t="s">
        <v>122</v>
      </c>
    </row>
    <row r="211" s="13" customFormat="1">
      <c r="B211" s="247"/>
      <c r="C211" s="248"/>
      <c r="D211" s="237" t="s">
        <v>131</v>
      </c>
      <c r="E211" s="249" t="s">
        <v>1</v>
      </c>
      <c r="F211" s="250" t="s">
        <v>133</v>
      </c>
      <c r="G211" s="248"/>
      <c r="H211" s="251">
        <v>1515</v>
      </c>
      <c r="I211" s="252"/>
      <c r="J211" s="248"/>
      <c r="K211" s="248"/>
      <c r="L211" s="253"/>
      <c r="M211" s="254"/>
      <c r="N211" s="255"/>
      <c r="O211" s="255"/>
      <c r="P211" s="255"/>
      <c r="Q211" s="255"/>
      <c r="R211" s="255"/>
      <c r="S211" s="255"/>
      <c r="T211" s="256"/>
      <c r="AT211" s="257" t="s">
        <v>131</v>
      </c>
      <c r="AU211" s="257" t="s">
        <v>86</v>
      </c>
      <c r="AV211" s="13" t="s">
        <v>129</v>
      </c>
      <c r="AW211" s="13" t="s">
        <v>33</v>
      </c>
      <c r="AX211" s="13" t="s">
        <v>84</v>
      </c>
      <c r="AY211" s="257" t="s">
        <v>122</v>
      </c>
    </row>
    <row r="212" s="1" customFormat="1" ht="24" customHeight="1">
      <c r="B212" s="36"/>
      <c r="C212" s="222" t="s">
        <v>274</v>
      </c>
      <c r="D212" s="222" t="s">
        <v>125</v>
      </c>
      <c r="E212" s="223" t="s">
        <v>275</v>
      </c>
      <c r="F212" s="224" t="s">
        <v>276</v>
      </c>
      <c r="G212" s="225" t="s">
        <v>128</v>
      </c>
      <c r="H212" s="226">
        <v>180</v>
      </c>
      <c r="I212" s="227"/>
      <c r="J212" s="228">
        <f>ROUND(I212*H212,2)</f>
        <v>0</v>
      </c>
      <c r="K212" s="224" t="s">
        <v>1</v>
      </c>
      <c r="L212" s="41"/>
      <c r="M212" s="229" t="s">
        <v>1</v>
      </c>
      <c r="N212" s="230" t="s">
        <v>41</v>
      </c>
      <c r="O212" s="84"/>
      <c r="P212" s="231">
        <f>O212*H212</f>
        <v>0</v>
      </c>
      <c r="Q212" s="231">
        <v>0.21084</v>
      </c>
      <c r="R212" s="231">
        <f>Q212*H212</f>
        <v>37.9512</v>
      </c>
      <c r="S212" s="231">
        <v>0</v>
      </c>
      <c r="T212" s="232">
        <f>S212*H212</f>
        <v>0</v>
      </c>
      <c r="AR212" s="233" t="s">
        <v>129</v>
      </c>
      <c r="AT212" s="233" t="s">
        <v>125</v>
      </c>
      <c r="AU212" s="233" t="s">
        <v>86</v>
      </c>
      <c r="AY212" s="15" t="s">
        <v>122</v>
      </c>
      <c r="BE212" s="234">
        <f>IF(N212="základní",J212,0)</f>
        <v>0</v>
      </c>
      <c r="BF212" s="234">
        <f>IF(N212="snížená",J212,0)</f>
        <v>0</v>
      </c>
      <c r="BG212" s="234">
        <f>IF(N212="zákl. přenesená",J212,0)</f>
        <v>0</v>
      </c>
      <c r="BH212" s="234">
        <f>IF(N212="sníž. přenesená",J212,0)</f>
        <v>0</v>
      </c>
      <c r="BI212" s="234">
        <f>IF(N212="nulová",J212,0)</f>
        <v>0</v>
      </c>
      <c r="BJ212" s="15" t="s">
        <v>84</v>
      </c>
      <c r="BK212" s="234">
        <f>ROUND(I212*H212,2)</f>
        <v>0</v>
      </c>
      <c r="BL212" s="15" t="s">
        <v>129</v>
      </c>
      <c r="BM212" s="233" t="s">
        <v>277</v>
      </c>
    </row>
    <row r="213" s="12" customFormat="1">
      <c r="B213" s="235"/>
      <c r="C213" s="236"/>
      <c r="D213" s="237" t="s">
        <v>131</v>
      </c>
      <c r="E213" s="238" t="s">
        <v>1</v>
      </c>
      <c r="F213" s="239" t="s">
        <v>278</v>
      </c>
      <c r="G213" s="236"/>
      <c r="H213" s="240">
        <v>180</v>
      </c>
      <c r="I213" s="241"/>
      <c r="J213" s="236"/>
      <c r="K213" s="236"/>
      <c r="L213" s="242"/>
      <c r="M213" s="243"/>
      <c r="N213" s="244"/>
      <c r="O213" s="244"/>
      <c r="P213" s="244"/>
      <c r="Q213" s="244"/>
      <c r="R213" s="244"/>
      <c r="S213" s="244"/>
      <c r="T213" s="245"/>
      <c r="AT213" s="246" t="s">
        <v>131</v>
      </c>
      <c r="AU213" s="246" t="s">
        <v>86</v>
      </c>
      <c r="AV213" s="12" t="s">
        <v>86</v>
      </c>
      <c r="AW213" s="12" t="s">
        <v>33</v>
      </c>
      <c r="AX213" s="12" t="s">
        <v>76</v>
      </c>
      <c r="AY213" s="246" t="s">
        <v>122</v>
      </c>
    </row>
    <row r="214" s="13" customFormat="1">
      <c r="B214" s="247"/>
      <c r="C214" s="248"/>
      <c r="D214" s="237" t="s">
        <v>131</v>
      </c>
      <c r="E214" s="249" t="s">
        <v>1</v>
      </c>
      <c r="F214" s="250" t="s">
        <v>133</v>
      </c>
      <c r="G214" s="248"/>
      <c r="H214" s="251">
        <v>180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AT214" s="257" t="s">
        <v>131</v>
      </c>
      <c r="AU214" s="257" t="s">
        <v>86</v>
      </c>
      <c r="AV214" s="13" t="s">
        <v>129</v>
      </c>
      <c r="AW214" s="13" t="s">
        <v>33</v>
      </c>
      <c r="AX214" s="13" t="s">
        <v>84</v>
      </c>
      <c r="AY214" s="257" t="s">
        <v>122</v>
      </c>
    </row>
    <row r="215" s="1" customFormat="1" ht="24" customHeight="1">
      <c r="B215" s="36"/>
      <c r="C215" s="222" t="s">
        <v>279</v>
      </c>
      <c r="D215" s="222" t="s">
        <v>125</v>
      </c>
      <c r="E215" s="223" t="s">
        <v>280</v>
      </c>
      <c r="F215" s="224" t="s">
        <v>281</v>
      </c>
      <c r="G215" s="225" t="s">
        <v>128</v>
      </c>
      <c r="H215" s="226">
        <v>69</v>
      </c>
      <c r="I215" s="227"/>
      <c r="J215" s="228">
        <f>ROUND(I215*H215,2)</f>
        <v>0</v>
      </c>
      <c r="K215" s="224" t="s">
        <v>1</v>
      </c>
      <c r="L215" s="41"/>
      <c r="M215" s="229" t="s">
        <v>1</v>
      </c>
      <c r="N215" s="230" t="s">
        <v>41</v>
      </c>
      <c r="O215" s="84"/>
      <c r="P215" s="231">
        <f>O215*H215</f>
        <v>0</v>
      </c>
      <c r="Q215" s="231">
        <v>0.37080000000000002</v>
      </c>
      <c r="R215" s="231">
        <f>Q215*H215</f>
        <v>25.5852</v>
      </c>
      <c r="S215" s="231">
        <v>0</v>
      </c>
      <c r="T215" s="232">
        <f>S215*H215</f>
        <v>0</v>
      </c>
      <c r="AR215" s="233" t="s">
        <v>129</v>
      </c>
      <c r="AT215" s="233" t="s">
        <v>125</v>
      </c>
      <c r="AU215" s="233" t="s">
        <v>86</v>
      </c>
      <c r="AY215" s="15" t="s">
        <v>122</v>
      </c>
      <c r="BE215" s="234">
        <f>IF(N215="základní",J215,0)</f>
        <v>0</v>
      </c>
      <c r="BF215" s="234">
        <f>IF(N215="snížená",J215,0)</f>
        <v>0</v>
      </c>
      <c r="BG215" s="234">
        <f>IF(N215="zákl. přenesená",J215,0)</f>
        <v>0</v>
      </c>
      <c r="BH215" s="234">
        <f>IF(N215="sníž. přenesená",J215,0)</f>
        <v>0</v>
      </c>
      <c r="BI215" s="234">
        <f>IF(N215="nulová",J215,0)</f>
        <v>0</v>
      </c>
      <c r="BJ215" s="15" t="s">
        <v>84</v>
      </c>
      <c r="BK215" s="234">
        <f>ROUND(I215*H215,2)</f>
        <v>0</v>
      </c>
      <c r="BL215" s="15" t="s">
        <v>129</v>
      </c>
      <c r="BM215" s="233" t="s">
        <v>282</v>
      </c>
    </row>
    <row r="216" s="12" customFormat="1">
      <c r="B216" s="235"/>
      <c r="C216" s="236"/>
      <c r="D216" s="237" t="s">
        <v>131</v>
      </c>
      <c r="E216" s="238" t="s">
        <v>1</v>
      </c>
      <c r="F216" s="239" t="s">
        <v>283</v>
      </c>
      <c r="G216" s="236"/>
      <c r="H216" s="240">
        <v>66</v>
      </c>
      <c r="I216" s="241"/>
      <c r="J216" s="236"/>
      <c r="K216" s="236"/>
      <c r="L216" s="242"/>
      <c r="M216" s="243"/>
      <c r="N216" s="244"/>
      <c r="O216" s="244"/>
      <c r="P216" s="244"/>
      <c r="Q216" s="244"/>
      <c r="R216" s="244"/>
      <c r="S216" s="244"/>
      <c r="T216" s="245"/>
      <c r="AT216" s="246" t="s">
        <v>131</v>
      </c>
      <c r="AU216" s="246" t="s">
        <v>86</v>
      </c>
      <c r="AV216" s="12" t="s">
        <v>86</v>
      </c>
      <c r="AW216" s="12" t="s">
        <v>33</v>
      </c>
      <c r="AX216" s="12" t="s">
        <v>76</v>
      </c>
      <c r="AY216" s="246" t="s">
        <v>122</v>
      </c>
    </row>
    <row r="217" s="12" customFormat="1">
      <c r="B217" s="235"/>
      <c r="C217" s="236"/>
      <c r="D217" s="237" t="s">
        <v>131</v>
      </c>
      <c r="E217" s="238" t="s">
        <v>1</v>
      </c>
      <c r="F217" s="239" t="s">
        <v>284</v>
      </c>
      <c r="G217" s="236"/>
      <c r="H217" s="240">
        <v>3</v>
      </c>
      <c r="I217" s="241"/>
      <c r="J217" s="236"/>
      <c r="K217" s="236"/>
      <c r="L217" s="242"/>
      <c r="M217" s="243"/>
      <c r="N217" s="244"/>
      <c r="O217" s="244"/>
      <c r="P217" s="244"/>
      <c r="Q217" s="244"/>
      <c r="R217" s="244"/>
      <c r="S217" s="244"/>
      <c r="T217" s="245"/>
      <c r="AT217" s="246" t="s">
        <v>131</v>
      </c>
      <c r="AU217" s="246" t="s">
        <v>86</v>
      </c>
      <c r="AV217" s="12" t="s">
        <v>86</v>
      </c>
      <c r="AW217" s="12" t="s">
        <v>33</v>
      </c>
      <c r="AX217" s="12" t="s">
        <v>76</v>
      </c>
      <c r="AY217" s="246" t="s">
        <v>122</v>
      </c>
    </row>
    <row r="218" s="13" customFormat="1">
      <c r="B218" s="247"/>
      <c r="C218" s="248"/>
      <c r="D218" s="237" t="s">
        <v>131</v>
      </c>
      <c r="E218" s="249" t="s">
        <v>1</v>
      </c>
      <c r="F218" s="250" t="s">
        <v>133</v>
      </c>
      <c r="G218" s="248"/>
      <c r="H218" s="251">
        <v>69</v>
      </c>
      <c r="I218" s="252"/>
      <c r="J218" s="248"/>
      <c r="K218" s="248"/>
      <c r="L218" s="253"/>
      <c r="M218" s="254"/>
      <c r="N218" s="255"/>
      <c r="O218" s="255"/>
      <c r="P218" s="255"/>
      <c r="Q218" s="255"/>
      <c r="R218" s="255"/>
      <c r="S218" s="255"/>
      <c r="T218" s="256"/>
      <c r="AT218" s="257" t="s">
        <v>131</v>
      </c>
      <c r="AU218" s="257" t="s">
        <v>86</v>
      </c>
      <c r="AV218" s="13" t="s">
        <v>129</v>
      </c>
      <c r="AW218" s="13" t="s">
        <v>33</v>
      </c>
      <c r="AX218" s="13" t="s">
        <v>84</v>
      </c>
      <c r="AY218" s="257" t="s">
        <v>122</v>
      </c>
    </row>
    <row r="219" s="1" customFormat="1" ht="24" customHeight="1">
      <c r="B219" s="36"/>
      <c r="C219" s="222" t="s">
        <v>285</v>
      </c>
      <c r="D219" s="222" t="s">
        <v>125</v>
      </c>
      <c r="E219" s="223" t="s">
        <v>286</v>
      </c>
      <c r="F219" s="224" t="s">
        <v>287</v>
      </c>
      <c r="G219" s="225" t="s">
        <v>128</v>
      </c>
      <c r="H219" s="226">
        <v>720</v>
      </c>
      <c r="I219" s="227"/>
      <c r="J219" s="228">
        <f>ROUND(I219*H219,2)</f>
        <v>0</v>
      </c>
      <c r="K219" s="224" t="s">
        <v>1</v>
      </c>
      <c r="L219" s="41"/>
      <c r="M219" s="229" t="s">
        <v>1</v>
      </c>
      <c r="N219" s="230" t="s">
        <v>41</v>
      </c>
      <c r="O219" s="84"/>
      <c r="P219" s="231">
        <f>O219*H219</f>
        <v>0</v>
      </c>
      <c r="Q219" s="231">
        <v>0</v>
      </c>
      <c r="R219" s="231">
        <f>Q219*H219</f>
        <v>0</v>
      </c>
      <c r="S219" s="231">
        <v>0</v>
      </c>
      <c r="T219" s="232">
        <f>S219*H219</f>
        <v>0</v>
      </c>
      <c r="AR219" s="233" t="s">
        <v>129</v>
      </c>
      <c r="AT219" s="233" t="s">
        <v>125</v>
      </c>
      <c r="AU219" s="233" t="s">
        <v>86</v>
      </c>
      <c r="AY219" s="15" t="s">
        <v>122</v>
      </c>
      <c r="BE219" s="234">
        <f>IF(N219="základní",J219,0)</f>
        <v>0</v>
      </c>
      <c r="BF219" s="234">
        <f>IF(N219="snížená",J219,0)</f>
        <v>0</v>
      </c>
      <c r="BG219" s="234">
        <f>IF(N219="zákl. přenesená",J219,0)</f>
        <v>0</v>
      </c>
      <c r="BH219" s="234">
        <f>IF(N219="sníž. přenesená",J219,0)</f>
        <v>0</v>
      </c>
      <c r="BI219" s="234">
        <f>IF(N219="nulová",J219,0)</f>
        <v>0</v>
      </c>
      <c r="BJ219" s="15" t="s">
        <v>84</v>
      </c>
      <c r="BK219" s="234">
        <f>ROUND(I219*H219,2)</f>
        <v>0</v>
      </c>
      <c r="BL219" s="15" t="s">
        <v>129</v>
      </c>
      <c r="BM219" s="233" t="s">
        <v>288</v>
      </c>
    </row>
    <row r="220" s="12" customFormat="1">
      <c r="B220" s="235"/>
      <c r="C220" s="236"/>
      <c r="D220" s="237" t="s">
        <v>131</v>
      </c>
      <c r="E220" s="238" t="s">
        <v>1</v>
      </c>
      <c r="F220" s="239" t="s">
        <v>289</v>
      </c>
      <c r="G220" s="236"/>
      <c r="H220" s="240">
        <v>720</v>
      </c>
      <c r="I220" s="241"/>
      <c r="J220" s="236"/>
      <c r="K220" s="236"/>
      <c r="L220" s="242"/>
      <c r="M220" s="243"/>
      <c r="N220" s="244"/>
      <c r="O220" s="244"/>
      <c r="P220" s="244"/>
      <c r="Q220" s="244"/>
      <c r="R220" s="244"/>
      <c r="S220" s="244"/>
      <c r="T220" s="245"/>
      <c r="AT220" s="246" t="s">
        <v>131</v>
      </c>
      <c r="AU220" s="246" t="s">
        <v>86</v>
      </c>
      <c r="AV220" s="12" t="s">
        <v>86</v>
      </c>
      <c r="AW220" s="12" t="s">
        <v>33</v>
      </c>
      <c r="AX220" s="12" t="s">
        <v>76</v>
      </c>
      <c r="AY220" s="246" t="s">
        <v>122</v>
      </c>
    </row>
    <row r="221" s="13" customFormat="1">
      <c r="B221" s="247"/>
      <c r="C221" s="248"/>
      <c r="D221" s="237" t="s">
        <v>131</v>
      </c>
      <c r="E221" s="249" t="s">
        <v>1</v>
      </c>
      <c r="F221" s="250" t="s">
        <v>133</v>
      </c>
      <c r="G221" s="248"/>
      <c r="H221" s="251">
        <v>720</v>
      </c>
      <c r="I221" s="252"/>
      <c r="J221" s="248"/>
      <c r="K221" s="248"/>
      <c r="L221" s="253"/>
      <c r="M221" s="254"/>
      <c r="N221" s="255"/>
      <c r="O221" s="255"/>
      <c r="P221" s="255"/>
      <c r="Q221" s="255"/>
      <c r="R221" s="255"/>
      <c r="S221" s="255"/>
      <c r="T221" s="256"/>
      <c r="AT221" s="257" t="s">
        <v>131</v>
      </c>
      <c r="AU221" s="257" t="s">
        <v>86</v>
      </c>
      <c r="AV221" s="13" t="s">
        <v>129</v>
      </c>
      <c r="AW221" s="13" t="s">
        <v>33</v>
      </c>
      <c r="AX221" s="13" t="s">
        <v>84</v>
      </c>
      <c r="AY221" s="257" t="s">
        <v>122</v>
      </c>
    </row>
    <row r="222" s="1" customFormat="1" ht="24" customHeight="1">
      <c r="B222" s="36"/>
      <c r="C222" s="222" t="s">
        <v>290</v>
      </c>
      <c r="D222" s="222" t="s">
        <v>125</v>
      </c>
      <c r="E222" s="223" t="s">
        <v>291</v>
      </c>
      <c r="F222" s="224" t="s">
        <v>292</v>
      </c>
      <c r="G222" s="225" t="s">
        <v>128</v>
      </c>
      <c r="H222" s="226">
        <v>720</v>
      </c>
      <c r="I222" s="227"/>
      <c r="J222" s="228">
        <f>ROUND(I222*H222,2)</f>
        <v>0</v>
      </c>
      <c r="K222" s="224" t="s">
        <v>1</v>
      </c>
      <c r="L222" s="41"/>
      <c r="M222" s="229" t="s">
        <v>1</v>
      </c>
      <c r="N222" s="230" t="s">
        <v>41</v>
      </c>
      <c r="O222" s="84"/>
      <c r="P222" s="231">
        <f>O222*H222</f>
        <v>0</v>
      </c>
      <c r="Q222" s="231">
        <v>0</v>
      </c>
      <c r="R222" s="231">
        <f>Q222*H222</f>
        <v>0</v>
      </c>
      <c r="S222" s="231">
        <v>0</v>
      </c>
      <c r="T222" s="232">
        <f>S222*H222</f>
        <v>0</v>
      </c>
      <c r="AR222" s="233" t="s">
        <v>129</v>
      </c>
      <c r="AT222" s="233" t="s">
        <v>125</v>
      </c>
      <c r="AU222" s="233" t="s">
        <v>86</v>
      </c>
      <c r="AY222" s="15" t="s">
        <v>122</v>
      </c>
      <c r="BE222" s="234">
        <f>IF(N222="základní",J222,0)</f>
        <v>0</v>
      </c>
      <c r="BF222" s="234">
        <f>IF(N222="snížená",J222,0)</f>
        <v>0</v>
      </c>
      <c r="BG222" s="234">
        <f>IF(N222="zákl. přenesená",J222,0)</f>
        <v>0</v>
      </c>
      <c r="BH222" s="234">
        <f>IF(N222="sníž. přenesená",J222,0)</f>
        <v>0</v>
      </c>
      <c r="BI222" s="234">
        <f>IF(N222="nulová",J222,0)</f>
        <v>0</v>
      </c>
      <c r="BJ222" s="15" t="s">
        <v>84</v>
      </c>
      <c r="BK222" s="234">
        <f>ROUND(I222*H222,2)</f>
        <v>0</v>
      </c>
      <c r="BL222" s="15" t="s">
        <v>129</v>
      </c>
      <c r="BM222" s="233" t="s">
        <v>293</v>
      </c>
    </row>
    <row r="223" s="12" customFormat="1">
      <c r="B223" s="235"/>
      <c r="C223" s="236"/>
      <c r="D223" s="237" t="s">
        <v>131</v>
      </c>
      <c r="E223" s="238" t="s">
        <v>1</v>
      </c>
      <c r="F223" s="239" t="s">
        <v>289</v>
      </c>
      <c r="G223" s="236"/>
      <c r="H223" s="240">
        <v>720</v>
      </c>
      <c r="I223" s="241"/>
      <c r="J223" s="236"/>
      <c r="K223" s="236"/>
      <c r="L223" s="242"/>
      <c r="M223" s="243"/>
      <c r="N223" s="244"/>
      <c r="O223" s="244"/>
      <c r="P223" s="244"/>
      <c r="Q223" s="244"/>
      <c r="R223" s="244"/>
      <c r="S223" s="244"/>
      <c r="T223" s="245"/>
      <c r="AT223" s="246" t="s">
        <v>131</v>
      </c>
      <c r="AU223" s="246" t="s">
        <v>86</v>
      </c>
      <c r="AV223" s="12" t="s">
        <v>86</v>
      </c>
      <c r="AW223" s="12" t="s">
        <v>33</v>
      </c>
      <c r="AX223" s="12" t="s">
        <v>76</v>
      </c>
      <c r="AY223" s="246" t="s">
        <v>122</v>
      </c>
    </row>
    <row r="224" s="13" customFormat="1">
      <c r="B224" s="247"/>
      <c r="C224" s="248"/>
      <c r="D224" s="237" t="s">
        <v>131</v>
      </c>
      <c r="E224" s="249" t="s">
        <v>1</v>
      </c>
      <c r="F224" s="250" t="s">
        <v>133</v>
      </c>
      <c r="G224" s="248"/>
      <c r="H224" s="251">
        <v>720</v>
      </c>
      <c r="I224" s="252"/>
      <c r="J224" s="248"/>
      <c r="K224" s="248"/>
      <c r="L224" s="253"/>
      <c r="M224" s="254"/>
      <c r="N224" s="255"/>
      <c r="O224" s="255"/>
      <c r="P224" s="255"/>
      <c r="Q224" s="255"/>
      <c r="R224" s="255"/>
      <c r="S224" s="255"/>
      <c r="T224" s="256"/>
      <c r="AT224" s="257" t="s">
        <v>131</v>
      </c>
      <c r="AU224" s="257" t="s">
        <v>86</v>
      </c>
      <c r="AV224" s="13" t="s">
        <v>129</v>
      </c>
      <c r="AW224" s="13" t="s">
        <v>33</v>
      </c>
      <c r="AX224" s="13" t="s">
        <v>84</v>
      </c>
      <c r="AY224" s="257" t="s">
        <v>122</v>
      </c>
    </row>
    <row r="225" s="1" customFormat="1" ht="24" customHeight="1">
      <c r="B225" s="36"/>
      <c r="C225" s="222" t="s">
        <v>294</v>
      </c>
      <c r="D225" s="222" t="s">
        <v>125</v>
      </c>
      <c r="E225" s="223" t="s">
        <v>295</v>
      </c>
      <c r="F225" s="224" t="s">
        <v>296</v>
      </c>
      <c r="G225" s="225" t="s">
        <v>128</v>
      </c>
      <c r="H225" s="226">
        <v>720</v>
      </c>
      <c r="I225" s="227"/>
      <c r="J225" s="228">
        <f>ROUND(I225*H225,2)</f>
        <v>0</v>
      </c>
      <c r="K225" s="224" t="s">
        <v>1</v>
      </c>
      <c r="L225" s="41"/>
      <c r="M225" s="229" t="s">
        <v>1</v>
      </c>
      <c r="N225" s="230" t="s">
        <v>41</v>
      </c>
      <c r="O225" s="84"/>
      <c r="P225" s="231">
        <f>O225*H225</f>
        <v>0</v>
      </c>
      <c r="Q225" s="231">
        <v>0</v>
      </c>
      <c r="R225" s="231">
        <f>Q225*H225</f>
        <v>0</v>
      </c>
      <c r="S225" s="231">
        <v>0</v>
      </c>
      <c r="T225" s="232">
        <f>S225*H225</f>
        <v>0</v>
      </c>
      <c r="AR225" s="233" t="s">
        <v>129</v>
      </c>
      <c r="AT225" s="233" t="s">
        <v>125</v>
      </c>
      <c r="AU225" s="233" t="s">
        <v>86</v>
      </c>
      <c r="AY225" s="15" t="s">
        <v>122</v>
      </c>
      <c r="BE225" s="234">
        <f>IF(N225="základní",J225,0)</f>
        <v>0</v>
      </c>
      <c r="BF225" s="234">
        <f>IF(N225="snížená",J225,0)</f>
        <v>0</v>
      </c>
      <c r="BG225" s="234">
        <f>IF(N225="zákl. přenesená",J225,0)</f>
        <v>0</v>
      </c>
      <c r="BH225" s="234">
        <f>IF(N225="sníž. přenesená",J225,0)</f>
        <v>0</v>
      </c>
      <c r="BI225" s="234">
        <f>IF(N225="nulová",J225,0)</f>
        <v>0</v>
      </c>
      <c r="BJ225" s="15" t="s">
        <v>84</v>
      </c>
      <c r="BK225" s="234">
        <f>ROUND(I225*H225,2)</f>
        <v>0</v>
      </c>
      <c r="BL225" s="15" t="s">
        <v>129</v>
      </c>
      <c r="BM225" s="233" t="s">
        <v>297</v>
      </c>
    </row>
    <row r="226" s="12" customFormat="1">
      <c r="B226" s="235"/>
      <c r="C226" s="236"/>
      <c r="D226" s="237" t="s">
        <v>131</v>
      </c>
      <c r="E226" s="238" t="s">
        <v>1</v>
      </c>
      <c r="F226" s="239" t="s">
        <v>289</v>
      </c>
      <c r="G226" s="236"/>
      <c r="H226" s="240">
        <v>720</v>
      </c>
      <c r="I226" s="241"/>
      <c r="J226" s="236"/>
      <c r="K226" s="236"/>
      <c r="L226" s="242"/>
      <c r="M226" s="243"/>
      <c r="N226" s="244"/>
      <c r="O226" s="244"/>
      <c r="P226" s="244"/>
      <c r="Q226" s="244"/>
      <c r="R226" s="244"/>
      <c r="S226" s="244"/>
      <c r="T226" s="245"/>
      <c r="AT226" s="246" t="s">
        <v>131</v>
      </c>
      <c r="AU226" s="246" t="s">
        <v>86</v>
      </c>
      <c r="AV226" s="12" t="s">
        <v>86</v>
      </c>
      <c r="AW226" s="12" t="s">
        <v>33</v>
      </c>
      <c r="AX226" s="12" t="s">
        <v>76</v>
      </c>
      <c r="AY226" s="246" t="s">
        <v>122</v>
      </c>
    </row>
    <row r="227" s="13" customFormat="1">
      <c r="B227" s="247"/>
      <c r="C227" s="248"/>
      <c r="D227" s="237" t="s">
        <v>131</v>
      </c>
      <c r="E227" s="249" t="s">
        <v>1</v>
      </c>
      <c r="F227" s="250" t="s">
        <v>133</v>
      </c>
      <c r="G227" s="248"/>
      <c r="H227" s="251">
        <v>720</v>
      </c>
      <c r="I227" s="252"/>
      <c r="J227" s="248"/>
      <c r="K227" s="248"/>
      <c r="L227" s="253"/>
      <c r="M227" s="254"/>
      <c r="N227" s="255"/>
      <c r="O227" s="255"/>
      <c r="P227" s="255"/>
      <c r="Q227" s="255"/>
      <c r="R227" s="255"/>
      <c r="S227" s="255"/>
      <c r="T227" s="256"/>
      <c r="AT227" s="257" t="s">
        <v>131</v>
      </c>
      <c r="AU227" s="257" t="s">
        <v>86</v>
      </c>
      <c r="AV227" s="13" t="s">
        <v>129</v>
      </c>
      <c r="AW227" s="13" t="s">
        <v>33</v>
      </c>
      <c r="AX227" s="13" t="s">
        <v>84</v>
      </c>
      <c r="AY227" s="257" t="s">
        <v>122</v>
      </c>
    </row>
    <row r="228" s="1" customFormat="1" ht="24" customHeight="1">
      <c r="B228" s="36"/>
      <c r="C228" s="222" t="s">
        <v>298</v>
      </c>
      <c r="D228" s="222" t="s">
        <v>125</v>
      </c>
      <c r="E228" s="223" t="s">
        <v>299</v>
      </c>
      <c r="F228" s="224" t="s">
        <v>300</v>
      </c>
      <c r="G228" s="225" t="s">
        <v>128</v>
      </c>
      <c r="H228" s="226">
        <v>720</v>
      </c>
      <c r="I228" s="227"/>
      <c r="J228" s="228">
        <f>ROUND(I228*H228,2)</f>
        <v>0</v>
      </c>
      <c r="K228" s="224" t="s">
        <v>1</v>
      </c>
      <c r="L228" s="41"/>
      <c r="M228" s="229" t="s">
        <v>1</v>
      </c>
      <c r="N228" s="230" t="s">
        <v>41</v>
      </c>
      <c r="O228" s="84"/>
      <c r="P228" s="231">
        <f>O228*H228</f>
        <v>0</v>
      </c>
      <c r="Q228" s="231">
        <v>0</v>
      </c>
      <c r="R228" s="231">
        <f>Q228*H228</f>
        <v>0</v>
      </c>
      <c r="S228" s="231">
        <v>0</v>
      </c>
      <c r="T228" s="232">
        <f>S228*H228</f>
        <v>0</v>
      </c>
      <c r="AR228" s="233" t="s">
        <v>129</v>
      </c>
      <c r="AT228" s="233" t="s">
        <v>125</v>
      </c>
      <c r="AU228" s="233" t="s">
        <v>86</v>
      </c>
      <c r="AY228" s="15" t="s">
        <v>122</v>
      </c>
      <c r="BE228" s="234">
        <f>IF(N228="základní",J228,0)</f>
        <v>0</v>
      </c>
      <c r="BF228" s="234">
        <f>IF(N228="snížená",J228,0)</f>
        <v>0</v>
      </c>
      <c r="BG228" s="234">
        <f>IF(N228="zákl. přenesená",J228,0)</f>
        <v>0</v>
      </c>
      <c r="BH228" s="234">
        <f>IF(N228="sníž. přenesená",J228,0)</f>
        <v>0</v>
      </c>
      <c r="BI228" s="234">
        <f>IF(N228="nulová",J228,0)</f>
        <v>0</v>
      </c>
      <c r="BJ228" s="15" t="s">
        <v>84</v>
      </c>
      <c r="BK228" s="234">
        <f>ROUND(I228*H228,2)</f>
        <v>0</v>
      </c>
      <c r="BL228" s="15" t="s">
        <v>129</v>
      </c>
      <c r="BM228" s="233" t="s">
        <v>301</v>
      </c>
    </row>
    <row r="229" s="12" customFormat="1">
      <c r="B229" s="235"/>
      <c r="C229" s="236"/>
      <c r="D229" s="237" t="s">
        <v>131</v>
      </c>
      <c r="E229" s="238" t="s">
        <v>1</v>
      </c>
      <c r="F229" s="239" t="s">
        <v>289</v>
      </c>
      <c r="G229" s="236"/>
      <c r="H229" s="240">
        <v>720</v>
      </c>
      <c r="I229" s="241"/>
      <c r="J229" s="236"/>
      <c r="K229" s="236"/>
      <c r="L229" s="242"/>
      <c r="M229" s="243"/>
      <c r="N229" s="244"/>
      <c r="O229" s="244"/>
      <c r="P229" s="244"/>
      <c r="Q229" s="244"/>
      <c r="R229" s="244"/>
      <c r="S229" s="244"/>
      <c r="T229" s="245"/>
      <c r="AT229" s="246" t="s">
        <v>131</v>
      </c>
      <c r="AU229" s="246" t="s">
        <v>86</v>
      </c>
      <c r="AV229" s="12" t="s">
        <v>86</v>
      </c>
      <c r="AW229" s="12" t="s">
        <v>33</v>
      </c>
      <c r="AX229" s="12" t="s">
        <v>76</v>
      </c>
      <c r="AY229" s="246" t="s">
        <v>122</v>
      </c>
    </row>
    <row r="230" s="13" customFormat="1">
      <c r="B230" s="247"/>
      <c r="C230" s="248"/>
      <c r="D230" s="237" t="s">
        <v>131</v>
      </c>
      <c r="E230" s="249" t="s">
        <v>1</v>
      </c>
      <c r="F230" s="250" t="s">
        <v>133</v>
      </c>
      <c r="G230" s="248"/>
      <c r="H230" s="251">
        <v>720</v>
      </c>
      <c r="I230" s="252"/>
      <c r="J230" s="248"/>
      <c r="K230" s="248"/>
      <c r="L230" s="253"/>
      <c r="M230" s="254"/>
      <c r="N230" s="255"/>
      <c r="O230" s="255"/>
      <c r="P230" s="255"/>
      <c r="Q230" s="255"/>
      <c r="R230" s="255"/>
      <c r="S230" s="255"/>
      <c r="T230" s="256"/>
      <c r="AT230" s="257" t="s">
        <v>131</v>
      </c>
      <c r="AU230" s="257" t="s">
        <v>86</v>
      </c>
      <c r="AV230" s="13" t="s">
        <v>129</v>
      </c>
      <c r="AW230" s="13" t="s">
        <v>33</v>
      </c>
      <c r="AX230" s="13" t="s">
        <v>84</v>
      </c>
      <c r="AY230" s="257" t="s">
        <v>122</v>
      </c>
    </row>
    <row r="231" s="1" customFormat="1" ht="24" customHeight="1">
      <c r="B231" s="36"/>
      <c r="C231" s="222" t="s">
        <v>302</v>
      </c>
      <c r="D231" s="222" t="s">
        <v>125</v>
      </c>
      <c r="E231" s="223" t="s">
        <v>303</v>
      </c>
      <c r="F231" s="224" t="s">
        <v>304</v>
      </c>
      <c r="G231" s="225" t="s">
        <v>128</v>
      </c>
      <c r="H231" s="226">
        <v>720</v>
      </c>
      <c r="I231" s="227"/>
      <c r="J231" s="228">
        <f>ROUND(I231*H231,2)</f>
        <v>0</v>
      </c>
      <c r="K231" s="224" t="s">
        <v>1</v>
      </c>
      <c r="L231" s="41"/>
      <c r="M231" s="229" t="s">
        <v>1</v>
      </c>
      <c r="N231" s="230" t="s">
        <v>41</v>
      </c>
      <c r="O231" s="84"/>
      <c r="P231" s="231">
        <f>O231*H231</f>
        <v>0</v>
      </c>
      <c r="Q231" s="231">
        <v>0</v>
      </c>
      <c r="R231" s="231">
        <f>Q231*H231</f>
        <v>0</v>
      </c>
      <c r="S231" s="231">
        <v>0</v>
      </c>
      <c r="T231" s="232">
        <f>S231*H231</f>
        <v>0</v>
      </c>
      <c r="AR231" s="233" t="s">
        <v>129</v>
      </c>
      <c r="AT231" s="233" t="s">
        <v>125</v>
      </c>
      <c r="AU231" s="233" t="s">
        <v>86</v>
      </c>
      <c r="AY231" s="15" t="s">
        <v>122</v>
      </c>
      <c r="BE231" s="234">
        <f>IF(N231="základní",J231,0)</f>
        <v>0</v>
      </c>
      <c r="BF231" s="234">
        <f>IF(N231="snížená",J231,0)</f>
        <v>0</v>
      </c>
      <c r="BG231" s="234">
        <f>IF(N231="zákl. přenesená",J231,0)</f>
        <v>0</v>
      </c>
      <c r="BH231" s="234">
        <f>IF(N231="sníž. přenesená",J231,0)</f>
        <v>0</v>
      </c>
      <c r="BI231" s="234">
        <f>IF(N231="nulová",J231,0)</f>
        <v>0</v>
      </c>
      <c r="BJ231" s="15" t="s">
        <v>84</v>
      </c>
      <c r="BK231" s="234">
        <f>ROUND(I231*H231,2)</f>
        <v>0</v>
      </c>
      <c r="BL231" s="15" t="s">
        <v>129</v>
      </c>
      <c r="BM231" s="233" t="s">
        <v>305</v>
      </c>
    </row>
    <row r="232" s="12" customFormat="1">
      <c r="B232" s="235"/>
      <c r="C232" s="236"/>
      <c r="D232" s="237" t="s">
        <v>131</v>
      </c>
      <c r="E232" s="238" t="s">
        <v>1</v>
      </c>
      <c r="F232" s="239" t="s">
        <v>289</v>
      </c>
      <c r="G232" s="236"/>
      <c r="H232" s="240">
        <v>720</v>
      </c>
      <c r="I232" s="241"/>
      <c r="J232" s="236"/>
      <c r="K232" s="236"/>
      <c r="L232" s="242"/>
      <c r="M232" s="243"/>
      <c r="N232" s="244"/>
      <c r="O232" s="244"/>
      <c r="P232" s="244"/>
      <c r="Q232" s="244"/>
      <c r="R232" s="244"/>
      <c r="S232" s="244"/>
      <c r="T232" s="245"/>
      <c r="AT232" s="246" t="s">
        <v>131</v>
      </c>
      <c r="AU232" s="246" t="s">
        <v>86</v>
      </c>
      <c r="AV232" s="12" t="s">
        <v>86</v>
      </c>
      <c r="AW232" s="12" t="s">
        <v>33</v>
      </c>
      <c r="AX232" s="12" t="s">
        <v>76</v>
      </c>
      <c r="AY232" s="246" t="s">
        <v>122</v>
      </c>
    </row>
    <row r="233" s="13" customFormat="1">
      <c r="B233" s="247"/>
      <c r="C233" s="248"/>
      <c r="D233" s="237" t="s">
        <v>131</v>
      </c>
      <c r="E233" s="249" t="s">
        <v>1</v>
      </c>
      <c r="F233" s="250" t="s">
        <v>133</v>
      </c>
      <c r="G233" s="248"/>
      <c r="H233" s="251">
        <v>720</v>
      </c>
      <c r="I233" s="252"/>
      <c r="J233" s="248"/>
      <c r="K233" s="248"/>
      <c r="L233" s="253"/>
      <c r="M233" s="254"/>
      <c r="N233" s="255"/>
      <c r="O233" s="255"/>
      <c r="P233" s="255"/>
      <c r="Q233" s="255"/>
      <c r="R233" s="255"/>
      <c r="S233" s="255"/>
      <c r="T233" s="256"/>
      <c r="AT233" s="257" t="s">
        <v>131</v>
      </c>
      <c r="AU233" s="257" t="s">
        <v>86</v>
      </c>
      <c r="AV233" s="13" t="s">
        <v>129</v>
      </c>
      <c r="AW233" s="13" t="s">
        <v>33</v>
      </c>
      <c r="AX233" s="13" t="s">
        <v>84</v>
      </c>
      <c r="AY233" s="257" t="s">
        <v>122</v>
      </c>
    </row>
    <row r="234" s="1" customFormat="1" ht="24" customHeight="1">
      <c r="B234" s="36"/>
      <c r="C234" s="222" t="s">
        <v>306</v>
      </c>
      <c r="D234" s="222" t="s">
        <v>125</v>
      </c>
      <c r="E234" s="223" t="s">
        <v>307</v>
      </c>
      <c r="F234" s="224" t="s">
        <v>308</v>
      </c>
      <c r="G234" s="225" t="s">
        <v>128</v>
      </c>
      <c r="H234" s="226">
        <v>28</v>
      </c>
      <c r="I234" s="227"/>
      <c r="J234" s="228">
        <f>ROUND(I234*H234,2)</f>
        <v>0</v>
      </c>
      <c r="K234" s="224" t="s">
        <v>1</v>
      </c>
      <c r="L234" s="41"/>
      <c r="M234" s="229" t="s">
        <v>1</v>
      </c>
      <c r="N234" s="230" t="s">
        <v>41</v>
      </c>
      <c r="O234" s="84"/>
      <c r="P234" s="231">
        <f>O234*H234</f>
        <v>0</v>
      </c>
      <c r="Q234" s="231">
        <v>0.19536000000000001</v>
      </c>
      <c r="R234" s="231">
        <f>Q234*H234</f>
        <v>5.4700800000000003</v>
      </c>
      <c r="S234" s="231">
        <v>0</v>
      </c>
      <c r="T234" s="232">
        <f>S234*H234</f>
        <v>0</v>
      </c>
      <c r="AR234" s="233" t="s">
        <v>129</v>
      </c>
      <c r="AT234" s="233" t="s">
        <v>125</v>
      </c>
      <c r="AU234" s="233" t="s">
        <v>86</v>
      </c>
      <c r="AY234" s="15" t="s">
        <v>122</v>
      </c>
      <c r="BE234" s="234">
        <f>IF(N234="základní",J234,0)</f>
        <v>0</v>
      </c>
      <c r="BF234" s="234">
        <f>IF(N234="snížená",J234,0)</f>
        <v>0</v>
      </c>
      <c r="BG234" s="234">
        <f>IF(N234="zákl. přenesená",J234,0)</f>
        <v>0</v>
      </c>
      <c r="BH234" s="234">
        <f>IF(N234="sníž. přenesená",J234,0)</f>
        <v>0</v>
      </c>
      <c r="BI234" s="234">
        <f>IF(N234="nulová",J234,0)</f>
        <v>0</v>
      </c>
      <c r="BJ234" s="15" t="s">
        <v>84</v>
      </c>
      <c r="BK234" s="234">
        <f>ROUND(I234*H234,2)</f>
        <v>0</v>
      </c>
      <c r="BL234" s="15" t="s">
        <v>129</v>
      </c>
      <c r="BM234" s="233" t="s">
        <v>309</v>
      </c>
    </row>
    <row r="235" s="12" customFormat="1">
      <c r="B235" s="235"/>
      <c r="C235" s="236"/>
      <c r="D235" s="237" t="s">
        <v>131</v>
      </c>
      <c r="E235" s="238" t="s">
        <v>1</v>
      </c>
      <c r="F235" s="239" t="s">
        <v>310</v>
      </c>
      <c r="G235" s="236"/>
      <c r="H235" s="240">
        <v>28</v>
      </c>
      <c r="I235" s="241"/>
      <c r="J235" s="236"/>
      <c r="K235" s="236"/>
      <c r="L235" s="242"/>
      <c r="M235" s="243"/>
      <c r="N235" s="244"/>
      <c r="O235" s="244"/>
      <c r="P235" s="244"/>
      <c r="Q235" s="244"/>
      <c r="R235" s="244"/>
      <c r="S235" s="244"/>
      <c r="T235" s="245"/>
      <c r="AT235" s="246" t="s">
        <v>131</v>
      </c>
      <c r="AU235" s="246" t="s">
        <v>86</v>
      </c>
      <c r="AV235" s="12" t="s">
        <v>86</v>
      </c>
      <c r="AW235" s="12" t="s">
        <v>33</v>
      </c>
      <c r="AX235" s="12" t="s">
        <v>76</v>
      </c>
      <c r="AY235" s="246" t="s">
        <v>122</v>
      </c>
    </row>
    <row r="236" s="13" customFormat="1">
      <c r="B236" s="247"/>
      <c r="C236" s="248"/>
      <c r="D236" s="237" t="s">
        <v>131</v>
      </c>
      <c r="E236" s="249" t="s">
        <v>1</v>
      </c>
      <c r="F236" s="250" t="s">
        <v>133</v>
      </c>
      <c r="G236" s="248"/>
      <c r="H236" s="251">
        <v>28</v>
      </c>
      <c r="I236" s="252"/>
      <c r="J236" s="248"/>
      <c r="K236" s="248"/>
      <c r="L236" s="253"/>
      <c r="M236" s="254"/>
      <c r="N236" s="255"/>
      <c r="O236" s="255"/>
      <c r="P236" s="255"/>
      <c r="Q236" s="255"/>
      <c r="R236" s="255"/>
      <c r="S236" s="255"/>
      <c r="T236" s="256"/>
      <c r="AT236" s="257" t="s">
        <v>131</v>
      </c>
      <c r="AU236" s="257" t="s">
        <v>86</v>
      </c>
      <c r="AV236" s="13" t="s">
        <v>129</v>
      </c>
      <c r="AW236" s="13" t="s">
        <v>33</v>
      </c>
      <c r="AX236" s="13" t="s">
        <v>84</v>
      </c>
      <c r="AY236" s="257" t="s">
        <v>122</v>
      </c>
    </row>
    <row r="237" s="1" customFormat="1" ht="16.5" customHeight="1">
      <c r="B237" s="36"/>
      <c r="C237" s="258" t="s">
        <v>311</v>
      </c>
      <c r="D237" s="258" t="s">
        <v>222</v>
      </c>
      <c r="E237" s="259" t="s">
        <v>312</v>
      </c>
      <c r="F237" s="260" t="s">
        <v>313</v>
      </c>
      <c r="G237" s="261" t="s">
        <v>128</v>
      </c>
      <c r="H237" s="262">
        <v>29.399999999999999</v>
      </c>
      <c r="I237" s="263"/>
      <c r="J237" s="264">
        <f>ROUND(I237*H237,2)</f>
        <v>0</v>
      </c>
      <c r="K237" s="260" t="s">
        <v>1</v>
      </c>
      <c r="L237" s="265"/>
      <c r="M237" s="266" t="s">
        <v>1</v>
      </c>
      <c r="N237" s="267" t="s">
        <v>41</v>
      </c>
      <c r="O237" s="84"/>
      <c r="P237" s="231">
        <f>O237*H237</f>
        <v>0</v>
      </c>
      <c r="Q237" s="231">
        <v>0.222</v>
      </c>
      <c r="R237" s="231">
        <f>Q237*H237</f>
        <v>6.5267999999999997</v>
      </c>
      <c r="S237" s="231">
        <v>0</v>
      </c>
      <c r="T237" s="232">
        <f>S237*H237</f>
        <v>0</v>
      </c>
      <c r="AR237" s="233" t="s">
        <v>225</v>
      </c>
      <c r="AT237" s="233" t="s">
        <v>222</v>
      </c>
      <c r="AU237" s="233" t="s">
        <v>86</v>
      </c>
      <c r="AY237" s="15" t="s">
        <v>122</v>
      </c>
      <c r="BE237" s="234">
        <f>IF(N237="základní",J237,0)</f>
        <v>0</v>
      </c>
      <c r="BF237" s="234">
        <f>IF(N237="snížená",J237,0)</f>
        <v>0</v>
      </c>
      <c r="BG237" s="234">
        <f>IF(N237="zákl. přenesená",J237,0)</f>
        <v>0</v>
      </c>
      <c r="BH237" s="234">
        <f>IF(N237="sníž. přenesená",J237,0)</f>
        <v>0</v>
      </c>
      <c r="BI237" s="234">
        <f>IF(N237="nulová",J237,0)</f>
        <v>0</v>
      </c>
      <c r="BJ237" s="15" t="s">
        <v>84</v>
      </c>
      <c r="BK237" s="234">
        <f>ROUND(I237*H237,2)</f>
        <v>0</v>
      </c>
      <c r="BL237" s="15" t="s">
        <v>129</v>
      </c>
      <c r="BM237" s="233" t="s">
        <v>314</v>
      </c>
    </row>
    <row r="238" s="12" customFormat="1">
      <c r="B238" s="235"/>
      <c r="C238" s="236"/>
      <c r="D238" s="237" t="s">
        <v>131</v>
      </c>
      <c r="E238" s="238" t="s">
        <v>1</v>
      </c>
      <c r="F238" s="239" t="s">
        <v>315</v>
      </c>
      <c r="G238" s="236"/>
      <c r="H238" s="240">
        <v>29.399999999999999</v>
      </c>
      <c r="I238" s="241"/>
      <c r="J238" s="236"/>
      <c r="K238" s="236"/>
      <c r="L238" s="242"/>
      <c r="M238" s="243"/>
      <c r="N238" s="244"/>
      <c r="O238" s="244"/>
      <c r="P238" s="244"/>
      <c r="Q238" s="244"/>
      <c r="R238" s="244"/>
      <c r="S238" s="244"/>
      <c r="T238" s="245"/>
      <c r="AT238" s="246" t="s">
        <v>131</v>
      </c>
      <c r="AU238" s="246" t="s">
        <v>86</v>
      </c>
      <c r="AV238" s="12" t="s">
        <v>86</v>
      </c>
      <c r="AW238" s="12" t="s">
        <v>33</v>
      </c>
      <c r="AX238" s="12" t="s">
        <v>76</v>
      </c>
      <c r="AY238" s="246" t="s">
        <v>122</v>
      </c>
    </row>
    <row r="239" s="13" customFormat="1">
      <c r="B239" s="247"/>
      <c r="C239" s="248"/>
      <c r="D239" s="237" t="s">
        <v>131</v>
      </c>
      <c r="E239" s="249" t="s">
        <v>1</v>
      </c>
      <c r="F239" s="250" t="s">
        <v>133</v>
      </c>
      <c r="G239" s="248"/>
      <c r="H239" s="251">
        <v>29.399999999999999</v>
      </c>
      <c r="I239" s="252"/>
      <c r="J239" s="248"/>
      <c r="K239" s="248"/>
      <c r="L239" s="253"/>
      <c r="M239" s="254"/>
      <c r="N239" s="255"/>
      <c r="O239" s="255"/>
      <c r="P239" s="255"/>
      <c r="Q239" s="255"/>
      <c r="R239" s="255"/>
      <c r="S239" s="255"/>
      <c r="T239" s="256"/>
      <c r="AT239" s="257" t="s">
        <v>131</v>
      </c>
      <c r="AU239" s="257" t="s">
        <v>86</v>
      </c>
      <c r="AV239" s="13" t="s">
        <v>129</v>
      </c>
      <c r="AW239" s="13" t="s">
        <v>33</v>
      </c>
      <c r="AX239" s="13" t="s">
        <v>84</v>
      </c>
      <c r="AY239" s="257" t="s">
        <v>122</v>
      </c>
    </row>
    <row r="240" s="1" customFormat="1" ht="24" customHeight="1">
      <c r="B240" s="36"/>
      <c r="C240" s="222" t="s">
        <v>316</v>
      </c>
      <c r="D240" s="222" t="s">
        <v>125</v>
      </c>
      <c r="E240" s="223" t="s">
        <v>317</v>
      </c>
      <c r="F240" s="224" t="s">
        <v>318</v>
      </c>
      <c r="G240" s="225" t="s">
        <v>128</v>
      </c>
      <c r="H240" s="226">
        <v>483</v>
      </c>
      <c r="I240" s="227"/>
      <c r="J240" s="228">
        <f>ROUND(I240*H240,2)</f>
        <v>0</v>
      </c>
      <c r="K240" s="224" t="s">
        <v>1</v>
      </c>
      <c r="L240" s="41"/>
      <c r="M240" s="229" t="s">
        <v>1</v>
      </c>
      <c r="N240" s="230" t="s">
        <v>41</v>
      </c>
      <c r="O240" s="84"/>
      <c r="P240" s="231">
        <f>O240*H240</f>
        <v>0</v>
      </c>
      <c r="Q240" s="231">
        <v>0.084250000000000005</v>
      </c>
      <c r="R240" s="231">
        <f>Q240*H240</f>
        <v>40.692750000000004</v>
      </c>
      <c r="S240" s="231">
        <v>0</v>
      </c>
      <c r="T240" s="232">
        <f>S240*H240</f>
        <v>0</v>
      </c>
      <c r="AR240" s="233" t="s">
        <v>129</v>
      </c>
      <c r="AT240" s="233" t="s">
        <v>125</v>
      </c>
      <c r="AU240" s="233" t="s">
        <v>86</v>
      </c>
      <c r="AY240" s="15" t="s">
        <v>122</v>
      </c>
      <c r="BE240" s="234">
        <f>IF(N240="základní",J240,0)</f>
        <v>0</v>
      </c>
      <c r="BF240" s="234">
        <f>IF(N240="snížená",J240,0)</f>
        <v>0</v>
      </c>
      <c r="BG240" s="234">
        <f>IF(N240="zákl. přenesená",J240,0)</f>
        <v>0</v>
      </c>
      <c r="BH240" s="234">
        <f>IF(N240="sníž. přenesená",J240,0)</f>
        <v>0</v>
      </c>
      <c r="BI240" s="234">
        <f>IF(N240="nulová",J240,0)</f>
        <v>0</v>
      </c>
      <c r="BJ240" s="15" t="s">
        <v>84</v>
      </c>
      <c r="BK240" s="234">
        <f>ROUND(I240*H240,2)</f>
        <v>0</v>
      </c>
      <c r="BL240" s="15" t="s">
        <v>129</v>
      </c>
      <c r="BM240" s="233" t="s">
        <v>319</v>
      </c>
    </row>
    <row r="241" s="12" customFormat="1">
      <c r="B241" s="235"/>
      <c r="C241" s="236"/>
      <c r="D241" s="237" t="s">
        <v>131</v>
      </c>
      <c r="E241" s="238" t="s">
        <v>1</v>
      </c>
      <c r="F241" s="239" t="s">
        <v>320</v>
      </c>
      <c r="G241" s="236"/>
      <c r="H241" s="240">
        <v>483</v>
      </c>
      <c r="I241" s="241"/>
      <c r="J241" s="236"/>
      <c r="K241" s="236"/>
      <c r="L241" s="242"/>
      <c r="M241" s="243"/>
      <c r="N241" s="244"/>
      <c r="O241" s="244"/>
      <c r="P241" s="244"/>
      <c r="Q241" s="244"/>
      <c r="R241" s="244"/>
      <c r="S241" s="244"/>
      <c r="T241" s="245"/>
      <c r="AT241" s="246" t="s">
        <v>131</v>
      </c>
      <c r="AU241" s="246" t="s">
        <v>86</v>
      </c>
      <c r="AV241" s="12" t="s">
        <v>86</v>
      </c>
      <c r="AW241" s="12" t="s">
        <v>33</v>
      </c>
      <c r="AX241" s="12" t="s">
        <v>76</v>
      </c>
      <c r="AY241" s="246" t="s">
        <v>122</v>
      </c>
    </row>
    <row r="242" s="13" customFormat="1">
      <c r="B242" s="247"/>
      <c r="C242" s="248"/>
      <c r="D242" s="237" t="s">
        <v>131</v>
      </c>
      <c r="E242" s="249" t="s">
        <v>1</v>
      </c>
      <c r="F242" s="250" t="s">
        <v>133</v>
      </c>
      <c r="G242" s="248"/>
      <c r="H242" s="251">
        <v>483</v>
      </c>
      <c r="I242" s="252"/>
      <c r="J242" s="248"/>
      <c r="K242" s="248"/>
      <c r="L242" s="253"/>
      <c r="M242" s="254"/>
      <c r="N242" s="255"/>
      <c r="O242" s="255"/>
      <c r="P242" s="255"/>
      <c r="Q242" s="255"/>
      <c r="R242" s="255"/>
      <c r="S242" s="255"/>
      <c r="T242" s="256"/>
      <c r="AT242" s="257" t="s">
        <v>131</v>
      </c>
      <c r="AU242" s="257" t="s">
        <v>86</v>
      </c>
      <c r="AV242" s="13" t="s">
        <v>129</v>
      </c>
      <c r="AW242" s="13" t="s">
        <v>33</v>
      </c>
      <c r="AX242" s="13" t="s">
        <v>84</v>
      </c>
      <c r="AY242" s="257" t="s">
        <v>122</v>
      </c>
    </row>
    <row r="243" s="1" customFormat="1" ht="16.5" customHeight="1">
      <c r="B243" s="36"/>
      <c r="C243" s="258" t="s">
        <v>321</v>
      </c>
      <c r="D243" s="258" t="s">
        <v>222</v>
      </c>
      <c r="E243" s="259" t="s">
        <v>322</v>
      </c>
      <c r="F243" s="260" t="s">
        <v>323</v>
      </c>
      <c r="G243" s="261" t="s">
        <v>128</v>
      </c>
      <c r="H243" s="262">
        <v>492.44999999999999</v>
      </c>
      <c r="I243" s="263"/>
      <c r="J243" s="264">
        <f>ROUND(I243*H243,2)</f>
        <v>0</v>
      </c>
      <c r="K243" s="260" t="s">
        <v>1</v>
      </c>
      <c r="L243" s="265"/>
      <c r="M243" s="266" t="s">
        <v>1</v>
      </c>
      <c r="N243" s="267" t="s">
        <v>41</v>
      </c>
      <c r="O243" s="84"/>
      <c r="P243" s="231">
        <f>O243*H243</f>
        <v>0</v>
      </c>
      <c r="Q243" s="231">
        <v>0.13100000000000001</v>
      </c>
      <c r="R243" s="231">
        <f>Q243*H243</f>
        <v>64.510950000000008</v>
      </c>
      <c r="S243" s="231">
        <v>0</v>
      </c>
      <c r="T243" s="232">
        <f>S243*H243</f>
        <v>0</v>
      </c>
      <c r="AR243" s="233" t="s">
        <v>225</v>
      </c>
      <c r="AT243" s="233" t="s">
        <v>222</v>
      </c>
      <c r="AU243" s="233" t="s">
        <v>86</v>
      </c>
      <c r="AY243" s="15" t="s">
        <v>122</v>
      </c>
      <c r="BE243" s="234">
        <f>IF(N243="základní",J243,0)</f>
        <v>0</v>
      </c>
      <c r="BF243" s="234">
        <f>IF(N243="snížená",J243,0)</f>
        <v>0</v>
      </c>
      <c r="BG243" s="234">
        <f>IF(N243="zákl. přenesená",J243,0)</f>
        <v>0</v>
      </c>
      <c r="BH243" s="234">
        <f>IF(N243="sníž. přenesená",J243,0)</f>
        <v>0</v>
      </c>
      <c r="BI243" s="234">
        <f>IF(N243="nulová",J243,0)</f>
        <v>0</v>
      </c>
      <c r="BJ243" s="15" t="s">
        <v>84</v>
      </c>
      <c r="BK243" s="234">
        <f>ROUND(I243*H243,2)</f>
        <v>0</v>
      </c>
      <c r="BL243" s="15" t="s">
        <v>129</v>
      </c>
      <c r="BM243" s="233" t="s">
        <v>324</v>
      </c>
    </row>
    <row r="244" s="12" customFormat="1">
      <c r="B244" s="235"/>
      <c r="C244" s="236"/>
      <c r="D244" s="237" t="s">
        <v>131</v>
      </c>
      <c r="E244" s="238" t="s">
        <v>1</v>
      </c>
      <c r="F244" s="239" t="s">
        <v>325</v>
      </c>
      <c r="G244" s="236"/>
      <c r="H244" s="240">
        <v>492.44999999999999</v>
      </c>
      <c r="I244" s="241"/>
      <c r="J244" s="236"/>
      <c r="K244" s="236"/>
      <c r="L244" s="242"/>
      <c r="M244" s="243"/>
      <c r="N244" s="244"/>
      <c r="O244" s="244"/>
      <c r="P244" s="244"/>
      <c r="Q244" s="244"/>
      <c r="R244" s="244"/>
      <c r="S244" s="244"/>
      <c r="T244" s="245"/>
      <c r="AT244" s="246" t="s">
        <v>131</v>
      </c>
      <c r="AU244" s="246" t="s">
        <v>86</v>
      </c>
      <c r="AV244" s="12" t="s">
        <v>86</v>
      </c>
      <c r="AW244" s="12" t="s">
        <v>33</v>
      </c>
      <c r="AX244" s="12" t="s">
        <v>76</v>
      </c>
      <c r="AY244" s="246" t="s">
        <v>122</v>
      </c>
    </row>
    <row r="245" s="13" customFormat="1">
      <c r="B245" s="247"/>
      <c r="C245" s="248"/>
      <c r="D245" s="237" t="s">
        <v>131</v>
      </c>
      <c r="E245" s="249" t="s">
        <v>1</v>
      </c>
      <c r="F245" s="250" t="s">
        <v>133</v>
      </c>
      <c r="G245" s="248"/>
      <c r="H245" s="251">
        <v>492.44999999999999</v>
      </c>
      <c r="I245" s="252"/>
      <c r="J245" s="248"/>
      <c r="K245" s="248"/>
      <c r="L245" s="253"/>
      <c r="M245" s="254"/>
      <c r="N245" s="255"/>
      <c r="O245" s="255"/>
      <c r="P245" s="255"/>
      <c r="Q245" s="255"/>
      <c r="R245" s="255"/>
      <c r="S245" s="255"/>
      <c r="T245" s="256"/>
      <c r="AT245" s="257" t="s">
        <v>131</v>
      </c>
      <c r="AU245" s="257" t="s">
        <v>86</v>
      </c>
      <c r="AV245" s="13" t="s">
        <v>129</v>
      </c>
      <c r="AW245" s="13" t="s">
        <v>33</v>
      </c>
      <c r="AX245" s="13" t="s">
        <v>84</v>
      </c>
      <c r="AY245" s="257" t="s">
        <v>122</v>
      </c>
    </row>
    <row r="246" s="1" customFormat="1" ht="24" customHeight="1">
      <c r="B246" s="36"/>
      <c r="C246" s="258" t="s">
        <v>326</v>
      </c>
      <c r="D246" s="258" t="s">
        <v>222</v>
      </c>
      <c r="E246" s="259" t="s">
        <v>327</v>
      </c>
      <c r="F246" s="260" t="s">
        <v>328</v>
      </c>
      <c r="G246" s="261" t="s">
        <v>128</v>
      </c>
      <c r="H246" s="262">
        <v>14.699999999999999</v>
      </c>
      <c r="I246" s="263"/>
      <c r="J246" s="264">
        <f>ROUND(I246*H246,2)</f>
        <v>0</v>
      </c>
      <c r="K246" s="260" t="s">
        <v>1</v>
      </c>
      <c r="L246" s="265"/>
      <c r="M246" s="266" t="s">
        <v>1</v>
      </c>
      <c r="N246" s="267" t="s">
        <v>41</v>
      </c>
      <c r="O246" s="84"/>
      <c r="P246" s="231">
        <f>O246*H246</f>
        <v>0</v>
      </c>
      <c r="Q246" s="231">
        <v>0.13100000000000001</v>
      </c>
      <c r="R246" s="231">
        <f>Q246*H246</f>
        <v>1.9257</v>
      </c>
      <c r="S246" s="231">
        <v>0</v>
      </c>
      <c r="T246" s="232">
        <f>S246*H246</f>
        <v>0</v>
      </c>
      <c r="AR246" s="233" t="s">
        <v>225</v>
      </c>
      <c r="AT246" s="233" t="s">
        <v>222</v>
      </c>
      <c r="AU246" s="233" t="s">
        <v>86</v>
      </c>
      <c r="AY246" s="15" t="s">
        <v>122</v>
      </c>
      <c r="BE246" s="234">
        <f>IF(N246="základní",J246,0)</f>
        <v>0</v>
      </c>
      <c r="BF246" s="234">
        <f>IF(N246="snížená",J246,0)</f>
        <v>0</v>
      </c>
      <c r="BG246" s="234">
        <f>IF(N246="zákl. přenesená",J246,0)</f>
        <v>0</v>
      </c>
      <c r="BH246" s="234">
        <f>IF(N246="sníž. přenesená",J246,0)</f>
        <v>0</v>
      </c>
      <c r="BI246" s="234">
        <f>IF(N246="nulová",J246,0)</f>
        <v>0</v>
      </c>
      <c r="BJ246" s="15" t="s">
        <v>84</v>
      </c>
      <c r="BK246" s="234">
        <f>ROUND(I246*H246,2)</f>
        <v>0</v>
      </c>
      <c r="BL246" s="15" t="s">
        <v>129</v>
      </c>
      <c r="BM246" s="233" t="s">
        <v>329</v>
      </c>
    </row>
    <row r="247" s="12" customFormat="1">
      <c r="B247" s="235"/>
      <c r="C247" s="236"/>
      <c r="D247" s="237" t="s">
        <v>131</v>
      </c>
      <c r="E247" s="238" t="s">
        <v>1</v>
      </c>
      <c r="F247" s="239" t="s">
        <v>330</v>
      </c>
      <c r="G247" s="236"/>
      <c r="H247" s="240">
        <v>14.699999999999999</v>
      </c>
      <c r="I247" s="241"/>
      <c r="J247" s="236"/>
      <c r="K247" s="236"/>
      <c r="L247" s="242"/>
      <c r="M247" s="243"/>
      <c r="N247" s="244"/>
      <c r="O247" s="244"/>
      <c r="P247" s="244"/>
      <c r="Q247" s="244"/>
      <c r="R247" s="244"/>
      <c r="S247" s="244"/>
      <c r="T247" s="245"/>
      <c r="AT247" s="246" t="s">
        <v>131</v>
      </c>
      <c r="AU247" s="246" t="s">
        <v>86</v>
      </c>
      <c r="AV247" s="12" t="s">
        <v>86</v>
      </c>
      <c r="AW247" s="12" t="s">
        <v>33</v>
      </c>
      <c r="AX247" s="12" t="s">
        <v>76</v>
      </c>
      <c r="AY247" s="246" t="s">
        <v>122</v>
      </c>
    </row>
    <row r="248" s="13" customFormat="1">
      <c r="B248" s="247"/>
      <c r="C248" s="248"/>
      <c r="D248" s="237" t="s">
        <v>131</v>
      </c>
      <c r="E248" s="249" t="s">
        <v>1</v>
      </c>
      <c r="F248" s="250" t="s">
        <v>133</v>
      </c>
      <c r="G248" s="248"/>
      <c r="H248" s="251">
        <v>14.699999999999999</v>
      </c>
      <c r="I248" s="252"/>
      <c r="J248" s="248"/>
      <c r="K248" s="248"/>
      <c r="L248" s="253"/>
      <c r="M248" s="254"/>
      <c r="N248" s="255"/>
      <c r="O248" s="255"/>
      <c r="P248" s="255"/>
      <c r="Q248" s="255"/>
      <c r="R248" s="255"/>
      <c r="S248" s="255"/>
      <c r="T248" s="256"/>
      <c r="AT248" s="257" t="s">
        <v>131</v>
      </c>
      <c r="AU248" s="257" t="s">
        <v>86</v>
      </c>
      <c r="AV248" s="13" t="s">
        <v>129</v>
      </c>
      <c r="AW248" s="13" t="s">
        <v>33</v>
      </c>
      <c r="AX248" s="13" t="s">
        <v>84</v>
      </c>
      <c r="AY248" s="257" t="s">
        <v>122</v>
      </c>
    </row>
    <row r="249" s="1" customFormat="1" ht="24" customHeight="1">
      <c r="B249" s="36"/>
      <c r="C249" s="222" t="s">
        <v>331</v>
      </c>
      <c r="D249" s="222" t="s">
        <v>125</v>
      </c>
      <c r="E249" s="223" t="s">
        <v>332</v>
      </c>
      <c r="F249" s="224" t="s">
        <v>333</v>
      </c>
      <c r="G249" s="225" t="s">
        <v>128</v>
      </c>
      <c r="H249" s="226">
        <v>795</v>
      </c>
      <c r="I249" s="227"/>
      <c r="J249" s="228">
        <f>ROUND(I249*H249,2)</f>
        <v>0</v>
      </c>
      <c r="K249" s="224" t="s">
        <v>1</v>
      </c>
      <c r="L249" s="41"/>
      <c r="M249" s="229" t="s">
        <v>1</v>
      </c>
      <c r="N249" s="230" t="s">
        <v>41</v>
      </c>
      <c r="O249" s="84"/>
      <c r="P249" s="231">
        <f>O249*H249</f>
        <v>0</v>
      </c>
      <c r="Q249" s="231">
        <v>0.098000000000000004</v>
      </c>
      <c r="R249" s="231">
        <f>Q249*H249</f>
        <v>77.909999999999997</v>
      </c>
      <c r="S249" s="231">
        <v>0</v>
      </c>
      <c r="T249" s="232">
        <f>S249*H249</f>
        <v>0</v>
      </c>
      <c r="AR249" s="233" t="s">
        <v>129</v>
      </c>
      <c r="AT249" s="233" t="s">
        <v>125</v>
      </c>
      <c r="AU249" s="233" t="s">
        <v>86</v>
      </c>
      <c r="AY249" s="15" t="s">
        <v>122</v>
      </c>
      <c r="BE249" s="234">
        <f>IF(N249="základní",J249,0)</f>
        <v>0</v>
      </c>
      <c r="BF249" s="234">
        <f>IF(N249="snížená",J249,0)</f>
        <v>0</v>
      </c>
      <c r="BG249" s="234">
        <f>IF(N249="zákl. přenesená",J249,0)</f>
        <v>0</v>
      </c>
      <c r="BH249" s="234">
        <f>IF(N249="sníž. přenesená",J249,0)</f>
        <v>0</v>
      </c>
      <c r="BI249" s="234">
        <f>IF(N249="nulová",J249,0)</f>
        <v>0</v>
      </c>
      <c r="BJ249" s="15" t="s">
        <v>84</v>
      </c>
      <c r="BK249" s="234">
        <f>ROUND(I249*H249,2)</f>
        <v>0</v>
      </c>
      <c r="BL249" s="15" t="s">
        <v>129</v>
      </c>
      <c r="BM249" s="233" t="s">
        <v>334</v>
      </c>
    </row>
    <row r="250" s="12" customFormat="1">
      <c r="B250" s="235"/>
      <c r="C250" s="236"/>
      <c r="D250" s="237" t="s">
        <v>131</v>
      </c>
      <c r="E250" s="238" t="s">
        <v>1</v>
      </c>
      <c r="F250" s="239" t="s">
        <v>335</v>
      </c>
      <c r="G250" s="236"/>
      <c r="H250" s="240">
        <v>648</v>
      </c>
      <c r="I250" s="241"/>
      <c r="J250" s="236"/>
      <c r="K250" s="236"/>
      <c r="L250" s="242"/>
      <c r="M250" s="243"/>
      <c r="N250" s="244"/>
      <c r="O250" s="244"/>
      <c r="P250" s="244"/>
      <c r="Q250" s="244"/>
      <c r="R250" s="244"/>
      <c r="S250" s="244"/>
      <c r="T250" s="245"/>
      <c r="AT250" s="246" t="s">
        <v>131</v>
      </c>
      <c r="AU250" s="246" t="s">
        <v>86</v>
      </c>
      <c r="AV250" s="12" t="s">
        <v>86</v>
      </c>
      <c r="AW250" s="12" t="s">
        <v>33</v>
      </c>
      <c r="AX250" s="12" t="s">
        <v>76</v>
      </c>
      <c r="AY250" s="246" t="s">
        <v>122</v>
      </c>
    </row>
    <row r="251" s="12" customFormat="1">
      <c r="B251" s="235"/>
      <c r="C251" s="236"/>
      <c r="D251" s="237" t="s">
        <v>131</v>
      </c>
      <c r="E251" s="238" t="s">
        <v>1</v>
      </c>
      <c r="F251" s="239" t="s">
        <v>336</v>
      </c>
      <c r="G251" s="236"/>
      <c r="H251" s="240">
        <v>147</v>
      </c>
      <c r="I251" s="241"/>
      <c r="J251" s="236"/>
      <c r="K251" s="236"/>
      <c r="L251" s="242"/>
      <c r="M251" s="243"/>
      <c r="N251" s="244"/>
      <c r="O251" s="244"/>
      <c r="P251" s="244"/>
      <c r="Q251" s="244"/>
      <c r="R251" s="244"/>
      <c r="S251" s="244"/>
      <c r="T251" s="245"/>
      <c r="AT251" s="246" t="s">
        <v>131</v>
      </c>
      <c r="AU251" s="246" t="s">
        <v>86</v>
      </c>
      <c r="AV251" s="12" t="s">
        <v>86</v>
      </c>
      <c r="AW251" s="12" t="s">
        <v>33</v>
      </c>
      <c r="AX251" s="12" t="s">
        <v>76</v>
      </c>
      <c r="AY251" s="246" t="s">
        <v>122</v>
      </c>
    </row>
    <row r="252" s="13" customFormat="1">
      <c r="B252" s="247"/>
      <c r="C252" s="248"/>
      <c r="D252" s="237" t="s">
        <v>131</v>
      </c>
      <c r="E252" s="249" t="s">
        <v>1</v>
      </c>
      <c r="F252" s="250" t="s">
        <v>133</v>
      </c>
      <c r="G252" s="248"/>
      <c r="H252" s="251">
        <v>795</v>
      </c>
      <c r="I252" s="252"/>
      <c r="J252" s="248"/>
      <c r="K252" s="248"/>
      <c r="L252" s="253"/>
      <c r="M252" s="254"/>
      <c r="N252" s="255"/>
      <c r="O252" s="255"/>
      <c r="P252" s="255"/>
      <c r="Q252" s="255"/>
      <c r="R252" s="255"/>
      <c r="S252" s="255"/>
      <c r="T252" s="256"/>
      <c r="AT252" s="257" t="s">
        <v>131</v>
      </c>
      <c r="AU252" s="257" t="s">
        <v>86</v>
      </c>
      <c r="AV252" s="13" t="s">
        <v>129</v>
      </c>
      <c r="AW252" s="13" t="s">
        <v>33</v>
      </c>
      <c r="AX252" s="13" t="s">
        <v>84</v>
      </c>
      <c r="AY252" s="257" t="s">
        <v>122</v>
      </c>
    </row>
    <row r="253" s="1" customFormat="1" ht="16.5" customHeight="1">
      <c r="B253" s="36"/>
      <c r="C253" s="258" t="s">
        <v>337</v>
      </c>
      <c r="D253" s="258" t="s">
        <v>222</v>
      </c>
      <c r="E253" s="259" t="s">
        <v>338</v>
      </c>
      <c r="F253" s="260" t="s">
        <v>339</v>
      </c>
      <c r="G253" s="261" t="s">
        <v>128</v>
      </c>
      <c r="H253" s="262">
        <v>834.75</v>
      </c>
      <c r="I253" s="263"/>
      <c r="J253" s="264">
        <f>ROUND(I253*H253,2)</f>
        <v>0</v>
      </c>
      <c r="K253" s="260" t="s">
        <v>1</v>
      </c>
      <c r="L253" s="265"/>
      <c r="M253" s="266" t="s">
        <v>1</v>
      </c>
      <c r="N253" s="267" t="s">
        <v>41</v>
      </c>
      <c r="O253" s="84"/>
      <c r="P253" s="231">
        <f>O253*H253</f>
        <v>0</v>
      </c>
      <c r="Q253" s="231">
        <v>0.108</v>
      </c>
      <c r="R253" s="231">
        <f>Q253*H253</f>
        <v>90.153000000000006</v>
      </c>
      <c r="S253" s="231">
        <v>0</v>
      </c>
      <c r="T253" s="232">
        <f>S253*H253</f>
        <v>0</v>
      </c>
      <c r="AR253" s="233" t="s">
        <v>225</v>
      </c>
      <c r="AT253" s="233" t="s">
        <v>222</v>
      </c>
      <c r="AU253" s="233" t="s">
        <v>86</v>
      </c>
      <c r="AY253" s="15" t="s">
        <v>122</v>
      </c>
      <c r="BE253" s="234">
        <f>IF(N253="základní",J253,0)</f>
        <v>0</v>
      </c>
      <c r="BF253" s="234">
        <f>IF(N253="snížená",J253,0)</f>
        <v>0</v>
      </c>
      <c r="BG253" s="234">
        <f>IF(N253="zákl. přenesená",J253,0)</f>
        <v>0</v>
      </c>
      <c r="BH253" s="234">
        <f>IF(N253="sníž. přenesená",J253,0)</f>
        <v>0</v>
      </c>
      <c r="BI253" s="234">
        <f>IF(N253="nulová",J253,0)</f>
        <v>0</v>
      </c>
      <c r="BJ253" s="15" t="s">
        <v>84</v>
      </c>
      <c r="BK253" s="234">
        <f>ROUND(I253*H253,2)</f>
        <v>0</v>
      </c>
      <c r="BL253" s="15" t="s">
        <v>129</v>
      </c>
      <c r="BM253" s="233" t="s">
        <v>340</v>
      </c>
    </row>
    <row r="254" s="12" customFormat="1">
      <c r="B254" s="235"/>
      <c r="C254" s="236"/>
      <c r="D254" s="237" t="s">
        <v>131</v>
      </c>
      <c r="E254" s="238" t="s">
        <v>1</v>
      </c>
      <c r="F254" s="239" t="s">
        <v>341</v>
      </c>
      <c r="G254" s="236"/>
      <c r="H254" s="240">
        <v>680.39999999999998</v>
      </c>
      <c r="I254" s="241"/>
      <c r="J254" s="236"/>
      <c r="K254" s="236"/>
      <c r="L254" s="242"/>
      <c r="M254" s="243"/>
      <c r="N254" s="244"/>
      <c r="O254" s="244"/>
      <c r="P254" s="244"/>
      <c r="Q254" s="244"/>
      <c r="R254" s="244"/>
      <c r="S254" s="244"/>
      <c r="T254" s="245"/>
      <c r="AT254" s="246" t="s">
        <v>131</v>
      </c>
      <c r="AU254" s="246" t="s">
        <v>86</v>
      </c>
      <c r="AV254" s="12" t="s">
        <v>86</v>
      </c>
      <c r="AW254" s="12" t="s">
        <v>33</v>
      </c>
      <c r="AX254" s="12" t="s">
        <v>76</v>
      </c>
      <c r="AY254" s="246" t="s">
        <v>122</v>
      </c>
    </row>
    <row r="255" s="12" customFormat="1">
      <c r="B255" s="235"/>
      <c r="C255" s="236"/>
      <c r="D255" s="237" t="s">
        <v>131</v>
      </c>
      <c r="E255" s="238" t="s">
        <v>1</v>
      </c>
      <c r="F255" s="239" t="s">
        <v>342</v>
      </c>
      <c r="G255" s="236"/>
      <c r="H255" s="240">
        <v>154.34999999999999</v>
      </c>
      <c r="I255" s="241"/>
      <c r="J255" s="236"/>
      <c r="K255" s="236"/>
      <c r="L255" s="242"/>
      <c r="M255" s="243"/>
      <c r="N255" s="244"/>
      <c r="O255" s="244"/>
      <c r="P255" s="244"/>
      <c r="Q255" s="244"/>
      <c r="R255" s="244"/>
      <c r="S255" s="244"/>
      <c r="T255" s="245"/>
      <c r="AT255" s="246" t="s">
        <v>131</v>
      </c>
      <c r="AU255" s="246" t="s">
        <v>86</v>
      </c>
      <c r="AV255" s="12" t="s">
        <v>86</v>
      </c>
      <c r="AW255" s="12" t="s">
        <v>33</v>
      </c>
      <c r="AX255" s="12" t="s">
        <v>76</v>
      </c>
      <c r="AY255" s="246" t="s">
        <v>122</v>
      </c>
    </row>
    <row r="256" s="13" customFormat="1">
      <c r="B256" s="247"/>
      <c r="C256" s="248"/>
      <c r="D256" s="237" t="s">
        <v>131</v>
      </c>
      <c r="E256" s="249" t="s">
        <v>1</v>
      </c>
      <c r="F256" s="250" t="s">
        <v>133</v>
      </c>
      <c r="G256" s="248"/>
      <c r="H256" s="251">
        <v>834.75</v>
      </c>
      <c r="I256" s="252"/>
      <c r="J256" s="248"/>
      <c r="K256" s="248"/>
      <c r="L256" s="253"/>
      <c r="M256" s="254"/>
      <c r="N256" s="255"/>
      <c r="O256" s="255"/>
      <c r="P256" s="255"/>
      <c r="Q256" s="255"/>
      <c r="R256" s="255"/>
      <c r="S256" s="255"/>
      <c r="T256" s="256"/>
      <c r="AT256" s="257" t="s">
        <v>131</v>
      </c>
      <c r="AU256" s="257" t="s">
        <v>86</v>
      </c>
      <c r="AV256" s="13" t="s">
        <v>129</v>
      </c>
      <c r="AW256" s="13" t="s">
        <v>33</v>
      </c>
      <c r="AX256" s="13" t="s">
        <v>84</v>
      </c>
      <c r="AY256" s="257" t="s">
        <v>122</v>
      </c>
    </row>
    <row r="257" s="11" customFormat="1" ht="22.8" customHeight="1">
      <c r="B257" s="206"/>
      <c r="C257" s="207"/>
      <c r="D257" s="208" t="s">
        <v>75</v>
      </c>
      <c r="E257" s="220" t="s">
        <v>225</v>
      </c>
      <c r="F257" s="220" t="s">
        <v>343</v>
      </c>
      <c r="G257" s="207"/>
      <c r="H257" s="207"/>
      <c r="I257" s="210"/>
      <c r="J257" s="221">
        <f>BK257</f>
        <v>0</v>
      </c>
      <c r="K257" s="207"/>
      <c r="L257" s="212"/>
      <c r="M257" s="213"/>
      <c r="N257" s="214"/>
      <c r="O257" s="214"/>
      <c r="P257" s="215">
        <f>SUM(P258:P319)</f>
        <v>0</v>
      </c>
      <c r="Q257" s="214"/>
      <c r="R257" s="215">
        <f>SUM(R258:R319)</f>
        <v>10.525790000000001</v>
      </c>
      <c r="S257" s="214"/>
      <c r="T257" s="216">
        <f>SUM(T258:T319)</f>
        <v>0</v>
      </c>
      <c r="AR257" s="217" t="s">
        <v>84</v>
      </c>
      <c r="AT257" s="218" t="s">
        <v>75</v>
      </c>
      <c r="AU257" s="218" t="s">
        <v>84</v>
      </c>
      <c r="AY257" s="217" t="s">
        <v>122</v>
      </c>
      <c r="BK257" s="219">
        <f>SUM(BK258:BK319)</f>
        <v>0</v>
      </c>
    </row>
    <row r="258" s="1" customFormat="1" ht="24" customHeight="1">
      <c r="B258" s="36"/>
      <c r="C258" s="222" t="s">
        <v>344</v>
      </c>
      <c r="D258" s="222" t="s">
        <v>125</v>
      </c>
      <c r="E258" s="223" t="s">
        <v>345</v>
      </c>
      <c r="F258" s="224" t="s">
        <v>346</v>
      </c>
      <c r="G258" s="225" t="s">
        <v>156</v>
      </c>
      <c r="H258" s="226">
        <v>5</v>
      </c>
      <c r="I258" s="227"/>
      <c r="J258" s="228">
        <f>ROUND(I258*H258,2)</f>
        <v>0</v>
      </c>
      <c r="K258" s="224" t="s">
        <v>1</v>
      </c>
      <c r="L258" s="41"/>
      <c r="M258" s="229" t="s">
        <v>1</v>
      </c>
      <c r="N258" s="230" t="s">
        <v>41</v>
      </c>
      <c r="O258" s="84"/>
      <c r="P258" s="231">
        <f>O258*H258</f>
        <v>0</v>
      </c>
      <c r="Q258" s="231">
        <v>0.0033</v>
      </c>
      <c r="R258" s="231">
        <f>Q258*H258</f>
        <v>0.016500000000000001</v>
      </c>
      <c r="S258" s="231">
        <v>0</v>
      </c>
      <c r="T258" s="232">
        <f>S258*H258</f>
        <v>0</v>
      </c>
      <c r="AR258" s="233" t="s">
        <v>129</v>
      </c>
      <c r="AT258" s="233" t="s">
        <v>125</v>
      </c>
      <c r="AU258" s="233" t="s">
        <v>86</v>
      </c>
      <c r="AY258" s="15" t="s">
        <v>122</v>
      </c>
      <c r="BE258" s="234">
        <f>IF(N258="základní",J258,0)</f>
        <v>0</v>
      </c>
      <c r="BF258" s="234">
        <f>IF(N258="snížená",J258,0)</f>
        <v>0</v>
      </c>
      <c r="BG258" s="234">
        <f>IF(N258="zákl. přenesená",J258,0)</f>
        <v>0</v>
      </c>
      <c r="BH258" s="234">
        <f>IF(N258="sníž. přenesená",J258,0)</f>
        <v>0</v>
      </c>
      <c r="BI258" s="234">
        <f>IF(N258="nulová",J258,0)</f>
        <v>0</v>
      </c>
      <c r="BJ258" s="15" t="s">
        <v>84</v>
      </c>
      <c r="BK258" s="234">
        <f>ROUND(I258*H258,2)</f>
        <v>0</v>
      </c>
      <c r="BL258" s="15" t="s">
        <v>129</v>
      </c>
      <c r="BM258" s="233" t="s">
        <v>347</v>
      </c>
    </row>
    <row r="259" s="12" customFormat="1">
      <c r="B259" s="235"/>
      <c r="C259" s="236"/>
      <c r="D259" s="237" t="s">
        <v>131</v>
      </c>
      <c r="E259" s="238" t="s">
        <v>1</v>
      </c>
      <c r="F259" s="239" t="s">
        <v>348</v>
      </c>
      <c r="G259" s="236"/>
      <c r="H259" s="240">
        <v>5</v>
      </c>
      <c r="I259" s="241"/>
      <c r="J259" s="236"/>
      <c r="K259" s="236"/>
      <c r="L259" s="242"/>
      <c r="M259" s="243"/>
      <c r="N259" s="244"/>
      <c r="O259" s="244"/>
      <c r="P259" s="244"/>
      <c r="Q259" s="244"/>
      <c r="R259" s="244"/>
      <c r="S259" s="244"/>
      <c r="T259" s="245"/>
      <c r="AT259" s="246" t="s">
        <v>131</v>
      </c>
      <c r="AU259" s="246" t="s">
        <v>86</v>
      </c>
      <c r="AV259" s="12" t="s">
        <v>86</v>
      </c>
      <c r="AW259" s="12" t="s">
        <v>33</v>
      </c>
      <c r="AX259" s="12" t="s">
        <v>76</v>
      </c>
      <c r="AY259" s="246" t="s">
        <v>122</v>
      </c>
    </row>
    <row r="260" s="13" customFormat="1">
      <c r="B260" s="247"/>
      <c r="C260" s="248"/>
      <c r="D260" s="237" t="s">
        <v>131</v>
      </c>
      <c r="E260" s="249" t="s">
        <v>1</v>
      </c>
      <c r="F260" s="250" t="s">
        <v>133</v>
      </c>
      <c r="G260" s="248"/>
      <c r="H260" s="251">
        <v>5</v>
      </c>
      <c r="I260" s="252"/>
      <c r="J260" s="248"/>
      <c r="K260" s="248"/>
      <c r="L260" s="253"/>
      <c r="M260" s="254"/>
      <c r="N260" s="255"/>
      <c r="O260" s="255"/>
      <c r="P260" s="255"/>
      <c r="Q260" s="255"/>
      <c r="R260" s="255"/>
      <c r="S260" s="255"/>
      <c r="T260" s="256"/>
      <c r="AT260" s="257" t="s">
        <v>131</v>
      </c>
      <c r="AU260" s="257" t="s">
        <v>86</v>
      </c>
      <c r="AV260" s="13" t="s">
        <v>129</v>
      </c>
      <c r="AW260" s="13" t="s">
        <v>4</v>
      </c>
      <c r="AX260" s="13" t="s">
        <v>84</v>
      </c>
      <c r="AY260" s="257" t="s">
        <v>122</v>
      </c>
    </row>
    <row r="261" s="1" customFormat="1" ht="24" customHeight="1">
      <c r="B261" s="36"/>
      <c r="C261" s="222" t="s">
        <v>349</v>
      </c>
      <c r="D261" s="222" t="s">
        <v>125</v>
      </c>
      <c r="E261" s="223" t="s">
        <v>350</v>
      </c>
      <c r="F261" s="224" t="s">
        <v>351</v>
      </c>
      <c r="G261" s="225" t="s">
        <v>352</v>
      </c>
      <c r="H261" s="226">
        <v>10</v>
      </c>
      <c r="I261" s="227"/>
      <c r="J261" s="228">
        <f>ROUND(I261*H261,2)</f>
        <v>0</v>
      </c>
      <c r="K261" s="224" t="s">
        <v>1</v>
      </c>
      <c r="L261" s="41"/>
      <c r="M261" s="229" t="s">
        <v>1</v>
      </c>
      <c r="N261" s="230" t="s">
        <v>41</v>
      </c>
      <c r="O261" s="84"/>
      <c r="P261" s="231">
        <f>O261*H261</f>
        <v>0</v>
      </c>
      <c r="Q261" s="231">
        <v>0</v>
      </c>
      <c r="R261" s="231">
        <f>Q261*H261</f>
        <v>0</v>
      </c>
      <c r="S261" s="231">
        <v>0</v>
      </c>
      <c r="T261" s="232">
        <f>S261*H261</f>
        <v>0</v>
      </c>
      <c r="AR261" s="233" t="s">
        <v>129</v>
      </c>
      <c r="AT261" s="233" t="s">
        <v>125</v>
      </c>
      <c r="AU261" s="233" t="s">
        <v>86</v>
      </c>
      <c r="AY261" s="15" t="s">
        <v>122</v>
      </c>
      <c r="BE261" s="234">
        <f>IF(N261="základní",J261,0)</f>
        <v>0</v>
      </c>
      <c r="BF261" s="234">
        <f>IF(N261="snížená",J261,0)</f>
        <v>0</v>
      </c>
      <c r="BG261" s="234">
        <f>IF(N261="zákl. přenesená",J261,0)</f>
        <v>0</v>
      </c>
      <c r="BH261" s="234">
        <f>IF(N261="sníž. přenesená",J261,0)</f>
        <v>0</v>
      </c>
      <c r="BI261" s="234">
        <f>IF(N261="nulová",J261,0)</f>
        <v>0</v>
      </c>
      <c r="BJ261" s="15" t="s">
        <v>84</v>
      </c>
      <c r="BK261" s="234">
        <f>ROUND(I261*H261,2)</f>
        <v>0</v>
      </c>
      <c r="BL261" s="15" t="s">
        <v>129</v>
      </c>
      <c r="BM261" s="233" t="s">
        <v>353</v>
      </c>
    </row>
    <row r="262" s="12" customFormat="1">
      <c r="B262" s="235"/>
      <c r="C262" s="236"/>
      <c r="D262" s="237" t="s">
        <v>131</v>
      </c>
      <c r="E262" s="238" t="s">
        <v>1</v>
      </c>
      <c r="F262" s="239" t="s">
        <v>354</v>
      </c>
      <c r="G262" s="236"/>
      <c r="H262" s="240">
        <v>10</v>
      </c>
      <c r="I262" s="241"/>
      <c r="J262" s="236"/>
      <c r="K262" s="236"/>
      <c r="L262" s="242"/>
      <c r="M262" s="243"/>
      <c r="N262" s="244"/>
      <c r="O262" s="244"/>
      <c r="P262" s="244"/>
      <c r="Q262" s="244"/>
      <c r="R262" s="244"/>
      <c r="S262" s="244"/>
      <c r="T262" s="245"/>
      <c r="AT262" s="246" t="s">
        <v>131</v>
      </c>
      <c r="AU262" s="246" t="s">
        <v>86</v>
      </c>
      <c r="AV262" s="12" t="s">
        <v>86</v>
      </c>
      <c r="AW262" s="12" t="s">
        <v>33</v>
      </c>
      <c r="AX262" s="12" t="s">
        <v>76</v>
      </c>
      <c r="AY262" s="246" t="s">
        <v>122</v>
      </c>
    </row>
    <row r="263" s="13" customFormat="1">
      <c r="B263" s="247"/>
      <c r="C263" s="248"/>
      <c r="D263" s="237" t="s">
        <v>131</v>
      </c>
      <c r="E263" s="249" t="s">
        <v>1</v>
      </c>
      <c r="F263" s="250" t="s">
        <v>133</v>
      </c>
      <c r="G263" s="248"/>
      <c r="H263" s="251">
        <v>10</v>
      </c>
      <c r="I263" s="252"/>
      <c r="J263" s="248"/>
      <c r="K263" s="248"/>
      <c r="L263" s="253"/>
      <c r="M263" s="254"/>
      <c r="N263" s="255"/>
      <c r="O263" s="255"/>
      <c r="P263" s="255"/>
      <c r="Q263" s="255"/>
      <c r="R263" s="255"/>
      <c r="S263" s="255"/>
      <c r="T263" s="256"/>
      <c r="AT263" s="257" t="s">
        <v>131</v>
      </c>
      <c r="AU263" s="257" t="s">
        <v>86</v>
      </c>
      <c r="AV263" s="13" t="s">
        <v>129</v>
      </c>
      <c r="AW263" s="13" t="s">
        <v>33</v>
      </c>
      <c r="AX263" s="13" t="s">
        <v>84</v>
      </c>
      <c r="AY263" s="257" t="s">
        <v>122</v>
      </c>
    </row>
    <row r="264" s="1" customFormat="1" ht="16.5" customHeight="1">
      <c r="B264" s="36"/>
      <c r="C264" s="258" t="s">
        <v>355</v>
      </c>
      <c r="D264" s="258" t="s">
        <v>222</v>
      </c>
      <c r="E264" s="259" t="s">
        <v>356</v>
      </c>
      <c r="F264" s="260" t="s">
        <v>357</v>
      </c>
      <c r="G264" s="261" t="s">
        <v>352</v>
      </c>
      <c r="H264" s="262">
        <v>10</v>
      </c>
      <c r="I264" s="263"/>
      <c r="J264" s="264">
        <f>ROUND(I264*H264,2)</f>
        <v>0</v>
      </c>
      <c r="K264" s="260" t="s">
        <v>1</v>
      </c>
      <c r="L264" s="265"/>
      <c r="M264" s="266" t="s">
        <v>1</v>
      </c>
      <c r="N264" s="267" t="s">
        <v>41</v>
      </c>
      <c r="O264" s="84"/>
      <c r="P264" s="231">
        <f>O264*H264</f>
        <v>0</v>
      </c>
      <c r="Q264" s="231">
        <v>0.00064999999999999997</v>
      </c>
      <c r="R264" s="231">
        <f>Q264*H264</f>
        <v>0.0064999999999999997</v>
      </c>
      <c r="S264" s="231">
        <v>0</v>
      </c>
      <c r="T264" s="232">
        <f>S264*H264</f>
        <v>0</v>
      </c>
      <c r="AR264" s="233" t="s">
        <v>225</v>
      </c>
      <c r="AT264" s="233" t="s">
        <v>222</v>
      </c>
      <c r="AU264" s="233" t="s">
        <v>86</v>
      </c>
      <c r="AY264" s="15" t="s">
        <v>122</v>
      </c>
      <c r="BE264" s="234">
        <f>IF(N264="základní",J264,0)</f>
        <v>0</v>
      </c>
      <c r="BF264" s="234">
        <f>IF(N264="snížená",J264,0)</f>
        <v>0</v>
      </c>
      <c r="BG264" s="234">
        <f>IF(N264="zákl. přenesená",J264,0)</f>
        <v>0</v>
      </c>
      <c r="BH264" s="234">
        <f>IF(N264="sníž. přenesená",J264,0)</f>
        <v>0</v>
      </c>
      <c r="BI264" s="234">
        <f>IF(N264="nulová",J264,0)</f>
        <v>0</v>
      </c>
      <c r="BJ264" s="15" t="s">
        <v>84</v>
      </c>
      <c r="BK264" s="234">
        <f>ROUND(I264*H264,2)</f>
        <v>0</v>
      </c>
      <c r="BL264" s="15" t="s">
        <v>129</v>
      </c>
      <c r="BM264" s="233" t="s">
        <v>358</v>
      </c>
    </row>
    <row r="265" s="12" customFormat="1">
      <c r="B265" s="235"/>
      <c r="C265" s="236"/>
      <c r="D265" s="237" t="s">
        <v>131</v>
      </c>
      <c r="E265" s="238" t="s">
        <v>1</v>
      </c>
      <c r="F265" s="239" t="s">
        <v>359</v>
      </c>
      <c r="G265" s="236"/>
      <c r="H265" s="240">
        <v>10</v>
      </c>
      <c r="I265" s="241"/>
      <c r="J265" s="236"/>
      <c r="K265" s="236"/>
      <c r="L265" s="242"/>
      <c r="M265" s="243"/>
      <c r="N265" s="244"/>
      <c r="O265" s="244"/>
      <c r="P265" s="244"/>
      <c r="Q265" s="244"/>
      <c r="R265" s="244"/>
      <c r="S265" s="244"/>
      <c r="T265" s="245"/>
      <c r="AT265" s="246" t="s">
        <v>131</v>
      </c>
      <c r="AU265" s="246" t="s">
        <v>86</v>
      </c>
      <c r="AV265" s="12" t="s">
        <v>86</v>
      </c>
      <c r="AW265" s="12" t="s">
        <v>33</v>
      </c>
      <c r="AX265" s="12" t="s">
        <v>76</v>
      </c>
      <c r="AY265" s="246" t="s">
        <v>122</v>
      </c>
    </row>
    <row r="266" s="13" customFormat="1">
      <c r="B266" s="247"/>
      <c r="C266" s="248"/>
      <c r="D266" s="237" t="s">
        <v>131</v>
      </c>
      <c r="E266" s="249" t="s">
        <v>1</v>
      </c>
      <c r="F266" s="250" t="s">
        <v>133</v>
      </c>
      <c r="G266" s="248"/>
      <c r="H266" s="251">
        <v>10</v>
      </c>
      <c r="I266" s="252"/>
      <c r="J266" s="248"/>
      <c r="K266" s="248"/>
      <c r="L266" s="253"/>
      <c r="M266" s="254"/>
      <c r="N266" s="255"/>
      <c r="O266" s="255"/>
      <c r="P266" s="255"/>
      <c r="Q266" s="255"/>
      <c r="R266" s="255"/>
      <c r="S266" s="255"/>
      <c r="T266" s="256"/>
      <c r="AT266" s="257" t="s">
        <v>131</v>
      </c>
      <c r="AU266" s="257" t="s">
        <v>86</v>
      </c>
      <c r="AV266" s="13" t="s">
        <v>129</v>
      </c>
      <c r="AW266" s="13" t="s">
        <v>33</v>
      </c>
      <c r="AX266" s="13" t="s">
        <v>84</v>
      </c>
      <c r="AY266" s="257" t="s">
        <v>122</v>
      </c>
    </row>
    <row r="267" s="1" customFormat="1" ht="24" customHeight="1">
      <c r="B267" s="36"/>
      <c r="C267" s="222" t="s">
        <v>360</v>
      </c>
      <c r="D267" s="222" t="s">
        <v>125</v>
      </c>
      <c r="E267" s="223" t="s">
        <v>361</v>
      </c>
      <c r="F267" s="224" t="s">
        <v>362</v>
      </c>
      <c r="G267" s="225" t="s">
        <v>352</v>
      </c>
      <c r="H267" s="226">
        <v>2</v>
      </c>
      <c r="I267" s="227"/>
      <c r="J267" s="228">
        <f>ROUND(I267*H267,2)</f>
        <v>0</v>
      </c>
      <c r="K267" s="224" t="s">
        <v>1</v>
      </c>
      <c r="L267" s="41"/>
      <c r="M267" s="229" t="s">
        <v>1</v>
      </c>
      <c r="N267" s="230" t="s">
        <v>41</v>
      </c>
      <c r="O267" s="84"/>
      <c r="P267" s="231">
        <f>O267*H267</f>
        <v>0</v>
      </c>
      <c r="Q267" s="231">
        <v>0.00059999999999999995</v>
      </c>
      <c r="R267" s="231">
        <f>Q267*H267</f>
        <v>0.0011999999999999999</v>
      </c>
      <c r="S267" s="231">
        <v>0</v>
      </c>
      <c r="T267" s="232">
        <f>S267*H267</f>
        <v>0</v>
      </c>
      <c r="AR267" s="233" t="s">
        <v>129</v>
      </c>
      <c r="AT267" s="233" t="s">
        <v>125</v>
      </c>
      <c r="AU267" s="233" t="s">
        <v>86</v>
      </c>
      <c r="AY267" s="15" t="s">
        <v>122</v>
      </c>
      <c r="BE267" s="234">
        <f>IF(N267="základní",J267,0)</f>
        <v>0</v>
      </c>
      <c r="BF267" s="234">
        <f>IF(N267="snížená",J267,0)</f>
        <v>0</v>
      </c>
      <c r="BG267" s="234">
        <f>IF(N267="zákl. přenesená",J267,0)</f>
        <v>0</v>
      </c>
      <c r="BH267" s="234">
        <f>IF(N267="sníž. přenesená",J267,0)</f>
        <v>0</v>
      </c>
      <c r="BI267" s="234">
        <f>IF(N267="nulová",J267,0)</f>
        <v>0</v>
      </c>
      <c r="BJ267" s="15" t="s">
        <v>84</v>
      </c>
      <c r="BK267" s="234">
        <f>ROUND(I267*H267,2)</f>
        <v>0</v>
      </c>
      <c r="BL267" s="15" t="s">
        <v>129</v>
      </c>
      <c r="BM267" s="233" t="s">
        <v>363</v>
      </c>
    </row>
    <row r="268" s="12" customFormat="1">
      <c r="B268" s="235"/>
      <c r="C268" s="236"/>
      <c r="D268" s="237" t="s">
        <v>131</v>
      </c>
      <c r="E268" s="238" t="s">
        <v>1</v>
      </c>
      <c r="F268" s="239" t="s">
        <v>364</v>
      </c>
      <c r="G268" s="236"/>
      <c r="H268" s="240">
        <v>2</v>
      </c>
      <c r="I268" s="241"/>
      <c r="J268" s="236"/>
      <c r="K268" s="236"/>
      <c r="L268" s="242"/>
      <c r="M268" s="243"/>
      <c r="N268" s="244"/>
      <c r="O268" s="244"/>
      <c r="P268" s="244"/>
      <c r="Q268" s="244"/>
      <c r="R268" s="244"/>
      <c r="S268" s="244"/>
      <c r="T268" s="245"/>
      <c r="AT268" s="246" t="s">
        <v>131</v>
      </c>
      <c r="AU268" s="246" t="s">
        <v>86</v>
      </c>
      <c r="AV268" s="12" t="s">
        <v>86</v>
      </c>
      <c r="AW268" s="12" t="s">
        <v>33</v>
      </c>
      <c r="AX268" s="12" t="s">
        <v>76</v>
      </c>
      <c r="AY268" s="246" t="s">
        <v>122</v>
      </c>
    </row>
    <row r="269" s="13" customFormat="1">
      <c r="B269" s="247"/>
      <c r="C269" s="248"/>
      <c r="D269" s="237" t="s">
        <v>131</v>
      </c>
      <c r="E269" s="249" t="s">
        <v>1</v>
      </c>
      <c r="F269" s="250" t="s">
        <v>133</v>
      </c>
      <c r="G269" s="248"/>
      <c r="H269" s="251">
        <v>2</v>
      </c>
      <c r="I269" s="252"/>
      <c r="J269" s="248"/>
      <c r="K269" s="248"/>
      <c r="L269" s="253"/>
      <c r="M269" s="254"/>
      <c r="N269" s="255"/>
      <c r="O269" s="255"/>
      <c r="P269" s="255"/>
      <c r="Q269" s="255"/>
      <c r="R269" s="255"/>
      <c r="S269" s="255"/>
      <c r="T269" s="256"/>
      <c r="AT269" s="257" t="s">
        <v>131</v>
      </c>
      <c r="AU269" s="257" t="s">
        <v>86</v>
      </c>
      <c r="AV269" s="13" t="s">
        <v>129</v>
      </c>
      <c r="AW269" s="13" t="s">
        <v>33</v>
      </c>
      <c r="AX269" s="13" t="s">
        <v>84</v>
      </c>
      <c r="AY269" s="257" t="s">
        <v>122</v>
      </c>
    </row>
    <row r="270" s="1" customFormat="1" ht="24" customHeight="1">
      <c r="B270" s="36"/>
      <c r="C270" s="258" t="s">
        <v>365</v>
      </c>
      <c r="D270" s="258" t="s">
        <v>222</v>
      </c>
      <c r="E270" s="259" t="s">
        <v>366</v>
      </c>
      <c r="F270" s="260" t="s">
        <v>367</v>
      </c>
      <c r="G270" s="261" t="s">
        <v>352</v>
      </c>
      <c r="H270" s="262">
        <v>2</v>
      </c>
      <c r="I270" s="263"/>
      <c r="J270" s="264">
        <f>ROUND(I270*H270,2)</f>
        <v>0</v>
      </c>
      <c r="K270" s="260" t="s">
        <v>1</v>
      </c>
      <c r="L270" s="265"/>
      <c r="M270" s="266" t="s">
        <v>1</v>
      </c>
      <c r="N270" s="267" t="s">
        <v>41</v>
      </c>
      <c r="O270" s="84"/>
      <c r="P270" s="231">
        <f>O270*H270</f>
        <v>0</v>
      </c>
      <c r="Q270" s="231">
        <v>0.00048999999999999998</v>
      </c>
      <c r="R270" s="231">
        <f>Q270*H270</f>
        <v>0.00097999999999999997</v>
      </c>
      <c r="S270" s="231">
        <v>0</v>
      </c>
      <c r="T270" s="232">
        <f>S270*H270</f>
        <v>0</v>
      </c>
      <c r="AR270" s="233" t="s">
        <v>368</v>
      </c>
      <c r="AT270" s="233" t="s">
        <v>222</v>
      </c>
      <c r="AU270" s="233" t="s">
        <v>86</v>
      </c>
      <c r="AY270" s="15" t="s">
        <v>122</v>
      </c>
      <c r="BE270" s="234">
        <f>IF(N270="základní",J270,0)</f>
        <v>0</v>
      </c>
      <c r="BF270" s="234">
        <f>IF(N270="snížená",J270,0)</f>
        <v>0</v>
      </c>
      <c r="BG270" s="234">
        <f>IF(N270="zákl. přenesená",J270,0)</f>
        <v>0</v>
      </c>
      <c r="BH270" s="234">
        <f>IF(N270="sníž. přenesená",J270,0)</f>
        <v>0</v>
      </c>
      <c r="BI270" s="234">
        <f>IF(N270="nulová",J270,0)</f>
        <v>0</v>
      </c>
      <c r="BJ270" s="15" t="s">
        <v>84</v>
      </c>
      <c r="BK270" s="234">
        <f>ROUND(I270*H270,2)</f>
        <v>0</v>
      </c>
      <c r="BL270" s="15" t="s">
        <v>368</v>
      </c>
      <c r="BM270" s="233" t="s">
        <v>369</v>
      </c>
    </row>
    <row r="271" s="12" customFormat="1">
      <c r="B271" s="235"/>
      <c r="C271" s="236"/>
      <c r="D271" s="237" t="s">
        <v>131</v>
      </c>
      <c r="E271" s="238" t="s">
        <v>1</v>
      </c>
      <c r="F271" s="239" t="s">
        <v>86</v>
      </c>
      <c r="G271" s="236"/>
      <c r="H271" s="240">
        <v>2</v>
      </c>
      <c r="I271" s="241"/>
      <c r="J271" s="236"/>
      <c r="K271" s="236"/>
      <c r="L271" s="242"/>
      <c r="M271" s="243"/>
      <c r="N271" s="244"/>
      <c r="O271" s="244"/>
      <c r="P271" s="244"/>
      <c r="Q271" s="244"/>
      <c r="R271" s="244"/>
      <c r="S271" s="244"/>
      <c r="T271" s="245"/>
      <c r="AT271" s="246" t="s">
        <v>131</v>
      </c>
      <c r="AU271" s="246" t="s">
        <v>86</v>
      </c>
      <c r="AV271" s="12" t="s">
        <v>86</v>
      </c>
      <c r="AW271" s="12" t="s">
        <v>33</v>
      </c>
      <c r="AX271" s="12" t="s">
        <v>76</v>
      </c>
      <c r="AY271" s="246" t="s">
        <v>122</v>
      </c>
    </row>
    <row r="272" s="13" customFormat="1">
      <c r="B272" s="247"/>
      <c r="C272" s="248"/>
      <c r="D272" s="237" t="s">
        <v>131</v>
      </c>
      <c r="E272" s="249" t="s">
        <v>1</v>
      </c>
      <c r="F272" s="250" t="s">
        <v>133</v>
      </c>
      <c r="G272" s="248"/>
      <c r="H272" s="251">
        <v>2</v>
      </c>
      <c r="I272" s="252"/>
      <c r="J272" s="248"/>
      <c r="K272" s="248"/>
      <c r="L272" s="253"/>
      <c r="M272" s="254"/>
      <c r="N272" s="255"/>
      <c r="O272" s="255"/>
      <c r="P272" s="255"/>
      <c r="Q272" s="255"/>
      <c r="R272" s="255"/>
      <c r="S272" s="255"/>
      <c r="T272" s="256"/>
      <c r="AT272" s="257" t="s">
        <v>131</v>
      </c>
      <c r="AU272" s="257" t="s">
        <v>86</v>
      </c>
      <c r="AV272" s="13" t="s">
        <v>129</v>
      </c>
      <c r="AW272" s="13" t="s">
        <v>33</v>
      </c>
      <c r="AX272" s="13" t="s">
        <v>84</v>
      </c>
      <c r="AY272" s="257" t="s">
        <v>122</v>
      </c>
    </row>
    <row r="273" s="1" customFormat="1" ht="16.5" customHeight="1">
      <c r="B273" s="36"/>
      <c r="C273" s="222" t="s">
        <v>370</v>
      </c>
      <c r="D273" s="222" t="s">
        <v>125</v>
      </c>
      <c r="E273" s="223" t="s">
        <v>371</v>
      </c>
      <c r="F273" s="224" t="s">
        <v>372</v>
      </c>
      <c r="G273" s="225" t="s">
        <v>352</v>
      </c>
      <c r="H273" s="226">
        <v>3</v>
      </c>
      <c r="I273" s="227"/>
      <c r="J273" s="228">
        <f>ROUND(I273*H273,2)</f>
        <v>0</v>
      </c>
      <c r="K273" s="224" t="s">
        <v>1</v>
      </c>
      <c r="L273" s="41"/>
      <c r="M273" s="229" t="s">
        <v>1</v>
      </c>
      <c r="N273" s="230" t="s">
        <v>41</v>
      </c>
      <c r="O273" s="84"/>
      <c r="P273" s="231">
        <f>O273*H273</f>
        <v>0</v>
      </c>
      <c r="Q273" s="231">
        <v>0.0020699999999999998</v>
      </c>
      <c r="R273" s="231">
        <f>Q273*H273</f>
        <v>0.0062099999999999994</v>
      </c>
      <c r="S273" s="231">
        <v>0</v>
      </c>
      <c r="T273" s="232">
        <f>S273*H273</f>
        <v>0</v>
      </c>
      <c r="AR273" s="233" t="s">
        <v>129</v>
      </c>
      <c r="AT273" s="233" t="s">
        <v>125</v>
      </c>
      <c r="AU273" s="233" t="s">
        <v>86</v>
      </c>
      <c r="AY273" s="15" t="s">
        <v>122</v>
      </c>
      <c r="BE273" s="234">
        <f>IF(N273="základní",J273,0)</f>
        <v>0</v>
      </c>
      <c r="BF273" s="234">
        <f>IF(N273="snížená",J273,0)</f>
        <v>0</v>
      </c>
      <c r="BG273" s="234">
        <f>IF(N273="zákl. přenesená",J273,0)</f>
        <v>0</v>
      </c>
      <c r="BH273" s="234">
        <f>IF(N273="sníž. přenesená",J273,0)</f>
        <v>0</v>
      </c>
      <c r="BI273" s="234">
        <f>IF(N273="nulová",J273,0)</f>
        <v>0</v>
      </c>
      <c r="BJ273" s="15" t="s">
        <v>84</v>
      </c>
      <c r="BK273" s="234">
        <f>ROUND(I273*H273,2)</f>
        <v>0</v>
      </c>
      <c r="BL273" s="15" t="s">
        <v>129</v>
      </c>
      <c r="BM273" s="233" t="s">
        <v>373</v>
      </c>
    </row>
    <row r="274" s="12" customFormat="1">
      <c r="B274" s="235"/>
      <c r="C274" s="236"/>
      <c r="D274" s="237" t="s">
        <v>131</v>
      </c>
      <c r="E274" s="238" t="s">
        <v>1</v>
      </c>
      <c r="F274" s="239" t="s">
        <v>374</v>
      </c>
      <c r="G274" s="236"/>
      <c r="H274" s="240">
        <v>3</v>
      </c>
      <c r="I274" s="241"/>
      <c r="J274" s="236"/>
      <c r="K274" s="236"/>
      <c r="L274" s="242"/>
      <c r="M274" s="243"/>
      <c r="N274" s="244"/>
      <c r="O274" s="244"/>
      <c r="P274" s="244"/>
      <c r="Q274" s="244"/>
      <c r="R274" s="244"/>
      <c r="S274" s="244"/>
      <c r="T274" s="245"/>
      <c r="AT274" s="246" t="s">
        <v>131</v>
      </c>
      <c r="AU274" s="246" t="s">
        <v>86</v>
      </c>
      <c r="AV274" s="12" t="s">
        <v>86</v>
      </c>
      <c r="AW274" s="12" t="s">
        <v>33</v>
      </c>
      <c r="AX274" s="12" t="s">
        <v>76</v>
      </c>
      <c r="AY274" s="246" t="s">
        <v>122</v>
      </c>
    </row>
    <row r="275" s="13" customFormat="1">
      <c r="B275" s="247"/>
      <c r="C275" s="248"/>
      <c r="D275" s="237" t="s">
        <v>131</v>
      </c>
      <c r="E275" s="249" t="s">
        <v>1</v>
      </c>
      <c r="F275" s="250" t="s">
        <v>133</v>
      </c>
      <c r="G275" s="248"/>
      <c r="H275" s="251">
        <v>3</v>
      </c>
      <c r="I275" s="252"/>
      <c r="J275" s="248"/>
      <c r="K275" s="248"/>
      <c r="L275" s="253"/>
      <c r="M275" s="254"/>
      <c r="N275" s="255"/>
      <c r="O275" s="255"/>
      <c r="P275" s="255"/>
      <c r="Q275" s="255"/>
      <c r="R275" s="255"/>
      <c r="S275" s="255"/>
      <c r="T275" s="256"/>
      <c r="AT275" s="257" t="s">
        <v>131</v>
      </c>
      <c r="AU275" s="257" t="s">
        <v>86</v>
      </c>
      <c r="AV275" s="13" t="s">
        <v>129</v>
      </c>
      <c r="AW275" s="13" t="s">
        <v>33</v>
      </c>
      <c r="AX275" s="13" t="s">
        <v>84</v>
      </c>
      <c r="AY275" s="257" t="s">
        <v>122</v>
      </c>
    </row>
    <row r="276" s="1" customFormat="1" ht="24" customHeight="1">
      <c r="B276" s="36"/>
      <c r="C276" s="222" t="s">
        <v>375</v>
      </c>
      <c r="D276" s="222" t="s">
        <v>125</v>
      </c>
      <c r="E276" s="223" t="s">
        <v>376</v>
      </c>
      <c r="F276" s="224" t="s">
        <v>377</v>
      </c>
      <c r="G276" s="225" t="s">
        <v>352</v>
      </c>
      <c r="H276" s="226">
        <v>2</v>
      </c>
      <c r="I276" s="227"/>
      <c r="J276" s="228">
        <f>ROUND(I276*H276,2)</f>
        <v>0</v>
      </c>
      <c r="K276" s="224" t="s">
        <v>1</v>
      </c>
      <c r="L276" s="41"/>
      <c r="M276" s="229" t="s">
        <v>1</v>
      </c>
      <c r="N276" s="230" t="s">
        <v>41</v>
      </c>
      <c r="O276" s="84"/>
      <c r="P276" s="231">
        <f>O276*H276</f>
        <v>0</v>
      </c>
      <c r="Q276" s="231">
        <v>0.34089999999999998</v>
      </c>
      <c r="R276" s="231">
        <f>Q276*H276</f>
        <v>0.68179999999999996</v>
      </c>
      <c r="S276" s="231">
        <v>0</v>
      </c>
      <c r="T276" s="232">
        <f>S276*H276</f>
        <v>0</v>
      </c>
      <c r="AR276" s="233" t="s">
        <v>129</v>
      </c>
      <c r="AT276" s="233" t="s">
        <v>125</v>
      </c>
      <c r="AU276" s="233" t="s">
        <v>86</v>
      </c>
      <c r="AY276" s="15" t="s">
        <v>122</v>
      </c>
      <c r="BE276" s="234">
        <f>IF(N276="základní",J276,0)</f>
        <v>0</v>
      </c>
      <c r="BF276" s="234">
        <f>IF(N276="snížená",J276,0)</f>
        <v>0</v>
      </c>
      <c r="BG276" s="234">
        <f>IF(N276="zákl. přenesená",J276,0)</f>
        <v>0</v>
      </c>
      <c r="BH276" s="234">
        <f>IF(N276="sníž. přenesená",J276,0)</f>
        <v>0</v>
      </c>
      <c r="BI276" s="234">
        <f>IF(N276="nulová",J276,0)</f>
        <v>0</v>
      </c>
      <c r="BJ276" s="15" t="s">
        <v>84</v>
      </c>
      <c r="BK276" s="234">
        <f>ROUND(I276*H276,2)</f>
        <v>0</v>
      </c>
      <c r="BL276" s="15" t="s">
        <v>129</v>
      </c>
      <c r="BM276" s="233" t="s">
        <v>378</v>
      </c>
    </row>
    <row r="277" s="12" customFormat="1">
      <c r="B277" s="235"/>
      <c r="C277" s="236"/>
      <c r="D277" s="237" t="s">
        <v>131</v>
      </c>
      <c r="E277" s="238" t="s">
        <v>1</v>
      </c>
      <c r="F277" s="239" t="s">
        <v>379</v>
      </c>
      <c r="G277" s="236"/>
      <c r="H277" s="240">
        <v>2</v>
      </c>
      <c r="I277" s="241"/>
      <c r="J277" s="236"/>
      <c r="K277" s="236"/>
      <c r="L277" s="242"/>
      <c r="M277" s="243"/>
      <c r="N277" s="244"/>
      <c r="O277" s="244"/>
      <c r="P277" s="244"/>
      <c r="Q277" s="244"/>
      <c r="R277" s="244"/>
      <c r="S277" s="244"/>
      <c r="T277" s="245"/>
      <c r="AT277" s="246" t="s">
        <v>131</v>
      </c>
      <c r="AU277" s="246" t="s">
        <v>86</v>
      </c>
      <c r="AV277" s="12" t="s">
        <v>86</v>
      </c>
      <c r="AW277" s="12" t="s">
        <v>33</v>
      </c>
      <c r="AX277" s="12" t="s">
        <v>76</v>
      </c>
      <c r="AY277" s="246" t="s">
        <v>122</v>
      </c>
    </row>
    <row r="278" s="13" customFormat="1">
      <c r="B278" s="247"/>
      <c r="C278" s="248"/>
      <c r="D278" s="237" t="s">
        <v>131</v>
      </c>
      <c r="E278" s="249" t="s">
        <v>1</v>
      </c>
      <c r="F278" s="250" t="s">
        <v>133</v>
      </c>
      <c r="G278" s="248"/>
      <c r="H278" s="251">
        <v>2</v>
      </c>
      <c r="I278" s="252"/>
      <c r="J278" s="248"/>
      <c r="K278" s="248"/>
      <c r="L278" s="253"/>
      <c r="M278" s="254"/>
      <c r="N278" s="255"/>
      <c r="O278" s="255"/>
      <c r="P278" s="255"/>
      <c r="Q278" s="255"/>
      <c r="R278" s="255"/>
      <c r="S278" s="255"/>
      <c r="T278" s="256"/>
      <c r="AT278" s="257" t="s">
        <v>131</v>
      </c>
      <c r="AU278" s="257" t="s">
        <v>86</v>
      </c>
      <c r="AV278" s="13" t="s">
        <v>129</v>
      </c>
      <c r="AW278" s="13" t="s">
        <v>33</v>
      </c>
      <c r="AX278" s="13" t="s">
        <v>84</v>
      </c>
      <c r="AY278" s="257" t="s">
        <v>122</v>
      </c>
    </row>
    <row r="279" s="1" customFormat="1" ht="24" customHeight="1">
      <c r="B279" s="36"/>
      <c r="C279" s="258" t="s">
        <v>380</v>
      </c>
      <c r="D279" s="258" t="s">
        <v>222</v>
      </c>
      <c r="E279" s="259" t="s">
        <v>381</v>
      </c>
      <c r="F279" s="260" t="s">
        <v>382</v>
      </c>
      <c r="G279" s="261" t="s">
        <v>352</v>
      </c>
      <c r="H279" s="262">
        <v>3</v>
      </c>
      <c r="I279" s="263"/>
      <c r="J279" s="264">
        <f>ROUND(I279*H279,2)</f>
        <v>0</v>
      </c>
      <c r="K279" s="260" t="s">
        <v>1</v>
      </c>
      <c r="L279" s="265"/>
      <c r="M279" s="266" t="s">
        <v>1</v>
      </c>
      <c r="N279" s="267" t="s">
        <v>41</v>
      </c>
      <c r="O279" s="84"/>
      <c r="P279" s="231">
        <f>O279*H279</f>
        <v>0</v>
      </c>
      <c r="Q279" s="231">
        <v>0.071999999999999995</v>
      </c>
      <c r="R279" s="231">
        <f>Q279*H279</f>
        <v>0.21599999999999997</v>
      </c>
      <c r="S279" s="231">
        <v>0</v>
      </c>
      <c r="T279" s="232">
        <f>S279*H279</f>
        <v>0</v>
      </c>
      <c r="AR279" s="233" t="s">
        <v>225</v>
      </c>
      <c r="AT279" s="233" t="s">
        <v>222</v>
      </c>
      <c r="AU279" s="233" t="s">
        <v>86</v>
      </c>
      <c r="AY279" s="15" t="s">
        <v>122</v>
      </c>
      <c r="BE279" s="234">
        <f>IF(N279="základní",J279,0)</f>
        <v>0</v>
      </c>
      <c r="BF279" s="234">
        <f>IF(N279="snížená",J279,0)</f>
        <v>0</v>
      </c>
      <c r="BG279" s="234">
        <f>IF(N279="zákl. přenesená",J279,0)</f>
        <v>0</v>
      </c>
      <c r="BH279" s="234">
        <f>IF(N279="sníž. přenesená",J279,0)</f>
        <v>0</v>
      </c>
      <c r="BI279" s="234">
        <f>IF(N279="nulová",J279,0)</f>
        <v>0</v>
      </c>
      <c r="BJ279" s="15" t="s">
        <v>84</v>
      </c>
      <c r="BK279" s="234">
        <f>ROUND(I279*H279,2)</f>
        <v>0</v>
      </c>
      <c r="BL279" s="15" t="s">
        <v>129</v>
      </c>
      <c r="BM279" s="233" t="s">
        <v>383</v>
      </c>
    </row>
    <row r="280" s="12" customFormat="1">
      <c r="B280" s="235"/>
      <c r="C280" s="236"/>
      <c r="D280" s="237" t="s">
        <v>131</v>
      </c>
      <c r="E280" s="238" t="s">
        <v>1</v>
      </c>
      <c r="F280" s="239" t="s">
        <v>384</v>
      </c>
      <c r="G280" s="236"/>
      <c r="H280" s="240">
        <v>3</v>
      </c>
      <c r="I280" s="241"/>
      <c r="J280" s="236"/>
      <c r="K280" s="236"/>
      <c r="L280" s="242"/>
      <c r="M280" s="243"/>
      <c r="N280" s="244"/>
      <c r="O280" s="244"/>
      <c r="P280" s="244"/>
      <c r="Q280" s="244"/>
      <c r="R280" s="244"/>
      <c r="S280" s="244"/>
      <c r="T280" s="245"/>
      <c r="AT280" s="246" t="s">
        <v>131</v>
      </c>
      <c r="AU280" s="246" t="s">
        <v>86</v>
      </c>
      <c r="AV280" s="12" t="s">
        <v>86</v>
      </c>
      <c r="AW280" s="12" t="s">
        <v>33</v>
      </c>
      <c r="AX280" s="12" t="s">
        <v>76</v>
      </c>
      <c r="AY280" s="246" t="s">
        <v>122</v>
      </c>
    </row>
    <row r="281" s="13" customFormat="1">
      <c r="B281" s="247"/>
      <c r="C281" s="248"/>
      <c r="D281" s="237" t="s">
        <v>131</v>
      </c>
      <c r="E281" s="249" t="s">
        <v>1</v>
      </c>
      <c r="F281" s="250" t="s">
        <v>133</v>
      </c>
      <c r="G281" s="248"/>
      <c r="H281" s="251">
        <v>3</v>
      </c>
      <c r="I281" s="252"/>
      <c r="J281" s="248"/>
      <c r="K281" s="248"/>
      <c r="L281" s="253"/>
      <c r="M281" s="254"/>
      <c r="N281" s="255"/>
      <c r="O281" s="255"/>
      <c r="P281" s="255"/>
      <c r="Q281" s="255"/>
      <c r="R281" s="255"/>
      <c r="S281" s="255"/>
      <c r="T281" s="256"/>
      <c r="AT281" s="257" t="s">
        <v>131</v>
      </c>
      <c r="AU281" s="257" t="s">
        <v>86</v>
      </c>
      <c r="AV281" s="13" t="s">
        <v>129</v>
      </c>
      <c r="AW281" s="13" t="s">
        <v>33</v>
      </c>
      <c r="AX281" s="13" t="s">
        <v>84</v>
      </c>
      <c r="AY281" s="257" t="s">
        <v>122</v>
      </c>
    </row>
    <row r="282" s="1" customFormat="1" ht="24" customHeight="1">
      <c r="B282" s="36"/>
      <c r="C282" s="258" t="s">
        <v>385</v>
      </c>
      <c r="D282" s="258" t="s">
        <v>222</v>
      </c>
      <c r="E282" s="259" t="s">
        <v>386</v>
      </c>
      <c r="F282" s="260" t="s">
        <v>387</v>
      </c>
      <c r="G282" s="261" t="s">
        <v>352</v>
      </c>
      <c r="H282" s="262">
        <v>3</v>
      </c>
      <c r="I282" s="263"/>
      <c r="J282" s="264">
        <f>ROUND(I282*H282,2)</f>
        <v>0</v>
      </c>
      <c r="K282" s="260" t="s">
        <v>1</v>
      </c>
      <c r="L282" s="265"/>
      <c r="M282" s="266" t="s">
        <v>1</v>
      </c>
      <c r="N282" s="267" t="s">
        <v>41</v>
      </c>
      <c r="O282" s="84"/>
      <c r="P282" s="231">
        <f>O282*H282</f>
        <v>0</v>
      </c>
      <c r="Q282" s="231">
        <v>0.111</v>
      </c>
      <c r="R282" s="231">
        <f>Q282*H282</f>
        <v>0.33300000000000002</v>
      </c>
      <c r="S282" s="231">
        <v>0</v>
      </c>
      <c r="T282" s="232">
        <f>S282*H282</f>
        <v>0</v>
      </c>
      <c r="AR282" s="233" t="s">
        <v>225</v>
      </c>
      <c r="AT282" s="233" t="s">
        <v>222</v>
      </c>
      <c r="AU282" s="233" t="s">
        <v>86</v>
      </c>
      <c r="AY282" s="15" t="s">
        <v>122</v>
      </c>
      <c r="BE282" s="234">
        <f>IF(N282="základní",J282,0)</f>
        <v>0</v>
      </c>
      <c r="BF282" s="234">
        <f>IF(N282="snížená",J282,0)</f>
        <v>0</v>
      </c>
      <c r="BG282" s="234">
        <f>IF(N282="zákl. přenesená",J282,0)</f>
        <v>0</v>
      </c>
      <c r="BH282" s="234">
        <f>IF(N282="sníž. přenesená",J282,0)</f>
        <v>0</v>
      </c>
      <c r="BI282" s="234">
        <f>IF(N282="nulová",J282,0)</f>
        <v>0</v>
      </c>
      <c r="BJ282" s="15" t="s">
        <v>84</v>
      </c>
      <c r="BK282" s="234">
        <f>ROUND(I282*H282,2)</f>
        <v>0</v>
      </c>
      <c r="BL282" s="15" t="s">
        <v>129</v>
      </c>
      <c r="BM282" s="233" t="s">
        <v>388</v>
      </c>
    </row>
    <row r="283" s="12" customFormat="1">
      <c r="B283" s="235"/>
      <c r="C283" s="236"/>
      <c r="D283" s="237" t="s">
        <v>131</v>
      </c>
      <c r="E283" s="238" t="s">
        <v>1</v>
      </c>
      <c r="F283" s="239" t="s">
        <v>384</v>
      </c>
      <c r="G283" s="236"/>
      <c r="H283" s="240">
        <v>3</v>
      </c>
      <c r="I283" s="241"/>
      <c r="J283" s="236"/>
      <c r="K283" s="236"/>
      <c r="L283" s="242"/>
      <c r="M283" s="243"/>
      <c r="N283" s="244"/>
      <c r="O283" s="244"/>
      <c r="P283" s="244"/>
      <c r="Q283" s="244"/>
      <c r="R283" s="244"/>
      <c r="S283" s="244"/>
      <c r="T283" s="245"/>
      <c r="AT283" s="246" t="s">
        <v>131</v>
      </c>
      <c r="AU283" s="246" t="s">
        <v>86</v>
      </c>
      <c r="AV283" s="12" t="s">
        <v>86</v>
      </c>
      <c r="AW283" s="12" t="s">
        <v>33</v>
      </c>
      <c r="AX283" s="12" t="s">
        <v>76</v>
      </c>
      <c r="AY283" s="246" t="s">
        <v>122</v>
      </c>
    </row>
    <row r="284" s="13" customFormat="1">
      <c r="B284" s="247"/>
      <c r="C284" s="248"/>
      <c r="D284" s="237" t="s">
        <v>131</v>
      </c>
      <c r="E284" s="249" t="s">
        <v>1</v>
      </c>
      <c r="F284" s="250" t="s">
        <v>133</v>
      </c>
      <c r="G284" s="248"/>
      <c r="H284" s="251">
        <v>3</v>
      </c>
      <c r="I284" s="252"/>
      <c r="J284" s="248"/>
      <c r="K284" s="248"/>
      <c r="L284" s="253"/>
      <c r="M284" s="254"/>
      <c r="N284" s="255"/>
      <c r="O284" s="255"/>
      <c r="P284" s="255"/>
      <c r="Q284" s="255"/>
      <c r="R284" s="255"/>
      <c r="S284" s="255"/>
      <c r="T284" s="256"/>
      <c r="AT284" s="257" t="s">
        <v>131</v>
      </c>
      <c r="AU284" s="257" t="s">
        <v>86</v>
      </c>
      <c r="AV284" s="13" t="s">
        <v>129</v>
      </c>
      <c r="AW284" s="13" t="s">
        <v>33</v>
      </c>
      <c r="AX284" s="13" t="s">
        <v>84</v>
      </c>
      <c r="AY284" s="257" t="s">
        <v>122</v>
      </c>
    </row>
    <row r="285" s="1" customFormat="1" ht="24" customHeight="1">
      <c r="B285" s="36"/>
      <c r="C285" s="258" t="s">
        <v>389</v>
      </c>
      <c r="D285" s="258" t="s">
        <v>222</v>
      </c>
      <c r="E285" s="259" t="s">
        <v>390</v>
      </c>
      <c r="F285" s="260" t="s">
        <v>391</v>
      </c>
      <c r="G285" s="261" t="s">
        <v>352</v>
      </c>
      <c r="H285" s="262">
        <v>3</v>
      </c>
      <c r="I285" s="263"/>
      <c r="J285" s="264">
        <f>ROUND(I285*H285,2)</f>
        <v>0</v>
      </c>
      <c r="K285" s="260" t="s">
        <v>1</v>
      </c>
      <c r="L285" s="265"/>
      <c r="M285" s="266" t="s">
        <v>1</v>
      </c>
      <c r="N285" s="267" t="s">
        <v>41</v>
      </c>
      <c r="O285" s="84"/>
      <c r="P285" s="231">
        <f>O285*H285</f>
        <v>0</v>
      </c>
      <c r="Q285" s="231">
        <v>0.080000000000000002</v>
      </c>
      <c r="R285" s="231">
        <f>Q285*H285</f>
        <v>0.23999999999999999</v>
      </c>
      <c r="S285" s="231">
        <v>0</v>
      </c>
      <c r="T285" s="232">
        <f>S285*H285</f>
        <v>0</v>
      </c>
      <c r="AR285" s="233" t="s">
        <v>225</v>
      </c>
      <c r="AT285" s="233" t="s">
        <v>222</v>
      </c>
      <c r="AU285" s="233" t="s">
        <v>86</v>
      </c>
      <c r="AY285" s="15" t="s">
        <v>122</v>
      </c>
      <c r="BE285" s="234">
        <f>IF(N285="základní",J285,0)</f>
        <v>0</v>
      </c>
      <c r="BF285" s="234">
        <f>IF(N285="snížená",J285,0)</f>
        <v>0</v>
      </c>
      <c r="BG285" s="234">
        <f>IF(N285="zákl. přenesená",J285,0)</f>
        <v>0</v>
      </c>
      <c r="BH285" s="234">
        <f>IF(N285="sníž. přenesená",J285,0)</f>
        <v>0</v>
      </c>
      <c r="BI285" s="234">
        <f>IF(N285="nulová",J285,0)</f>
        <v>0</v>
      </c>
      <c r="BJ285" s="15" t="s">
        <v>84</v>
      </c>
      <c r="BK285" s="234">
        <f>ROUND(I285*H285,2)</f>
        <v>0</v>
      </c>
      <c r="BL285" s="15" t="s">
        <v>129</v>
      </c>
      <c r="BM285" s="233" t="s">
        <v>392</v>
      </c>
    </row>
    <row r="286" s="12" customFormat="1">
      <c r="B286" s="235"/>
      <c r="C286" s="236"/>
      <c r="D286" s="237" t="s">
        <v>131</v>
      </c>
      <c r="E286" s="238" t="s">
        <v>1</v>
      </c>
      <c r="F286" s="239" t="s">
        <v>384</v>
      </c>
      <c r="G286" s="236"/>
      <c r="H286" s="240">
        <v>3</v>
      </c>
      <c r="I286" s="241"/>
      <c r="J286" s="236"/>
      <c r="K286" s="236"/>
      <c r="L286" s="242"/>
      <c r="M286" s="243"/>
      <c r="N286" s="244"/>
      <c r="O286" s="244"/>
      <c r="P286" s="244"/>
      <c r="Q286" s="244"/>
      <c r="R286" s="244"/>
      <c r="S286" s="244"/>
      <c r="T286" s="245"/>
      <c r="AT286" s="246" t="s">
        <v>131</v>
      </c>
      <c r="AU286" s="246" t="s">
        <v>86</v>
      </c>
      <c r="AV286" s="12" t="s">
        <v>86</v>
      </c>
      <c r="AW286" s="12" t="s">
        <v>33</v>
      </c>
      <c r="AX286" s="12" t="s">
        <v>76</v>
      </c>
      <c r="AY286" s="246" t="s">
        <v>122</v>
      </c>
    </row>
    <row r="287" s="13" customFormat="1">
      <c r="B287" s="247"/>
      <c r="C287" s="248"/>
      <c r="D287" s="237" t="s">
        <v>131</v>
      </c>
      <c r="E287" s="249" t="s">
        <v>1</v>
      </c>
      <c r="F287" s="250" t="s">
        <v>133</v>
      </c>
      <c r="G287" s="248"/>
      <c r="H287" s="251">
        <v>3</v>
      </c>
      <c r="I287" s="252"/>
      <c r="J287" s="248"/>
      <c r="K287" s="248"/>
      <c r="L287" s="253"/>
      <c r="M287" s="254"/>
      <c r="N287" s="255"/>
      <c r="O287" s="255"/>
      <c r="P287" s="255"/>
      <c r="Q287" s="255"/>
      <c r="R287" s="255"/>
      <c r="S287" s="255"/>
      <c r="T287" s="256"/>
      <c r="AT287" s="257" t="s">
        <v>131</v>
      </c>
      <c r="AU287" s="257" t="s">
        <v>86</v>
      </c>
      <c r="AV287" s="13" t="s">
        <v>129</v>
      </c>
      <c r="AW287" s="13" t="s">
        <v>33</v>
      </c>
      <c r="AX287" s="13" t="s">
        <v>84</v>
      </c>
      <c r="AY287" s="257" t="s">
        <v>122</v>
      </c>
    </row>
    <row r="288" s="1" customFormat="1" ht="24" customHeight="1">
      <c r="B288" s="36"/>
      <c r="C288" s="258" t="s">
        <v>393</v>
      </c>
      <c r="D288" s="258" t="s">
        <v>222</v>
      </c>
      <c r="E288" s="259" t="s">
        <v>394</v>
      </c>
      <c r="F288" s="260" t="s">
        <v>395</v>
      </c>
      <c r="G288" s="261" t="s">
        <v>352</v>
      </c>
      <c r="H288" s="262">
        <v>3</v>
      </c>
      <c r="I288" s="263"/>
      <c r="J288" s="264">
        <f>ROUND(I288*H288,2)</f>
        <v>0</v>
      </c>
      <c r="K288" s="260" t="s">
        <v>1</v>
      </c>
      <c r="L288" s="265"/>
      <c r="M288" s="266" t="s">
        <v>1</v>
      </c>
      <c r="N288" s="267" t="s">
        <v>41</v>
      </c>
      <c r="O288" s="84"/>
      <c r="P288" s="231">
        <f>O288*H288</f>
        <v>0</v>
      </c>
      <c r="Q288" s="231">
        <v>0.057000000000000002</v>
      </c>
      <c r="R288" s="231">
        <f>Q288*H288</f>
        <v>0.17100000000000001</v>
      </c>
      <c r="S288" s="231">
        <v>0</v>
      </c>
      <c r="T288" s="232">
        <f>S288*H288</f>
        <v>0</v>
      </c>
      <c r="AR288" s="233" t="s">
        <v>368</v>
      </c>
      <c r="AT288" s="233" t="s">
        <v>222</v>
      </c>
      <c r="AU288" s="233" t="s">
        <v>86</v>
      </c>
      <c r="AY288" s="15" t="s">
        <v>122</v>
      </c>
      <c r="BE288" s="234">
        <f>IF(N288="základní",J288,0)</f>
        <v>0</v>
      </c>
      <c r="BF288" s="234">
        <f>IF(N288="snížená",J288,0)</f>
        <v>0</v>
      </c>
      <c r="BG288" s="234">
        <f>IF(N288="zákl. přenesená",J288,0)</f>
        <v>0</v>
      </c>
      <c r="BH288" s="234">
        <f>IF(N288="sníž. přenesená",J288,0)</f>
        <v>0</v>
      </c>
      <c r="BI288" s="234">
        <f>IF(N288="nulová",J288,0)</f>
        <v>0</v>
      </c>
      <c r="BJ288" s="15" t="s">
        <v>84</v>
      </c>
      <c r="BK288" s="234">
        <f>ROUND(I288*H288,2)</f>
        <v>0</v>
      </c>
      <c r="BL288" s="15" t="s">
        <v>368</v>
      </c>
      <c r="BM288" s="233" t="s">
        <v>396</v>
      </c>
    </row>
    <row r="289" s="12" customFormat="1">
      <c r="B289" s="235"/>
      <c r="C289" s="236"/>
      <c r="D289" s="237" t="s">
        <v>131</v>
      </c>
      <c r="E289" s="238" t="s">
        <v>1</v>
      </c>
      <c r="F289" s="239" t="s">
        <v>384</v>
      </c>
      <c r="G289" s="236"/>
      <c r="H289" s="240">
        <v>3</v>
      </c>
      <c r="I289" s="241"/>
      <c r="J289" s="236"/>
      <c r="K289" s="236"/>
      <c r="L289" s="242"/>
      <c r="M289" s="243"/>
      <c r="N289" s="244"/>
      <c r="O289" s="244"/>
      <c r="P289" s="244"/>
      <c r="Q289" s="244"/>
      <c r="R289" s="244"/>
      <c r="S289" s="244"/>
      <c r="T289" s="245"/>
      <c r="AT289" s="246" t="s">
        <v>131</v>
      </c>
      <c r="AU289" s="246" t="s">
        <v>86</v>
      </c>
      <c r="AV289" s="12" t="s">
        <v>86</v>
      </c>
      <c r="AW289" s="12" t="s">
        <v>33</v>
      </c>
      <c r="AX289" s="12" t="s">
        <v>76</v>
      </c>
      <c r="AY289" s="246" t="s">
        <v>122</v>
      </c>
    </row>
    <row r="290" s="13" customFormat="1">
      <c r="B290" s="247"/>
      <c r="C290" s="248"/>
      <c r="D290" s="237" t="s">
        <v>131</v>
      </c>
      <c r="E290" s="249" t="s">
        <v>1</v>
      </c>
      <c r="F290" s="250" t="s">
        <v>133</v>
      </c>
      <c r="G290" s="248"/>
      <c r="H290" s="251">
        <v>3</v>
      </c>
      <c r="I290" s="252"/>
      <c r="J290" s="248"/>
      <c r="K290" s="248"/>
      <c r="L290" s="253"/>
      <c r="M290" s="254"/>
      <c r="N290" s="255"/>
      <c r="O290" s="255"/>
      <c r="P290" s="255"/>
      <c r="Q290" s="255"/>
      <c r="R290" s="255"/>
      <c r="S290" s="255"/>
      <c r="T290" s="256"/>
      <c r="AT290" s="257" t="s">
        <v>131</v>
      </c>
      <c r="AU290" s="257" t="s">
        <v>86</v>
      </c>
      <c r="AV290" s="13" t="s">
        <v>129</v>
      </c>
      <c r="AW290" s="13" t="s">
        <v>33</v>
      </c>
      <c r="AX290" s="13" t="s">
        <v>84</v>
      </c>
      <c r="AY290" s="257" t="s">
        <v>122</v>
      </c>
    </row>
    <row r="291" s="1" customFormat="1" ht="24" customHeight="1">
      <c r="B291" s="36"/>
      <c r="C291" s="222" t="s">
        <v>397</v>
      </c>
      <c r="D291" s="222" t="s">
        <v>125</v>
      </c>
      <c r="E291" s="223" t="s">
        <v>398</v>
      </c>
      <c r="F291" s="224" t="s">
        <v>399</v>
      </c>
      <c r="G291" s="225" t="s">
        <v>352</v>
      </c>
      <c r="H291" s="226">
        <v>3</v>
      </c>
      <c r="I291" s="227"/>
      <c r="J291" s="228">
        <f>ROUND(I291*H291,2)</f>
        <v>0</v>
      </c>
      <c r="K291" s="224" t="s">
        <v>1</v>
      </c>
      <c r="L291" s="41"/>
      <c r="M291" s="229" t="s">
        <v>1</v>
      </c>
      <c r="N291" s="230" t="s">
        <v>41</v>
      </c>
      <c r="O291" s="84"/>
      <c r="P291" s="231">
        <f>O291*H291</f>
        <v>0</v>
      </c>
      <c r="Q291" s="231">
        <v>0.0093600000000000003</v>
      </c>
      <c r="R291" s="231">
        <f>Q291*H291</f>
        <v>0.028080000000000001</v>
      </c>
      <c r="S291" s="231">
        <v>0</v>
      </c>
      <c r="T291" s="232">
        <f>S291*H291</f>
        <v>0</v>
      </c>
      <c r="AR291" s="233" t="s">
        <v>129</v>
      </c>
      <c r="AT291" s="233" t="s">
        <v>125</v>
      </c>
      <c r="AU291" s="233" t="s">
        <v>86</v>
      </c>
      <c r="AY291" s="15" t="s">
        <v>122</v>
      </c>
      <c r="BE291" s="234">
        <f>IF(N291="základní",J291,0)</f>
        <v>0</v>
      </c>
      <c r="BF291" s="234">
        <f>IF(N291="snížená",J291,0)</f>
        <v>0</v>
      </c>
      <c r="BG291" s="234">
        <f>IF(N291="zákl. přenesená",J291,0)</f>
        <v>0</v>
      </c>
      <c r="BH291" s="234">
        <f>IF(N291="sníž. přenesená",J291,0)</f>
        <v>0</v>
      </c>
      <c r="BI291" s="234">
        <f>IF(N291="nulová",J291,0)</f>
        <v>0</v>
      </c>
      <c r="BJ291" s="15" t="s">
        <v>84</v>
      </c>
      <c r="BK291" s="234">
        <f>ROUND(I291*H291,2)</f>
        <v>0</v>
      </c>
      <c r="BL291" s="15" t="s">
        <v>129</v>
      </c>
      <c r="BM291" s="233" t="s">
        <v>400</v>
      </c>
    </row>
    <row r="292" s="12" customFormat="1">
      <c r="B292" s="235"/>
      <c r="C292" s="236"/>
      <c r="D292" s="237" t="s">
        <v>131</v>
      </c>
      <c r="E292" s="238" t="s">
        <v>1</v>
      </c>
      <c r="F292" s="239" t="s">
        <v>384</v>
      </c>
      <c r="G292" s="236"/>
      <c r="H292" s="240">
        <v>3</v>
      </c>
      <c r="I292" s="241"/>
      <c r="J292" s="236"/>
      <c r="K292" s="236"/>
      <c r="L292" s="242"/>
      <c r="M292" s="243"/>
      <c r="N292" s="244"/>
      <c r="O292" s="244"/>
      <c r="P292" s="244"/>
      <c r="Q292" s="244"/>
      <c r="R292" s="244"/>
      <c r="S292" s="244"/>
      <c r="T292" s="245"/>
      <c r="AT292" s="246" t="s">
        <v>131</v>
      </c>
      <c r="AU292" s="246" t="s">
        <v>86</v>
      </c>
      <c r="AV292" s="12" t="s">
        <v>86</v>
      </c>
      <c r="AW292" s="12" t="s">
        <v>33</v>
      </c>
      <c r="AX292" s="12" t="s">
        <v>76</v>
      </c>
      <c r="AY292" s="246" t="s">
        <v>122</v>
      </c>
    </row>
    <row r="293" s="13" customFormat="1">
      <c r="B293" s="247"/>
      <c r="C293" s="248"/>
      <c r="D293" s="237" t="s">
        <v>131</v>
      </c>
      <c r="E293" s="249" t="s">
        <v>1</v>
      </c>
      <c r="F293" s="250" t="s">
        <v>133</v>
      </c>
      <c r="G293" s="248"/>
      <c r="H293" s="251">
        <v>3</v>
      </c>
      <c r="I293" s="252"/>
      <c r="J293" s="248"/>
      <c r="K293" s="248"/>
      <c r="L293" s="253"/>
      <c r="M293" s="254"/>
      <c r="N293" s="255"/>
      <c r="O293" s="255"/>
      <c r="P293" s="255"/>
      <c r="Q293" s="255"/>
      <c r="R293" s="255"/>
      <c r="S293" s="255"/>
      <c r="T293" s="256"/>
      <c r="AT293" s="257" t="s">
        <v>131</v>
      </c>
      <c r="AU293" s="257" t="s">
        <v>86</v>
      </c>
      <c r="AV293" s="13" t="s">
        <v>129</v>
      </c>
      <c r="AW293" s="13" t="s">
        <v>33</v>
      </c>
      <c r="AX293" s="13" t="s">
        <v>84</v>
      </c>
      <c r="AY293" s="257" t="s">
        <v>122</v>
      </c>
    </row>
    <row r="294" s="1" customFormat="1" ht="16.5" customHeight="1">
      <c r="B294" s="36"/>
      <c r="C294" s="258" t="s">
        <v>401</v>
      </c>
      <c r="D294" s="258" t="s">
        <v>222</v>
      </c>
      <c r="E294" s="259" t="s">
        <v>402</v>
      </c>
      <c r="F294" s="260" t="s">
        <v>403</v>
      </c>
      <c r="G294" s="261" t="s">
        <v>352</v>
      </c>
      <c r="H294" s="262">
        <v>2</v>
      </c>
      <c r="I294" s="263"/>
      <c r="J294" s="264">
        <f>ROUND(I294*H294,2)</f>
        <v>0</v>
      </c>
      <c r="K294" s="260" t="s">
        <v>1</v>
      </c>
      <c r="L294" s="265"/>
      <c r="M294" s="266" t="s">
        <v>1</v>
      </c>
      <c r="N294" s="267" t="s">
        <v>41</v>
      </c>
      <c r="O294" s="84"/>
      <c r="P294" s="231">
        <f>O294*H294</f>
        <v>0</v>
      </c>
      <c r="Q294" s="231">
        <v>0.058000000000000003</v>
      </c>
      <c r="R294" s="231">
        <f>Q294*H294</f>
        <v>0.11600000000000001</v>
      </c>
      <c r="S294" s="231">
        <v>0</v>
      </c>
      <c r="T294" s="232">
        <f>S294*H294</f>
        <v>0</v>
      </c>
      <c r="AR294" s="233" t="s">
        <v>225</v>
      </c>
      <c r="AT294" s="233" t="s">
        <v>222</v>
      </c>
      <c r="AU294" s="233" t="s">
        <v>86</v>
      </c>
      <c r="AY294" s="15" t="s">
        <v>122</v>
      </c>
      <c r="BE294" s="234">
        <f>IF(N294="základní",J294,0)</f>
        <v>0</v>
      </c>
      <c r="BF294" s="234">
        <f>IF(N294="snížená",J294,0)</f>
        <v>0</v>
      </c>
      <c r="BG294" s="234">
        <f>IF(N294="zákl. přenesená",J294,0)</f>
        <v>0</v>
      </c>
      <c r="BH294" s="234">
        <f>IF(N294="sníž. přenesená",J294,0)</f>
        <v>0</v>
      </c>
      <c r="BI294" s="234">
        <f>IF(N294="nulová",J294,0)</f>
        <v>0</v>
      </c>
      <c r="BJ294" s="15" t="s">
        <v>84</v>
      </c>
      <c r="BK294" s="234">
        <f>ROUND(I294*H294,2)</f>
        <v>0</v>
      </c>
      <c r="BL294" s="15" t="s">
        <v>129</v>
      </c>
      <c r="BM294" s="233" t="s">
        <v>404</v>
      </c>
    </row>
    <row r="295" s="12" customFormat="1">
      <c r="B295" s="235"/>
      <c r="C295" s="236"/>
      <c r="D295" s="237" t="s">
        <v>131</v>
      </c>
      <c r="E295" s="238" t="s">
        <v>1</v>
      </c>
      <c r="F295" s="239" t="s">
        <v>86</v>
      </c>
      <c r="G295" s="236"/>
      <c r="H295" s="240">
        <v>2</v>
      </c>
      <c r="I295" s="241"/>
      <c r="J295" s="236"/>
      <c r="K295" s="236"/>
      <c r="L295" s="242"/>
      <c r="M295" s="243"/>
      <c r="N295" s="244"/>
      <c r="O295" s="244"/>
      <c r="P295" s="244"/>
      <c r="Q295" s="244"/>
      <c r="R295" s="244"/>
      <c r="S295" s="244"/>
      <c r="T295" s="245"/>
      <c r="AT295" s="246" t="s">
        <v>131</v>
      </c>
      <c r="AU295" s="246" t="s">
        <v>86</v>
      </c>
      <c r="AV295" s="12" t="s">
        <v>86</v>
      </c>
      <c r="AW295" s="12" t="s">
        <v>33</v>
      </c>
      <c r="AX295" s="12" t="s">
        <v>76</v>
      </c>
      <c r="AY295" s="246" t="s">
        <v>122</v>
      </c>
    </row>
    <row r="296" s="13" customFormat="1">
      <c r="B296" s="247"/>
      <c r="C296" s="248"/>
      <c r="D296" s="237" t="s">
        <v>131</v>
      </c>
      <c r="E296" s="249" t="s">
        <v>1</v>
      </c>
      <c r="F296" s="250" t="s">
        <v>133</v>
      </c>
      <c r="G296" s="248"/>
      <c r="H296" s="251">
        <v>2</v>
      </c>
      <c r="I296" s="252"/>
      <c r="J296" s="248"/>
      <c r="K296" s="248"/>
      <c r="L296" s="253"/>
      <c r="M296" s="254"/>
      <c r="N296" s="255"/>
      <c r="O296" s="255"/>
      <c r="P296" s="255"/>
      <c r="Q296" s="255"/>
      <c r="R296" s="255"/>
      <c r="S296" s="255"/>
      <c r="T296" s="256"/>
      <c r="AT296" s="257" t="s">
        <v>131</v>
      </c>
      <c r="AU296" s="257" t="s">
        <v>86</v>
      </c>
      <c r="AV296" s="13" t="s">
        <v>129</v>
      </c>
      <c r="AW296" s="13" t="s">
        <v>33</v>
      </c>
      <c r="AX296" s="13" t="s">
        <v>84</v>
      </c>
      <c r="AY296" s="257" t="s">
        <v>122</v>
      </c>
    </row>
    <row r="297" s="1" customFormat="1" ht="16.5" customHeight="1">
      <c r="B297" s="36"/>
      <c r="C297" s="258" t="s">
        <v>405</v>
      </c>
      <c r="D297" s="258" t="s">
        <v>222</v>
      </c>
      <c r="E297" s="259" t="s">
        <v>406</v>
      </c>
      <c r="F297" s="260" t="s">
        <v>407</v>
      </c>
      <c r="G297" s="261" t="s">
        <v>352</v>
      </c>
      <c r="H297" s="262">
        <v>1</v>
      </c>
      <c r="I297" s="263"/>
      <c r="J297" s="264">
        <f>ROUND(I297*H297,2)</f>
        <v>0</v>
      </c>
      <c r="K297" s="260" t="s">
        <v>1</v>
      </c>
      <c r="L297" s="265"/>
      <c r="M297" s="266" t="s">
        <v>1</v>
      </c>
      <c r="N297" s="267" t="s">
        <v>41</v>
      </c>
      <c r="O297" s="84"/>
      <c r="P297" s="231">
        <f>O297*H297</f>
        <v>0</v>
      </c>
      <c r="Q297" s="231">
        <v>0.059999999999999998</v>
      </c>
      <c r="R297" s="231">
        <f>Q297*H297</f>
        <v>0.059999999999999998</v>
      </c>
      <c r="S297" s="231">
        <v>0</v>
      </c>
      <c r="T297" s="232">
        <f>S297*H297</f>
        <v>0</v>
      </c>
      <c r="AR297" s="233" t="s">
        <v>225</v>
      </c>
      <c r="AT297" s="233" t="s">
        <v>222</v>
      </c>
      <c r="AU297" s="233" t="s">
        <v>86</v>
      </c>
      <c r="AY297" s="15" t="s">
        <v>122</v>
      </c>
      <c r="BE297" s="234">
        <f>IF(N297="základní",J297,0)</f>
        <v>0</v>
      </c>
      <c r="BF297" s="234">
        <f>IF(N297="snížená",J297,0)</f>
        <v>0</v>
      </c>
      <c r="BG297" s="234">
        <f>IF(N297="zákl. přenesená",J297,0)</f>
        <v>0</v>
      </c>
      <c r="BH297" s="234">
        <f>IF(N297="sníž. přenesená",J297,0)</f>
        <v>0</v>
      </c>
      <c r="BI297" s="234">
        <f>IF(N297="nulová",J297,0)</f>
        <v>0</v>
      </c>
      <c r="BJ297" s="15" t="s">
        <v>84</v>
      </c>
      <c r="BK297" s="234">
        <f>ROUND(I297*H297,2)</f>
        <v>0</v>
      </c>
      <c r="BL297" s="15" t="s">
        <v>129</v>
      </c>
      <c r="BM297" s="233" t="s">
        <v>408</v>
      </c>
    </row>
    <row r="298" s="12" customFormat="1">
      <c r="B298" s="235"/>
      <c r="C298" s="236"/>
      <c r="D298" s="237" t="s">
        <v>131</v>
      </c>
      <c r="E298" s="238" t="s">
        <v>1</v>
      </c>
      <c r="F298" s="239" t="s">
        <v>84</v>
      </c>
      <c r="G298" s="236"/>
      <c r="H298" s="240">
        <v>1</v>
      </c>
      <c r="I298" s="241"/>
      <c r="J298" s="236"/>
      <c r="K298" s="236"/>
      <c r="L298" s="242"/>
      <c r="M298" s="243"/>
      <c r="N298" s="244"/>
      <c r="O298" s="244"/>
      <c r="P298" s="244"/>
      <c r="Q298" s="244"/>
      <c r="R298" s="244"/>
      <c r="S298" s="244"/>
      <c r="T298" s="245"/>
      <c r="AT298" s="246" t="s">
        <v>131</v>
      </c>
      <c r="AU298" s="246" t="s">
        <v>86</v>
      </c>
      <c r="AV298" s="12" t="s">
        <v>86</v>
      </c>
      <c r="AW298" s="12" t="s">
        <v>33</v>
      </c>
      <c r="AX298" s="12" t="s">
        <v>76</v>
      </c>
      <c r="AY298" s="246" t="s">
        <v>122</v>
      </c>
    </row>
    <row r="299" s="13" customFormat="1">
      <c r="B299" s="247"/>
      <c r="C299" s="248"/>
      <c r="D299" s="237" t="s">
        <v>131</v>
      </c>
      <c r="E299" s="249" t="s">
        <v>1</v>
      </c>
      <c r="F299" s="250" t="s">
        <v>133</v>
      </c>
      <c r="G299" s="248"/>
      <c r="H299" s="251">
        <v>1</v>
      </c>
      <c r="I299" s="252"/>
      <c r="J299" s="248"/>
      <c r="K299" s="248"/>
      <c r="L299" s="253"/>
      <c r="M299" s="254"/>
      <c r="N299" s="255"/>
      <c r="O299" s="255"/>
      <c r="P299" s="255"/>
      <c r="Q299" s="255"/>
      <c r="R299" s="255"/>
      <c r="S299" s="255"/>
      <c r="T299" s="256"/>
      <c r="AT299" s="257" t="s">
        <v>131</v>
      </c>
      <c r="AU299" s="257" t="s">
        <v>86</v>
      </c>
      <c r="AV299" s="13" t="s">
        <v>129</v>
      </c>
      <c r="AW299" s="13" t="s">
        <v>33</v>
      </c>
      <c r="AX299" s="13" t="s">
        <v>84</v>
      </c>
      <c r="AY299" s="257" t="s">
        <v>122</v>
      </c>
    </row>
    <row r="300" s="1" customFormat="1" ht="16.5" customHeight="1">
      <c r="B300" s="36"/>
      <c r="C300" s="258" t="s">
        <v>409</v>
      </c>
      <c r="D300" s="258" t="s">
        <v>222</v>
      </c>
      <c r="E300" s="259" t="s">
        <v>410</v>
      </c>
      <c r="F300" s="260" t="s">
        <v>411</v>
      </c>
      <c r="G300" s="261" t="s">
        <v>352</v>
      </c>
      <c r="H300" s="262">
        <v>3</v>
      </c>
      <c r="I300" s="263"/>
      <c r="J300" s="264">
        <f>ROUND(I300*H300,2)</f>
        <v>0</v>
      </c>
      <c r="K300" s="260" t="s">
        <v>1</v>
      </c>
      <c r="L300" s="265"/>
      <c r="M300" s="266" t="s">
        <v>1</v>
      </c>
      <c r="N300" s="267" t="s">
        <v>41</v>
      </c>
      <c r="O300" s="84"/>
      <c r="P300" s="231">
        <f>O300*H300</f>
        <v>0</v>
      </c>
      <c r="Q300" s="231">
        <v>0.0060000000000000001</v>
      </c>
      <c r="R300" s="231">
        <f>Q300*H300</f>
        <v>0.018000000000000002</v>
      </c>
      <c r="S300" s="231">
        <v>0</v>
      </c>
      <c r="T300" s="232">
        <f>S300*H300</f>
        <v>0</v>
      </c>
      <c r="AR300" s="233" t="s">
        <v>225</v>
      </c>
      <c r="AT300" s="233" t="s">
        <v>222</v>
      </c>
      <c r="AU300" s="233" t="s">
        <v>86</v>
      </c>
      <c r="AY300" s="15" t="s">
        <v>122</v>
      </c>
      <c r="BE300" s="234">
        <f>IF(N300="základní",J300,0)</f>
        <v>0</v>
      </c>
      <c r="BF300" s="234">
        <f>IF(N300="snížená",J300,0)</f>
        <v>0</v>
      </c>
      <c r="BG300" s="234">
        <f>IF(N300="zákl. přenesená",J300,0)</f>
        <v>0</v>
      </c>
      <c r="BH300" s="234">
        <f>IF(N300="sníž. přenesená",J300,0)</f>
        <v>0</v>
      </c>
      <c r="BI300" s="234">
        <f>IF(N300="nulová",J300,0)</f>
        <v>0</v>
      </c>
      <c r="BJ300" s="15" t="s">
        <v>84</v>
      </c>
      <c r="BK300" s="234">
        <f>ROUND(I300*H300,2)</f>
        <v>0</v>
      </c>
      <c r="BL300" s="15" t="s">
        <v>129</v>
      </c>
      <c r="BM300" s="233" t="s">
        <v>412</v>
      </c>
    </row>
    <row r="301" s="12" customFormat="1">
      <c r="B301" s="235"/>
      <c r="C301" s="236"/>
      <c r="D301" s="237" t="s">
        <v>131</v>
      </c>
      <c r="E301" s="238" t="s">
        <v>1</v>
      </c>
      <c r="F301" s="239" t="s">
        <v>384</v>
      </c>
      <c r="G301" s="236"/>
      <c r="H301" s="240">
        <v>3</v>
      </c>
      <c r="I301" s="241"/>
      <c r="J301" s="236"/>
      <c r="K301" s="236"/>
      <c r="L301" s="242"/>
      <c r="M301" s="243"/>
      <c r="N301" s="244"/>
      <c r="O301" s="244"/>
      <c r="P301" s="244"/>
      <c r="Q301" s="244"/>
      <c r="R301" s="244"/>
      <c r="S301" s="244"/>
      <c r="T301" s="245"/>
      <c r="AT301" s="246" t="s">
        <v>131</v>
      </c>
      <c r="AU301" s="246" t="s">
        <v>86</v>
      </c>
      <c r="AV301" s="12" t="s">
        <v>86</v>
      </c>
      <c r="AW301" s="12" t="s">
        <v>33</v>
      </c>
      <c r="AX301" s="12" t="s">
        <v>76</v>
      </c>
      <c r="AY301" s="246" t="s">
        <v>122</v>
      </c>
    </row>
    <row r="302" s="13" customFormat="1">
      <c r="B302" s="247"/>
      <c r="C302" s="248"/>
      <c r="D302" s="237" t="s">
        <v>131</v>
      </c>
      <c r="E302" s="249" t="s">
        <v>1</v>
      </c>
      <c r="F302" s="250" t="s">
        <v>133</v>
      </c>
      <c r="G302" s="248"/>
      <c r="H302" s="251">
        <v>3</v>
      </c>
      <c r="I302" s="252"/>
      <c r="J302" s="248"/>
      <c r="K302" s="248"/>
      <c r="L302" s="253"/>
      <c r="M302" s="254"/>
      <c r="N302" s="255"/>
      <c r="O302" s="255"/>
      <c r="P302" s="255"/>
      <c r="Q302" s="255"/>
      <c r="R302" s="255"/>
      <c r="S302" s="255"/>
      <c r="T302" s="256"/>
      <c r="AT302" s="257" t="s">
        <v>131</v>
      </c>
      <c r="AU302" s="257" t="s">
        <v>86</v>
      </c>
      <c r="AV302" s="13" t="s">
        <v>129</v>
      </c>
      <c r="AW302" s="13" t="s">
        <v>33</v>
      </c>
      <c r="AX302" s="13" t="s">
        <v>84</v>
      </c>
      <c r="AY302" s="257" t="s">
        <v>122</v>
      </c>
    </row>
    <row r="303" s="1" customFormat="1" ht="24" customHeight="1">
      <c r="B303" s="36"/>
      <c r="C303" s="258" t="s">
        <v>413</v>
      </c>
      <c r="D303" s="258" t="s">
        <v>222</v>
      </c>
      <c r="E303" s="259" t="s">
        <v>414</v>
      </c>
      <c r="F303" s="260" t="s">
        <v>415</v>
      </c>
      <c r="G303" s="261" t="s">
        <v>352</v>
      </c>
      <c r="H303" s="262">
        <v>1</v>
      </c>
      <c r="I303" s="263"/>
      <c r="J303" s="264">
        <f>ROUND(I303*H303,2)</f>
        <v>0</v>
      </c>
      <c r="K303" s="260" t="s">
        <v>1</v>
      </c>
      <c r="L303" s="265"/>
      <c r="M303" s="266" t="s">
        <v>1</v>
      </c>
      <c r="N303" s="267" t="s">
        <v>41</v>
      </c>
      <c r="O303" s="84"/>
      <c r="P303" s="231">
        <f>O303*H303</f>
        <v>0</v>
      </c>
      <c r="Q303" s="231">
        <v>0.084000000000000005</v>
      </c>
      <c r="R303" s="231">
        <f>Q303*H303</f>
        <v>0.084000000000000005</v>
      </c>
      <c r="S303" s="231">
        <v>0</v>
      </c>
      <c r="T303" s="232">
        <f>S303*H303</f>
        <v>0</v>
      </c>
      <c r="AR303" s="233" t="s">
        <v>225</v>
      </c>
      <c r="AT303" s="233" t="s">
        <v>222</v>
      </c>
      <c r="AU303" s="233" t="s">
        <v>86</v>
      </c>
      <c r="AY303" s="15" t="s">
        <v>122</v>
      </c>
      <c r="BE303" s="234">
        <f>IF(N303="základní",J303,0)</f>
        <v>0</v>
      </c>
      <c r="BF303" s="234">
        <f>IF(N303="snížená",J303,0)</f>
        <v>0</v>
      </c>
      <c r="BG303" s="234">
        <f>IF(N303="zákl. přenesená",J303,0)</f>
        <v>0</v>
      </c>
      <c r="BH303" s="234">
        <f>IF(N303="sníž. přenesená",J303,0)</f>
        <v>0</v>
      </c>
      <c r="BI303" s="234">
        <f>IF(N303="nulová",J303,0)</f>
        <v>0</v>
      </c>
      <c r="BJ303" s="15" t="s">
        <v>84</v>
      </c>
      <c r="BK303" s="234">
        <f>ROUND(I303*H303,2)</f>
        <v>0</v>
      </c>
      <c r="BL303" s="15" t="s">
        <v>129</v>
      </c>
      <c r="BM303" s="233" t="s">
        <v>416</v>
      </c>
    </row>
    <row r="304" s="12" customFormat="1">
      <c r="B304" s="235"/>
      <c r="C304" s="236"/>
      <c r="D304" s="237" t="s">
        <v>131</v>
      </c>
      <c r="E304" s="238" t="s">
        <v>1</v>
      </c>
      <c r="F304" s="239" t="s">
        <v>84</v>
      </c>
      <c r="G304" s="236"/>
      <c r="H304" s="240">
        <v>1</v>
      </c>
      <c r="I304" s="241"/>
      <c r="J304" s="236"/>
      <c r="K304" s="236"/>
      <c r="L304" s="242"/>
      <c r="M304" s="243"/>
      <c r="N304" s="244"/>
      <c r="O304" s="244"/>
      <c r="P304" s="244"/>
      <c r="Q304" s="244"/>
      <c r="R304" s="244"/>
      <c r="S304" s="244"/>
      <c r="T304" s="245"/>
      <c r="AT304" s="246" t="s">
        <v>131</v>
      </c>
      <c r="AU304" s="246" t="s">
        <v>86</v>
      </c>
      <c r="AV304" s="12" t="s">
        <v>86</v>
      </c>
      <c r="AW304" s="12" t="s">
        <v>33</v>
      </c>
      <c r="AX304" s="12" t="s">
        <v>84</v>
      </c>
      <c r="AY304" s="246" t="s">
        <v>122</v>
      </c>
    </row>
    <row r="305" s="1" customFormat="1" ht="16.5" customHeight="1">
      <c r="B305" s="36"/>
      <c r="C305" s="258" t="s">
        <v>417</v>
      </c>
      <c r="D305" s="258" t="s">
        <v>222</v>
      </c>
      <c r="E305" s="259" t="s">
        <v>418</v>
      </c>
      <c r="F305" s="260" t="s">
        <v>419</v>
      </c>
      <c r="G305" s="261" t="s">
        <v>156</v>
      </c>
      <c r="H305" s="262">
        <v>11</v>
      </c>
      <c r="I305" s="263"/>
      <c r="J305" s="264">
        <f>ROUND(I305*H305,2)</f>
        <v>0</v>
      </c>
      <c r="K305" s="260" t="s">
        <v>1</v>
      </c>
      <c r="L305" s="265"/>
      <c r="M305" s="266" t="s">
        <v>1</v>
      </c>
      <c r="N305" s="267" t="s">
        <v>41</v>
      </c>
      <c r="O305" s="84"/>
      <c r="P305" s="231">
        <f>O305*H305</f>
        <v>0</v>
      </c>
      <c r="Q305" s="231">
        <v>0.032000000000000001</v>
      </c>
      <c r="R305" s="231">
        <f>Q305*H305</f>
        <v>0.35199999999999998</v>
      </c>
      <c r="S305" s="231">
        <v>0</v>
      </c>
      <c r="T305" s="232">
        <f>S305*H305</f>
        <v>0</v>
      </c>
      <c r="AR305" s="233" t="s">
        <v>225</v>
      </c>
      <c r="AT305" s="233" t="s">
        <v>222</v>
      </c>
      <c r="AU305" s="233" t="s">
        <v>86</v>
      </c>
      <c r="AY305" s="15" t="s">
        <v>122</v>
      </c>
      <c r="BE305" s="234">
        <f>IF(N305="základní",J305,0)</f>
        <v>0</v>
      </c>
      <c r="BF305" s="234">
        <f>IF(N305="snížená",J305,0)</f>
        <v>0</v>
      </c>
      <c r="BG305" s="234">
        <f>IF(N305="zákl. přenesená",J305,0)</f>
        <v>0</v>
      </c>
      <c r="BH305" s="234">
        <f>IF(N305="sníž. přenesená",J305,0)</f>
        <v>0</v>
      </c>
      <c r="BI305" s="234">
        <f>IF(N305="nulová",J305,0)</f>
        <v>0</v>
      </c>
      <c r="BJ305" s="15" t="s">
        <v>84</v>
      </c>
      <c r="BK305" s="234">
        <f>ROUND(I305*H305,2)</f>
        <v>0</v>
      </c>
      <c r="BL305" s="15" t="s">
        <v>129</v>
      </c>
      <c r="BM305" s="233" t="s">
        <v>420</v>
      </c>
    </row>
    <row r="306" s="12" customFormat="1">
      <c r="B306" s="235"/>
      <c r="C306" s="236"/>
      <c r="D306" s="237" t="s">
        <v>131</v>
      </c>
      <c r="E306" s="238" t="s">
        <v>1</v>
      </c>
      <c r="F306" s="239" t="s">
        <v>421</v>
      </c>
      <c r="G306" s="236"/>
      <c r="H306" s="240">
        <v>11</v>
      </c>
      <c r="I306" s="241"/>
      <c r="J306" s="236"/>
      <c r="K306" s="236"/>
      <c r="L306" s="242"/>
      <c r="M306" s="243"/>
      <c r="N306" s="244"/>
      <c r="O306" s="244"/>
      <c r="P306" s="244"/>
      <c r="Q306" s="244"/>
      <c r="R306" s="244"/>
      <c r="S306" s="244"/>
      <c r="T306" s="245"/>
      <c r="AT306" s="246" t="s">
        <v>131</v>
      </c>
      <c r="AU306" s="246" t="s">
        <v>86</v>
      </c>
      <c r="AV306" s="12" t="s">
        <v>86</v>
      </c>
      <c r="AW306" s="12" t="s">
        <v>33</v>
      </c>
      <c r="AX306" s="12" t="s">
        <v>76</v>
      </c>
      <c r="AY306" s="246" t="s">
        <v>122</v>
      </c>
    </row>
    <row r="307" s="13" customFormat="1">
      <c r="B307" s="247"/>
      <c r="C307" s="248"/>
      <c r="D307" s="237" t="s">
        <v>131</v>
      </c>
      <c r="E307" s="249" t="s">
        <v>1</v>
      </c>
      <c r="F307" s="250" t="s">
        <v>133</v>
      </c>
      <c r="G307" s="248"/>
      <c r="H307" s="251">
        <v>11</v>
      </c>
      <c r="I307" s="252"/>
      <c r="J307" s="248"/>
      <c r="K307" s="248"/>
      <c r="L307" s="253"/>
      <c r="M307" s="254"/>
      <c r="N307" s="255"/>
      <c r="O307" s="255"/>
      <c r="P307" s="255"/>
      <c r="Q307" s="255"/>
      <c r="R307" s="255"/>
      <c r="S307" s="255"/>
      <c r="T307" s="256"/>
      <c r="AT307" s="257" t="s">
        <v>131</v>
      </c>
      <c r="AU307" s="257" t="s">
        <v>86</v>
      </c>
      <c r="AV307" s="13" t="s">
        <v>129</v>
      </c>
      <c r="AW307" s="13" t="s">
        <v>33</v>
      </c>
      <c r="AX307" s="13" t="s">
        <v>84</v>
      </c>
      <c r="AY307" s="257" t="s">
        <v>122</v>
      </c>
    </row>
    <row r="308" s="1" customFormat="1" ht="16.5" customHeight="1">
      <c r="B308" s="36"/>
      <c r="C308" s="258" t="s">
        <v>422</v>
      </c>
      <c r="D308" s="258" t="s">
        <v>222</v>
      </c>
      <c r="E308" s="259" t="s">
        <v>423</v>
      </c>
      <c r="F308" s="260" t="s">
        <v>424</v>
      </c>
      <c r="G308" s="261" t="s">
        <v>352</v>
      </c>
      <c r="H308" s="262">
        <v>11</v>
      </c>
      <c r="I308" s="263"/>
      <c r="J308" s="264">
        <f>ROUND(I308*H308,2)</f>
        <v>0</v>
      </c>
      <c r="K308" s="260" t="s">
        <v>1</v>
      </c>
      <c r="L308" s="265"/>
      <c r="M308" s="266" t="s">
        <v>1</v>
      </c>
      <c r="N308" s="267" t="s">
        <v>41</v>
      </c>
      <c r="O308" s="84"/>
      <c r="P308" s="231">
        <f>O308*H308</f>
        <v>0</v>
      </c>
      <c r="Q308" s="231">
        <v>0.0095999999999999992</v>
      </c>
      <c r="R308" s="231">
        <f>Q308*H308</f>
        <v>0.10559999999999999</v>
      </c>
      <c r="S308" s="231">
        <v>0</v>
      </c>
      <c r="T308" s="232">
        <f>S308*H308</f>
        <v>0</v>
      </c>
      <c r="AR308" s="233" t="s">
        <v>225</v>
      </c>
      <c r="AT308" s="233" t="s">
        <v>222</v>
      </c>
      <c r="AU308" s="233" t="s">
        <v>86</v>
      </c>
      <c r="AY308" s="15" t="s">
        <v>122</v>
      </c>
      <c r="BE308" s="234">
        <f>IF(N308="základní",J308,0)</f>
        <v>0</v>
      </c>
      <c r="BF308" s="234">
        <f>IF(N308="snížená",J308,0)</f>
        <v>0</v>
      </c>
      <c r="BG308" s="234">
        <f>IF(N308="zákl. přenesená",J308,0)</f>
        <v>0</v>
      </c>
      <c r="BH308" s="234">
        <f>IF(N308="sníž. přenesená",J308,0)</f>
        <v>0</v>
      </c>
      <c r="BI308" s="234">
        <f>IF(N308="nulová",J308,0)</f>
        <v>0</v>
      </c>
      <c r="BJ308" s="15" t="s">
        <v>84</v>
      </c>
      <c r="BK308" s="234">
        <f>ROUND(I308*H308,2)</f>
        <v>0</v>
      </c>
      <c r="BL308" s="15" t="s">
        <v>129</v>
      </c>
      <c r="BM308" s="233" t="s">
        <v>425</v>
      </c>
    </row>
    <row r="309" s="12" customFormat="1">
      <c r="B309" s="235"/>
      <c r="C309" s="236"/>
      <c r="D309" s="237" t="s">
        <v>131</v>
      </c>
      <c r="E309" s="238" t="s">
        <v>1</v>
      </c>
      <c r="F309" s="239" t="s">
        <v>421</v>
      </c>
      <c r="G309" s="236"/>
      <c r="H309" s="240">
        <v>11</v>
      </c>
      <c r="I309" s="241"/>
      <c r="J309" s="236"/>
      <c r="K309" s="236"/>
      <c r="L309" s="242"/>
      <c r="M309" s="243"/>
      <c r="N309" s="244"/>
      <c r="O309" s="244"/>
      <c r="P309" s="244"/>
      <c r="Q309" s="244"/>
      <c r="R309" s="244"/>
      <c r="S309" s="244"/>
      <c r="T309" s="245"/>
      <c r="AT309" s="246" t="s">
        <v>131</v>
      </c>
      <c r="AU309" s="246" t="s">
        <v>86</v>
      </c>
      <c r="AV309" s="12" t="s">
        <v>86</v>
      </c>
      <c r="AW309" s="12" t="s">
        <v>33</v>
      </c>
      <c r="AX309" s="12" t="s">
        <v>76</v>
      </c>
      <c r="AY309" s="246" t="s">
        <v>122</v>
      </c>
    </row>
    <row r="310" s="13" customFormat="1">
      <c r="B310" s="247"/>
      <c r="C310" s="248"/>
      <c r="D310" s="237" t="s">
        <v>131</v>
      </c>
      <c r="E310" s="249" t="s">
        <v>1</v>
      </c>
      <c r="F310" s="250" t="s">
        <v>133</v>
      </c>
      <c r="G310" s="248"/>
      <c r="H310" s="251">
        <v>11</v>
      </c>
      <c r="I310" s="252"/>
      <c r="J310" s="248"/>
      <c r="K310" s="248"/>
      <c r="L310" s="253"/>
      <c r="M310" s="254"/>
      <c r="N310" s="255"/>
      <c r="O310" s="255"/>
      <c r="P310" s="255"/>
      <c r="Q310" s="255"/>
      <c r="R310" s="255"/>
      <c r="S310" s="255"/>
      <c r="T310" s="256"/>
      <c r="AT310" s="257" t="s">
        <v>131</v>
      </c>
      <c r="AU310" s="257" t="s">
        <v>86</v>
      </c>
      <c r="AV310" s="13" t="s">
        <v>129</v>
      </c>
      <c r="AW310" s="13" t="s">
        <v>33</v>
      </c>
      <c r="AX310" s="13" t="s">
        <v>84</v>
      </c>
      <c r="AY310" s="257" t="s">
        <v>122</v>
      </c>
    </row>
    <row r="311" s="1" customFormat="1" ht="24" customHeight="1">
      <c r="B311" s="36"/>
      <c r="C311" s="222" t="s">
        <v>426</v>
      </c>
      <c r="D311" s="222" t="s">
        <v>125</v>
      </c>
      <c r="E311" s="223" t="s">
        <v>427</v>
      </c>
      <c r="F311" s="224" t="s">
        <v>428</v>
      </c>
      <c r="G311" s="225" t="s">
        <v>352</v>
      </c>
      <c r="H311" s="226">
        <v>7</v>
      </c>
      <c r="I311" s="227"/>
      <c r="J311" s="228">
        <f>ROUND(I311*H311,2)</f>
        <v>0</v>
      </c>
      <c r="K311" s="224" t="s">
        <v>1</v>
      </c>
      <c r="L311" s="41"/>
      <c r="M311" s="229" t="s">
        <v>1</v>
      </c>
      <c r="N311" s="230" t="s">
        <v>41</v>
      </c>
      <c r="O311" s="84"/>
      <c r="P311" s="231">
        <f>O311*H311</f>
        <v>0</v>
      </c>
      <c r="Q311" s="231">
        <v>0.42368</v>
      </c>
      <c r="R311" s="231">
        <f>Q311*H311</f>
        <v>2.96576</v>
      </c>
      <c r="S311" s="231">
        <v>0</v>
      </c>
      <c r="T311" s="232">
        <f>S311*H311</f>
        <v>0</v>
      </c>
      <c r="AR311" s="233" t="s">
        <v>129</v>
      </c>
      <c r="AT311" s="233" t="s">
        <v>125</v>
      </c>
      <c r="AU311" s="233" t="s">
        <v>86</v>
      </c>
      <c r="AY311" s="15" t="s">
        <v>122</v>
      </c>
      <c r="BE311" s="234">
        <f>IF(N311="základní",J311,0)</f>
        <v>0</v>
      </c>
      <c r="BF311" s="234">
        <f>IF(N311="snížená",J311,0)</f>
        <v>0</v>
      </c>
      <c r="BG311" s="234">
        <f>IF(N311="zákl. přenesená",J311,0)</f>
        <v>0</v>
      </c>
      <c r="BH311" s="234">
        <f>IF(N311="sníž. přenesená",J311,0)</f>
        <v>0</v>
      </c>
      <c r="BI311" s="234">
        <f>IF(N311="nulová",J311,0)</f>
        <v>0</v>
      </c>
      <c r="BJ311" s="15" t="s">
        <v>84</v>
      </c>
      <c r="BK311" s="234">
        <f>ROUND(I311*H311,2)</f>
        <v>0</v>
      </c>
      <c r="BL311" s="15" t="s">
        <v>129</v>
      </c>
      <c r="BM311" s="233" t="s">
        <v>429</v>
      </c>
    </row>
    <row r="312" s="12" customFormat="1">
      <c r="B312" s="235"/>
      <c r="C312" s="236"/>
      <c r="D312" s="237" t="s">
        <v>131</v>
      </c>
      <c r="E312" s="238" t="s">
        <v>1</v>
      </c>
      <c r="F312" s="239" t="s">
        <v>430</v>
      </c>
      <c r="G312" s="236"/>
      <c r="H312" s="240">
        <v>7</v>
      </c>
      <c r="I312" s="241"/>
      <c r="J312" s="236"/>
      <c r="K312" s="236"/>
      <c r="L312" s="242"/>
      <c r="M312" s="243"/>
      <c r="N312" s="244"/>
      <c r="O312" s="244"/>
      <c r="P312" s="244"/>
      <c r="Q312" s="244"/>
      <c r="R312" s="244"/>
      <c r="S312" s="244"/>
      <c r="T312" s="245"/>
      <c r="AT312" s="246" t="s">
        <v>131</v>
      </c>
      <c r="AU312" s="246" t="s">
        <v>86</v>
      </c>
      <c r="AV312" s="12" t="s">
        <v>86</v>
      </c>
      <c r="AW312" s="12" t="s">
        <v>33</v>
      </c>
      <c r="AX312" s="12" t="s">
        <v>76</v>
      </c>
      <c r="AY312" s="246" t="s">
        <v>122</v>
      </c>
    </row>
    <row r="313" s="13" customFormat="1">
      <c r="B313" s="247"/>
      <c r="C313" s="248"/>
      <c r="D313" s="237" t="s">
        <v>131</v>
      </c>
      <c r="E313" s="249" t="s">
        <v>1</v>
      </c>
      <c r="F313" s="250" t="s">
        <v>133</v>
      </c>
      <c r="G313" s="248"/>
      <c r="H313" s="251">
        <v>7</v>
      </c>
      <c r="I313" s="252"/>
      <c r="J313" s="248"/>
      <c r="K313" s="248"/>
      <c r="L313" s="253"/>
      <c r="M313" s="254"/>
      <c r="N313" s="255"/>
      <c r="O313" s="255"/>
      <c r="P313" s="255"/>
      <c r="Q313" s="255"/>
      <c r="R313" s="255"/>
      <c r="S313" s="255"/>
      <c r="T313" s="256"/>
      <c r="AT313" s="257" t="s">
        <v>131</v>
      </c>
      <c r="AU313" s="257" t="s">
        <v>86</v>
      </c>
      <c r="AV313" s="13" t="s">
        <v>129</v>
      </c>
      <c r="AW313" s="13" t="s">
        <v>33</v>
      </c>
      <c r="AX313" s="13" t="s">
        <v>84</v>
      </c>
      <c r="AY313" s="257" t="s">
        <v>122</v>
      </c>
    </row>
    <row r="314" s="1" customFormat="1" ht="24" customHeight="1">
      <c r="B314" s="36"/>
      <c r="C314" s="222" t="s">
        <v>431</v>
      </c>
      <c r="D314" s="222" t="s">
        <v>125</v>
      </c>
      <c r="E314" s="223" t="s">
        <v>432</v>
      </c>
      <c r="F314" s="224" t="s">
        <v>433</v>
      </c>
      <c r="G314" s="225" t="s">
        <v>352</v>
      </c>
      <c r="H314" s="226">
        <v>7</v>
      </c>
      <c r="I314" s="227"/>
      <c r="J314" s="228">
        <f>ROUND(I314*H314,2)</f>
        <v>0</v>
      </c>
      <c r="K314" s="224" t="s">
        <v>1</v>
      </c>
      <c r="L314" s="41"/>
      <c r="M314" s="229" t="s">
        <v>1</v>
      </c>
      <c r="N314" s="230" t="s">
        <v>41</v>
      </c>
      <c r="O314" s="84"/>
      <c r="P314" s="231">
        <f>O314*H314</f>
        <v>0</v>
      </c>
      <c r="Q314" s="231">
        <v>0.42080000000000001</v>
      </c>
      <c r="R314" s="231">
        <f>Q314*H314</f>
        <v>2.9456000000000002</v>
      </c>
      <c r="S314" s="231">
        <v>0</v>
      </c>
      <c r="T314" s="232">
        <f>S314*H314</f>
        <v>0</v>
      </c>
      <c r="AR314" s="233" t="s">
        <v>129</v>
      </c>
      <c r="AT314" s="233" t="s">
        <v>125</v>
      </c>
      <c r="AU314" s="233" t="s">
        <v>86</v>
      </c>
      <c r="AY314" s="15" t="s">
        <v>122</v>
      </c>
      <c r="BE314" s="234">
        <f>IF(N314="základní",J314,0)</f>
        <v>0</v>
      </c>
      <c r="BF314" s="234">
        <f>IF(N314="snížená",J314,0)</f>
        <v>0</v>
      </c>
      <c r="BG314" s="234">
        <f>IF(N314="zákl. přenesená",J314,0)</f>
        <v>0</v>
      </c>
      <c r="BH314" s="234">
        <f>IF(N314="sníž. přenesená",J314,0)</f>
        <v>0</v>
      </c>
      <c r="BI314" s="234">
        <f>IF(N314="nulová",J314,0)</f>
        <v>0</v>
      </c>
      <c r="BJ314" s="15" t="s">
        <v>84</v>
      </c>
      <c r="BK314" s="234">
        <f>ROUND(I314*H314,2)</f>
        <v>0</v>
      </c>
      <c r="BL314" s="15" t="s">
        <v>129</v>
      </c>
      <c r="BM314" s="233" t="s">
        <v>434</v>
      </c>
    </row>
    <row r="315" s="12" customFormat="1">
      <c r="B315" s="235"/>
      <c r="C315" s="236"/>
      <c r="D315" s="237" t="s">
        <v>131</v>
      </c>
      <c r="E315" s="238" t="s">
        <v>1</v>
      </c>
      <c r="F315" s="239" t="s">
        <v>430</v>
      </c>
      <c r="G315" s="236"/>
      <c r="H315" s="240">
        <v>7</v>
      </c>
      <c r="I315" s="241"/>
      <c r="J315" s="236"/>
      <c r="K315" s="236"/>
      <c r="L315" s="242"/>
      <c r="M315" s="243"/>
      <c r="N315" s="244"/>
      <c r="O315" s="244"/>
      <c r="P315" s="244"/>
      <c r="Q315" s="244"/>
      <c r="R315" s="244"/>
      <c r="S315" s="244"/>
      <c r="T315" s="245"/>
      <c r="AT315" s="246" t="s">
        <v>131</v>
      </c>
      <c r="AU315" s="246" t="s">
        <v>86</v>
      </c>
      <c r="AV315" s="12" t="s">
        <v>86</v>
      </c>
      <c r="AW315" s="12" t="s">
        <v>33</v>
      </c>
      <c r="AX315" s="12" t="s">
        <v>76</v>
      </c>
      <c r="AY315" s="246" t="s">
        <v>122</v>
      </c>
    </row>
    <row r="316" s="13" customFormat="1">
      <c r="B316" s="247"/>
      <c r="C316" s="248"/>
      <c r="D316" s="237" t="s">
        <v>131</v>
      </c>
      <c r="E316" s="249" t="s">
        <v>1</v>
      </c>
      <c r="F316" s="250" t="s">
        <v>133</v>
      </c>
      <c r="G316" s="248"/>
      <c r="H316" s="251">
        <v>7</v>
      </c>
      <c r="I316" s="252"/>
      <c r="J316" s="248"/>
      <c r="K316" s="248"/>
      <c r="L316" s="253"/>
      <c r="M316" s="254"/>
      <c r="N316" s="255"/>
      <c r="O316" s="255"/>
      <c r="P316" s="255"/>
      <c r="Q316" s="255"/>
      <c r="R316" s="255"/>
      <c r="S316" s="255"/>
      <c r="T316" s="256"/>
      <c r="AT316" s="257" t="s">
        <v>131</v>
      </c>
      <c r="AU316" s="257" t="s">
        <v>86</v>
      </c>
      <c r="AV316" s="13" t="s">
        <v>129</v>
      </c>
      <c r="AW316" s="13" t="s">
        <v>33</v>
      </c>
      <c r="AX316" s="13" t="s">
        <v>84</v>
      </c>
      <c r="AY316" s="257" t="s">
        <v>122</v>
      </c>
    </row>
    <row r="317" s="1" customFormat="1" ht="24" customHeight="1">
      <c r="B317" s="36"/>
      <c r="C317" s="222" t="s">
        <v>435</v>
      </c>
      <c r="D317" s="222" t="s">
        <v>125</v>
      </c>
      <c r="E317" s="223" t="s">
        <v>436</v>
      </c>
      <c r="F317" s="224" t="s">
        <v>437</v>
      </c>
      <c r="G317" s="225" t="s">
        <v>352</v>
      </c>
      <c r="H317" s="226">
        <v>7</v>
      </c>
      <c r="I317" s="227"/>
      <c r="J317" s="228">
        <f>ROUND(I317*H317,2)</f>
        <v>0</v>
      </c>
      <c r="K317" s="224" t="s">
        <v>1</v>
      </c>
      <c r="L317" s="41"/>
      <c r="M317" s="229" t="s">
        <v>1</v>
      </c>
      <c r="N317" s="230" t="s">
        <v>41</v>
      </c>
      <c r="O317" s="84"/>
      <c r="P317" s="231">
        <f>O317*H317</f>
        <v>0</v>
      </c>
      <c r="Q317" s="231">
        <v>0.31108000000000002</v>
      </c>
      <c r="R317" s="231">
        <f>Q317*H317</f>
        <v>2.1775600000000002</v>
      </c>
      <c r="S317" s="231">
        <v>0</v>
      </c>
      <c r="T317" s="232">
        <f>S317*H317</f>
        <v>0</v>
      </c>
      <c r="AR317" s="233" t="s">
        <v>129</v>
      </c>
      <c r="AT317" s="233" t="s">
        <v>125</v>
      </c>
      <c r="AU317" s="233" t="s">
        <v>86</v>
      </c>
      <c r="AY317" s="15" t="s">
        <v>122</v>
      </c>
      <c r="BE317" s="234">
        <f>IF(N317="základní",J317,0)</f>
        <v>0</v>
      </c>
      <c r="BF317" s="234">
        <f>IF(N317="snížená",J317,0)</f>
        <v>0</v>
      </c>
      <c r="BG317" s="234">
        <f>IF(N317="zákl. přenesená",J317,0)</f>
        <v>0</v>
      </c>
      <c r="BH317" s="234">
        <f>IF(N317="sníž. přenesená",J317,0)</f>
        <v>0</v>
      </c>
      <c r="BI317" s="234">
        <f>IF(N317="nulová",J317,0)</f>
        <v>0</v>
      </c>
      <c r="BJ317" s="15" t="s">
        <v>84</v>
      </c>
      <c r="BK317" s="234">
        <f>ROUND(I317*H317,2)</f>
        <v>0</v>
      </c>
      <c r="BL317" s="15" t="s">
        <v>129</v>
      </c>
      <c r="BM317" s="233" t="s">
        <v>438</v>
      </c>
    </row>
    <row r="318" s="12" customFormat="1">
      <c r="B318" s="235"/>
      <c r="C318" s="236"/>
      <c r="D318" s="237" t="s">
        <v>131</v>
      </c>
      <c r="E318" s="238" t="s">
        <v>1</v>
      </c>
      <c r="F318" s="239" t="s">
        <v>159</v>
      </c>
      <c r="G318" s="236"/>
      <c r="H318" s="240">
        <v>7</v>
      </c>
      <c r="I318" s="241"/>
      <c r="J318" s="236"/>
      <c r="K318" s="236"/>
      <c r="L318" s="242"/>
      <c r="M318" s="243"/>
      <c r="N318" s="244"/>
      <c r="O318" s="244"/>
      <c r="P318" s="244"/>
      <c r="Q318" s="244"/>
      <c r="R318" s="244"/>
      <c r="S318" s="244"/>
      <c r="T318" s="245"/>
      <c r="AT318" s="246" t="s">
        <v>131</v>
      </c>
      <c r="AU318" s="246" t="s">
        <v>86</v>
      </c>
      <c r="AV318" s="12" t="s">
        <v>86</v>
      </c>
      <c r="AW318" s="12" t="s">
        <v>33</v>
      </c>
      <c r="AX318" s="12" t="s">
        <v>76</v>
      </c>
      <c r="AY318" s="246" t="s">
        <v>122</v>
      </c>
    </row>
    <row r="319" s="13" customFormat="1">
      <c r="B319" s="247"/>
      <c r="C319" s="248"/>
      <c r="D319" s="237" t="s">
        <v>131</v>
      </c>
      <c r="E319" s="249" t="s">
        <v>1</v>
      </c>
      <c r="F319" s="250" t="s">
        <v>133</v>
      </c>
      <c r="G319" s="248"/>
      <c r="H319" s="251">
        <v>7</v>
      </c>
      <c r="I319" s="252"/>
      <c r="J319" s="248"/>
      <c r="K319" s="248"/>
      <c r="L319" s="253"/>
      <c r="M319" s="254"/>
      <c r="N319" s="255"/>
      <c r="O319" s="255"/>
      <c r="P319" s="255"/>
      <c r="Q319" s="255"/>
      <c r="R319" s="255"/>
      <c r="S319" s="255"/>
      <c r="T319" s="256"/>
      <c r="AT319" s="257" t="s">
        <v>131</v>
      </c>
      <c r="AU319" s="257" t="s">
        <v>86</v>
      </c>
      <c r="AV319" s="13" t="s">
        <v>129</v>
      </c>
      <c r="AW319" s="13" t="s">
        <v>33</v>
      </c>
      <c r="AX319" s="13" t="s">
        <v>84</v>
      </c>
      <c r="AY319" s="257" t="s">
        <v>122</v>
      </c>
    </row>
    <row r="320" s="11" customFormat="1" ht="22.8" customHeight="1">
      <c r="B320" s="206"/>
      <c r="C320" s="207"/>
      <c r="D320" s="208" t="s">
        <v>75</v>
      </c>
      <c r="E320" s="220" t="s">
        <v>439</v>
      </c>
      <c r="F320" s="220" t="s">
        <v>440</v>
      </c>
      <c r="G320" s="207"/>
      <c r="H320" s="207"/>
      <c r="I320" s="210"/>
      <c r="J320" s="221">
        <f>BK320</f>
        <v>0</v>
      </c>
      <c r="K320" s="207"/>
      <c r="L320" s="212"/>
      <c r="M320" s="213"/>
      <c r="N320" s="214"/>
      <c r="O320" s="214"/>
      <c r="P320" s="215">
        <f>SUM(P321:P384)</f>
        <v>0</v>
      </c>
      <c r="Q320" s="214"/>
      <c r="R320" s="215">
        <f>SUM(R321:R384)</f>
        <v>223.04634000000002</v>
      </c>
      <c r="S320" s="214"/>
      <c r="T320" s="216">
        <f>SUM(T321:T384)</f>
        <v>30.873999999999999</v>
      </c>
      <c r="AR320" s="217" t="s">
        <v>84</v>
      </c>
      <c r="AT320" s="218" t="s">
        <v>75</v>
      </c>
      <c r="AU320" s="218" t="s">
        <v>84</v>
      </c>
      <c r="AY320" s="217" t="s">
        <v>122</v>
      </c>
      <c r="BK320" s="219">
        <f>SUM(BK321:BK384)</f>
        <v>0</v>
      </c>
    </row>
    <row r="321" s="1" customFormat="1" ht="24" customHeight="1">
      <c r="B321" s="36"/>
      <c r="C321" s="222" t="s">
        <v>441</v>
      </c>
      <c r="D321" s="222" t="s">
        <v>125</v>
      </c>
      <c r="E321" s="223" t="s">
        <v>442</v>
      </c>
      <c r="F321" s="224" t="s">
        <v>443</v>
      </c>
      <c r="G321" s="225" t="s">
        <v>352</v>
      </c>
      <c r="H321" s="226">
        <v>3</v>
      </c>
      <c r="I321" s="227"/>
      <c r="J321" s="228">
        <f>ROUND(I321*H321,2)</f>
        <v>0</v>
      </c>
      <c r="K321" s="224" t="s">
        <v>1</v>
      </c>
      <c r="L321" s="41"/>
      <c r="M321" s="229" t="s">
        <v>1</v>
      </c>
      <c r="N321" s="230" t="s">
        <v>41</v>
      </c>
      <c r="O321" s="84"/>
      <c r="P321" s="231">
        <f>O321*H321</f>
        <v>0</v>
      </c>
      <c r="Q321" s="231">
        <v>0.00069999999999999999</v>
      </c>
      <c r="R321" s="231">
        <f>Q321*H321</f>
        <v>0.0020999999999999999</v>
      </c>
      <c r="S321" s="231">
        <v>0</v>
      </c>
      <c r="T321" s="232">
        <f>S321*H321</f>
        <v>0</v>
      </c>
      <c r="AR321" s="233" t="s">
        <v>129</v>
      </c>
      <c r="AT321" s="233" t="s">
        <v>125</v>
      </c>
      <c r="AU321" s="233" t="s">
        <v>86</v>
      </c>
      <c r="AY321" s="15" t="s">
        <v>122</v>
      </c>
      <c r="BE321" s="234">
        <f>IF(N321="základní",J321,0)</f>
        <v>0</v>
      </c>
      <c r="BF321" s="234">
        <f>IF(N321="snížená",J321,0)</f>
        <v>0</v>
      </c>
      <c r="BG321" s="234">
        <f>IF(N321="zákl. přenesená",J321,0)</f>
        <v>0</v>
      </c>
      <c r="BH321" s="234">
        <f>IF(N321="sníž. přenesená",J321,0)</f>
        <v>0</v>
      </c>
      <c r="BI321" s="234">
        <f>IF(N321="nulová",J321,0)</f>
        <v>0</v>
      </c>
      <c r="BJ321" s="15" t="s">
        <v>84</v>
      </c>
      <c r="BK321" s="234">
        <f>ROUND(I321*H321,2)</f>
        <v>0</v>
      </c>
      <c r="BL321" s="15" t="s">
        <v>129</v>
      </c>
      <c r="BM321" s="233" t="s">
        <v>444</v>
      </c>
    </row>
    <row r="322" s="12" customFormat="1">
      <c r="B322" s="235"/>
      <c r="C322" s="236"/>
      <c r="D322" s="237" t="s">
        <v>131</v>
      </c>
      <c r="E322" s="238" t="s">
        <v>1</v>
      </c>
      <c r="F322" s="239" t="s">
        <v>384</v>
      </c>
      <c r="G322" s="236"/>
      <c r="H322" s="240">
        <v>3</v>
      </c>
      <c r="I322" s="241"/>
      <c r="J322" s="236"/>
      <c r="K322" s="236"/>
      <c r="L322" s="242"/>
      <c r="M322" s="243"/>
      <c r="N322" s="244"/>
      <c r="O322" s="244"/>
      <c r="P322" s="244"/>
      <c r="Q322" s="244"/>
      <c r="R322" s="244"/>
      <c r="S322" s="244"/>
      <c r="T322" s="245"/>
      <c r="AT322" s="246" t="s">
        <v>131</v>
      </c>
      <c r="AU322" s="246" t="s">
        <v>86</v>
      </c>
      <c r="AV322" s="12" t="s">
        <v>86</v>
      </c>
      <c r="AW322" s="12" t="s">
        <v>33</v>
      </c>
      <c r="AX322" s="12" t="s">
        <v>76</v>
      </c>
      <c r="AY322" s="246" t="s">
        <v>122</v>
      </c>
    </row>
    <row r="323" s="13" customFormat="1">
      <c r="B323" s="247"/>
      <c r="C323" s="248"/>
      <c r="D323" s="237" t="s">
        <v>131</v>
      </c>
      <c r="E323" s="249" t="s">
        <v>1</v>
      </c>
      <c r="F323" s="250" t="s">
        <v>133</v>
      </c>
      <c r="G323" s="248"/>
      <c r="H323" s="251">
        <v>3</v>
      </c>
      <c r="I323" s="252"/>
      <c r="J323" s="248"/>
      <c r="K323" s="248"/>
      <c r="L323" s="253"/>
      <c r="M323" s="254"/>
      <c r="N323" s="255"/>
      <c r="O323" s="255"/>
      <c r="P323" s="255"/>
      <c r="Q323" s="255"/>
      <c r="R323" s="255"/>
      <c r="S323" s="255"/>
      <c r="T323" s="256"/>
      <c r="AT323" s="257" t="s">
        <v>131</v>
      </c>
      <c r="AU323" s="257" t="s">
        <v>86</v>
      </c>
      <c r="AV323" s="13" t="s">
        <v>129</v>
      </c>
      <c r="AW323" s="13" t="s">
        <v>33</v>
      </c>
      <c r="AX323" s="13" t="s">
        <v>84</v>
      </c>
      <c r="AY323" s="257" t="s">
        <v>122</v>
      </c>
    </row>
    <row r="324" s="1" customFormat="1" ht="16.5" customHeight="1">
      <c r="B324" s="36"/>
      <c r="C324" s="258" t="s">
        <v>445</v>
      </c>
      <c r="D324" s="258" t="s">
        <v>222</v>
      </c>
      <c r="E324" s="259" t="s">
        <v>446</v>
      </c>
      <c r="F324" s="260" t="s">
        <v>447</v>
      </c>
      <c r="G324" s="261" t="s">
        <v>352</v>
      </c>
      <c r="H324" s="262">
        <v>2</v>
      </c>
      <c r="I324" s="263"/>
      <c r="J324" s="264">
        <f>ROUND(I324*H324,2)</f>
        <v>0</v>
      </c>
      <c r="K324" s="260" t="s">
        <v>1</v>
      </c>
      <c r="L324" s="265"/>
      <c r="M324" s="266" t="s">
        <v>1</v>
      </c>
      <c r="N324" s="267" t="s">
        <v>41</v>
      </c>
      <c r="O324" s="84"/>
      <c r="P324" s="231">
        <f>O324*H324</f>
        <v>0</v>
      </c>
      <c r="Q324" s="231">
        <v>0.0040000000000000001</v>
      </c>
      <c r="R324" s="231">
        <f>Q324*H324</f>
        <v>0.0080000000000000002</v>
      </c>
      <c r="S324" s="231">
        <v>0</v>
      </c>
      <c r="T324" s="232">
        <f>S324*H324</f>
        <v>0</v>
      </c>
      <c r="AR324" s="233" t="s">
        <v>225</v>
      </c>
      <c r="AT324" s="233" t="s">
        <v>222</v>
      </c>
      <c r="AU324" s="233" t="s">
        <v>86</v>
      </c>
      <c r="AY324" s="15" t="s">
        <v>122</v>
      </c>
      <c r="BE324" s="234">
        <f>IF(N324="základní",J324,0)</f>
        <v>0</v>
      </c>
      <c r="BF324" s="234">
        <f>IF(N324="snížená",J324,0)</f>
        <v>0</v>
      </c>
      <c r="BG324" s="234">
        <f>IF(N324="zákl. přenesená",J324,0)</f>
        <v>0</v>
      </c>
      <c r="BH324" s="234">
        <f>IF(N324="sníž. přenesená",J324,0)</f>
        <v>0</v>
      </c>
      <c r="BI324" s="234">
        <f>IF(N324="nulová",J324,0)</f>
        <v>0</v>
      </c>
      <c r="BJ324" s="15" t="s">
        <v>84</v>
      </c>
      <c r="BK324" s="234">
        <f>ROUND(I324*H324,2)</f>
        <v>0</v>
      </c>
      <c r="BL324" s="15" t="s">
        <v>129</v>
      </c>
      <c r="BM324" s="233" t="s">
        <v>448</v>
      </c>
    </row>
    <row r="325" s="1" customFormat="1" ht="16.5" customHeight="1">
      <c r="B325" s="36"/>
      <c r="C325" s="258" t="s">
        <v>449</v>
      </c>
      <c r="D325" s="258" t="s">
        <v>222</v>
      </c>
      <c r="E325" s="259" t="s">
        <v>450</v>
      </c>
      <c r="F325" s="260" t="s">
        <v>451</v>
      </c>
      <c r="G325" s="261" t="s">
        <v>352</v>
      </c>
      <c r="H325" s="262">
        <v>1</v>
      </c>
      <c r="I325" s="263"/>
      <c r="J325" s="264">
        <f>ROUND(I325*H325,2)</f>
        <v>0</v>
      </c>
      <c r="K325" s="260" t="s">
        <v>1</v>
      </c>
      <c r="L325" s="265"/>
      <c r="M325" s="266" t="s">
        <v>1</v>
      </c>
      <c r="N325" s="267" t="s">
        <v>41</v>
      </c>
      <c r="O325" s="84"/>
      <c r="P325" s="231">
        <f>O325*H325</f>
        <v>0</v>
      </c>
      <c r="Q325" s="231">
        <v>0.0040000000000000001</v>
      </c>
      <c r="R325" s="231">
        <f>Q325*H325</f>
        <v>0.0040000000000000001</v>
      </c>
      <c r="S325" s="231">
        <v>0</v>
      </c>
      <c r="T325" s="232">
        <f>S325*H325</f>
        <v>0</v>
      </c>
      <c r="AR325" s="233" t="s">
        <v>225</v>
      </c>
      <c r="AT325" s="233" t="s">
        <v>222</v>
      </c>
      <c r="AU325" s="233" t="s">
        <v>86</v>
      </c>
      <c r="AY325" s="15" t="s">
        <v>122</v>
      </c>
      <c r="BE325" s="234">
        <f>IF(N325="základní",J325,0)</f>
        <v>0</v>
      </c>
      <c r="BF325" s="234">
        <f>IF(N325="snížená",J325,0)</f>
        <v>0</v>
      </c>
      <c r="BG325" s="234">
        <f>IF(N325="zákl. přenesená",J325,0)</f>
        <v>0</v>
      </c>
      <c r="BH325" s="234">
        <f>IF(N325="sníž. přenesená",J325,0)</f>
        <v>0</v>
      </c>
      <c r="BI325" s="234">
        <f>IF(N325="nulová",J325,0)</f>
        <v>0</v>
      </c>
      <c r="BJ325" s="15" t="s">
        <v>84</v>
      </c>
      <c r="BK325" s="234">
        <f>ROUND(I325*H325,2)</f>
        <v>0</v>
      </c>
      <c r="BL325" s="15" t="s">
        <v>129</v>
      </c>
      <c r="BM325" s="233" t="s">
        <v>452</v>
      </c>
    </row>
    <row r="326" s="1" customFormat="1" ht="16.5" customHeight="1">
      <c r="B326" s="36"/>
      <c r="C326" s="258" t="s">
        <v>453</v>
      </c>
      <c r="D326" s="258" t="s">
        <v>222</v>
      </c>
      <c r="E326" s="259" t="s">
        <v>454</v>
      </c>
      <c r="F326" s="260" t="s">
        <v>455</v>
      </c>
      <c r="G326" s="261" t="s">
        <v>352</v>
      </c>
      <c r="H326" s="262">
        <v>1</v>
      </c>
      <c r="I326" s="263"/>
      <c r="J326" s="264">
        <f>ROUND(I326*H326,2)</f>
        <v>0</v>
      </c>
      <c r="K326" s="260" t="s">
        <v>1</v>
      </c>
      <c r="L326" s="265"/>
      <c r="M326" s="266" t="s">
        <v>1</v>
      </c>
      <c r="N326" s="267" t="s">
        <v>41</v>
      </c>
      <c r="O326" s="84"/>
      <c r="P326" s="231">
        <f>O326*H326</f>
        <v>0</v>
      </c>
      <c r="Q326" s="231">
        <v>0.0060000000000000001</v>
      </c>
      <c r="R326" s="231">
        <f>Q326*H326</f>
        <v>0.0060000000000000001</v>
      </c>
      <c r="S326" s="231">
        <v>0</v>
      </c>
      <c r="T326" s="232">
        <f>S326*H326</f>
        <v>0</v>
      </c>
      <c r="AR326" s="233" t="s">
        <v>225</v>
      </c>
      <c r="AT326" s="233" t="s">
        <v>222</v>
      </c>
      <c r="AU326" s="233" t="s">
        <v>86</v>
      </c>
      <c r="AY326" s="15" t="s">
        <v>122</v>
      </c>
      <c r="BE326" s="234">
        <f>IF(N326="základní",J326,0)</f>
        <v>0</v>
      </c>
      <c r="BF326" s="234">
        <f>IF(N326="snížená",J326,0)</f>
        <v>0</v>
      </c>
      <c r="BG326" s="234">
        <f>IF(N326="zákl. přenesená",J326,0)</f>
        <v>0</v>
      </c>
      <c r="BH326" s="234">
        <f>IF(N326="sníž. přenesená",J326,0)</f>
        <v>0</v>
      </c>
      <c r="BI326" s="234">
        <f>IF(N326="nulová",J326,0)</f>
        <v>0</v>
      </c>
      <c r="BJ326" s="15" t="s">
        <v>84</v>
      </c>
      <c r="BK326" s="234">
        <f>ROUND(I326*H326,2)</f>
        <v>0</v>
      </c>
      <c r="BL326" s="15" t="s">
        <v>129</v>
      </c>
      <c r="BM326" s="233" t="s">
        <v>456</v>
      </c>
    </row>
    <row r="327" s="1" customFormat="1" ht="24" customHeight="1">
      <c r="B327" s="36"/>
      <c r="C327" s="222" t="s">
        <v>457</v>
      </c>
      <c r="D327" s="222" t="s">
        <v>125</v>
      </c>
      <c r="E327" s="223" t="s">
        <v>458</v>
      </c>
      <c r="F327" s="224" t="s">
        <v>459</v>
      </c>
      <c r="G327" s="225" t="s">
        <v>352</v>
      </c>
      <c r="H327" s="226">
        <v>3</v>
      </c>
      <c r="I327" s="227"/>
      <c r="J327" s="228">
        <f>ROUND(I327*H327,2)</f>
        <v>0</v>
      </c>
      <c r="K327" s="224" t="s">
        <v>1</v>
      </c>
      <c r="L327" s="41"/>
      <c r="M327" s="229" t="s">
        <v>1</v>
      </c>
      <c r="N327" s="230" t="s">
        <v>41</v>
      </c>
      <c r="O327" s="84"/>
      <c r="P327" s="231">
        <f>O327*H327</f>
        <v>0</v>
      </c>
      <c r="Q327" s="231">
        <v>0.11241</v>
      </c>
      <c r="R327" s="231">
        <f>Q327*H327</f>
        <v>0.33722999999999997</v>
      </c>
      <c r="S327" s="231">
        <v>0</v>
      </c>
      <c r="T327" s="232">
        <f>S327*H327</f>
        <v>0</v>
      </c>
      <c r="AR327" s="233" t="s">
        <v>129</v>
      </c>
      <c r="AT327" s="233" t="s">
        <v>125</v>
      </c>
      <c r="AU327" s="233" t="s">
        <v>86</v>
      </c>
      <c r="AY327" s="15" t="s">
        <v>122</v>
      </c>
      <c r="BE327" s="234">
        <f>IF(N327="základní",J327,0)</f>
        <v>0</v>
      </c>
      <c r="BF327" s="234">
        <f>IF(N327="snížená",J327,0)</f>
        <v>0</v>
      </c>
      <c r="BG327" s="234">
        <f>IF(N327="zákl. přenesená",J327,0)</f>
        <v>0</v>
      </c>
      <c r="BH327" s="234">
        <f>IF(N327="sníž. přenesená",J327,0)</f>
        <v>0</v>
      </c>
      <c r="BI327" s="234">
        <f>IF(N327="nulová",J327,0)</f>
        <v>0</v>
      </c>
      <c r="BJ327" s="15" t="s">
        <v>84</v>
      </c>
      <c r="BK327" s="234">
        <f>ROUND(I327*H327,2)</f>
        <v>0</v>
      </c>
      <c r="BL327" s="15" t="s">
        <v>129</v>
      </c>
      <c r="BM327" s="233" t="s">
        <v>460</v>
      </c>
    </row>
    <row r="328" s="12" customFormat="1">
      <c r="B328" s="235"/>
      <c r="C328" s="236"/>
      <c r="D328" s="237" t="s">
        <v>131</v>
      </c>
      <c r="E328" s="238" t="s">
        <v>1</v>
      </c>
      <c r="F328" s="239" t="s">
        <v>384</v>
      </c>
      <c r="G328" s="236"/>
      <c r="H328" s="240">
        <v>3</v>
      </c>
      <c r="I328" s="241"/>
      <c r="J328" s="236"/>
      <c r="K328" s="236"/>
      <c r="L328" s="242"/>
      <c r="M328" s="243"/>
      <c r="N328" s="244"/>
      <c r="O328" s="244"/>
      <c r="P328" s="244"/>
      <c r="Q328" s="244"/>
      <c r="R328" s="244"/>
      <c r="S328" s="244"/>
      <c r="T328" s="245"/>
      <c r="AT328" s="246" t="s">
        <v>131</v>
      </c>
      <c r="AU328" s="246" t="s">
        <v>86</v>
      </c>
      <c r="AV328" s="12" t="s">
        <v>86</v>
      </c>
      <c r="AW328" s="12" t="s">
        <v>33</v>
      </c>
      <c r="AX328" s="12" t="s">
        <v>76</v>
      </c>
      <c r="AY328" s="246" t="s">
        <v>122</v>
      </c>
    </row>
    <row r="329" s="13" customFormat="1">
      <c r="B329" s="247"/>
      <c r="C329" s="248"/>
      <c r="D329" s="237" t="s">
        <v>131</v>
      </c>
      <c r="E329" s="249" t="s">
        <v>1</v>
      </c>
      <c r="F329" s="250" t="s">
        <v>133</v>
      </c>
      <c r="G329" s="248"/>
      <c r="H329" s="251">
        <v>3</v>
      </c>
      <c r="I329" s="252"/>
      <c r="J329" s="248"/>
      <c r="K329" s="248"/>
      <c r="L329" s="253"/>
      <c r="M329" s="254"/>
      <c r="N329" s="255"/>
      <c r="O329" s="255"/>
      <c r="P329" s="255"/>
      <c r="Q329" s="255"/>
      <c r="R329" s="255"/>
      <c r="S329" s="255"/>
      <c r="T329" s="256"/>
      <c r="AT329" s="257" t="s">
        <v>131</v>
      </c>
      <c r="AU329" s="257" t="s">
        <v>86</v>
      </c>
      <c r="AV329" s="13" t="s">
        <v>129</v>
      </c>
      <c r="AW329" s="13" t="s">
        <v>33</v>
      </c>
      <c r="AX329" s="13" t="s">
        <v>84</v>
      </c>
      <c r="AY329" s="257" t="s">
        <v>122</v>
      </c>
    </row>
    <row r="330" s="1" customFormat="1" ht="16.5" customHeight="1">
      <c r="B330" s="36"/>
      <c r="C330" s="258" t="s">
        <v>461</v>
      </c>
      <c r="D330" s="258" t="s">
        <v>222</v>
      </c>
      <c r="E330" s="259" t="s">
        <v>462</v>
      </c>
      <c r="F330" s="260" t="s">
        <v>463</v>
      </c>
      <c r="G330" s="261" t="s">
        <v>352</v>
      </c>
      <c r="H330" s="262">
        <v>3</v>
      </c>
      <c r="I330" s="263"/>
      <c r="J330" s="264">
        <f>ROUND(I330*H330,2)</f>
        <v>0</v>
      </c>
      <c r="K330" s="260" t="s">
        <v>1</v>
      </c>
      <c r="L330" s="265"/>
      <c r="M330" s="266" t="s">
        <v>1</v>
      </c>
      <c r="N330" s="267" t="s">
        <v>41</v>
      </c>
      <c r="O330" s="84"/>
      <c r="P330" s="231">
        <f>O330*H330</f>
        <v>0</v>
      </c>
      <c r="Q330" s="231">
        <v>0.0061000000000000004</v>
      </c>
      <c r="R330" s="231">
        <f>Q330*H330</f>
        <v>0.0183</v>
      </c>
      <c r="S330" s="231">
        <v>0</v>
      </c>
      <c r="T330" s="232">
        <f>S330*H330</f>
        <v>0</v>
      </c>
      <c r="AR330" s="233" t="s">
        <v>225</v>
      </c>
      <c r="AT330" s="233" t="s">
        <v>222</v>
      </c>
      <c r="AU330" s="233" t="s">
        <v>86</v>
      </c>
      <c r="AY330" s="15" t="s">
        <v>122</v>
      </c>
      <c r="BE330" s="234">
        <f>IF(N330="základní",J330,0)</f>
        <v>0</v>
      </c>
      <c r="BF330" s="234">
        <f>IF(N330="snížená",J330,0)</f>
        <v>0</v>
      </c>
      <c r="BG330" s="234">
        <f>IF(N330="zákl. přenesená",J330,0)</f>
        <v>0</v>
      </c>
      <c r="BH330" s="234">
        <f>IF(N330="sníž. přenesená",J330,0)</f>
        <v>0</v>
      </c>
      <c r="BI330" s="234">
        <f>IF(N330="nulová",J330,0)</f>
        <v>0</v>
      </c>
      <c r="BJ330" s="15" t="s">
        <v>84</v>
      </c>
      <c r="BK330" s="234">
        <f>ROUND(I330*H330,2)</f>
        <v>0</v>
      </c>
      <c r="BL330" s="15" t="s">
        <v>129</v>
      </c>
      <c r="BM330" s="233" t="s">
        <v>464</v>
      </c>
    </row>
    <row r="331" s="1" customFormat="1" ht="16.5" customHeight="1">
      <c r="B331" s="36"/>
      <c r="C331" s="258" t="s">
        <v>465</v>
      </c>
      <c r="D331" s="258" t="s">
        <v>222</v>
      </c>
      <c r="E331" s="259" t="s">
        <v>466</v>
      </c>
      <c r="F331" s="260" t="s">
        <v>467</v>
      </c>
      <c r="G331" s="261" t="s">
        <v>352</v>
      </c>
      <c r="H331" s="262">
        <v>3</v>
      </c>
      <c r="I331" s="263"/>
      <c r="J331" s="264">
        <f>ROUND(I331*H331,2)</f>
        <v>0</v>
      </c>
      <c r="K331" s="260" t="s">
        <v>1</v>
      </c>
      <c r="L331" s="265"/>
      <c r="M331" s="266" t="s">
        <v>1</v>
      </c>
      <c r="N331" s="267" t="s">
        <v>41</v>
      </c>
      <c r="O331" s="84"/>
      <c r="P331" s="231">
        <f>O331*H331</f>
        <v>0</v>
      </c>
      <c r="Q331" s="231">
        <v>0.0030000000000000001</v>
      </c>
      <c r="R331" s="231">
        <f>Q331*H331</f>
        <v>0.0090000000000000011</v>
      </c>
      <c r="S331" s="231">
        <v>0</v>
      </c>
      <c r="T331" s="232">
        <f>S331*H331</f>
        <v>0</v>
      </c>
      <c r="AR331" s="233" t="s">
        <v>225</v>
      </c>
      <c r="AT331" s="233" t="s">
        <v>222</v>
      </c>
      <c r="AU331" s="233" t="s">
        <v>86</v>
      </c>
      <c r="AY331" s="15" t="s">
        <v>122</v>
      </c>
      <c r="BE331" s="234">
        <f>IF(N331="základní",J331,0)</f>
        <v>0</v>
      </c>
      <c r="BF331" s="234">
        <f>IF(N331="snížená",J331,0)</f>
        <v>0</v>
      </c>
      <c r="BG331" s="234">
        <f>IF(N331="zákl. přenesená",J331,0)</f>
        <v>0</v>
      </c>
      <c r="BH331" s="234">
        <f>IF(N331="sníž. přenesená",J331,0)</f>
        <v>0</v>
      </c>
      <c r="BI331" s="234">
        <f>IF(N331="nulová",J331,0)</f>
        <v>0</v>
      </c>
      <c r="BJ331" s="15" t="s">
        <v>84</v>
      </c>
      <c r="BK331" s="234">
        <f>ROUND(I331*H331,2)</f>
        <v>0</v>
      </c>
      <c r="BL331" s="15" t="s">
        <v>129</v>
      </c>
      <c r="BM331" s="233" t="s">
        <v>468</v>
      </c>
    </row>
    <row r="332" s="1" customFormat="1" ht="16.5" customHeight="1">
      <c r="B332" s="36"/>
      <c r="C332" s="258" t="s">
        <v>469</v>
      </c>
      <c r="D332" s="258" t="s">
        <v>222</v>
      </c>
      <c r="E332" s="259" t="s">
        <v>470</v>
      </c>
      <c r="F332" s="260" t="s">
        <v>471</v>
      </c>
      <c r="G332" s="261" t="s">
        <v>352</v>
      </c>
      <c r="H332" s="262">
        <v>4</v>
      </c>
      <c r="I332" s="263"/>
      <c r="J332" s="264">
        <f>ROUND(I332*H332,2)</f>
        <v>0</v>
      </c>
      <c r="K332" s="260" t="s">
        <v>1</v>
      </c>
      <c r="L332" s="265"/>
      <c r="M332" s="266" t="s">
        <v>1</v>
      </c>
      <c r="N332" s="267" t="s">
        <v>41</v>
      </c>
      <c r="O332" s="84"/>
      <c r="P332" s="231">
        <f>O332*H332</f>
        <v>0</v>
      </c>
      <c r="Q332" s="231">
        <v>0.00035</v>
      </c>
      <c r="R332" s="231">
        <f>Q332*H332</f>
        <v>0.0014</v>
      </c>
      <c r="S332" s="231">
        <v>0</v>
      </c>
      <c r="T332" s="232">
        <f>S332*H332</f>
        <v>0</v>
      </c>
      <c r="AR332" s="233" t="s">
        <v>225</v>
      </c>
      <c r="AT332" s="233" t="s">
        <v>222</v>
      </c>
      <c r="AU332" s="233" t="s">
        <v>86</v>
      </c>
      <c r="AY332" s="15" t="s">
        <v>122</v>
      </c>
      <c r="BE332" s="234">
        <f>IF(N332="základní",J332,0)</f>
        <v>0</v>
      </c>
      <c r="BF332" s="234">
        <f>IF(N332="snížená",J332,0)</f>
        <v>0</v>
      </c>
      <c r="BG332" s="234">
        <f>IF(N332="zákl. přenesená",J332,0)</f>
        <v>0</v>
      </c>
      <c r="BH332" s="234">
        <f>IF(N332="sníž. přenesená",J332,0)</f>
        <v>0</v>
      </c>
      <c r="BI332" s="234">
        <f>IF(N332="nulová",J332,0)</f>
        <v>0</v>
      </c>
      <c r="BJ332" s="15" t="s">
        <v>84</v>
      </c>
      <c r="BK332" s="234">
        <f>ROUND(I332*H332,2)</f>
        <v>0</v>
      </c>
      <c r="BL332" s="15" t="s">
        <v>129</v>
      </c>
      <c r="BM332" s="233" t="s">
        <v>472</v>
      </c>
    </row>
    <row r="333" s="1" customFormat="1" ht="16.5" customHeight="1">
      <c r="B333" s="36"/>
      <c r="C333" s="258" t="s">
        <v>473</v>
      </c>
      <c r="D333" s="258" t="s">
        <v>222</v>
      </c>
      <c r="E333" s="259" t="s">
        <v>474</v>
      </c>
      <c r="F333" s="260" t="s">
        <v>475</v>
      </c>
      <c r="G333" s="261" t="s">
        <v>352</v>
      </c>
      <c r="H333" s="262">
        <v>3</v>
      </c>
      <c r="I333" s="263"/>
      <c r="J333" s="264">
        <f>ROUND(I333*H333,2)</f>
        <v>0</v>
      </c>
      <c r="K333" s="260" t="s">
        <v>1</v>
      </c>
      <c r="L333" s="265"/>
      <c r="M333" s="266" t="s">
        <v>1</v>
      </c>
      <c r="N333" s="267" t="s">
        <v>41</v>
      </c>
      <c r="O333" s="84"/>
      <c r="P333" s="231">
        <f>O333*H333</f>
        <v>0</v>
      </c>
      <c r="Q333" s="231">
        <v>0.00010000000000000001</v>
      </c>
      <c r="R333" s="231">
        <f>Q333*H333</f>
        <v>0.00030000000000000003</v>
      </c>
      <c r="S333" s="231">
        <v>0</v>
      </c>
      <c r="T333" s="232">
        <f>S333*H333</f>
        <v>0</v>
      </c>
      <c r="AR333" s="233" t="s">
        <v>225</v>
      </c>
      <c r="AT333" s="233" t="s">
        <v>222</v>
      </c>
      <c r="AU333" s="233" t="s">
        <v>86</v>
      </c>
      <c r="AY333" s="15" t="s">
        <v>122</v>
      </c>
      <c r="BE333" s="234">
        <f>IF(N333="základní",J333,0)</f>
        <v>0</v>
      </c>
      <c r="BF333" s="234">
        <f>IF(N333="snížená",J333,0)</f>
        <v>0</v>
      </c>
      <c r="BG333" s="234">
        <f>IF(N333="zákl. přenesená",J333,0)</f>
        <v>0</v>
      </c>
      <c r="BH333" s="234">
        <f>IF(N333="sníž. přenesená",J333,0)</f>
        <v>0</v>
      </c>
      <c r="BI333" s="234">
        <f>IF(N333="nulová",J333,0)</f>
        <v>0</v>
      </c>
      <c r="BJ333" s="15" t="s">
        <v>84</v>
      </c>
      <c r="BK333" s="234">
        <f>ROUND(I333*H333,2)</f>
        <v>0</v>
      </c>
      <c r="BL333" s="15" t="s">
        <v>129</v>
      </c>
      <c r="BM333" s="233" t="s">
        <v>476</v>
      </c>
    </row>
    <row r="334" s="1" customFormat="1" ht="24" customHeight="1">
      <c r="B334" s="36"/>
      <c r="C334" s="222" t="s">
        <v>477</v>
      </c>
      <c r="D334" s="222" t="s">
        <v>125</v>
      </c>
      <c r="E334" s="223" t="s">
        <v>478</v>
      </c>
      <c r="F334" s="224" t="s">
        <v>479</v>
      </c>
      <c r="G334" s="225" t="s">
        <v>156</v>
      </c>
      <c r="H334" s="226">
        <v>230</v>
      </c>
      <c r="I334" s="227"/>
      <c r="J334" s="228">
        <f>ROUND(I334*H334,2)</f>
        <v>0</v>
      </c>
      <c r="K334" s="224" t="s">
        <v>1</v>
      </c>
      <c r="L334" s="41"/>
      <c r="M334" s="229" t="s">
        <v>1</v>
      </c>
      <c r="N334" s="230" t="s">
        <v>41</v>
      </c>
      <c r="O334" s="84"/>
      <c r="P334" s="231">
        <f>O334*H334</f>
        <v>0</v>
      </c>
      <c r="Q334" s="231">
        <v>0.00033</v>
      </c>
      <c r="R334" s="231">
        <f>Q334*H334</f>
        <v>0.075899999999999995</v>
      </c>
      <c r="S334" s="231">
        <v>0</v>
      </c>
      <c r="T334" s="232">
        <f>S334*H334</f>
        <v>0</v>
      </c>
      <c r="AR334" s="233" t="s">
        <v>129</v>
      </c>
      <c r="AT334" s="233" t="s">
        <v>125</v>
      </c>
      <c r="AU334" s="233" t="s">
        <v>86</v>
      </c>
      <c r="AY334" s="15" t="s">
        <v>122</v>
      </c>
      <c r="BE334" s="234">
        <f>IF(N334="základní",J334,0)</f>
        <v>0</v>
      </c>
      <c r="BF334" s="234">
        <f>IF(N334="snížená",J334,0)</f>
        <v>0</v>
      </c>
      <c r="BG334" s="234">
        <f>IF(N334="zákl. přenesená",J334,0)</f>
        <v>0</v>
      </c>
      <c r="BH334" s="234">
        <f>IF(N334="sníž. přenesená",J334,0)</f>
        <v>0</v>
      </c>
      <c r="BI334" s="234">
        <f>IF(N334="nulová",J334,0)</f>
        <v>0</v>
      </c>
      <c r="BJ334" s="15" t="s">
        <v>84</v>
      </c>
      <c r="BK334" s="234">
        <f>ROUND(I334*H334,2)</f>
        <v>0</v>
      </c>
      <c r="BL334" s="15" t="s">
        <v>129</v>
      </c>
      <c r="BM334" s="233" t="s">
        <v>480</v>
      </c>
    </row>
    <row r="335" s="12" customFormat="1">
      <c r="B335" s="235"/>
      <c r="C335" s="236"/>
      <c r="D335" s="237" t="s">
        <v>131</v>
      </c>
      <c r="E335" s="238" t="s">
        <v>1</v>
      </c>
      <c r="F335" s="239" t="s">
        <v>481</v>
      </c>
      <c r="G335" s="236"/>
      <c r="H335" s="240">
        <v>230</v>
      </c>
      <c r="I335" s="241"/>
      <c r="J335" s="236"/>
      <c r="K335" s="236"/>
      <c r="L335" s="242"/>
      <c r="M335" s="243"/>
      <c r="N335" s="244"/>
      <c r="O335" s="244"/>
      <c r="P335" s="244"/>
      <c r="Q335" s="244"/>
      <c r="R335" s="244"/>
      <c r="S335" s="244"/>
      <c r="T335" s="245"/>
      <c r="AT335" s="246" t="s">
        <v>131</v>
      </c>
      <c r="AU335" s="246" t="s">
        <v>86</v>
      </c>
      <c r="AV335" s="12" t="s">
        <v>86</v>
      </c>
      <c r="AW335" s="12" t="s">
        <v>33</v>
      </c>
      <c r="AX335" s="12" t="s">
        <v>76</v>
      </c>
      <c r="AY335" s="246" t="s">
        <v>122</v>
      </c>
    </row>
    <row r="336" s="13" customFormat="1">
      <c r="B336" s="247"/>
      <c r="C336" s="248"/>
      <c r="D336" s="237" t="s">
        <v>131</v>
      </c>
      <c r="E336" s="249" t="s">
        <v>1</v>
      </c>
      <c r="F336" s="250" t="s">
        <v>133</v>
      </c>
      <c r="G336" s="248"/>
      <c r="H336" s="251">
        <v>230</v>
      </c>
      <c r="I336" s="252"/>
      <c r="J336" s="248"/>
      <c r="K336" s="248"/>
      <c r="L336" s="253"/>
      <c r="M336" s="254"/>
      <c r="N336" s="255"/>
      <c r="O336" s="255"/>
      <c r="P336" s="255"/>
      <c r="Q336" s="255"/>
      <c r="R336" s="255"/>
      <c r="S336" s="255"/>
      <c r="T336" s="256"/>
      <c r="AT336" s="257" t="s">
        <v>131</v>
      </c>
      <c r="AU336" s="257" t="s">
        <v>86</v>
      </c>
      <c r="AV336" s="13" t="s">
        <v>129</v>
      </c>
      <c r="AW336" s="13" t="s">
        <v>33</v>
      </c>
      <c r="AX336" s="13" t="s">
        <v>84</v>
      </c>
      <c r="AY336" s="257" t="s">
        <v>122</v>
      </c>
    </row>
    <row r="337" s="1" customFormat="1" ht="24" customHeight="1">
      <c r="B337" s="36"/>
      <c r="C337" s="222" t="s">
        <v>482</v>
      </c>
      <c r="D337" s="222" t="s">
        <v>125</v>
      </c>
      <c r="E337" s="223" t="s">
        <v>483</v>
      </c>
      <c r="F337" s="224" t="s">
        <v>484</v>
      </c>
      <c r="G337" s="225" t="s">
        <v>128</v>
      </c>
      <c r="H337" s="226">
        <v>2</v>
      </c>
      <c r="I337" s="227"/>
      <c r="J337" s="228">
        <f>ROUND(I337*H337,2)</f>
        <v>0</v>
      </c>
      <c r="K337" s="224" t="s">
        <v>1</v>
      </c>
      <c r="L337" s="41"/>
      <c r="M337" s="229" t="s">
        <v>1</v>
      </c>
      <c r="N337" s="230" t="s">
        <v>41</v>
      </c>
      <c r="O337" s="84"/>
      <c r="P337" s="231">
        <f>O337*H337</f>
        <v>0</v>
      </c>
      <c r="Q337" s="231">
        <v>0.0025999999999999999</v>
      </c>
      <c r="R337" s="231">
        <f>Q337*H337</f>
        <v>0.0051999999999999998</v>
      </c>
      <c r="S337" s="231">
        <v>0</v>
      </c>
      <c r="T337" s="232">
        <f>S337*H337</f>
        <v>0</v>
      </c>
      <c r="AR337" s="233" t="s">
        <v>129</v>
      </c>
      <c r="AT337" s="233" t="s">
        <v>125</v>
      </c>
      <c r="AU337" s="233" t="s">
        <v>86</v>
      </c>
      <c r="AY337" s="15" t="s">
        <v>122</v>
      </c>
      <c r="BE337" s="234">
        <f>IF(N337="základní",J337,0)</f>
        <v>0</v>
      </c>
      <c r="BF337" s="234">
        <f>IF(N337="snížená",J337,0)</f>
        <v>0</v>
      </c>
      <c r="BG337" s="234">
        <f>IF(N337="zákl. přenesená",J337,0)</f>
        <v>0</v>
      </c>
      <c r="BH337" s="234">
        <f>IF(N337="sníž. přenesená",J337,0)</f>
        <v>0</v>
      </c>
      <c r="BI337" s="234">
        <f>IF(N337="nulová",J337,0)</f>
        <v>0</v>
      </c>
      <c r="BJ337" s="15" t="s">
        <v>84</v>
      </c>
      <c r="BK337" s="234">
        <f>ROUND(I337*H337,2)</f>
        <v>0</v>
      </c>
      <c r="BL337" s="15" t="s">
        <v>129</v>
      </c>
      <c r="BM337" s="233" t="s">
        <v>485</v>
      </c>
    </row>
    <row r="338" s="1" customFormat="1" ht="24" customHeight="1">
      <c r="B338" s="36"/>
      <c r="C338" s="222" t="s">
        <v>486</v>
      </c>
      <c r="D338" s="222" t="s">
        <v>125</v>
      </c>
      <c r="E338" s="223" t="s">
        <v>487</v>
      </c>
      <c r="F338" s="224" t="s">
        <v>488</v>
      </c>
      <c r="G338" s="225" t="s">
        <v>156</v>
      </c>
      <c r="H338" s="226">
        <v>466</v>
      </c>
      <c r="I338" s="227"/>
      <c r="J338" s="228">
        <f>ROUND(I338*H338,2)</f>
        <v>0</v>
      </c>
      <c r="K338" s="224" t="s">
        <v>1</v>
      </c>
      <c r="L338" s="41"/>
      <c r="M338" s="229" t="s">
        <v>1</v>
      </c>
      <c r="N338" s="230" t="s">
        <v>41</v>
      </c>
      <c r="O338" s="84"/>
      <c r="P338" s="231">
        <f>O338*H338</f>
        <v>0</v>
      </c>
      <c r="Q338" s="231">
        <v>0.20219000000000001</v>
      </c>
      <c r="R338" s="231">
        <f>Q338*H338</f>
        <v>94.22054</v>
      </c>
      <c r="S338" s="231">
        <v>0</v>
      </c>
      <c r="T338" s="232">
        <f>S338*H338</f>
        <v>0</v>
      </c>
      <c r="AR338" s="233" t="s">
        <v>129</v>
      </c>
      <c r="AT338" s="233" t="s">
        <v>125</v>
      </c>
      <c r="AU338" s="233" t="s">
        <v>86</v>
      </c>
      <c r="AY338" s="15" t="s">
        <v>122</v>
      </c>
      <c r="BE338" s="234">
        <f>IF(N338="základní",J338,0)</f>
        <v>0</v>
      </c>
      <c r="BF338" s="234">
        <f>IF(N338="snížená",J338,0)</f>
        <v>0</v>
      </c>
      <c r="BG338" s="234">
        <f>IF(N338="zákl. přenesená",J338,0)</f>
        <v>0</v>
      </c>
      <c r="BH338" s="234">
        <f>IF(N338="sníž. přenesená",J338,0)</f>
        <v>0</v>
      </c>
      <c r="BI338" s="234">
        <f>IF(N338="nulová",J338,0)</f>
        <v>0</v>
      </c>
      <c r="BJ338" s="15" t="s">
        <v>84</v>
      </c>
      <c r="BK338" s="234">
        <f>ROUND(I338*H338,2)</f>
        <v>0</v>
      </c>
      <c r="BL338" s="15" t="s">
        <v>129</v>
      </c>
      <c r="BM338" s="233" t="s">
        <v>489</v>
      </c>
    </row>
    <row r="339" s="12" customFormat="1">
      <c r="B339" s="235"/>
      <c r="C339" s="236"/>
      <c r="D339" s="237" t="s">
        <v>131</v>
      </c>
      <c r="E339" s="238" t="s">
        <v>1</v>
      </c>
      <c r="F339" s="239" t="s">
        <v>490</v>
      </c>
      <c r="G339" s="236"/>
      <c r="H339" s="240">
        <v>313</v>
      </c>
      <c r="I339" s="241"/>
      <c r="J339" s="236"/>
      <c r="K339" s="236"/>
      <c r="L339" s="242"/>
      <c r="M339" s="243"/>
      <c r="N339" s="244"/>
      <c r="O339" s="244"/>
      <c r="P339" s="244"/>
      <c r="Q339" s="244"/>
      <c r="R339" s="244"/>
      <c r="S339" s="244"/>
      <c r="T339" s="245"/>
      <c r="AT339" s="246" t="s">
        <v>131</v>
      </c>
      <c r="AU339" s="246" t="s">
        <v>86</v>
      </c>
      <c r="AV339" s="12" t="s">
        <v>86</v>
      </c>
      <c r="AW339" s="12" t="s">
        <v>33</v>
      </c>
      <c r="AX339" s="12" t="s">
        <v>76</v>
      </c>
      <c r="AY339" s="246" t="s">
        <v>122</v>
      </c>
    </row>
    <row r="340" s="12" customFormat="1">
      <c r="B340" s="235"/>
      <c r="C340" s="236"/>
      <c r="D340" s="237" t="s">
        <v>131</v>
      </c>
      <c r="E340" s="238" t="s">
        <v>1</v>
      </c>
      <c r="F340" s="239" t="s">
        <v>491</v>
      </c>
      <c r="G340" s="236"/>
      <c r="H340" s="240">
        <v>153</v>
      </c>
      <c r="I340" s="241"/>
      <c r="J340" s="236"/>
      <c r="K340" s="236"/>
      <c r="L340" s="242"/>
      <c r="M340" s="243"/>
      <c r="N340" s="244"/>
      <c r="O340" s="244"/>
      <c r="P340" s="244"/>
      <c r="Q340" s="244"/>
      <c r="R340" s="244"/>
      <c r="S340" s="244"/>
      <c r="T340" s="245"/>
      <c r="AT340" s="246" t="s">
        <v>131</v>
      </c>
      <c r="AU340" s="246" t="s">
        <v>86</v>
      </c>
      <c r="AV340" s="12" t="s">
        <v>86</v>
      </c>
      <c r="AW340" s="12" t="s">
        <v>33</v>
      </c>
      <c r="AX340" s="12" t="s">
        <v>76</v>
      </c>
      <c r="AY340" s="246" t="s">
        <v>122</v>
      </c>
    </row>
    <row r="341" s="13" customFormat="1">
      <c r="B341" s="247"/>
      <c r="C341" s="248"/>
      <c r="D341" s="237" t="s">
        <v>131</v>
      </c>
      <c r="E341" s="249" t="s">
        <v>1</v>
      </c>
      <c r="F341" s="250" t="s">
        <v>133</v>
      </c>
      <c r="G341" s="248"/>
      <c r="H341" s="251">
        <v>466</v>
      </c>
      <c r="I341" s="252"/>
      <c r="J341" s="248"/>
      <c r="K341" s="248"/>
      <c r="L341" s="253"/>
      <c r="M341" s="254"/>
      <c r="N341" s="255"/>
      <c r="O341" s="255"/>
      <c r="P341" s="255"/>
      <c r="Q341" s="255"/>
      <c r="R341" s="255"/>
      <c r="S341" s="255"/>
      <c r="T341" s="256"/>
      <c r="AT341" s="257" t="s">
        <v>131</v>
      </c>
      <c r="AU341" s="257" t="s">
        <v>86</v>
      </c>
      <c r="AV341" s="13" t="s">
        <v>129</v>
      </c>
      <c r="AW341" s="13" t="s">
        <v>33</v>
      </c>
      <c r="AX341" s="13" t="s">
        <v>84</v>
      </c>
      <c r="AY341" s="257" t="s">
        <v>122</v>
      </c>
    </row>
    <row r="342" s="1" customFormat="1" ht="16.5" customHeight="1">
      <c r="B342" s="36"/>
      <c r="C342" s="258" t="s">
        <v>492</v>
      </c>
      <c r="D342" s="258" t="s">
        <v>222</v>
      </c>
      <c r="E342" s="259" t="s">
        <v>493</v>
      </c>
      <c r="F342" s="260" t="s">
        <v>494</v>
      </c>
      <c r="G342" s="261" t="s">
        <v>156</v>
      </c>
      <c r="H342" s="262">
        <v>313</v>
      </c>
      <c r="I342" s="263"/>
      <c r="J342" s="264">
        <f>ROUND(I342*H342,2)</f>
        <v>0</v>
      </c>
      <c r="K342" s="260" t="s">
        <v>495</v>
      </c>
      <c r="L342" s="265"/>
      <c r="M342" s="266" t="s">
        <v>1</v>
      </c>
      <c r="N342" s="267" t="s">
        <v>41</v>
      </c>
      <c r="O342" s="84"/>
      <c r="P342" s="231">
        <f>O342*H342</f>
        <v>0</v>
      </c>
      <c r="Q342" s="231">
        <v>0.081000000000000003</v>
      </c>
      <c r="R342" s="231">
        <f>Q342*H342</f>
        <v>25.353000000000002</v>
      </c>
      <c r="S342" s="231">
        <v>0</v>
      </c>
      <c r="T342" s="232">
        <f>S342*H342</f>
        <v>0</v>
      </c>
      <c r="AR342" s="233" t="s">
        <v>225</v>
      </c>
      <c r="AT342" s="233" t="s">
        <v>222</v>
      </c>
      <c r="AU342" s="233" t="s">
        <v>86</v>
      </c>
      <c r="AY342" s="15" t="s">
        <v>122</v>
      </c>
      <c r="BE342" s="234">
        <f>IF(N342="základní",J342,0)</f>
        <v>0</v>
      </c>
      <c r="BF342" s="234">
        <f>IF(N342="snížená",J342,0)</f>
        <v>0</v>
      </c>
      <c r="BG342" s="234">
        <f>IF(N342="zákl. přenesená",J342,0)</f>
        <v>0</v>
      </c>
      <c r="BH342" s="234">
        <f>IF(N342="sníž. přenesená",J342,0)</f>
        <v>0</v>
      </c>
      <c r="BI342" s="234">
        <f>IF(N342="nulová",J342,0)</f>
        <v>0</v>
      </c>
      <c r="BJ342" s="15" t="s">
        <v>84</v>
      </c>
      <c r="BK342" s="234">
        <f>ROUND(I342*H342,2)</f>
        <v>0</v>
      </c>
      <c r="BL342" s="15" t="s">
        <v>129</v>
      </c>
      <c r="BM342" s="233" t="s">
        <v>496</v>
      </c>
    </row>
    <row r="343" s="1" customFormat="1">
      <c r="B343" s="36"/>
      <c r="C343" s="37"/>
      <c r="D343" s="237" t="s">
        <v>497</v>
      </c>
      <c r="E343" s="37"/>
      <c r="F343" s="268" t="s">
        <v>494</v>
      </c>
      <c r="G343" s="37"/>
      <c r="H343" s="37"/>
      <c r="I343" s="137"/>
      <c r="J343" s="37"/>
      <c r="K343" s="37"/>
      <c r="L343" s="41"/>
      <c r="M343" s="269"/>
      <c r="N343" s="84"/>
      <c r="O343" s="84"/>
      <c r="P343" s="84"/>
      <c r="Q343" s="84"/>
      <c r="R343" s="84"/>
      <c r="S343" s="84"/>
      <c r="T343" s="85"/>
      <c r="AT343" s="15" t="s">
        <v>497</v>
      </c>
      <c r="AU343" s="15" t="s">
        <v>86</v>
      </c>
    </row>
    <row r="344" s="12" customFormat="1">
      <c r="B344" s="235"/>
      <c r="C344" s="236"/>
      <c r="D344" s="237" t="s">
        <v>131</v>
      </c>
      <c r="E344" s="238" t="s">
        <v>1</v>
      </c>
      <c r="F344" s="239" t="s">
        <v>498</v>
      </c>
      <c r="G344" s="236"/>
      <c r="H344" s="240">
        <v>313</v>
      </c>
      <c r="I344" s="241"/>
      <c r="J344" s="236"/>
      <c r="K344" s="236"/>
      <c r="L344" s="242"/>
      <c r="M344" s="243"/>
      <c r="N344" s="244"/>
      <c r="O344" s="244"/>
      <c r="P344" s="244"/>
      <c r="Q344" s="244"/>
      <c r="R344" s="244"/>
      <c r="S344" s="244"/>
      <c r="T344" s="245"/>
      <c r="AT344" s="246" t="s">
        <v>131</v>
      </c>
      <c r="AU344" s="246" t="s">
        <v>86</v>
      </c>
      <c r="AV344" s="12" t="s">
        <v>86</v>
      </c>
      <c r="AW344" s="12" t="s">
        <v>33</v>
      </c>
      <c r="AX344" s="12" t="s">
        <v>76</v>
      </c>
      <c r="AY344" s="246" t="s">
        <v>122</v>
      </c>
    </row>
    <row r="345" s="13" customFormat="1">
      <c r="B345" s="247"/>
      <c r="C345" s="248"/>
      <c r="D345" s="237" t="s">
        <v>131</v>
      </c>
      <c r="E345" s="249" t="s">
        <v>1</v>
      </c>
      <c r="F345" s="250" t="s">
        <v>133</v>
      </c>
      <c r="G345" s="248"/>
      <c r="H345" s="251">
        <v>313</v>
      </c>
      <c r="I345" s="252"/>
      <c r="J345" s="248"/>
      <c r="K345" s="248"/>
      <c r="L345" s="253"/>
      <c r="M345" s="254"/>
      <c r="N345" s="255"/>
      <c r="O345" s="255"/>
      <c r="P345" s="255"/>
      <c r="Q345" s="255"/>
      <c r="R345" s="255"/>
      <c r="S345" s="255"/>
      <c r="T345" s="256"/>
      <c r="AT345" s="257" t="s">
        <v>131</v>
      </c>
      <c r="AU345" s="257" t="s">
        <v>86</v>
      </c>
      <c r="AV345" s="13" t="s">
        <v>129</v>
      </c>
      <c r="AW345" s="13" t="s">
        <v>33</v>
      </c>
      <c r="AX345" s="13" t="s">
        <v>84</v>
      </c>
      <c r="AY345" s="257" t="s">
        <v>122</v>
      </c>
    </row>
    <row r="346" s="1" customFormat="1" ht="24" customHeight="1">
      <c r="B346" s="36"/>
      <c r="C346" s="258" t="s">
        <v>499</v>
      </c>
      <c r="D346" s="258" t="s">
        <v>222</v>
      </c>
      <c r="E346" s="259" t="s">
        <v>500</v>
      </c>
      <c r="F346" s="260" t="s">
        <v>501</v>
      </c>
      <c r="G346" s="261" t="s">
        <v>156</v>
      </c>
      <c r="H346" s="262">
        <v>8</v>
      </c>
      <c r="I346" s="263"/>
      <c r="J346" s="264">
        <f>ROUND(I346*H346,2)</f>
        <v>0</v>
      </c>
      <c r="K346" s="260" t="s">
        <v>1</v>
      </c>
      <c r="L346" s="265"/>
      <c r="M346" s="266" t="s">
        <v>1</v>
      </c>
      <c r="N346" s="267" t="s">
        <v>41</v>
      </c>
      <c r="O346" s="84"/>
      <c r="P346" s="231">
        <f>O346*H346</f>
        <v>0</v>
      </c>
      <c r="Q346" s="231">
        <v>0.064000000000000001</v>
      </c>
      <c r="R346" s="231">
        <f>Q346*H346</f>
        <v>0.51200000000000001</v>
      </c>
      <c r="S346" s="231">
        <v>0</v>
      </c>
      <c r="T346" s="232">
        <f>S346*H346</f>
        <v>0</v>
      </c>
      <c r="AR346" s="233" t="s">
        <v>225</v>
      </c>
      <c r="AT346" s="233" t="s">
        <v>222</v>
      </c>
      <c r="AU346" s="233" t="s">
        <v>86</v>
      </c>
      <c r="AY346" s="15" t="s">
        <v>122</v>
      </c>
      <c r="BE346" s="234">
        <f>IF(N346="základní",J346,0)</f>
        <v>0</v>
      </c>
      <c r="BF346" s="234">
        <f>IF(N346="snížená",J346,0)</f>
        <v>0</v>
      </c>
      <c r="BG346" s="234">
        <f>IF(N346="zákl. přenesená",J346,0)</f>
        <v>0</v>
      </c>
      <c r="BH346" s="234">
        <f>IF(N346="sníž. přenesená",J346,0)</f>
        <v>0</v>
      </c>
      <c r="BI346" s="234">
        <f>IF(N346="nulová",J346,0)</f>
        <v>0</v>
      </c>
      <c r="BJ346" s="15" t="s">
        <v>84</v>
      </c>
      <c r="BK346" s="234">
        <f>ROUND(I346*H346,2)</f>
        <v>0</v>
      </c>
      <c r="BL346" s="15" t="s">
        <v>129</v>
      </c>
      <c r="BM346" s="233" t="s">
        <v>502</v>
      </c>
    </row>
    <row r="347" s="12" customFormat="1">
      <c r="B347" s="235"/>
      <c r="C347" s="236"/>
      <c r="D347" s="237" t="s">
        <v>131</v>
      </c>
      <c r="E347" s="238" t="s">
        <v>1</v>
      </c>
      <c r="F347" s="239" t="s">
        <v>503</v>
      </c>
      <c r="G347" s="236"/>
      <c r="H347" s="240">
        <v>8</v>
      </c>
      <c r="I347" s="241"/>
      <c r="J347" s="236"/>
      <c r="K347" s="236"/>
      <c r="L347" s="242"/>
      <c r="M347" s="243"/>
      <c r="N347" s="244"/>
      <c r="O347" s="244"/>
      <c r="P347" s="244"/>
      <c r="Q347" s="244"/>
      <c r="R347" s="244"/>
      <c r="S347" s="244"/>
      <c r="T347" s="245"/>
      <c r="AT347" s="246" t="s">
        <v>131</v>
      </c>
      <c r="AU347" s="246" t="s">
        <v>86</v>
      </c>
      <c r="AV347" s="12" t="s">
        <v>86</v>
      </c>
      <c r="AW347" s="12" t="s">
        <v>33</v>
      </c>
      <c r="AX347" s="12" t="s">
        <v>76</v>
      </c>
      <c r="AY347" s="246" t="s">
        <v>122</v>
      </c>
    </row>
    <row r="348" s="13" customFormat="1">
      <c r="B348" s="247"/>
      <c r="C348" s="248"/>
      <c r="D348" s="237" t="s">
        <v>131</v>
      </c>
      <c r="E348" s="249" t="s">
        <v>1</v>
      </c>
      <c r="F348" s="250" t="s">
        <v>133</v>
      </c>
      <c r="G348" s="248"/>
      <c r="H348" s="251">
        <v>8</v>
      </c>
      <c r="I348" s="252"/>
      <c r="J348" s="248"/>
      <c r="K348" s="248"/>
      <c r="L348" s="253"/>
      <c r="M348" s="254"/>
      <c r="N348" s="255"/>
      <c r="O348" s="255"/>
      <c r="P348" s="255"/>
      <c r="Q348" s="255"/>
      <c r="R348" s="255"/>
      <c r="S348" s="255"/>
      <c r="T348" s="256"/>
      <c r="AT348" s="257" t="s">
        <v>131</v>
      </c>
      <c r="AU348" s="257" t="s">
        <v>86</v>
      </c>
      <c r="AV348" s="13" t="s">
        <v>129</v>
      </c>
      <c r="AW348" s="13" t="s">
        <v>33</v>
      </c>
      <c r="AX348" s="13" t="s">
        <v>84</v>
      </c>
      <c r="AY348" s="257" t="s">
        <v>122</v>
      </c>
    </row>
    <row r="349" s="1" customFormat="1" ht="24" customHeight="1">
      <c r="B349" s="36"/>
      <c r="C349" s="258" t="s">
        <v>504</v>
      </c>
      <c r="D349" s="258" t="s">
        <v>222</v>
      </c>
      <c r="E349" s="259" t="s">
        <v>505</v>
      </c>
      <c r="F349" s="260" t="s">
        <v>506</v>
      </c>
      <c r="G349" s="261" t="s">
        <v>156</v>
      </c>
      <c r="H349" s="262">
        <v>145</v>
      </c>
      <c r="I349" s="263"/>
      <c r="J349" s="264">
        <f>ROUND(I349*H349,2)</f>
        <v>0</v>
      </c>
      <c r="K349" s="260" t="s">
        <v>495</v>
      </c>
      <c r="L349" s="265"/>
      <c r="M349" s="266" t="s">
        <v>1</v>
      </c>
      <c r="N349" s="267" t="s">
        <v>41</v>
      </c>
      <c r="O349" s="84"/>
      <c r="P349" s="231">
        <f>O349*H349</f>
        <v>0</v>
      </c>
      <c r="Q349" s="231">
        <v>0.048300000000000003</v>
      </c>
      <c r="R349" s="231">
        <f>Q349*H349</f>
        <v>7.0035000000000007</v>
      </c>
      <c r="S349" s="231">
        <v>0</v>
      </c>
      <c r="T349" s="232">
        <f>S349*H349</f>
        <v>0</v>
      </c>
      <c r="AR349" s="233" t="s">
        <v>225</v>
      </c>
      <c r="AT349" s="233" t="s">
        <v>222</v>
      </c>
      <c r="AU349" s="233" t="s">
        <v>86</v>
      </c>
      <c r="AY349" s="15" t="s">
        <v>122</v>
      </c>
      <c r="BE349" s="234">
        <f>IF(N349="základní",J349,0)</f>
        <v>0</v>
      </c>
      <c r="BF349" s="234">
        <f>IF(N349="snížená",J349,0)</f>
        <v>0</v>
      </c>
      <c r="BG349" s="234">
        <f>IF(N349="zákl. přenesená",J349,0)</f>
        <v>0</v>
      </c>
      <c r="BH349" s="234">
        <f>IF(N349="sníž. přenesená",J349,0)</f>
        <v>0</v>
      </c>
      <c r="BI349" s="234">
        <f>IF(N349="nulová",J349,0)</f>
        <v>0</v>
      </c>
      <c r="BJ349" s="15" t="s">
        <v>84</v>
      </c>
      <c r="BK349" s="234">
        <f>ROUND(I349*H349,2)</f>
        <v>0</v>
      </c>
      <c r="BL349" s="15" t="s">
        <v>129</v>
      </c>
      <c r="BM349" s="233" t="s">
        <v>507</v>
      </c>
    </row>
    <row r="350" s="1" customFormat="1">
      <c r="B350" s="36"/>
      <c r="C350" s="37"/>
      <c r="D350" s="237" t="s">
        <v>497</v>
      </c>
      <c r="E350" s="37"/>
      <c r="F350" s="268" t="s">
        <v>506</v>
      </c>
      <c r="G350" s="37"/>
      <c r="H350" s="37"/>
      <c r="I350" s="137"/>
      <c r="J350" s="37"/>
      <c r="K350" s="37"/>
      <c r="L350" s="41"/>
      <c r="M350" s="269"/>
      <c r="N350" s="84"/>
      <c r="O350" s="84"/>
      <c r="P350" s="84"/>
      <c r="Q350" s="84"/>
      <c r="R350" s="84"/>
      <c r="S350" s="84"/>
      <c r="T350" s="85"/>
      <c r="AT350" s="15" t="s">
        <v>497</v>
      </c>
      <c r="AU350" s="15" t="s">
        <v>86</v>
      </c>
    </row>
    <row r="351" s="12" customFormat="1">
      <c r="B351" s="235"/>
      <c r="C351" s="236"/>
      <c r="D351" s="237" t="s">
        <v>131</v>
      </c>
      <c r="E351" s="238" t="s">
        <v>1</v>
      </c>
      <c r="F351" s="239" t="s">
        <v>508</v>
      </c>
      <c r="G351" s="236"/>
      <c r="H351" s="240">
        <v>145</v>
      </c>
      <c r="I351" s="241"/>
      <c r="J351" s="236"/>
      <c r="K351" s="236"/>
      <c r="L351" s="242"/>
      <c r="M351" s="243"/>
      <c r="N351" s="244"/>
      <c r="O351" s="244"/>
      <c r="P351" s="244"/>
      <c r="Q351" s="244"/>
      <c r="R351" s="244"/>
      <c r="S351" s="244"/>
      <c r="T351" s="245"/>
      <c r="AT351" s="246" t="s">
        <v>131</v>
      </c>
      <c r="AU351" s="246" t="s">
        <v>86</v>
      </c>
      <c r="AV351" s="12" t="s">
        <v>86</v>
      </c>
      <c r="AW351" s="12" t="s">
        <v>33</v>
      </c>
      <c r="AX351" s="12" t="s">
        <v>76</v>
      </c>
      <c r="AY351" s="246" t="s">
        <v>122</v>
      </c>
    </row>
    <row r="352" s="13" customFormat="1">
      <c r="B352" s="247"/>
      <c r="C352" s="248"/>
      <c r="D352" s="237" t="s">
        <v>131</v>
      </c>
      <c r="E352" s="249" t="s">
        <v>1</v>
      </c>
      <c r="F352" s="250" t="s">
        <v>133</v>
      </c>
      <c r="G352" s="248"/>
      <c r="H352" s="251">
        <v>145</v>
      </c>
      <c r="I352" s="252"/>
      <c r="J352" s="248"/>
      <c r="K352" s="248"/>
      <c r="L352" s="253"/>
      <c r="M352" s="254"/>
      <c r="N352" s="255"/>
      <c r="O352" s="255"/>
      <c r="P352" s="255"/>
      <c r="Q352" s="255"/>
      <c r="R352" s="255"/>
      <c r="S352" s="255"/>
      <c r="T352" s="256"/>
      <c r="AT352" s="257" t="s">
        <v>131</v>
      </c>
      <c r="AU352" s="257" t="s">
        <v>86</v>
      </c>
      <c r="AV352" s="13" t="s">
        <v>129</v>
      </c>
      <c r="AW352" s="13" t="s">
        <v>33</v>
      </c>
      <c r="AX352" s="13" t="s">
        <v>84</v>
      </c>
      <c r="AY352" s="257" t="s">
        <v>122</v>
      </c>
    </row>
    <row r="353" s="1" customFormat="1" ht="24" customHeight="1">
      <c r="B353" s="36"/>
      <c r="C353" s="222" t="s">
        <v>509</v>
      </c>
      <c r="D353" s="222" t="s">
        <v>125</v>
      </c>
      <c r="E353" s="223" t="s">
        <v>510</v>
      </c>
      <c r="F353" s="224" t="s">
        <v>511</v>
      </c>
      <c r="G353" s="225" t="s">
        <v>156</v>
      </c>
      <c r="H353" s="226">
        <v>360</v>
      </c>
      <c r="I353" s="227"/>
      <c r="J353" s="228">
        <f>ROUND(I353*H353,2)</f>
        <v>0</v>
      </c>
      <c r="K353" s="224" t="s">
        <v>1</v>
      </c>
      <c r="L353" s="41"/>
      <c r="M353" s="229" t="s">
        <v>1</v>
      </c>
      <c r="N353" s="230" t="s">
        <v>41</v>
      </c>
      <c r="O353" s="84"/>
      <c r="P353" s="231">
        <f>O353*H353</f>
        <v>0</v>
      </c>
      <c r="Q353" s="231">
        <v>0.16849</v>
      </c>
      <c r="R353" s="231">
        <f>Q353*H353</f>
        <v>60.656399999999998</v>
      </c>
      <c r="S353" s="231">
        <v>0</v>
      </c>
      <c r="T353" s="232">
        <f>S353*H353</f>
        <v>0</v>
      </c>
      <c r="AR353" s="233" t="s">
        <v>129</v>
      </c>
      <c r="AT353" s="233" t="s">
        <v>125</v>
      </c>
      <c r="AU353" s="233" t="s">
        <v>86</v>
      </c>
      <c r="AY353" s="15" t="s">
        <v>122</v>
      </c>
      <c r="BE353" s="234">
        <f>IF(N353="základní",J353,0)</f>
        <v>0</v>
      </c>
      <c r="BF353" s="234">
        <f>IF(N353="snížená",J353,0)</f>
        <v>0</v>
      </c>
      <c r="BG353" s="234">
        <f>IF(N353="zákl. přenesená",J353,0)</f>
        <v>0</v>
      </c>
      <c r="BH353" s="234">
        <f>IF(N353="sníž. přenesená",J353,0)</f>
        <v>0</v>
      </c>
      <c r="BI353" s="234">
        <f>IF(N353="nulová",J353,0)</f>
        <v>0</v>
      </c>
      <c r="BJ353" s="15" t="s">
        <v>84</v>
      </c>
      <c r="BK353" s="234">
        <f>ROUND(I353*H353,2)</f>
        <v>0</v>
      </c>
      <c r="BL353" s="15" t="s">
        <v>129</v>
      </c>
      <c r="BM353" s="233" t="s">
        <v>512</v>
      </c>
    </row>
    <row r="354" s="12" customFormat="1">
      <c r="B354" s="235"/>
      <c r="C354" s="236"/>
      <c r="D354" s="237" t="s">
        <v>131</v>
      </c>
      <c r="E354" s="238" t="s">
        <v>1</v>
      </c>
      <c r="F354" s="239" t="s">
        <v>513</v>
      </c>
      <c r="G354" s="236"/>
      <c r="H354" s="240">
        <v>360</v>
      </c>
      <c r="I354" s="241"/>
      <c r="J354" s="236"/>
      <c r="K354" s="236"/>
      <c r="L354" s="242"/>
      <c r="M354" s="243"/>
      <c r="N354" s="244"/>
      <c r="O354" s="244"/>
      <c r="P354" s="244"/>
      <c r="Q354" s="244"/>
      <c r="R354" s="244"/>
      <c r="S354" s="244"/>
      <c r="T354" s="245"/>
      <c r="AT354" s="246" t="s">
        <v>131</v>
      </c>
      <c r="AU354" s="246" t="s">
        <v>86</v>
      </c>
      <c r="AV354" s="12" t="s">
        <v>86</v>
      </c>
      <c r="AW354" s="12" t="s">
        <v>33</v>
      </c>
      <c r="AX354" s="12" t="s">
        <v>76</v>
      </c>
      <c r="AY354" s="246" t="s">
        <v>122</v>
      </c>
    </row>
    <row r="355" s="13" customFormat="1">
      <c r="B355" s="247"/>
      <c r="C355" s="248"/>
      <c r="D355" s="237" t="s">
        <v>131</v>
      </c>
      <c r="E355" s="249" t="s">
        <v>1</v>
      </c>
      <c r="F355" s="250" t="s">
        <v>133</v>
      </c>
      <c r="G355" s="248"/>
      <c r="H355" s="251">
        <v>360</v>
      </c>
      <c r="I355" s="252"/>
      <c r="J355" s="248"/>
      <c r="K355" s="248"/>
      <c r="L355" s="253"/>
      <c r="M355" s="254"/>
      <c r="N355" s="255"/>
      <c r="O355" s="255"/>
      <c r="P355" s="255"/>
      <c r="Q355" s="255"/>
      <c r="R355" s="255"/>
      <c r="S355" s="255"/>
      <c r="T355" s="256"/>
      <c r="AT355" s="257" t="s">
        <v>131</v>
      </c>
      <c r="AU355" s="257" t="s">
        <v>86</v>
      </c>
      <c r="AV355" s="13" t="s">
        <v>129</v>
      </c>
      <c r="AW355" s="13" t="s">
        <v>33</v>
      </c>
      <c r="AX355" s="13" t="s">
        <v>84</v>
      </c>
      <c r="AY355" s="257" t="s">
        <v>122</v>
      </c>
    </row>
    <row r="356" s="1" customFormat="1" ht="16.5" customHeight="1">
      <c r="B356" s="36"/>
      <c r="C356" s="258" t="s">
        <v>514</v>
      </c>
      <c r="D356" s="258" t="s">
        <v>222</v>
      </c>
      <c r="E356" s="259" t="s">
        <v>515</v>
      </c>
      <c r="F356" s="260" t="s">
        <v>516</v>
      </c>
      <c r="G356" s="261" t="s">
        <v>156</v>
      </c>
      <c r="H356" s="262">
        <v>360</v>
      </c>
      <c r="I356" s="263"/>
      <c r="J356" s="264">
        <f>ROUND(I356*H356,2)</f>
        <v>0</v>
      </c>
      <c r="K356" s="260" t="s">
        <v>1</v>
      </c>
      <c r="L356" s="265"/>
      <c r="M356" s="266" t="s">
        <v>1</v>
      </c>
      <c r="N356" s="267" t="s">
        <v>41</v>
      </c>
      <c r="O356" s="84"/>
      <c r="P356" s="231">
        <f>O356*H356</f>
        <v>0</v>
      </c>
      <c r="Q356" s="231">
        <v>0.048000000000000001</v>
      </c>
      <c r="R356" s="231">
        <f>Q356*H356</f>
        <v>17.280000000000001</v>
      </c>
      <c r="S356" s="231">
        <v>0</v>
      </c>
      <c r="T356" s="232">
        <f>S356*H356</f>
        <v>0</v>
      </c>
      <c r="AR356" s="233" t="s">
        <v>225</v>
      </c>
      <c r="AT356" s="233" t="s">
        <v>222</v>
      </c>
      <c r="AU356" s="233" t="s">
        <v>86</v>
      </c>
      <c r="AY356" s="15" t="s">
        <v>122</v>
      </c>
      <c r="BE356" s="234">
        <f>IF(N356="základní",J356,0)</f>
        <v>0</v>
      </c>
      <c r="BF356" s="234">
        <f>IF(N356="snížená",J356,0)</f>
        <v>0</v>
      </c>
      <c r="BG356" s="234">
        <f>IF(N356="zákl. přenesená",J356,0)</f>
        <v>0</v>
      </c>
      <c r="BH356" s="234">
        <f>IF(N356="sníž. přenesená",J356,0)</f>
        <v>0</v>
      </c>
      <c r="BI356" s="234">
        <f>IF(N356="nulová",J356,0)</f>
        <v>0</v>
      </c>
      <c r="BJ356" s="15" t="s">
        <v>84</v>
      </c>
      <c r="BK356" s="234">
        <f>ROUND(I356*H356,2)</f>
        <v>0</v>
      </c>
      <c r="BL356" s="15" t="s">
        <v>129</v>
      </c>
      <c r="BM356" s="233" t="s">
        <v>517</v>
      </c>
    </row>
    <row r="357" s="12" customFormat="1">
      <c r="B357" s="235"/>
      <c r="C357" s="236"/>
      <c r="D357" s="237" t="s">
        <v>131</v>
      </c>
      <c r="E357" s="238" t="s">
        <v>1</v>
      </c>
      <c r="F357" s="239" t="s">
        <v>518</v>
      </c>
      <c r="G357" s="236"/>
      <c r="H357" s="240">
        <v>360</v>
      </c>
      <c r="I357" s="241"/>
      <c r="J357" s="236"/>
      <c r="K357" s="236"/>
      <c r="L357" s="242"/>
      <c r="M357" s="243"/>
      <c r="N357" s="244"/>
      <c r="O357" s="244"/>
      <c r="P357" s="244"/>
      <c r="Q357" s="244"/>
      <c r="R357" s="244"/>
      <c r="S357" s="244"/>
      <c r="T357" s="245"/>
      <c r="AT357" s="246" t="s">
        <v>131</v>
      </c>
      <c r="AU357" s="246" t="s">
        <v>86</v>
      </c>
      <c r="AV357" s="12" t="s">
        <v>86</v>
      </c>
      <c r="AW357" s="12" t="s">
        <v>33</v>
      </c>
      <c r="AX357" s="12" t="s">
        <v>76</v>
      </c>
      <c r="AY357" s="246" t="s">
        <v>122</v>
      </c>
    </row>
    <row r="358" s="13" customFormat="1">
      <c r="B358" s="247"/>
      <c r="C358" s="248"/>
      <c r="D358" s="237" t="s">
        <v>131</v>
      </c>
      <c r="E358" s="249" t="s">
        <v>1</v>
      </c>
      <c r="F358" s="250" t="s">
        <v>133</v>
      </c>
      <c r="G358" s="248"/>
      <c r="H358" s="251">
        <v>360</v>
      </c>
      <c r="I358" s="252"/>
      <c r="J358" s="248"/>
      <c r="K358" s="248"/>
      <c r="L358" s="253"/>
      <c r="M358" s="254"/>
      <c r="N358" s="255"/>
      <c r="O358" s="255"/>
      <c r="P358" s="255"/>
      <c r="Q358" s="255"/>
      <c r="R358" s="255"/>
      <c r="S358" s="255"/>
      <c r="T358" s="256"/>
      <c r="AT358" s="257" t="s">
        <v>131</v>
      </c>
      <c r="AU358" s="257" t="s">
        <v>86</v>
      </c>
      <c r="AV358" s="13" t="s">
        <v>129</v>
      </c>
      <c r="AW358" s="13" t="s">
        <v>33</v>
      </c>
      <c r="AX358" s="13" t="s">
        <v>84</v>
      </c>
      <c r="AY358" s="257" t="s">
        <v>122</v>
      </c>
    </row>
    <row r="359" s="1" customFormat="1" ht="24" customHeight="1">
      <c r="B359" s="36"/>
      <c r="C359" s="222" t="s">
        <v>519</v>
      </c>
      <c r="D359" s="222" t="s">
        <v>125</v>
      </c>
      <c r="E359" s="223" t="s">
        <v>520</v>
      </c>
      <c r="F359" s="224" t="s">
        <v>521</v>
      </c>
      <c r="G359" s="225" t="s">
        <v>156</v>
      </c>
      <c r="H359" s="226">
        <v>22</v>
      </c>
      <c r="I359" s="227"/>
      <c r="J359" s="228">
        <f>ROUND(I359*H359,2)</f>
        <v>0</v>
      </c>
      <c r="K359" s="224" t="s">
        <v>1</v>
      </c>
      <c r="L359" s="41"/>
      <c r="M359" s="229" t="s">
        <v>1</v>
      </c>
      <c r="N359" s="230" t="s">
        <v>41</v>
      </c>
      <c r="O359" s="84"/>
      <c r="P359" s="231">
        <f>O359*H359</f>
        <v>0</v>
      </c>
      <c r="Q359" s="231">
        <v>0.16849</v>
      </c>
      <c r="R359" s="231">
        <f>Q359*H359</f>
        <v>3.7067800000000002</v>
      </c>
      <c r="S359" s="231">
        <v>0</v>
      </c>
      <c r="T359" s="232">
        <f>S359*H359</f>
        <v>0</v>
      </c>
      <c r="AR359" s="233" t="s">
        <v>129</v>
      </c>
      <c r="AT359" s="233" t="s">
        <v>125</v>
      </c>
      <c r="AU359" s="233" t="s">
        <v>86</v>
      </c>
      <c r="AY359" s="15" t="s">
        <v>122</v>
      </c>
      <c r="BE359" s="234">
        <f>IF(N359="základní",J359,0)</f>
        <v>0</v>
      </c>
      <c r="BF359" s="234">
        <f>IF(N359="snížená",J359,0)</f>
        <v>0</v>
      </c>
      <c r="BG359" s="234">
        <f>IF(N359="zákl. přenesená",J359,0)</f>
        <v>0</v>
      </c>
      <c r="BH359" s="234">
        <f>IF(N359="sníž. přenesená",J359,0)</f>
        <v>0</v>
      </c>
      <c r="BI359" s="234">
        <f>IF(N359="nulová",J359,0)</f>
        <v>0</v>
      </c>
      <c r="BJ359" s="15" t="s">
        <v>84</v>
      </c>
      <c r="BK359" s="234">
        <f>ROUND(I359*H359,2)</f>
        <v>0</v>
      </c>
      <c r="BL359" s="15" t="s">
        <v>129</v>
      </c>
      <c r="BM359" s="233" t="s">
        <v>522</v>
      </c>
    </row>
    <row r="360" s="12" customFormat="1">
      <c r="B360" s="235"/>
      <c r="C360" s="236"/>
      <c r="D360" s="237" t="s">
        <v>131</v>
      </c>
      <c r="E360" s="238" t="s">
        <v>1</v>
      </c>
      <c r="F360" s="239" t="s">
        <v>523</v>
      </c>
      <c r="G360" s="236"/>
      <c r="H360" s="240">
        <v>22</v>
      </c>
      <c r="I360" s="241"/>
      <c r="J360" s="236"/>
      <c r="K360" s="236"/>
      <c r="L360" s="242"/>
      <c r="M360" s="243"/>
      <c r="N360" s="244"/>
      <c r="O360" s="244"/>
      <c r="P360" s="244"/>
      <c r="Q360" s="244"/>
      <c r="R360" s="244"/>
      <c r="S360" s="244"/>
      <c r="T360" s="245"/>
      <c r="AT360" s="246" t="s">
        <v>131</v>
      </c>
      <c r="AU360" s="246" t="s">
        <v>86</v>
      </c>
      <c r="AV360" s="12" t="s">
        <v>86</v>
      </c>
      <c r="AW360" s="12" t="s">
        <v>33</v>
      </c>
      <c r="AX360" s="12" t="s">
        <v>76</v>
      </c>
      <c r="AY360" s="246" t="s">
        <v>122</v>
      </c>
    </row>
    <row r="361" s="13" customFormat="1">
      <c r="B361" s="247"/>
      <c r="C361" s="248"/>
      <c r="D361" s="237" t="s">
        <v>131</v>
      </c>
      <c r="E361" s="249" t="s">
        <v>1</v>
      </c>
      <c r="F361" s="250" t="s">
        <v>133</v>
      </c>
      <c r="G361" s="248"/>
      <c r="H361" s="251">
        <v>22</v>
      </c>
      <c r="I361" s="252"/>
      <c r="J361" s="248"/>
      <c r="K361" s="248"/>
      <c r="L361" s="253"/>
      <c r="M361" s="254"/>
      <c r="N361" s="255"/>
      <c r="O361" s="255"/>
      <c r="P361" s="255"/>
      <c r="Q361" s="255"/>
      <c r="R361" s="255"/>
      <c r="S361" s="255"/>
      <c r="T361" s="256"/>
      <c r="AT361" s="257" t="s">
        <v>131</v>
      </c>
      <c r="AU361" s="257" t="s">
        <v>86</v>
      </c>
      <c r="AV361" s="13" t="s">
        <v>129</v>
      </c>
      <c r="AW361" s="13" t="s">
        <v>33</v>
      </c>
      <c r="AX361" s="13" t="s">
        <v>84</v>
      </c>
      <c r="AY361" s="257" t="s">
        <v>122</v>
      </c>
    </row>
    <row r="362" s="1" customFormat="1" ht="16.5" customHeight="1">
      <c r="B362" s="36"/>
      <c r="C362" s="258" t="s">
        <v>524</v>
      </c>
      <c r="D362" s="258" t="s">
        <v>222</v>
      </c>
      <c r="E362" s="259" t="s">
        <v>525</v>
      </c>
      <c r="F362" s="260" t="s">
        <v>526</v>
      </c>
      <c r="G362" s="261" t="s">
        <v>156</v>
      </c>
      <c r="H362" s="262">
        <v>22</v>
      </c>
      <c r="I362" s="263"/>
      <c r="J362" s="264">
        <f>ROUND(I362*H362,2)</f>
        <v>0</v>
      </c>
      <c r="K362" s="260" t="s">
        <v>1</v>
      </c>
      <c r="L362" s="265"/>
      <c r="M362" s="266" t="s">
        <v>1</v>
      </c>
      <c r="N362" s="267" t="s">
        <v>41</v>
      </c>
      <c r="O362" s="84"/>
      <c r="P362" s="231">
        <f>O362*H362</f>
        <v>0</v>
      </c>
      <c r="Q362" s="231">
        <v>0.104</v>
      </c>
      <c r="R362" s="231">
        <f>Q362*H362</f>
        <v>2.2879999999999998</v>
      </c>
      <c r="S362" s="231">
        <v>0</v>
      </c>
      <c r="T362" s="232">
        <f>S362*H362</f>
        <v>0</v>
      </c>
      <c r="AR362" s="233" t="s">
        <v>225</v>
      </c>
      <c r="AT362" s="233" t="s">
        <v>222</v>
      </c>
      <c r="AU362" s="233" t="s">
        <v>86</v>
      </c>
      <c r="AY362" s="15" t="s">
        <v>122</v>
      </c>
      <c r="BE362" s="234">
        <f>IF(N362="základní",J362,0)</f>
        <v>0</v>
      </c>
      <c r="BF362" s="234">
        <f>IF(N362="snížená",J362,0)</f>
        <v>0</v>
      </c>
      <c r="BG362" s="234">
        <f>IF(N362="zákl. přenesená",J362,0)</f>
        <v>0</v>
      </c>
      <c r="BH362" s="234">
        <f>IF(N362="sníž. přenesená",J362,0)</f>
        <v>0</v>
      </c>
      <c r="BI362" s="234">
        <f>IF(N362="nulová",J362,0)</f>
        <v>0</v>
      </c>
      <c r="BJ362" s="15" t="s">
        <v>84</v>
      </c>
      <c r="BK362" s="234">
        <f>ROUND(I362*H362,2)</f>
        <v>0</v>
      </c>
      <c r="BL362" s="15" t="s">
        <v>129</v>
      </c>
      <c r="BM362" s="233" t="s">
        <v>527</v>
      </c>
    </row>
    <row r="363" s="12" customFormat="1">
      <c r="B363" s="235"/>
      <c r="C363" s="236"/>
      <c r="D363" s="237" t="s">
        <v>131</v>
      </c>
      <c r="E363" s="238" t="s">
        <v>1</v>
      </c>
      <c r="F363" s="239" t="s">
        <v>523</v>
      </c>
      <c r="G363" s="236"/>
      <c r="H363" s="240">
        <v>22</v>
      </c>
      <c r="I363" s="241"/>
      <c r="J363" s="236"/>
      <c r="K363" s="236"/>
      <c r="L363" s="242"/>
      <c r="M363" s="243"/>
      <c r="N363" s="244"/>
      <c r="O363" s="244"/>
      <c r="P363" s="244"/>
      <c r="Q363" s="244"/>
      <c r="R363" s="244"/>
      <c r="S363" s="244"/>
      <c r="T363" s="245"/>
      <c r="AT363" s="246" t="s">
        <v>131</v>
      </c>
      <c r="AU363" s="246" t="s">
        <v>86</v>
      </c>
      <c r="AV363" s="12" t="s">
        <v>86</v>
      </c>
      <c r="AW363" s="12" t="s">
        <v>33</v>
      </c>
      <c r="AX363" s="12" t="s">
        <v>76</v>
      </c>
      <c r="AY363" s="246" t="s">
        <v>122</v>
      </c>
    </row>
    <row r="364" s="13" customFormat="1">
      <c r="B364" s="247"/>
      <c r="C364" s="248"/>
      <c r="D364" s="237" t="s">
        <v>131</v>
      </c>
      <c r="E364" s="249" t="s">
        <v>1</v>
      </c>
      <c r="F364" s="250" t="s">
        <v>133</v>
      </c>
      <c r="G364" s="248"/>
      <c r="H364" s="251">
        <v>22</v>
      </c>
      <c r="I364" s="252"/>
      <c r="J364" s="248"/>
      <c r="K364" s="248"/>
      <c r="L364" s="253"/>
      <c r="M364" s="254"/>
      <c r="N364" s="255"/>
      <c r="O364" s="255"/>
      <c r="P364" s="255"/>
      <c r="Q364" s="255"/>
      <c r="R364" s="255"/>
      <c r="S364" s="255"/>
      <c r="T364" s="256"/>
      <c r="AT364" s="257" t="s">
        <v>131</v>
      </c>
      <c r="AU364" s="257" t="s">
        <v>86</v>
      </c>
      <c r="AV364" s="13" t="s">
        <v>129</v>
      </c>
      <c r="AW364" s="13" t="s">
        <v>33</v>
      </c>
      <c r="AX364" s="13" t="s">
        <v>84</v>
      </c>
      <c r="AY364" s="257" t="s">
        <v>122</v>
      </c>
    </row>
    <row r="365" s="1" customFormat="1" ht="24" customHeight="1">
      <c r="B365" s="36"/>
      <c r="C365" s="222" t="s">
        <v>528</v>
      </c>
      <c r="D365" s="222" t="s">
        <v>125</v>
      </c>
      <c r="E365" s="223" t="s">
        <v>529</v>
      </c>
      <c r="F365" s="224" t="s">
        <v>530</v>
      </c>
      <c r="G365" s="225" t="s">
        <v>156</v>
      </c>
      <c r="H365" s="226">
        <v>20</v>
      </c>
      <c r="I365" s="227"/>
      <c r="J365" s="228">
        <f>ROUND(I365*H365,2)</f>
        <v>0</v>
      </c>
      <c r="K365" s="224" t="s">
        <v>1</v>
      </c>
      <c r="L365" s="41"/>
      <c r="M365" s="229" t="s">
        <v>1</v>
      </c>
      <c r="N365" s="230" t="s">
        <v>41</v>
      </c>
      <c r="O365" s="84"/>
      <c r="P365" s="231">
        <f>O365*H365</f>
        <v>0</v>
      </c>
      <c r="Q365" s="231">
        <v>0.00034000000000000002</v>
      </c>
      <c r="R365" s="231">
        <f>Q365*H365</f>
        <v>0.0068000000000000005</v>
      </c>
      <c r="S365" s="231">
        <v>0</v>
      </c>
      <c r="T365" s="232">
        <f>S365*H365</f>
        <v>0</v>
      </c>
      <c r="AR365" s="233" t="s">
        <v>129</v>
      </c>
      <c r="AT365" s="233" t="s">
        <v>125</v>
      </c>
      <c r="AU365" s="233" t="s">
        <v>86</v>
      </c>
      <c r="AY365" s="15" t="s">
        <v>122</v>
      </c>
      <c r="BE365" s="234">
        <f>IF(N365="základní",J365,0)</f>
        <v>0</v>
      </c>
      <c r="BF365" s="234">
        <f>IF(N365="snížená",J365,0)</f>
        <v>0</v>
      </c>
      <c r="BG365" s="234">
        <f>IF(N365="zákl. přenesená",J365,0)</f>
        <v>0</v>
      </c>
      <c r="BH365" s="234">
        <f>IF(N365="sníž. přenesená",J365,0)</f>
        <v>0</v>
      </c>
      <c r="BI365" s="234">
        <f>IF(N365="nulová",J365,0)</f>
        <v>0</v>
      </c>
      <c r="BJ365" s="15" t="s">
        <v>84</v>
      </c>
      <c r="BK365" s="234">
        <f>ROUND(I365*H365,2)</f>
        <v>0</v>
      </c>
      <c r="BL365" s="15" t="s">
        <v>129</v>
      </c>
      <c r="BM365" s="233" t="s">
        <v>531</v>
      </c>
    </row>
    <row r="366" s="12" customFormat="1">
      <c r="B366" s="235"/>
      <c r="C366" s="236"/>
      <c r="D366" s="237" t="s">
        <v>131</v>
      </c>
      <c r="E366" s="238" t="s">
        <v>1</v>
      </c>
      <c r="F366" s="239" t="s">
        <v>532</v>
      </c>
      <c r="G366" s="236"/>
      <c r="H366" s="240">
        <v>20</v>
      </c>
      <c r="I366" s="241"/>
      <c r="J366" s="236"/>
      <c r="K366" s="236"/>
      <c r="L366" s="242"/>
      <c r="M366" s="243"/>
      <c r="N366" s="244"/>
      <c r="O366" s="244"/>
      <c r="P366" s="244"/>
      <c r="Q366" s="244"/>
      <c r="R366" s="244"/>
      <c r="S366" s="244"/>
      <c r="T366" s="245"/>
      <c r="AT366" s="246" t="s">
        <v>131</v>
      </c>
      <c r="AU366" s="246" t="s">
        <v>86</v>
      </c>
      <c r="AV366" s="12" t="s">
        <v>86</v>
      </c>
      <c r="AW366" s="12" t="s">
        <v>33</v>
      </c>
      <c r="AX366" s="12" t="s">
        <v>76</v>
      </c>
      <c r="AY366" s="246" t="s">
        <v>122</v>
      </c>
    </row>
    <row r="367" s="13" customFormat="1">
      <c r="B367" s="247"/>
      <c r="C367" s="248"/>
      <c r="D367" s="237" t="s">
        <v>131</v>
      </c>
      <c r="E367" s="249" t="s">
        <v>1</v>
      </c>
      <c r="F367" s="250" t="s">
        <v>133</v>
      </c>
      <c r="G367" s="248"/>
      <c r="H367" s="251">
        <v>20</v>
      </c>
      <c r="I367" s="252"/>
      <c r="J367" s="248"/>
      <c r="K367" s="248"/>
      <c r="L367" s="253"/>
      <c r="M367" s="254"/>
      <c r="N367" s="255"/>
      <c r="O367" s="255"/>
      <c r="P367" s="255"/>
      <c r="Q367" s="255"/>
      <c r="R367" s="255"/>
      <c r="S367" s="255"/>
      <c r="T367" s="256"/>
      <c r="AT367" s="257" t="s">
        <v>131</v>
      </c>
      <c r="AU367" s="257" t="s">
        <v>86</v>
      </c>
      <c r="AV367" s="13" t="s">
        <v>129</v>
      </c>
      <c r="AW367" s="13" t="s">
        <v>33</v>
      </c>
      <c r="AX367" s="13" t="s">
        <v>84</v>
      </c>
      <c r="AY367" s="257" t="s">
        <v>122</v>
      </c>
    </row>
    <row r="368" s="1" customFormat="1" ht="24" customHeight="1">
      <c r="B368" s="36"/>
      <c r="C368" s="222" t="s">
        <v>533</v>
      </c>
      <c r="D368" s="222" t="s">
        <v>125</v>
      </c>
      <c r="E368" s="223" t="s">
        <v>534</v>
      </c>
      <c r="F368" s="224" t="s">
        <v>535</v>
      </c>
      <c r="G368" s="225" t="s">
        <v>128</v>
      </c>
      <c r="H368" s="226">
        <v>651</v>
      </c>
      <c r="I368" s="227"/>
      <c r="J368" s="228">
        <f>ROUND(I368*H368,2)</f>
        <v>0</v>
      </c>
      <c r="K368" s="224" t="s">
        <v>1</v>
      </c>
      <c r="L368" s="41"/>
      <c r="M368" s="229" t="s">
        <v>1</v>
      </c>
      <c r="N368" s="230" t="s">
        <v>41</v>
      </c>
      <c r="O368" s="84"/>
      <c r="P368" s="231">
        <f>O368*H368</f>
        <v>0</v>
      </c>
      <c r="Q368" s="231">
        <v>0.00036000000000000002</v>
      </c>
      <c r="R368" s="231">
        <f>Q368*H368</f>
        <v>0.23436000000000001</v>
      </c>
      <c r="S368" s="231">
        <v>0</v>
      </c>
      <c r="T368" s="232">
        <f>S368*H368</f>
        <v>0</v>
      </c>
      <c r="AR368" s="233" t="s">
        <v>129</v>
      </c>
      <c r="AT368" s="233" t="s">
        <v>125</v>
      </c>
      <c r="AU368" s="233" t="s">
        <v>86</v>
      </c>
      <c r="AY368" s="15" t="s">
        <v>122</v>
      </c>
      <c r="BE368" s="234">
        <f>IF(N368="základní",J368,0)</f>
        <v>0</v>
      </c>
      <c r="BF368" s="234">
        <f>IF(N368="snížená",J368,0)</f>
        <v>0</v>
      </c>
      <c r="BG368" s="234">
        <f>IF(N368="zákl. přenesená",J368,0)</f>
        <v>0</v>
      </c>
      <c r="BH368" s="234">
        <f>IF(N368="sníž. přenesená",J368,0)</f>
        <v>0</v>
      </c>
      <c r="BI368" s="234">
        <f>IF(N368="nulová",J368,0)</f>
        <v>0</v>
      </c>
      <c r="BJ368" s="15" t="s">
        <v>84</v>
      </c>
      <c r="BK368" s="234">
        <f>ROUND(I368*H368,2)</f>
        <v>0</v>
      </c>
      <c r="BL368" s="15" t="s">
        <v>129</v>
      </c>
      <c r="BM368" s="233" t="s">
        <v>536</v>
      </c>
    </row>
    <row r="369" s="12" customFormat="1">
      <c r="B369" s="235"/>
      <c r="C369" s="236"/>
      <c r="D369" s="237" t="s">
        <v>131</v>
      </c>
      <c r="E369" s="238" t="s">
        <v>1</v>
      </c>
      <c r="F369" s="239" t="s">
        <v>537</v>
      </c>
      <c r="G369" s="236"/>
      <c r="H369" s="240">
        <v>132</v>
      </c>
      <c r="I369" s="241"/>
      <c r="J369" s="236"/>
      <c r="K369" s="236"/>
      <c r="L369" s="242"/>
      <c r="M369" s="243"/>
      <c r="N369" s="244"/>
      <c r="O369" s="244"/>
      <c r="P369" s="244"/>
      <c r="Q369" s="244"/>
      <c r="R369" s="244"/>
      <c r="S369" s="244"/>
      <c r="T369" s="245"/>
      <c r="AT369" s="246" t="s">
        <v>131</v>
      </c>
      <c r="AU369" s="246" t="s">
        <v>86</v>
      </c>
      <c r="AV369" s="12" t="s">
        <v>86</v>
      </c>
      <c r="AW369" s="12" t="s">
        <v>33</v>
      </c>
      <c r="AX369" s="12" t="s">
        <v>76</v>
      </c>
      <c r="AY369" s="246" t="s">
        <v>122</v>
      </c>
    </row>
    <row r="370" s="12" customFormat="1">
      <c r="B370" s="235"/>
      <c r="C370" s="236"/>
      <c r="D370" s="237" t="s">
        <v>131</v>
      </c>
      <c r="E370" s="238" t="s">
        <v>1</v>
      </c>
      <c r="F370" s="239" t="s">
        <v>261</v>
      </c>
      <c r="G370" s="236"/>
      <c r="H370" s="240">
        <v>489</v>
      </c>
      <c r="I370" s="241"/>
      <c r="J370" s="236"/>
      <c r="K370" s="236"/>
      <c r="L370" s="242"/>
      <c r="M370" s="243"/>
      <c r="N370" s="244"/>
      <c r="O370" s="244"/>
      <c r="P370" s="244"/>
      <c r="Q370" s="244"/>
      <c r="R370" s="244"/>
      <c r="S370" s="244"/>
      <c r="T370" s="245"/>
      <c r="AT370" s="246" t="s">
        <v>131</v>
      </c>
      <c r="AU370" s="246" t="s">
        <v>86</v>
      </c>
      <c r="AV370" s="12" t="s">
        <v>86</v>
      </c>
      <c r="AW370" s="12" t="s">
        <v>33</v>
      </c>
      <c r="AX370" s="12" t="s">
        <v>76</v>
      </c>
      <c r="AY370" s="246" t="s">
        <v>122</v>
      </c>
    </row>
    <row r="371" s="12" customFormat="1">
      <c r="B371" s="235"/>
      <c r="C371" s="236"/>
      <c r="D371" s="237" t="s">
        <v>131</v>
      </c>
      <c r="E371" s="238" t="s">
        <v>1</v>
      </c>
      <c r="F371" s="239" t="s">
        <v>538</v>
      </c>
      <c r="G371" s="236"/>
      <c r="H371" s="240">
        <v>30</v>
      </c>
      <c r="I371" s="241"/>
      <c r="J371" s="236"/>
      <c r="K371" s="236"/>
      <c r="L371" s="242"/>
      <c r="M371" s="243"/>
      <c r="N371" s="244"/>
      <c r="O371" s="244"/>
      <c r="P371" s="244"/>
      <c r="Q371" s="244"/>
      <c r="R371" s="244"/>
      <c r="S371" s="244"/>
      <c r="T371" s="245"/>
      <c r="AT371" s="246" t="s">
        <v>131</v>
      </c>
      <c r="AU371" s="246" t="s">
        <v>86</v>
      </c>
      <c r="AV371" s="12" t="s">
        <v>86</v>
      </c>
      <c r="AW371" s="12" t="s">
        <v>33</v>
      </c>
      <c r="AX371" s="12" t="s">
        <v>76</v>
      </c>
      <c r="AY371" s="246" t="s">
        <v>122</v>
      </c>
    </row>
    <row r="372" s="13" customFormat="1">
      <c r="B372" s="247"/>
      <c r="C372" s="248"/>
      <c r="D372" s="237" t="s">
        <v>131</v>
      </c>
      <c r="E372" s="249" t="s">
        <v>1</v>
      </c>
      <c r="F372" s="250" t="s">
        <v>133</v>
      </c>
      <c r="G372" s="248"/>
      <c r="H372" s="251">
        <v>651</v>
      </c>
      <c r="I372" s="252"/>
      <c r="J372" s="248"/>
      <c r="K372" s="248"/>
      <c r="L372" s="253"/>
      <c r="M372" s="254"/>
      <c r="N372" s="255"/>
      <c r="O372" s="255"/>
      <c r="P372" s="255"/>
      <c r="Q372" s="255"/>
      <c r="R372" s="255"/>
      <c r="S372" s="255"/>
      <c r="T372" s="256"/>
      <c r="AT372" s="257" t="s">
        <v>131</v>
      </c>
      <c r="AU372" s="257" t="s">
        <v>86</v>
      </c>
      <c r="AV372" s="13" t="s">
        <v>129</v>
      </c>
      <c r="AW372" s="13" t="s">
        <v>33</v>
      </c>
      <c r="AX372" s="13" t="s">
        <v>84</v>
      </c>
      <c r="AY372" s="257" t="s">
        <v>122</v>
      </c>
    </row>
    <row r="373" s="1" customFormat="1" ht="16.5" customHeight="1">
      <c r="B373" s="36"/>
      <c r="C373" s="222" t="s">
        <v>225</v>
      </c>
      <c r="D373" s="222" t="s">
        <v>125</v>
      </c>
      <c r="E373" s="223" t="s">
        <v>539</v>
      </c>
      <c r="F373" s="224" t="s">
        <v>540</v>
      </c>
      <c r="G373" s="225" t="s">
        <v>156</v>
      </c>
      <c r="H373" s="226">
        <v>20</v>
      </c>
      <c r="I373" s="227"/>
      <c r="J373" s="228">
        <f>ROUND(I373*H373,2)</f>
        <v>0</v>
      </c>
      <c r="K373" s="224" t="s">
        <v>1</v>
      </c>
      <c r="L373" s="41"/>
      <c r="M373" s="229" t="s">
        <v>1</v>
      </c>
      <c r="N373" s="230" t="s">
        <v>41</v>
      </c>
      <c r="O373" s="84"/>
      <c r="P373" s="231">
        <f>O373*H373</f>
        <v>0</v>
      </c>
      <c r="Q373" s="231">
        <v>0</v>
      </c>
      <c r="R373" s="231">
        <f>Q373*H373</f>
        <v>0</v>
      </c>
      <c r="S373" s="231">
        <v>0</v>
      </c>
      <c r="T373" s="232">
        <f>S373*H373</f>
        <v>0</v>
      </c>
      <c r="AR373" s="233" t="s">
        <v>129</v>
      </c>
      <c r="AT373" s="233" t="s">
        <v>125</v>
      </c>
      <c r="AU373" s="233" t="s">
        <v>86</v>
      </c>
      <c r="AY373" s="15" t="s">
        <v>122</v>
      </c>
      <c r="BE373" s="234">
        <f>IF(N373="základní",J373,0)</f>
        <v>0</v>
      </c>
      <c r="BF373" s="234">
        <f>IF(N373="snížená",J373,0)</f>
        <v>0</v>
      </c>
      <c r="BG373" s="234">
        <f>IF(N373="zákl. přenesená",J373,0)</f>
        <v>0</v>
      </c>
      <c r="BH373" s="234">
        <f>IF(N373="sníž. přenesená",J373,0)</f>
        <v>0</v>
      </c>
      <c r="BI373" s="234">
        <f>IF(N373="nulová",J373,0)</f>
        <v>0</v>
      </c>
      <c r="BJ373" s="15" t="s">
        <v>84</v>
      </c>
      <c r="BK373" s="234">
        <f>ROUND(I373*H373,2)</f>
        <v>0</v>
      </c>
      <c r="BL373" s="15" t="s">
        <v>129</v>
      </c>
      <c r="BM373" s="233" t="s">
        <v>541</v>
      </c>
    </row>
    <row r="374" s="12" customFormat="1">
      <c r="B374" s="235"/>
      <c r="C374" s="236"/>
      <c r="D374" s="237" t="s">
        <v>131</v>
      </c>
      <c r="E374" s="238" t="s">
        <v>1</v>
      </c>
      <c r="F374" s="239" t="s">
        <v>532</v>
      </c>
      <c r="G374" s="236"/>
      <c r="H374" s="240">
        <v>20</v>
      </c>
      <c r="I374" s="241"/>
      <c r="J374" s="236"/>
      <c r="K374" s="236"/>
      <c r="L374" s="242"/>
      <c r="M374" s="243"/>
      <c r="N374" s="244"/>
      <c r="O374" s="244"/>
      <c r="P374" s="244"/>
      <c r="Q374" s="244"/>
      <c r="R374" s="244"/>
      <c r="S374" s="244"/>
      <c r="T374" s="245"/>
      <c r="AT374" s="246" t="s">
        <v>131</v>
      </c>
      <c r="AU374" s="246" t="s">
        <v>86</v>
      </c>
      <c r="AV374" s="12" t="s">
        <v>86</v>
      </c>
      <c r="AW374" s="12" t="s">
        <v>33</v>
      </c>
      <c r="AX374" s="12" t="s">
        <v>76</v>
      </c>
      <c r="AY374" s="246" t="s">
        <v>122</v>
      </c>
    </row>
    <row r="375" s="13" customFormat="1">
      <c r="B375" s="247"/>
      <c r="C375" s="248"/>
      <c r="D375" s="237" t="s">
        <v>131</v>
      </c>
      <c r="E375" s="249" t="s">
        <v>1</v>
      </c>
      <c r="F375" s="250" t="s">
        <v>133</v>
      </c>
      <c r="G375" s="248"/>
      <c r="H375" s="251">
        <v>20</v>
      </c>
      <c r="I375" s="252"/>
      <c r="J375" s="248"/>
      <c r="K375" s="248"/>
      <c r="L375" s="253"/>
      <c r="M375" s="254"/>
      <c r="N375" s="255"/>
      <c r="O375" s="255"/>
      <c r="P375" s="255"/>
      <c r="Q375" s="255"/>
      <c r="R375" s="255"/>
      <c r="S375" s="255"/>
      <c r="T375" s="256"/>
      <c r="AT375" s="257" t="s">
        <v>131</v>
      </c>
      <c r="AU375" s="257" t="s">
        <v>86</v>
      </c>
      <c r="AV375" s="13" t="s">
        <v>129</v>
      </c>
      <c r="AW375" s="13" t="s">
        <v>33</v>
      </c>
      <c r="AX375" s="13" t="s">
        <v>84</v>
      </c>
      <c r="AY375" s="257" t="s">
        <v>122</v>
      </c>
    </row>
    <row r="376" s="1" customFormat="1" ht="24" customHeight="1">
      <c r="B376" s="36"/>
      <c r="C376" s="222" t="s">
        <v>542</v>
      </c>
      <c r="D376" s="222" t="s">
        <v>125</v>
      </c>
      <c r="E376" s="223" t="s">
        <v>543</v>
      </c>
      <c r="F376" s="224" t="s">
        <v>544</v>
      </c>
      <c r="G376" s="225" t="s">
        <v>352</v>
      </c>
      <c r="H376" s="226">
        <v>7</v>
      </c>
      <c r="I376" s="227"/>
      <c r="J376" s="228">
        <f>ROUND(I376*H376,2)</f>
        <v>0</v>
      </c>
      <c r="K376" s="224" t="s">
        <v>1</v>
      </c>
      <c r="L376" s="41"/>
      <c r="M376" s="229" t="s">
        <v>1</v>
      </c>
      <c r="N376" s="230" t="s">
        <v>41</v>
      </c>
      <c r="O376" s="84"/>
      <c r="P376" s="231">
        <f>O376*H376</f>
        <v>0</v>
      </c>
      <c r="Q376" s="231">
        <v>1.61679</v>
      </c>
      <c r="R376" s="231">
        <f>Q376*H376</f>
        <v>11.31753</v>
      </c>
      <c r="S376" s="231">
        <v>0</v>
      </c>
      <c r="T376" s="232">
        <f>S376*H376</f>
        <v>0</v>
      </c>
      <c r="AR376" s="233" t="s">
        <v>129</v>
      </c>
      <c r="AT376" s="233" t="s">
        <v>125</v>
      </c>
      <c r="AU376" s="233" t="s">
        <v>86</v>
      </c>
      <c r="AY376" s="15" t="s">
        <v>122</v>
      </c>
      <c r="BE376" s="234">
        <f>IF(N376="základní",J376,0)</f>
        <v>0</v>
      </c>
      <c r="BF376" s="234">
        <f>IF(N376="snížená",J376,0)</f>
        <v>0</v>
      </c>
      <c r="BG376" s="234">
        <f>IF(N376="zákl. přenesená",J376,0)</f>
        <v>0</v>
      </c>
      <c r="BH376" s="234">
        <f>IF(N376="sníž. přenesená",J376,0)</f>
        <v>0</v>
      </c>
      <c r="BI376" s="234">
        <f>IF(N376="nulová",J376,0)</f>
        <v>0</v>
      </c>
      <c r="BJ376" s="15" t="s">
        <v>84</v>
      </c>
      <c r="BK376" s="234">
        <f>ROUND(I376*H376,2)</f>
        <v>0</v>
      </c>
      <c r="BL376" s="15" t="s">
        <v>129</v>
      </c>
      <c r="BM376" s="233" t="s">
        <v>545</v>
      </c>
    </row>
    <row r="377" s="12" customFormat="1">
      <c r="B377" s="235"/>
      <c r="C377" s="236"/>
      <c r="D377" s="237" t="s">
        <v>131</v>
      </c>
      <c r="E377" s="238" t="s">
        <v>1</v>
      </c>
      <c r="F377" s="239" t="s">
        <v>159</v>
      </c>
      <c r="G377" s="236"/>
      <c r="H377" s="240">
        <v>7</v>
      </c>
      <c r="I377" s="241"/>
      <c r="J377" s="236"/>
      <c r="K377" s="236"/>
      <c r="L377" s="242"/>
      <c r="M377" s="243"/>
      <c r="N377" s="244"/>
      <c r="O377" s="244"/>
      <c r="P377" s="244"/>
      <c r="Q377" s="244"/>
      <c r="R377" s="244"/>
      <c r="S377" s="244"/>
      <c r="T377" s="245"/>
      <c r="AT377" s="246" t="s">
        <v>131</v>
      </c>
      <c r="AU377" s="246" t="s">
        <v>86</v>
      </c>
      <c r="AV377" s="12" t="s">
        <v>86</v>
      </c>
      <c r="AW377" s="12" t="s">
        <v>33</v>
      </c>
      <c r="AX377" s="12" t="s">
        <v>76</v>
      </c>
      <c r="AY377" s="246" t="s">
        <v>122</v>
      </c>
    </row>
    <row r="378" s="13" customFormat="1">
      <c r="B378" s="247"/>
      <c r="C378" s="248"/>
      <c r="D378" s="237" t="s">
        <v>131</v>
      </c>
      <c r="E378" s="249" t="s">
        <v>1</v>
      </c>
      <c r="F378" s="250" t="s">
        <v>133</v>
      </c>
      <c r="G378" s="248"/>
      <c r="H378" s="251">
        <v>7</v>
      </c>
      <c r="I378" s="252"/>
      <c r="J378" s="248"/>
      <c r="K378" s="248"/>
      <c r="L378" s="253"/>
      <c r="M378" s="254"/>
      <c r="N378" s="255"/>
      <c r="O378" s="255"/>
      <c r="P378" s="255"/>
      <c r="Q378" s="255"/>
      <c r="R378" s="255"/>
      <c r="S378" s="255"/>
      <c r="T378" s="256"/>
      <c r="AT378" s="257" t="s">
        <v>131</v>
      </c>
      <c r="AU378" s="257" t="s">
        <v>86</v>
      </c>
      <c r="AV378" s="13" t="s">
        <v>129</v>
      </c>
      <c r="AW378" s="13" t="s">
        <v>33</v>
      </c>
      <c r="AX378" s="13" t="s">
        <v>84</v>
      </c>
      <c r="AY378" s="257" t="s">
        <v>122</v>
      </c>
    </row>
    <row r="379" s="1" customFormat="1" ht="24" customHeight="1">
      <c r="B379" s="36"/>
      <c r="C379" s="222" t="s">
        <v>546</v>
      </c>
      <c r="D379" s="222" t="s">
        <v>125</v>
      </c>
      <c r="E379" s="223" t="s">
        <v>547</v>
      </c>
      <c r="F379" s="224" t="s">
        <v>548</v>
      </c>
      <c r="G379" s="225" t="s">
        <v>128</v>
      </c>
      <c r="H379" s="226">
        <v>1515</v>
      </c>
      <c r="I379" s="227"/>
      <c r="J379" s="228">
        <f>ROUND(I379*H379,2)</f>
        <v>0</v>
      </c>
      <c r="K379" s="224" t="s">
        <v>1</v>
      </c>
      <c r="L379" s="41"/>
      <c r="M379" s="229" t="s">
        <v>1</v>
      </c>
      <c r="N379" s="230" t="s">
        <v>41</v>
      </c>
      <c r="O379" s="84"/>
      <c r="P379" s="231">
        <f>O379*H379</f>
        <v>0</v>
      </c>
      <c r="Q379" s="231">
        <v>0</v>
      </c>
      <c r="R379" s="231">
        <f>Q379*H379</f>
        <v>0</v>
      </c>
      <c r="S379" s="231">
        <v>0.02</v>
      </c>
      <c r="T379" s="232">
        <f>S379*H379</f>
        <v>30.300000000000001</v>
      </c>
      <c r="AR379" s="233" t="s">
        <v>129</v>
      </c>
      <c r="AT379" s="233" t="s">
        <v>125</v>
      </c>
      <c r="AU379" s="233" t="s">
        <v>86</v>
      </c>
      <c r="AY379" s="15" t="s">
        <v>122</v>
      </c>
      <c r="BE379" s="234">
        <f>IF(N379="základní",J379,0)</f>
        <v>0</v>
      </c>
      <c r="BF379" s="234">
        <f>IF(N379="snížená",J379,0)</f>
        <v>0</v>
      </c>
      <c r="BG379" s="234">
        <f>IF(N379="zákl. přenesená",J379,0)</f>
        <v>0</v>
      </c>
      <c r="BH379" s="234">
        <f>IF(N379="sníž. přenesená",J379,0)</f>
        <v>0</v>
      </c>
      <c r="BI379" s="234">
        <f>IF(N379="nulová",J379,0)</f>
        <v>0</v>
      </c>
      <c r="BJ379" s="15" t="s">
        <v>84</v>
      </c>
      <c r="BK379" s="234">
        <f>ROUND(I379*H379,2)</f>
        <v>0</v>
      </c>
      <c r="BL379" s="15" t="s">
        <v>129</v>
      </c>
      <c r="BM379" s="233" t="s">
        <v>549</v>
      </c>
    </row>
    <row r="380" s="12" customFormat="1">
      <c r="B380" s="235"/>
      <c r="C380" s="236"/>
      <c r="D380" s="237" t="s">
        <v>131</v>
      </c>
      <c r="E380" s="238" t="s">
        <v>1</v>
      </c>
      <c r="F380" s="239" t="s">
        <v>550</v>
      </c>
      <c r="G380" s="236"/>
      <c r="H380" s="240">
        <v>1515</v>
      </c>
      <c r="I380" s="241"/>
      <c r="J380" s="236"/>
      <c r="K380" s="236"/>
      <c r="L380" s="242"/>
      <c r="M380" s="243"/>
      <c r="N380" s="244"/>
      <c r="O380" s="244"/>
      <c r="P380" s="244"/>
      <c r="Q380" s="244"/>
      <c r="R380" s="244"/>
      <c r="S380" s="244"/>
      <c r="T380" s="245"/>
      <c r="AT380" s="246" t="s">
        <v>131</v>
      </c>
      <c r="AU380" s="246" t="s">
        <v>86</v>
      </c>
      <c r="AV380" s="12" t="s">
        <v>86</v>
      </c>
      <c r="AW380" s="12" t="s">
        <v>33</v>
      </c>
      <c r="AX380" s="12" t="s">
        <v>76</v>
      </c>
      <c r="AY380" s="246" t="s">
        <v>122</v>
      </c>
    </row>
    <row r="381" s="13" customFormat="1">
      <c r="B381" s="247"/>
      <c r="C381" s="248"/>
      <c r="D381" s="237" t="s">
        <v>131</v>
      </c>
      <c r="E381" s="249" t="s">
        <v>1</v>
      </c>
      <c r="F381" s="250" t="s">
        <v>133</v>
      </c>
      <c r="G381" s="248"/>
      <c r="H381" s="251">
        <v>1515</v>
      </c>
      <c r="I381" s="252"/>
      <c r="J381" s="248"/>
      <c r="K381" s="248"/>
      <c r="L381" s="253"/>
      <c r="M381" s="254"/>
      <c r="N381" s="255"/>
      <c r="O381" s="255"/>
      <c r="P381" s="255"/>
      <c r="Q381" s="255"/>
      <c r="R381" s="255"/>
      <c r="S381" s="255"/>
      <c r="T381" s="256"/>
      <c r="AT381" s="257" t="s">
        <v>131</v>
      </c>
      <c r="AU381" s="257" t="s">
        <v>86</v>
      </c>
      <c r="AV381" s="13" t="s">
        <v>129</v>
      </c>
      <c r="AW381" s="13" t="s">
        <v>33</v>
      </c>
      <c r="AX381" s="13" t="s">
        <v>84</v>
      </c>
      <c r="AY381" s="257" t="s">
        <v>122</v>
      </c>
    </row>
    <row r="382" s="1" customFormat="1" ht="16.5" customHeight="1">
      <c r="B382" s="36"/>
      <c r="C382" s="222" t="s">
        <v>551</v>
      </c>
      <c r="D382" s="222" t="s">
        <v>125</v>
      </c>
      <c r="E382" s="223" t="s">
        <v>552</v>
      </c>
      <c r="F382" s="224" t="s">
        <v>553</v>
      </c>
      <c r="G382" s="225" t="s">
        <v>352</v>
      </c>
      <c r="H382" s="226">
        <v>1</v>
      </c>
      <c r="I382" s="227"/>
      <c r="J382" s="228">
        <f>ROUND(I382*H382,2)</f>
        <v>0</v>
      </c>
      <c r="K382" s="224" t="s">
        <v>1</v>
      </c>
      <c r="L382" s="41"/>
      <c r="M382" s="229" t="s">
        <v>1</v>
      </c>
      <c r="N382" s="230" t="s">
        <v>41</v>
      </c>
      <c r="O382" s="84"/>
      <c r="P382" s="231">
        <f>O382*H382</f>
        <v>0</v>
      </c>
      <c r="Q382" s="231">
        <v>0</v>
      </c>
      <c r="R382" s="231">
        <f>Q382*H382</f>
        <v>0</v>
      </c>
      <c r="S382" s="231">
        <v>0.48199999999999998</v>
      </c>
      <c r="T382" s="232">
        <f>S382*H382</f>
        <v>0.48199999999999998</v>
      </c>
      <c r="AR382" s="233" t="s">
        <v>129</v>
      </c>
      <c r="AT382" s="233" t="s">
        <v>125</v>
      </c>
      <c r="AU382" s="233" t="s">
        <v>86</v>
      </c>
      <c r="AY382" s="15" t="s">
        <v>122</v>
      </c>
      <c r="BE382" s="234">
        <f>IF(N382="základní",J382,0)</f>
        <v>0</v>
      </c>
      <c r="BF382" s="234">
        <f>IF(N382="snížená",J382,0)</f>
        <v>0</v>
      </c>
      <c r="BG382" s="234">
        <f>IF(N382="zákl. přenesená",J382,0)</f>
        <v>0</v>
      </c>
      <c r="BH382" s="234">
        <f>IF(N382="sníž. přenesená",J382,0)</f>
        <v>0</v>
      </c>
      <c r="BI382" s="234">
        <f>IF(N382="nulová",J382,0)</f>
        <v>0</v>
      </c>
      <c r="BJ382" s="15" t="s">
        <v>84</v>
      </c>
      <c r="BK382" s="234">
        <f>ROUND(I382*H382,2)</f>
        <v>0</v>
      </c>
      <c r="BL382" s="15" t="s">
        <v>129</v>
      </c>
      <c r="BM382" s="233" t="s">
        <v>554</v>
      </c>
    </row>
    <row r="383" s="1" customFormat="1" ht="16.5" customHeight="1">
      <c r="B383" s="36"/>
      <c r="C383" s="222" t="s">
        <v>555</v>
      </c>
      <c r="D383" s="222" t="s">
        <v>125</v>
      </c>
      <c r="E383" s="223" t="s">
        <v>556</v>
      </c>
      <c r="F383" s="224" t="s">
        <v>557</v>
      </c>
      <c r="G383" s="225" t="s">
        <v>352</v>
      </c>
      <c r="H383" s="226">
        <v>1</v>
      </c>
      <c r="I383" s="227"/>
      <c r="J383" s="228">
        <f>ROUND(I383*H383,2)</f>
        <v>0</v>
      </c>
      <c r="K383" s="224" t="s">
        <v>1</v>
      </c>
      <c r="L383" s="41"/>
      <c r="M383" s="229" t="s">
        <v>1</v>
      </c>
      <c r="N383" s="230" t="s">
        <v>41</v>
      </c>
      <c r="O383" s="84"/>
      <c r="P383" s="231">
        <f>O383*H383</f>
        <v>0</v>
      </c>
      <c r="Q383" s="231">
        <v>0</v>
      </c>
      <c r="R383" s="231">
        <f>Q383*H383</f>
        <v>0</v>
      </c>
      <c r="S383" s="231">
        <v>0.086999999999999994</v>
      </c>
      <c r="T383" s="232">
        <f>S383*H383</f>
        <v>0.086999999999999994</v>
      </c>
      <c r="AR383" s="233" t="s">
        <v>129</v>
      </c>
      <c r="AT383" s="233" t="s">
        <v>125</v>
      </c>
      <c r="AU383" s="233" t="s">
        <v>86</v>
      </c>
      <c r="AY383" s="15" t="s">
        <v>122</v>
      </c>
      <c r="BE383" s="234">
        <f>IF(N383="základní",J383,0)</f>
        <v>0</v>
      </c>
      <c r="BF383" s="234">
        <f>IF(N383="snížená",J383,0)</f>
        <v>0</v>
      </c>
      <c r="BG383" s="234">
        <f>IF(N383="zákl. přenesená",J383,0)</f>
        <v>0</v>
      </c>
      <c r="BH383" s="234">
        <f>IF(N383="sníž. přenesená",J383,0)</f>
        <v>0</v>
      </c>
      <c r="BI383" s="234">
        <f>IF(N383="nulová",J383,0)</f>
        <v>0</v>
      </c>
      <c r="BJ383" s="15" t="s">
        <v>84</v>
      </c>
      <c r="BK383" s="234">
        <f>ROUND(I383*H383,2)</f>
        <v>0</v>
      </c>
      <c r="BL383" s="15" t="s">
        <v>129</v>
      </c>
      <c r="BM383" s="233" t="s">
        <v>558</v>
      </c>
    </row>
    <row r="384" s="1" customFormat="1" ht="24" customHeight="1">
      <c r="B384" s="36"/>
      <c r="C384" s="222" t="s">
        <v>559</v>
      </c>
      <c r="D384" s="222" t="s">
        <v>125</v>
      </c>
      <c r="E384" s="223" t="s">
        <v>560</v>
      </c>
      <c r="F384" s="224" t="s">
        <v>561</v>
      </c>
      <c r="G384" s="225" t="s">
        <v>352</v>
      </c>
      <c r="H384" s="226">
        <v>1</v>
      </c>
      <c r="I384" s="227"/>
      <c r="J384" s="228">
        <f>ROUND(I384*H384,2)</f>
        <v>0</v>
      </c>
      <c r="K384" s="224" t="s">
        <v>1</v>
      </c>
      <c r="L384" s="41"/>
      <c r="M384" s="229" t="s">
        <v>1</v>
      </c>
      <c r="N384" s="230" t="s">
        <v>41</v>
      </c>
      <c r="O384" s="84"/>
      <c r="P384" s="231">
        <f>O384*H384</f>
        <v>0</v>
      </c>
      <c r="Q384" s="231">
        <v>0</v>
      </c>
      <c r="R384" s="231">
        <f>Q384*H384</f>
        <v>0</v>
      </c>
      <c r="S384" s="231">
        <v>0.0050000000000000001</v>
      </c>
      <c r="T384" s="232">
        <f>S384*H384</f>
        <v>0.0050000000000000001</v>
      </c>
      <c r="AR384" s="233" t="s">
        <v>129</v>
      </c>
      <c r="AT384" s="233" t="s">
        <v>125</v>
      </c>
      <c r="AU384" s="233" t="s">
        <v>86</v>
      </c>
      <c r="AY384" s="15" t="s">
        <v>122</v>
      </c>
      <c r="BE384" s="234">
        <f>IF(N384="základní",J384,0)</f>
        <v>0</v>
      </c>
      <c r="BF384" s="234">
        <f>IF(N384="snížená",J384,0)</f>
        <v>0</v>
      </c>
      <c r="BG384" s="234">
        <f>IF(N384="zákl. přenesená",J384,0)</f>
        <v>0</v>
      </c>
      <c r="BH384" s="234">
        <f>IF(N384="sníž. přenesená",J384,0)</f>
        <v>0</v>
      </c>
      <c r="BI384" s="234">
        <f>IF(N384="nulová",J384,0)</f>
        <v>0</v>
      </c>
      <c r="BJ384" s="15" t="s">
        <v>84</v>
      </c>
      <c r="BK384" s="234">
        <f>ROUND(I384*H384,2)</f>
        <v>0</v>
      </c>
      <c r="BL384" s="15" t="s">
        <v>129</v>
      </c>
      <c r="BM384" s="233" t="s">
        <v>562</v>
      </c>
    </row>
    <row r="385" s="11" customFormat="1" ht="22.8" customHeight="1">
      <c r="B385" s="206"/>
      <c r="C385" s="207"/>
      <c r="D385" s="208" t="s">
        <v>75</v>
      </c>
      <c r="E385" s="220" t="s">
        <v>563</v>
      </c>
      <c r="F385" s="220" t="s">
        <v>564</v>
      </c>
      <c r="G385" s="207"/>
      <c r="H385" s="207"/>
      <c r="I385" s="210"/>
      <c r="J385" s="221">
        <f>BK385</f>
        <v>0</v>
      </c>
      <c r="K385" s="207"/>
      <c r="L385" s="212"/>
      <c r="M385" s="213"/>
      <c r="N385" s="214"/>
      <c r="O385" s="214"/>
      <c r="P385" s="215">
        <f>SUM(P386:P406)</f>
        <v>0</v>
      </c>
      <c r="Q385" s="214"/>
      <c r="R385" s="215">
        <f>SUM(R386:R406)</f>
        <v>0</v>
      </c>
      <c r="S385" s="214"/>
      <c r="T385" s="216">
        <f>SUM(T386:T406)</f>
        <v>0</v>
      </c>
      <c r="AR385" s="217" t="s">
        <v>84</v>
      </c>
      <c r="AT385" s="218" t="s">
        <v>75</v>
      </c>
      <c r="AU385" s="218" t="s">
        <v>84</v>
      </c>
      <c r="AY385" s="217" t="s">
        <v>122</v>
      </c>
      <c r="BK385" s="219">
        <f>SUM(BK386:BK406)</f>
        <v>0</v>
      </c>
    </row>
    <row r="386" s="1" customFormat="1" ht="16.5" customHeight="1">
      <c r="B386" s="36"/>
      <c r="C386" s="222" t="s">
        <v>565</v>
      </c>
      <c r="D386" s="222" t="s">
        <v>125</v>
      </c>
      <c r="E386" s="223" t="s">
        <v>566</v>
      </c>
      <c r="F386" s="224" t="s">
        <v>567</v>
      </c>
      <c r="G386" s="225" t="s">
        <v>214</v>
      </c>
      <c r="H386" s="226">
        <v>327.68000000000001</v>
      </c>
      <c r="I386" s="227"/>
      <c r="J386" s="228">
        <f>ROUND(I386*H386,2)</f>
        <v>0</v>
      </c>
      <c r="K386" s="224" t="s">
        <v>1</v>
      </c>
      <c r="L386" s="41"/>
      <c r="M386" s="229" t="s">
        <v>1</v>
      </c>
      <c r="N386" s="230" t="s">
        <v>41</v>
      </c>
      <c r="O386" s="84"/>
      <c r="P386" s="231">
        <f>O386*H386</f>
        <v>0</v>
      </c>
      <c r="Q386" s="231">
        <v>0</v>
      </c>
      <c r="R386" s="231">
        <f>Q386*H386</f>
        <v>0</v>
      </c>
      <c r="S386" s="231">
        <v>0</v>
      </c>
      <c r="T386" s="232">
        <f>S386*H386</f>
        <v>0</v>
      </c>
      <c r="AR386" s="233" t="s">
        <v>129</v>
      </c>
      <c r="AT386" s="233" t="s">
        <v>125</v>
      </c>
      <c r="AU386" s="233" t="s">
        <v>86</v>
      </c>
      <c r="AY386" s="15" t="s">
        <v>122</v>
      </c>
      <c r="BE386" s="234">
        <f>IF(N386="základní",J386,0)</f>
        <v>0</v>
      </c>
      <c r="BF386" s="234">
        <f>IF(N386="snížená",J386,0)</f>
        <v>0</v>
      </c>
      <c r="BG386" s="234">
        <f>IF(N386="zákl. přenesená",J386,0)</f>
        <v>0</v>
      </c>
      <c r="BH386" s="234">
        <f>IF(N386="sníž. přenesená",J386,0)</f>
        <v>0</v>
      </c>
      <c r="BI386" s="234">
        <f>IF(N386="nulová",J386,0)</f>
        <v>0</v>
      </c>
      <c r="BJ386" s="15" t="s">
        <v>84</v>
      </c>
      <c r="BK386" s="234">
        <f>ROUND(I386*H386,2)</f>
        <v>0</v>
      </c>
      <c r="BL386" s="15" t="s">
        <v>129</v>
      </c>
      <c r="BM386" s="233" t="s">
        <v>568</v>
      </c>
    </row>
    <row r="387" s="1" customFormat="1" ht="24" customHeight="1">
      <c r="B387" s="36"/>
      <c r="C387" s="222" t="s">
        <v>569</v>
      </c>
      <c r="D387" s="222" t="s">
        <v>125</v>
      </c>
      <c r="E387" s="223" t="s">
        <v>570</v>
      </c>
      <c r="F387" s="224" t="s">
        <v>571</v>
      </c>
      <c r="G387" s="225" t="s">
        <v>214</v>
      </c>
      <c r="H387" s="226">
        <v>3276.8000000000002</v>
      </c>
      <c r="I387" s="227"/>
      <c r="J387" s="228">
        <f>ROUND(I387*H387,2)</f>
        <v>0</v>
      </c>
      <c r="K387" s="224" t="s">
        <v>1</v>
      </c>
      <c r="L387" s="41"/>
      <c r="M387" s="229" t="s">
        <v>1</v>
      </c>
      <c r="N387" s="230" t="s">
        <v>41</v>
      </c>
      <c r="O387" s="84"/>
      <c r="P387" s="231">
        <f>O387*H387</f>
        <v>0</v>
      </c>
      <c r="Q387" s="231">
        <v>0</v>
      </c>
      <c r="R387" s="231">
        <f>Q387*H387</f>
        <v>0</v>
      </c>
      <c r="S387" s="231">
        <v>0</v>
      </c>
      <c r="T387" s="232">
        <f>S387*H387</f>
        <v>0</v>
      </c>
      <c r="AR387" s="233" t="s">
        <v>129</v>
      </c>
      <c r="AT387" s="233" t="s">
        <v>125</v>
      </c>
      <c r="AU387" s="233" t="s">
        <v>86</v>
      </c>
      <c r="AY387" s="15" t="s">
        <v>122</v>
      </c>
      <c r="BE387" s="234">
        <f>IF(N387="základní",J387,0)</f>
        <v>0</v>
      </c>
      <c r="BF387" s="234">
        <f>IF(N387="snížená",J387,0)</f>
        <v>0</v>
      </c>
      <c r="BG387" s="234">
        <f>IF(N387="zákl. přenesená",J387,0)</f>
        <v>0</v>
      </c>
      <c r="BH387" s="234">
        <f>IF(N387="sníž. přenesená",J387,0)</f>
        <v>0</v>
      </c>
      <c r="BI387" s="234">
        <f>IF(N387="nulová",J387,0)</f>
        <v>0</v>
      </c>
      <c r="BJ387" s="15" t="s">
        <v>84</v>
      </c>
      <c r="BK387" s="234">
        <f>ROUND(I387*H387,2)</f>
        <v>0</v>
      </c>
      <c r="BL387" s="15" t="s">
        <v>129</v>
      </c>
      <c r="BM387" s="233" t="s">
        <v>572</v>
      </c>
    </row>
    <row r="388" s="12" customFormat="1">
      <c r="B388" s="235"/>
      <c r="C388" s="236"/>
      <c r="D388" s="237" t="s">
        <v>131</v>
      </c>
      <c r="E388" s="238" t="s">
        <v>1</v>
      </c>
      <c r="F388" s="239" t="s">
        <v>573</v>
      </c>
      <c r="G388" s="236"/>
      <c r="H388" s="240">
        <v>3276.8000000000002</v>
      </c>
      <c r="I388" s="241"/>
      <c r="J388" s="236"/>
      <c r="K388" s="236"/>
      <c r="L388" s="242"/>
      <c r="M388" s="243"/>
      <c r="N388" s="244"/>
      <c r="O388" s="244"/>
      <c r="P388" s="244"/>
      <c r="Q388" s="244"/>
      <c r="R388" s="244"/>
      <c r="S388" s="244"/>
      <c r="T388" s="245"/>
      <c r="AT388" s="246" t="s">
        <v>131</v>
      </c>
      <c r="AU388" s="246" t="s">
        <v>86</v>
      </c>
      <c r="AV388" s="12" t="s">
        <v>86</v>
      </c>
      <c r="AW388" s="12" t="s">
        <v>33</v>
      </c>
      <c r="AX388" s="12" t="s">
        <v>76</v>
      </c>
      <c r="AY388" s="246" t="s">
        <v>122</v>
      </c>
    </row>
    <row r="389" s="13" customFormat="1">
      <c r="B389" s="247"/>
      <c r="C389" s="248"/>
      <c r="D389" s="237" t="s">
        <v>131</v>
      </c>
      <c r="E389" s="249" t="s">
        <v>1</v>
      </c>
      <c r="F389" s="250" t="s">
        <v>133</v>
      </c>
      <c r="G389" s="248"/>
      <c r="H389" s="251">
        <v>3276.8000000000002</v>
      </c>
      <c r="I389" s="252"/>
      <c r="J389" s="248"/>
      <c r="K389" s="248"/>
      <c r="L389" s="253"/>
      <c r="M389" s="254"/>
      <c r="N389" s="255"/>
      <c r="O389" s="255"/>
      <c r="P389" s="255"/>
      <c r="Q389" s="255"/>
      <c r="R389" s="255"/>
      <c r="S389" s="255"/>
      <c r="T389" s="256"/>
      <c r="AT389" s="257" t="s">
        <v>131</v>
      </c>
      <c r="AU389" s="257" t="s">
        <v>86</v>
      </c>
      <c r="AV389" s="13" t="s">
        <v>129</v>
      </c>
      <c r="AW389" s="13" t="s">
        <v>33</v>
      </c>
      <c r="AX389" s="13" t="s">
        <v>84</v>
      </c>
      <c r="AY389" s="257" t="s">
        <v>122</v>
      </c>
    </row>
    <row r="390" s="1" customFormat="1" ht="16.5" customHeight="1">
      <c r="B390" s="36"/>
      <c r="C390" s="222" t="s">
        <v>574</v>
      </c>
      <c r="D390" s="222" t="s">
        <v>125</v>
      </c>
      <c r="E390" s="223" t="s">
        <v>575</v>
      </c>
      <c r="F390" s="224" t="s">
        <v>576</v>
      </c>
      <c r="G390" s="225" t="s">
        <v>214</v>
      </c>
      <c r="H390" s="226">
        <v>48.509999999999998</v>
      </c>
      <c r="I390" s="227"/>
      <c r="J390" s="228">
        <f>ROUND(I390*H390,2)</f>
        <v>0</v>
      </c>
      <c r="K390" s="224" t="s">
        <v>1</v>
      </c>
      <c r="L390" s="41"/>
      <c r="M390" s="229" t="s">
        <v>1</v>
      </c>
      <c r="N390" s="230" t="s">
        <v>41</v>
      </c>
      <c r="O390" s="84"/>
      <c r="P390" s="231">
        <f>O390*H390</f>
        <v>0</v>
      </c>
      <c r="Q390" s="231">
        <v>0</v>
      </c>
      <c r="R390" s="231">
        <f>Q390*H390</f>
        <v>0</v>
      </c>
      <c r="S390" s="231">
        <v>0</v>
      </c>
      <c r="T390" s="232">
        <f>S390*H390</f>
        <v>0</v>
      </c>
      <c r="AR390" s="233" t="s">
        <v>129</v>
      </c>
      <c r="AT390" s="233" t="s">
        <v>125</v>
      </c>
      <c r="AU390" s="233" t="s">
        <v>86</v>
      </c>
      <c r="AY390" s="15" t="s">
        <v>122</v>
      </c>
      <c r="BE390" s="234">
        <f>IF(N390="základní",J390,0)</f>
        <v>0</v>
      </c>
      <c r="BF390" s="234">
        <f>IF(N390="snížená",J390,0)</f>
        <v>0</v>
      </c>
      <c r="BG390" s="234">
        <f>IF(N390="zákl. přenesená",J390,0)</f>
        <v>0</v>
      </c>
      <c r="BH390" s="234">
        <f>IF(N390="sníž. přenesená",J390,0)</f>
        <v>0</v>
      </c>
      <c r="BI390" s="234">
        <f>IF(N390="nulová",J390,0)</f>
        <v>0</v>
      </c>
      <c r="BJ390" s="15" t="s">
        <v>84</v>
      </c>
      <c r="BK390" s="234">
        <f>ROUND(I390*H390,2)</f>
        <v>0</v>
      </c>
      <c r="BL390" s="15" t="s">
        <v>129</v>
      </c>
      <c r="BM390" s="233" t="s">
        <v>577</v>
      </c>
    </row>
    <row r="391" s="1" customFormat="1" ht="24" customHeight="1">
      <c r="B391" s="36"/>
      <c r="C391" s="222" t="s">
        <v>578</v>
      </c>
      <c r="D391" s="222" t="s">
        <v>125</v>
      </c>
      <c r="E391" s="223" t="s">
        <v>579</v>
      </c>
      <c r="F391" s="224" t="s">
        <v>580</v>
      </c>
      <c r="G391" s="225" t="s">
        <v>214</v>
      </c>
      <c r="H391" s="226">
        <v>727.64999999999998</v>
      </c>
      <c r="I391" s="227"/>
      <c r="J391" s="228">
        <f>ROUND(I391*H391,2)</f>
        <v>0</v>
      </c>
      <c r="K391" s="224" t="s">
        <v>1</v>
      </c>
      <c r="L391" s="41"/>
      <c r="M391" s="229" t="s">
        <v>1</v>
      </c>
      <c r="N391" s="230" t="s">
        <v>41</v>
      </c>
      <c r="O391" s="84"/>
      <c r="P391" s="231">
        <f>O391*H391</f>
        <v>0</v>
      </c>
      <c r="Q391" s="231">
        <v>0</v>
      </c>
      <c r="R391" s="231">
        <f>Q391*H391</f>
        <v>0</v>
      </c>
      <c r="S391" s="231">
        <v>0</v>
      </c>
      <c r="T391" s="232">
        <f>S391*H391</f>
        <v>0</v>
      </c>
      <c r="AR391" s="233" t="s">
        <v>129</v>
      </c>
      <c r="AT391" s="233" t="s">
        <v>125</v>
      </c>
      <c r="AU391" s="233" t="s">
        <v>86</v>
      </c>
      <c r="AY391" s="15" t="s">
        <v>122</v>
      </c>
      <c r="BE391" s="234">
        <f>IF(N391="základní",J391,0)</f>
        <v>0</v>
      </c>
      <c r="BF391" s="234">
        <f>IF(N391="snížená",J391,0)</f>
        <v>0</v>
      </c>
      <c r="BG391" s="234">
        <f>IF(N391="zákl. přenesená",J391,0)</f>
        <v>0</v>
      </c>
      <c r="BH391" s="234">
        <f>IF(N391="sníž. přenesená",J391,0)</f>
        <v>0</v>
      </c>
      <c r="BI391" s="234">
        <f>IF(N391="nulová",J391,0)</f>
        <v>0</v>
      </c>
      <c r="BJ391" s="15" t="s">
        <v>84</v>
      </c>
      <c r="BK391" s="234">
        <f>ROUND(I391*H391,2)</f>
        <v>0</v>
      </c>
      <c r="BL391" s="15" t="s">
        <v>129</v>
      </c>
      <c r="BM391" s="233" t="s">
        <v>581</v>
      </c>
    </row>
    <row r="392" s="12" customFormat="1">
      <c r="B392" s="235"/>
      <c r="C392" s="236"/>
      <c r="D392" s="237" t="s">
        <v>131</v>
      </c>
      <c r="E392" s="238" t="s">
        <v>1</v>
      </c>
      <c r="F392" s="239" t="s">
        <v>582</v>
      </c>
      <c r="G392" s="236"/>
      <c r="H392" s="240">
        <v>727.64999999999998</v>
      </c>
      <c r="I392" s="241"/>
      <c r="J392" s="236"/>
      <c r="K392" s="236"/>
      <c r="L392" s="242"/>
      <c r="M392" s="243"/>
      <c r="N392" s="244"/>
      <c r="O392" s="244"/>
      <c r="P392" s="244"/>
      <c r="Q392" s="244"/>
      <c r="R392" s="244"/>
      <c r="S392" s="244"/>
      <c r="T392" s="245"/>
      <c r="AT392" s="246" t="s">
        <v>131</v>
      </c>
      <c r="AU392" s="246" t="s">
        <v>86</v>
      </c>
      <c r="AV392" s="12" t="s">
        <v>86</v>
      </c>
      <c r="AW392" s="12" t="s">
        <v>33</v>
      </c>
      <c r="AX392" s="12" t="s">
        <v>76</v>
      </c>
      <c r="AY392" s="246" t="s">
        <v>122</v>
      </c>
    </row>
    <row r="393" s="13" customFormat="1">
      <c r="B393" s="247"/>
      <c r="C393" s="248"/>
      <c r="D393" s="237" t="s">
        <v>131</v>
      </c>
      <c r="E393" s="249" t="s">
        <v>1</v>
      </c>
      <c r="F393" s="250" t="s">
        <v>133</v>
      </c>
      <c r="G393" s="248"/>
      <c r="H393" s="251">
        <v>727.64999999999998</v>
      </c>
      <c r="I393" s="252"/>
      <c r="J393" s="248"/>
      <c r="K393" s="248"/>
      <c r="L393" s="253"/>
      <c r="M393" s="254"/>
      <c r="N393" s="255"/>
      <c r="O393" s="255"/>
      <c r="P393" s="255"/>
      <c r="Q393" s="255"/>
      <c r="R393" s="255"/>
      <c r="S393" s="255"/>
      <c r="T393" s="256"/>
      <c r="AT393" s="257" t="s">
        <v>131</v>
      </c>
      <c r="AU393" s="257" t="s">
        <v>86</v>
      </c>
      <c r="AV393" s="13" t="s">
        <v>129</v>
      </c>
      <c r="AW393" s="13" t="s">
        <v>33</v>
      </c>
      <c r="AX393" s="13" t="s">
        <v>84</v>
      </c>
      <c r="AY393" s="257" t="s">
        <v>122</v>
      </c>
    </row>
    <row r="394" s="1" customFormat="1" ht="24" customHeight="1">
      <c r="B394" s="36"/>
      <c r="C394" s="222" t="s">
        <v>583</v>
      </c>
      <c r="D394" s="222" t="s">
        <v>125</v>
      </c>
      <c r="E394" s="223" t="s">
        <v>584</v>
      </c>
      <c r="F394" s="224" t="s">
        <v>585</v>
      </c>
      <c r="G394" s="225" t="s">
        <v>214</v>
      </c>
      <c r="H394" s="226">
        <v>1466.2239999999999</v>
      </c>
      <c r="I394" s="227"/>
      <c r="J394" s="228">
        <f>ROUND(I394*H394,2)</f>
        <v>0</v>
      </c>
      <c r="K394" s="224" t="s">
        <v>1</v>
      </c>
      <c r="L394" s="41"/>
      <c r="M394" s="229" t="s">
        <v>1</v>
      </c>
      <c r="N394" s="230" t="s">
        <v>41</v>
      </c>
      <c r="O394" s="84"/>
      <c r="P394" s="231">
        <f>O394*H394</f>
        <v>0</v>
      </c>
      <c r="Q394" s="231">
        <v>0</v>
      </c>
      <c r="R394" s="231">
        <f>Q394*H394</f>
        <v>0</v>
      </c>
      <c r="S394" s="231">
        <v>0</v>
      </c>
      <c r="T394" s="232">
        <f>S394*H394</f>
        <v>0</v>
      </c>
      <c r="AR394" s="233" t="s">
        <v>129</v>
      </c>
      <c r="AT394" s="233" t="s">
        <v>125</v>
      </c>
      <c r="AU394" s="233" t="s">
        <v>86</v>
      </c>
      <c r="AY394" s="15" t="s">
        <v>122</v>
      </c>
      <c r="BE394" s="234">
        <f>IF(N394="základní",J394,0)</f>
        <v>0</v>
      </c>
      <c r="BF394" s="234">
        <f>IF(N394="snížená",J394,0)</f>
        <v>0</v>
      </c>
      <c r="BG394" s="234">
        <f>IF(N394="zákl. přenesená",J394,0)</f>
        <v>0</v>
      </c>
      <c r="BH394" s="234">
        <f>IF(N394="sníž. přenesená",J394,0)</f>
        <v>0</v>
      </c>
      <c r="BI394" s="234">
        <f>IF(N394="nulová",J394,0)</f>
        <v>0</v>
      </c>
      <c r="BJ394" s="15" t="s">
        <v>84</v>
      </c>
      <c r="BK394" s="234">
        <f>ROUND(I394*H394,2)</f>
        <v>0</v>
      </c>
      <c r="BL394" s="15" t="s">
        <v>129</v>
      </c>
      <c r="BM394" s="233" t="s">
        <v>586</v>
      </c>
    </row>
    <row r="395" s="1" customFormat="1" ht="24" customHeight="1">
      <c r="B395" s="36"/>
      <c r="C395" s="222" t="s">
        <v>587</v>
      </c>
      <c r="D395" s="222" t="s">
        <v>125</v>
      </c>
      <c r="E395" s="223" t="s">
        <v>588</v>
      </c>
      <c r="F395" s="224" t="s">
        <v>589</v>
      </c>
      <c r="G395" s="225" t="s">
        <v>214</v>
      </c>
      <c r="H395" s="226">
        <v>142.59999999999999</v>
      </c>
      <c r="I395" s="227"/>
      <c r="J395" s="228">
        <f>ROUND(I395*H395,2)</f>
        <v>0</v>
      </c>
      <c r="K395" s="224" t="s">
        <v>1</v>
      </c>
      <c r="L395" s="41"/>
      <c r="M395" s="229" t="s">
        <v>1</v>
      </c>
      <c r="N395" s="230" t="s">
        <v>41</v>
      </c>
      <c r="O395" s="84"/>
      <c r="P395" s="231">
        <f>O395*H395</f>
        <v>0</v>
      </c>
      <c r="Q395" s="231">
        <v>0</v>
      </c>
      <c r="R395" s="231">
        <f>Q395*H395</f>
        <v>0</v>
      </c>
      <c r="S395" s="231">
        <v>0</v>
      </c>
      <c r="T395" s="232">
        <f>S395*H395</f>
        <v>0</v>
      </c>
      <c r="AR395" s="233" t="s">
        <v>129</v>
      </c>
      <c r="AT395" s="233" t="s">
        <v>125</v>
      </c>
      <c r="AU395" s="233" t="s">
        <v>86</v>
      </c>
      <c r="AY395" s="15" t="s">
        <v>122</v>
      </c>
      <c r="BE395" s="234">
        <f>IF(N395="základní",J395,0)</f>
        <v>0</v>
      </c>
      <c r="BF395" s="234">
        <f>IF(N395="snížená",J395,0)</f>
        <v>0</v>
      </c>
      <c r="BG395" s="234">
        <f>IF(N395="zákl. přenesená",J395,0)</f>
        <v>0</v>
      </c>
      <c r="BH395" s="234">
        <f>IF(N395="sníž. přenesená",J395,0)</f>
        <v>0</v>
      </c>
      <c r="BI395" s="234">
        <f>IF(N395="nulová",J395,0)</f>
        <v>0</v>
      </c>
      <c r="BJ395" s="15" t="s">
        <v>84</v>
      </c>
      <c r="BK395" s="234">
        <f>ROUND(I395*H395,2)</f>
        <v>0</v>
      </c>
      <c r="BL395" s="15" t="s">
        <v>129</v>
      </c>
      <c r="BM395" s="233" t="s">
        <v>590</v>
      </c>
    </row>
    <row r="396" s="12" customFormat="1">
      <c r="B396" s="235"/>
      <c r="C396" s="236"/>
      <c r="D396" s="237" t="s">
        <v>131</v>
      </c>
      <c r="E396" s="238" t="s">
        <v>1</v>
      </c>
      <c r="F396" s="239" t="s">
        <v>591</v>
      </c>
      <c r="G396" s="236"/>
      <c r="H396" s="240">
        <v>142.59999999999999</v>
      </c>
      <c r="I396" s="241"/>
      <c r="J396" s="236"/>
      <c r="K396" s="236"/>
      <c r="L396" s="242"/>
      <c r="M396" s="243"/>
      <c r="N396" s="244"/>
      <c r="O396" s="244"/>
      <c r="P396" s="244"/>
      <c r="Q396" s="244"/>
      <c r="R396" s="244"/>
      <c r="S396" s="244"/>
      <c r="T396" s="245"/>
      <c r="AT396" s="246" t="s">
        <v>131</v>
      </c>
      <c r="AU396" s="246" t="s">
        <v>86</v>
      </c>
      <c r="AV396" s="12" t="s">
        <v>86</v>
      </c>
      <c r="AW396" s="12" t="s">
        <v>33</v>
      </c>
      <c r="AX396" s="12" t="s">
        <v>76</v>
      </c>
      <c r="AY396" s="246" t="s">
        <v>122</v>
      </c>
    </row>
    <row r="397" s="13" customFormat="1">
      <c r="B397" s="247"/>
      <c r="C397" s="248"/>
      <c r="D397" s="237" t="s">
        <v>131</v>
      </c>
      <c r="E397" s="249" t="s">
        <v>1</v>
      </c>
      <c r="F397" s="250" t="s">
        <v>133</v>
      </c>
      <c r="G397" s="248"/>
      <c r="H397" s="251">
        <v>142.59999999999999</v>
      </c>
      <c r="I397" s="252"/>
      <c r="J397" s="248"/>
      <c r="K397" s="248"/>
      <c r="L397" s="253"/>
      <c r="M397" s="254"/>
      <c r="N397" s="255"/>
      <c r="O397" s="255"/>
      <c r="P397" s="255"/>
      <c r="Q397" s="255"/>
      <c r="R397" s="255"/>
      <c r="S397" s="255"/>
      <c r="T397" s="256"/>
      <c r="AT397" s="257" t="s">
        <v>131</v>
      </c>
      <c r="AU397" s="257" t="s">
        <v>86</v>
      </c>
      <c r="AV397" s="13" t="s">
        <v>129</v>
      </c>
      <c r="AW397" s="13" t="s">
        <v>33</v>
      </c>
      <c r="AX397" s="13" t="s">
        <v>84</v>
      </c>
      <c r="AY397" s="257" t="s">
        <v>122</v>
      </c>
    </row>
    <row r="398" s="1" customFormat="1" ht="24" customHeight="1">
      <c r="B398" s="36"/>
      <c r="C398" s="222" t="s">
        <v>532</v>
      </c>
      <c r="D398" s="222" t="s">
        <v>125</v>
      </c>
      <c r="E398" s="223" t="s">
        <v>592</v>
      </c>
      <c r="F398" s="224" t="s">
        <v>593</v>
      </c>
      <c r="G398" s="225" t="s">
        <v>214</v>
      </c>
      <c r="H398" s="226">
        <v>48.509999999999998</v>
      </c>
      <c r="I398" s="227"/>
      <c r="J398" s="228">
        <f>ROUND(I398*H398,2)</f>
        <v>0</v>
      </c>
      <c r="K398" s="224" t="s">
        <v>1</v>
      </c>
      <c r="L398" s="41"/>
      <c r="M398" s="229" t="s">
        <v>1</v>
      </c>
      <c r="N398" s="230" t="s">
        <v>41</v>
      </c>
      <c r="O398" s="84"/>
      <c r="P398" s="231">
        <f>O398*H398</f>
        <v>0</v>
      </c>
      <c r="Q398" s="231">
        <v>0</v>
      </c>
      <c r="R398" s="231">
        <f>Q398*H398</f>
        <v>0</v>
      </c>
      <c r="S398" s="231">
        <v>0</v>
      </c>
      <c r="T398" s="232">
        <f>S398*H398</f>
        <v>0</v>
      </c>
      <c r="AR398" s="233" t="s">
        <v>129</v>
      </c>
      <c r="AT398" s="233" t="s">
        <v>125</v>
      </c>
      <c r="AU398" s="233" t="s">
        <v>86</v>
      </c>
      <c r="AY398" s="15" t="s">
        <v>122</v>
      </c>
      <c r="BE398" s="234">
        <f>IF(N398="základní",J398,0)</f>
        <v>0</v>
      </c>
      <c r="BF398" s="234">
        <f>IF(N398="snížená",J398,0)</f>
        <v>0</v>
      </c>
      <c r="BG398" s="234">
        <f>IF(N398="zákl. přenesená",J398,0)</f>
        <v>0</v>
      </c>
      <c r="BH398" s="234">
        <f>IF(N398="sníž. přenesená",J398,0)</f>
        <v>0</v>
      </c>
      <c r="BI398" s="234">
        <f>IF(N398="nulová",J398,0)</f>
        <v>0</v>
      </c>
      <c r="BJ398" s="15" t="s">
        <v>84</v>
      </c>
      <c r="BK398" s="234">
        <f>ROUND(I398*H398,2)</f>
        <v>0</v>
      </c>
      <c r="BL398" s="15" t="s">
        <v>129</v>
      </c>
      <c r="BM398" s="233" t="s">
        <v>594</v>
      </c>
    </row>
    <row r="399" s="12" customFormat="1">
      <c r="B399" s="235"/>
      <c r="C399" s="236"/>
      <c r="D399" s="237" t="s">
        <v>131</v>
      </c>
      <c r="E399" s="238" t="s">
        <v>1</v>
      </c>
      <c r="F399" s="239" t="s">
        <v>595</v>
      </c>
      <c r="G399" s="236"/>
      <c r="H399" s="240">
        <v>48.509999999999998</v>
      </c>
      <c r="I399" s="241"/>
      <c r="J399" s="236"/>
      <c r="K399" s="236"/>
      <c r="L399" s="242"/>
      <c r="M399" s="243"/>
      <c r="N399" s="244"/>
      <c r="O399" s="244"/>
      <c r="P399" s="244"/>
      <c r="Q399" s="244"/>
      <c r="R399" s="244"/>
      <c r="S399" s="244"/>
      <c r="T399" s="245"/>
      <c r="AT399" s="246" t="s">
        <v>131</v>
      </c>
      <c r="AU399" s="246" t="s">
        <v>86</v>
      </c>
      <c r="AV399" s="12" t="s">
        <v>86</v>
      </c>
      <c r="AW399" s="12" t="s">
        <v>33</v>
      </c>
      <c r="AX399" s="12" t="s">
        <v>76</v>
      </c>
      <c r="AY399" s="246" t="s">
        <v>122</v>
      </c>
    </row>
    <row r="400" s="13" customFormat="1">
      <c r="B400" s="247"/>
      <c r="C400" s="248"/>
      <c r="D400" s="237" t="s">
        <v>131</v>
      </c>
      <c r="E400" s="249" t="s">
        <v>1</v>
      </c>
      <c r="F400" s="250" t="s">
        <v>133</v>
      </c>
      <c r="G400" s="248"/>
      <c r="H400" s="251">
        <v>48.509999999999998</v>
      </c>
      <c r="I400" s="252"/>
      <c r="J400" s="248"/>
      <c r="K400" s="248"/>
      <c r="L400" s="253"/>
      <c r="M400" s="254"/>
      <c r="N400" s="255"/>
      <c r="O400" s="255"/>
      <c r="P400" s="255"/>
      <c r="Q400" s="255"/>
      <c r="R400" s="255"/>
      <c r="S400" s="255"/>
      <c r="T400" s="256"/>
      <c r="AT400" s="257" t="s">
        <v>131</v>
      </c>
      <c r="AU400" s="257" t="s">
        <v>86</v>
      </c>
      <c r="AV400" s="13" t="s">
        <v>129</v>
      </c>
      <c r="AW400" s="13" t="s">
        <v>33</v>
      </c>
      <c r="AX400" s="13" t="s">
        <v>84</v>
      </c>
      <c r="AY400" s="257" t="s">
        <v>122</v>
      </c>
    </row>
    <row r="401" s="1" customFormat="1" ht="24" customHeight="1">
      <c r="B401" s="36"/>
      <c r="C401" s="222" t="s">
        <v>7</v>
      </c>
      <c r="D401" s="222" t="s">
        <v>125</v>
      </c>
      <c r="E401" s="223" t="s">
        <v>596</v>
      </c>
      <c r="F401" s="224" t="s">
        <v>597</v>
      </c>
      <c r="G401" s="225" t="s">
        <v>214</v>
      </c>
      <c r="H401" s="226">
        <v>197.97499999999999</v>
      </c>
      <c r="I401" s="227"/>
      <c r="J401" s="228">
        <f>ROUND(I401*H401,2)</f>
        <v>0</v>
      </c>
      <c r="K401" s="224" t="s">
        <v>1</v>
      </c>
      <c r="L401" s="41"/>
      <c r="M401" s="229" t="s">
        <v>1</v>
      </c>
      <c r="N401" s="230" t="s">
        <v>41</v>
      </c>
      <c r="O401" s="84"/>
      <c r="P401" s="231">
        <f>O401*H401</f>
        <v>0</v>
      </c>
      <c r="Q401" s="231">
        <v>0</v>
      </c>
      <c r="R401" s="231">
        <f>Q401*H401</f>
        <v>0</v>
      </c>
      <c r="S401" s="231">
        <v>0</v>
      </c>
      <c r="T401" s="232">
        <f>S401*H401</f>
        <v>0</v>
      </c>
      <c r="AR401" s="233" t="s">
        <v>129</v>
      </c>
      <c r="AT401" s="233" t="s">
        <v>125</v>
      </c>
      <c r="AU401" s="233" t="s">
        <v>86</v>
      </c>
      <c r="AY401" s="15" t="s">
        <v>122</v>
      </c>
      <c r="BE401" s="234">
        <f>IF(N401="základní",J401,0)</f>
        <v>0</v>
      </c>
      <c r="BF401" s="234">
        <f>IF(N401="snížená",J401,0)</f>
        <v>0</v>
      </c>
      <c r="BG401" s="234">
        <f>IF(N401="zákl. přenesená",J401,0)</f>
        <v>0</v>
      </c>
      <c r="BH401" s="234">
        <f>IF(N401="sníž. přenesená",J401,0)</f>
        <v>0</v>
      </c>
      <c r="BI401" s="234">
        <f>IF(N401="nulová",J401,0)</f>
        <v>0</v>
      </c>
      <c r="BJ401" s="15" t="s">
        <v>84</v>
      </c>
      <c r="BK401" s="234">
        <f>ROUND(I401*H401,2)</f>
        <v>0</v>
      </c>
      <c r="BL401" s="15" t="s">
        <v>129</v>
      </c>
      <c r="BM401" s="233" t="s">
        <v>598</v>
      </c>
    </row>
    <row r="402" s="12" customFormat="1">
      <c r="B402" s="235"/>
      <c r="C402" s="236"/>
      <c r="D402" s="237" t="s">
        <v>131</v>
      </c>
      <c r="E402" s="238" t="s">
        <v>1</v>
      </c>
      <c r="F402" s="239" t="s">
        <v>599</v>
      </c>
      <c r="G402" s="236"/>
      <c r="H402" s="240">
        <v>197.97499999999999</v>
      </c>
      <c r="I402" s="241"/>
      <c r="J402" s="236"/>
      <c r="K402" s="236"/>
      <c r="L402" s="242"/>
      <c r="M402" s="243"/>
      <c r="N402" s="244"/>
      <c r="O402" s="244"/>
      <c r="P402" s="244"/>
      <c r="Q402" s="244"/>
      <c r="R402" s="244"/>
      <c r="S402" s="244"/>
      <c r="T402" s="245"/>
      <c r="AT402" s="246" t="s">
        <v>131</v>
      </c>
      <c r="AU402" s="246" t="s">
        <v>86</v>
      </c>
      <c r="AV402" s="12" t="s">
        <v>86</v>
      </c>
      <c r="AW402" s="12" t="s">
        <v>33</v>
      </c>
      <c r="AX402" s="12" t="s">
        <v>76</v>
      </c>
      <c r="AY402" s="246" t="s">
        <v>122</v>
      </c>
    </row>
    <row r="403" s="13" customFormat="1">
      <c r="B403" s="247"/>
      <c r="C403" s="248"/>
      <c r="D403" s="237" t="s">
        <v>131</v>
      </c>
      <c r="E403" s="249" t="s">
        <v>1</v>
      </c>
      <c r="F403" s="250" t="s">
        <v>133</v>
      </c>
      <c r="G403" s="248"/>
      <c r="H403" s="251">
        <v>197.97499999999999</v>
      </c>
      <c r="I403" s="252"/>
      <c r="J403" s="248"/>
      <c r="K403" s="248"/>
      <c r="L403" s="253"/>
      <c r="M403" s="254"/>
      <c r="N403" s="255"/>
      <c r="O403" s="255"/>
      <c r="P403" s="255"/>
      <c r="Q403" s="255"/>
      <c r="R403" s="255"/>
      <c r="S403" s="255"/>
      <c r="T403" s="256"/>
      <c r="AT403" s="257" t="s">
        <v>131</v>
      </c>
      <c r="AU403" s="257" t="s">
        <v>86</v>
      </c>
      <c r="AV403" s="13" t="s">
        <v>129</v>
      </c>
      <c r="AW403" s="13" t="s">
        <v>33</v>
      </c>
      <c r="AX403" s="13" t="s">
        <v>84</v>
      </c>
      <c r="AY403" s="257" t="s">
        <v>122</v>
      </c>
    </row>
    <row r="404" s="1" customFormat="1" ht="24" customHeight="1">
      <c r="B404" s="36"/>
      <c r="C404" s="222" t="s">
        <v>600</v>
      </c>
      <c r="D404" s="222" t="s">
        <v>125</v>
      </c>
      <c r="E404" s="223" t="s">
        <v>601</v>
      </c>
      <c r="F404" s="224" t="s">
        <v>602</v>
      </c>
      <c r="G404" s="225" t="s">
        <v>603</v>
      </c>
      <c r="H404" s="226">
        <v>2</v>
      </c>
      <c r="I404" s="227"/>
      <c r="J404" s="228">
        <f>ROUND(I404*H404,2)</f>
        <v>0</v>
      </c>
      <c r="K404" s="224" t="s">
        <v>1</v>
      </c>
      <c r="L404" s="41"/>
      <c r="M404" s="229" t="s">
        <v>1</v>
      </c>
      <c r="N404" s="230" t="s">
        <v>41</v>
      </c>
      <c r="O404" s="84"/>
      <c r="P404" s="231">
        <f>O404*H404</f>
        <v>0</v>
      </c>
      <c r="Q404" s="231">
        <v>0</v>
      </c>
      <c r="R404" s="231">
        <f>Q404*H404</f>
        <v>0</v>
      </c>
      <c r="S404" s="231">
        <v>0</v>
      </c>
      <c r="T404" s="232">
        <f>S404*H404</f>
        <v>0</v>
      </c>
      <c r="AR404" s="233" t="s">
        <v>129</v>
      </c>
      <c r="AT404" s="233" t="s">
        <v>125</v>
      </c>
      <c r="AU404" s="233" t="s">
        <v>86</v>
      </c>
      <c r="AY404" s="15" t="s">
        <v>122</v>
      </c>
      <c r="BE404" s="234">
        <f>IF(N404="základní",J404,0)</f>
        <v>0</v>
      </c>
      <c r="BF404" s="234">
        <f>IF(N404="snížená",J404,0)</f>
        <v>0</v>
      </c>
      <c r="BG404" s="234">
        <f>IF(N404="zákl. přenesená",J404,0)</f>
        <v>0</v>
      </c>
      <c r="BH404" s="234">
        <f>IF(N404="sníž. přenesená",J404,0)</f>
        <v>0</v>
      </c>
      <c r="BI404" s="234">
        <f>IF(N404="nulová",J404,0)</f>
        <v>0</v>
      </c>
      <c r="BJ404" s="15" t="s">
        <v>84</v>
      </c>
      <c r="BK404" s="234">
        <f>ROUND(I404*H404,2)</f>
        <v>0</v>
      </c>
      <c r="BL404" s="15" t="s">
        <v>129</v>
      </c>
      <c r="BM404" s="233" t="s">
        <v>604</v>
      </c>
    </row>
    <row r="405" s="1" customFormat="1" ht="24" customHeight="1">
      <c r="B405" s="36"/>
      <c r="C405" s="222" t="s">
        <v>605</v>
      </c>
      <c r="D405" s="222" t="s">
        <v>125</v>
      </c>
      <c r="E405" s="223" t="s">
        <v>606</v>
      </c>
      <c r="F405" s="224" t="s">
        <v>607</v>
      </c>
      <c r="G405" s="225" t="s">
        <v>156</v>
      </c>
      <c r="H405" s="226">
        <v>11</v>
      </c>
      <c r="I405" s="227"/>
      <c r="J405" s="228">
        <f>ROUND(I405*H405,2)</f>
        <v>0</v>
      </c>
      <c r="K405" s="224" t="s">
        <v>1</v>
      </c>
      <c r="L405" s="41"/>
      <c r="M405" s="229" t="s">
        <v>1</v>
      </c>
      <c r="N405" s="230" t="s">
        <v>41</v>
      </c>
      <c r="O405" s="84"/>
      <c r="P405" s="231">
        <f>O405*H405</f>
        <v>0</v>
      </c>
      <c r="Q405" s="231">
        <v>0</v>
      </c>
      <c r="R405" s="231">
        <f>Q405*H405</f>
        <v>0</v>
      </c>
      <c r="S405" s="231">
        <v>0</v>
      </c>
      <c r="T405" s="232">
        <f>S405*H405</f>
        <v>0</v>
      </c>
      <c r="AR405" s="233" t="s">
        <v>129</v>
      </c>
      <c r="AT405" s="233" t="s">
        <v>125</v>
      </c>
      <c r="AU405" s="233" t="s">
        <v>86</v>
      </c>
      <c r="AY405" s="15" t="s">
        <v>122</v>
      </c>
      <c r="BE405" s="234">
        <f>IF(N405="základní",J405,0)</f>
        <v>0</v>
      </c>
      <c r="BF405" s="234">
        <f>IF(N405="snížená",J405,0)</f>
        <v>0</v>
      </c>
      <c r="BG405" s="234">
        <f>IF(N405="zákl. přenesená",J405,0)</f>
        <v>0</v>
      </c>
      <c r="BH405" s="234">
        <f>IF(N405="sníž. přenesená",J405,0)</f>
        <v>0</v>
      </c>
      <c r="BI405" s="234">
        <f>IF(N405="nulová",J405,0)</f>
        <v>0</v>
      </c>
      <c r="BJ405" s="15" t="s">
        <v>84</v>
      </c>
      <c r="BK405" s="234">
        <f>ROUND(I405*H405,2)</f>
        <v>0</v>
      </c>
      <c r="BL405" s="15" t="s">
        <v>129</v>
      </c>
      <c r="BM405" s="233" t="s">
        <v>608</v>
      </c>
    </row>
    <row r="406" s="1" customFormat="1" ht="16.5" customHeight="1">
      <c r="B406" s="36"/>
      <c r="C406" s="222" t="s">
        <v>609</v>
      </c>
      <c r="D406" s="222" t="s">
        <v>125</v>
      </c>
      <c r="E406" s="223" t="s">
        <v>610</v>
      </c>
      <c r="F406" s="224" t="s">
        <v>611</v>
      </c>
      <c r="G406" s="225" t="s">
        <v>603</v>
      </c>
      <c r="H406" s="226">
        <v>1</v>
      </c>
      <c r="I406" s="227"/>
      <c r="J406" s="228">
        <f>ROUND(I406*H406,2)</f>
        <v>0</v>
      </c>
      <c r="K406" s="224" t="s">
        <v>1</v>
      </c>
      <c r="L406" s="41"/>
      <c r="M406" s="229" t="s">
        <v>1</v>
      </c>
      <c r="N406" s="230" t="s">
        <v>41</v>
      </c>
      <c r="O406" s="84"/>
      <c r="P406" s="231">
        <f>O406*H406</f>
        <v>0</v>
      </c>
      <c r="Q406" s="231">
        <v>0</v>
      </c>
      <c r="R406" s="231">
        <f>Q406*H406</f>
        <v>0</v>
      </c>
      <c r="S406" s="231">
        <v>0</v>
      </c>
      <c r="T406" s="232">
        <f>S406*H406</f>
        <v>0</v>
      </c>
      <c r="AR406" s="233" t="s">
        <v>129</v>
      </c>
      <c r="AT406" s="233" t="s">
        <v>125</v>
      </c>
      <c r="AU406" s="233" t="s">
        <v>86</v>
      </c>
      <c r="AY406" s="15" t="s">
        <v>122</v>
      </c>
      <c r="BE406" s="234">
        <f>IF(N406="základní",J406,0)</f>
        <v>0</v>
      </c>
      <c r="BF406" s="234">
        <f>IF(N406="snížená",J406,0)</f>
        <v>0</v>
      </c>
      <c r="BG406" s="234">
        <f>IF(N406="zákl. přenesená",J406,0)</f>
        <v>0</v>
      </c>
      <c r="BH406" s="234">
        <f>IF(N406="sníž. přenesená",J406,0)</f>
        <v>0</v>
      </c>
      <c r="BI406" s="234">
        <f>IF(N406="nulová",J406,0)</f>
        <v>0</v>
      </c>
      <c r="BJ406" s="15" t="s">
        <v>84</v>
      </c>
      <c r="BK406" s="234">
        <f>ROUND(I406*H406,2)</f>
        <v>0</v>
      </c>
      <c r="BL406" s="15" t="s">
        <v>129</v>
      </c>
      <c r="BM406" s="233" t="s">
        <v>612</v>
      </c>
    </row>
    <row r="407" s="11" customFormat="1" ht="22.8" customHeight="1">
      <c r="B407" s="206"/>
      <c r="C407" s="207"/>
      <c r="D407" s="208" t="s">
        <v>75</v>
      </c>
      <c r="E407" s="220" t="s">
        <v>613</v>
      </c>
      <c r="F407" s="220" t="s">
        <v>614</v>
      </c>
      <c r="G407" s="207"/>
      <c r="H407" s="207"/>
      <c r="I407" s="210"/>
      <c r="J407" s="221">
        <f>BK407</f>
        <v>0</v>
      </c>
      <c r="K407" s="207"/>
      <c r="L407" s="212"/>
      <c r="M407" s="213"/>
      <c r="N407" s="214"/>
      <c r="O407" s="214"/>
      <c r="P407" s="215">
        <f>SUM(P408:P409)</f>
        <v>0</v>
      </c>
      <c r="Q407" s="214"/>
      <c r="R407" s="215">
        <f>SUM(R408:R409)</f>
        <v>0</v>
      </c>
      <c r="S407" s="214"/>
      <c r="T407" s="216">
        <f>SUM(T408:T409)</f>
        <v>0</v>
      </c>
      <c r="AR407" s="217" t="s">
        <v>84</v>
      </c>
      <c r="AT407" s="218" t="s">
        <v>75</v>
      </c>
      <c r="AU407" s="218" t="s">
        <v>84</v>
      </c>
      <c r="AY407" s="217" t="s">
        <v>122</v>
      </c>
      <c r="BK407" s="219">
        <f>SUM(BK408:BK409)</f>
        <v>0</v>
      </c>
    </row>
    <row r="408" s="1" customFormat="1" ht="24" customHeight="1">
      <c r="B408" s="36"/>
      <c r="C408" s="222" t="s">
        <v>615</v>
      </c>
      <c r="D408" s="222" t="s">
        <v>125</v>
      </c>
      <c r="E408" s="223" t="s">
        <v>616</v>
      </c>
      <c r="F408" s="224" t="s">
        <v>617</v>
      </c>
      <c r="G408" s="225" t="s">
        <v>214</v>
      </c>
      <c r="H408" s="226">
        <v>627.24699999999996</v>
      </c>
      <c r="I408" s="227"/>
      <c r="J408" s="228">
        <f>ROUND(I408*H408,2)</f>
        <v>0</v>
      </c>
      <c r="K408" s="224" t="s">
        <v>1</v>
      </c>
      <c r="L408" s="41"/>
      <c r="M408" s="229" t="s">
        <v>1</v>
      </c>
      <c r="N408" s="230" t="s">
        <v>41</v>
      </c>
      <c r="O408" s="84"/>
      <c r="P408" s="231">
        <f>O408*H408</f>
        <v>0</v>
      </c>
      <c r="Q408" s="231">
        <v>0</v>
      </c>
      <c r="R408" s="231">
        <f>Q408*H408</f>
        <v>0</v>
      </c>
      <c r="S408" s="231">
        <v>0</v>
      </c>
      <c r="T408" s="232">
        <f>S408*H408</f>
        <v>0</v>
      </c>
      <c r="AR408" s="233" t="s">
        <v>129</v>
      </c>
      <c r="AT408" s="233" t="s">
        <v>125</v>
      </c>
      <c r="AU408" s="233" t="s">
        <v>86</v>
      </c>
      <c r="AY408" s="15" t="s">
        <v>122</v>
      </c>
      <c r="BE408" s="234">
        <f>IF(N408="základní",J408,0)</f>
        <v>0</v>
      </c>
      <c r="BF408" s="234">
        <f>IF(N408="snížená",J408,0)</f>
        <v>0</v>
      </c>
      <c r="BG408" s="234">
        <f>IF(N408="zákl. přenesená",J408,0)</f>
        <v>0</v>
      </c>
      <c r="BH408" s="234">
        <f>IF(N408="sníž. přenesená",J408,0)</f>
        <v>0</v>
      </c>
      <c r="BI408" s="234">
        <f>IF(N408="nulová",J408,0)</f>
        <v>0</v>
      </c>
      <c r="BJ408" s="15" t="s">
        <v>84</v>
      </c>
      <c r="BK408" s="234">
        <f>ROUND(I408*H408,2)</f>
        <v>0</v>
      </c>
      <c r="BL408" s="15" t="s">
        <v>129</v>
      </c>
      <c r="BM408" s="233" t="s">
        <v>618</v>
      </c>
    </row>
    <row r="409" s="1" customFormat="1" ht="24" customHeight="1">
      <c r="B409" s="36"/>
      <c r="C409" s="222" t="s">
        <v>619</v>
      </c>
      <c r="D409" s="222" t="s">
        <v>125</v>
      </c>
      <c r="E409" s="223" t="s">
        <v>620</v>
      </c>
      <c r="F409" s="224" t="s">
        <v>621</v>
      </c>
      <c r="G409" s="225" t="s">
        <v>214</v>
      </c>
      <c r="H409" s="226">
        <v>627.24699999999996</v>
      </c>
      <c r="I409" s="227"/>
      <c r="J409" s="228">
        <f>ROUND(I409*H409,2)</f>
        <v>0</v>
      </c>
      <c r="K409" s="224" t="s">
        <v>1</v>
      </c>
      <c r="L409" s="41"/>
      <c r="M409" s="270" t="s">
        <v>1</v>
      </c>
      <c r="N409" s="271" t="s">
        <v>41</v>
      </c>
      <c r="O409" s="272"/>
      <c r="P409" s="273">
        <f>O409*H409</f>
        <v>0</v>
      </c>
      <c r="Q409" s="273">
        <v>0</v>
      </c>
      <c r="R409" s="273">
        <f>Q409*H409</f>
        <v>0</v>
      </c>
      <c r="S409" s="273">
        <v>0</v>
      </c>
      <c r="T409" s="274">
        <f>S409*H409</f>
        <v>0</v>
      </c>
      <c r="AR409" s="233" t="s">
        <v>129</v>
      </c>
      <c r="AT409" s="233" t="s">
        <v>125</v>
      </c>
      <c r="AU409" s="233" t="s">
        <v>86</v>
      </c>
      <c r="AY409" s="15" t="s">
        <v>122</v>
      </c>
      <c r="BE409" s="234">
        <f>IF(N409="základní",J409,0)</f>
        <v>0</v>
      </c>
      <c r="BF409" s="234">
        <f>IF(N409="snížená",J409,0)</f>
        <v>0</v>
      </c>
      <c r="BG409" s="234">
        <f>IF(N409="zákl. přenesená",J409,0)</f>
        <v>0</v>
      </c>
      <c r="BH409" s="234">
        <f>IF(N409="sníž. přenesená",J409,0)</f>
        <v>0</v>
      </c>
      <c r="BI409" s="234">
        <f>IF(N409="nulová",J409,0)</f>
        <v>0</v>
      </c>
      <c r="BJ409" s="15" t="s">
        <v>84</v>
      </c>
      <c r="BK409" s="234">
        <f>ROUND(I409*H409,2)</f>
        <v>0</v>
      </c>
      <c r="BL409" s="15" t="s">
        <v>129</v>
      </c>
      <c r="BM409" s="233" t="s">
        <v>622</v>
      </c>
    </row>
    <row r="410" s="1" customFormat="1" ht="6.96" customHeight="1">
      <c r="B410" s="59"/>
      <c r="C410" s="60"/>
      <c r="D410" s="60"/>
      <c r="E410" s="60"/>
      <c r="F410" s="60"/>
      <c r="G410" s="60"/>
      <c r="H410" s="60"/>
      <c r="I410" s="171"/>
      <c r="J410" s="60"/>
      <c r="K410" s="60"/>
      <c r="L410" s="41"/>
    </row>
  </sheetData>
  <sheetProtection sheet="1" autoFilter="0" formatColumns="0" formatRows="0" objects="1" scenarios="1" spinCount="100000" saltValue="r76GWLJ/eh2X/h+ms6c8hIi+5r34nVYUbuHKN6pWNRNWYv3YwX5yPfwJjrmUrWyPUfra7dws92DW8ArXBGNOAQ==" hashValue="70brAgw1WIg9LMfrEgsPlCh4BDvSNf725sz9pyyrVApUAYpz89DyX8SZtnOZT71jULT6i9kTrfvlvw5JSZkYCw==" algorithmName="SHA-512" password="CC35"/>
  <autoFilter ref="C124:K409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9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89</v>
      </c>
    </row>
    <row r="3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18"/>
      <c r="AT3" s="15" t="s">
        <v>86</v>
      </c>
    </row>
    <row r="4" ht="24.96" customHeight="1">
      <c r="B4" s="18"/>
      <c r="D4" s="133" t="s">
        <v>90</v>
      </c>
      <c r="L4" s="18"/>
      <c r="M4" s="134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35" t="s">
        <v>16</v>
      </c>
      <c r="L6" s="18"/>
    </row>
    <row r="7" ht="16.5" customHeight="1">
      <c r="B7" s="18"/>
      <c r="E7" s="136" t="str">
        <f>'Rekapitulace stavby'!K6</f>
        <v>Rozšíření parkovacích míst v ulici Družstevní,Cheb</v>
      </c>
      <c r="F7" s="135"/>
      <c r="G7" s="135"/>
      <c r="H7" s="135"/>
      <c r="L7" s="18"/>
    </row>
    <row r="8" s="1" customFormat="1" ht="12" customHeight="1">
      <c r="B8" s="41"/>
      <c r="D8" s="135" t="s">
        <v>91</v>
      </c>
      <c r="I8" s="137"/>
      <c r="L8" s="41"/>
    </row>
    <row r="9" s="1" customFormat="1" ht="36.96" customHeight="1">
      <c r="B9" s="41"/>
      <c r="E9" s="138" t="s">
        <v>623</v>
      </c>
      <c r="F9" s="1"/>
      <c r="G9" s="1"/>
      <c r="H9" s="1"/>
      <c r="I9" s="137"/>
      <c r="L9" s="41"/>
    </row>
    <row r="10" s="1" customFormat="1">
      <c r="B10" s="41"/>
      <c r="I10" s="137"/>
      <c r="L10" s="41"/>
    </row>
    <row r="11" s="1" customFormat="1" ht="12" customHeight="1">
      <c r="B11" s="41"/>
      <c r="D11" s="135" t="s">
        <v>18</v>
      </c>
      <c r="F11" s="139" t="s">
        <v>1</v>
      </c>
      <c r="I11" s="140" t="s">
        <v>19</v>
      </c>
      <c r="J11" s="139" t="s">
        <v>1</v>
      </c>
      <c r="L11" s="41"/>
    </row>
    <row r="12" s="1" customFormat="1" ht="12" customHeight="1">
      <c r="B12" s="41"/>
      <c r="D12" s="135" t="s">
        <v>20</v>
      </c>
      <c r="F12" s="139" t="s">
        <v>21</v>
      </c>
      <c r="I12" s="140" t="s">
        <v>22</v>
      </c>
      <c r="J12" s="141" t="str">
        <f>'Rekapitulace stavby'!AN8</f>
        <v>13. 8. 2018</v>
      </c>
      <c r="L12" s="41"/>
    </row>
    <row r="13" s="1" customFormat="1" ht="10.8" customHeight="1">
      <c r="B13" s="41"/>
      <c r="I13" s="137"/>
      <c r="L13" s="41"/>
    </row>
    <row r="14" s="1" customFormat="1" ht="12" customHeight="1">
      <c r="B14" s="41"/>
      <c r="D14" s="135" t="s">
        <v>24</v>
      </c>
      <c r="I14" s="140" t="s">
        <v>25</v>
      </c>
      <c r="J14" s="139" t="s">
        <v>26</v>
      </c>
      <c r="L14" s="41"/>
    </row>
    <row r="15" s="1" customFormat="1" ht="18" customHeight="1">
      <c r="B15" s="41"/>
      <c r="E15" s="139" t="s">
        <v>27</v>
      </c>
      <c r="I15" s="140" t="s">
        <v>28</v>
      </c>
      <c r="J15" s="139" t="s">
        <v>1</v>
      </c>
      <c r="L15" s="41"/>
    </row>
    <row r="16" s="1" customFormat="1" ht="6.96" customHeight="1">
      <c r="B16" s="41"/>
      <c r="I16" s="137"/>
      <c r="L16" s="41"/>
    </row>
    <row r="17" s="1" customFormat="1" ht="12" customHeight="1">
      <c r="B17" s="41"/>
      <c r="D17" s="135" t="s">
        <v>29</v>
      </c>
      <c r="I17" s="140" t="s">
        <v>25</v>
      </c>
      <c r="J17" s="31" t="str">
        <f>'Rekapitulace stavby'!AN13</f>
        <v>Vyplň údaj</v>
      </c>
      <c r="L17" s="41"/>
    </row>
    <row r="18" s="1" customFormat="1" ht="18" customHeight="1">
      <c r="B18" s="41"/>
      <c r="E18" s="31" t="str">
        <f>'Rekapitulace stavby'!E14</f>
        <v>Vyplň údaj</v>
      </c>
      <c r="F18" s="139"/>
      <c r="G18" s="139"/>
      <c r="H18" s="139"/>
      <c r="I18" s="140" t="s">
        <v>28</v>
      </c>
      <c r="J18" s="31" t="str">
        <f>'Rekapitulace stavby'!AN14</f>
        <v>Vyplň údaj</v>
      </c>
      <c r="L18" s="41"/>
    </row>
    <row r="19" s="1" customFormat="1" ht="6.96" customHeight="1">
      <c r="B19" s="41"/>
      <c r="I19" s="137"/>
      <c r="L19" s="41"/>
    </row>
    <row r="20" s="1" customFormat="1" ht="12" customHeight="1">
      <c r="B20" s="41"/>
      <c r="D20" s="135" t="s">
        <v>31</v>
      </c>
      <c r="I20" s="140" t="s">
        <v>25</v>
      </c>
      <c r="J20" s="139" t="s">
        <v>1</v>
      </c>
      <c r="L20" s="41"/>
    </row>
    <row r="21" s="1" customFormat="1" ht="18" customHeight="1">
      <c r="B21" s="41"/>
      <c r="E21" s="139" t="s">
        <v>32</v>
      </c>
      <c r="I21" s="140" t="s">
        <v>28</v>
      </c>
      <c r="J21" s="139" t="s">
        <v>1</v>
      </c>
      <c r="L21" s="41"/>
    </row>
    <row r="22" s="1" customFormat="1" ht="6.96" customHeight="1">
      <c r="B22" s="41"/>
      <c r="I22" s="137"/>
      <c r="L22" s="41"/>
    </row>
    <row r="23" s="1" customFormat="1" ht="12" customHeight="1">
      <c r="B23" s="41"/>
      <c r="D23" s="135" t="s">
        <v>34</v>
      </c>
      <c r="I23" s="140" t="s">
        <v>25</v>
      </c>
      <c r="J23" s="139" t="s">
        <v>1</v>
      </c>
      <c r="L23" s="41"/>
    </row>
    <row r="24" s="1" customFormat="1" ht="18" customHeight="1">
      <c r="B24" s="41"/>
      <c r="E24" s="139" t="s">
        <v>32</v>
      </c>
      <c r="I24" s="140" t="s">
        <v>28</v>
      </c>
      <c r="J24" s="139" t="s">
        <v>1</v>
      </c>
      <c r="L24" s="41"/>
    </row>
    <row r="25" s="1" customFormat="1" ht="6.96" customHeight="1">
      <c r="B25" s="41"/>
      <c r="I25" s="137"/>
      <c r="L25" s="41"/>
    </row>
    <row r="26" s="1" customFormat="1" ht="12" customHeight="1">
      <c r="B26" s="41"/>
      <c r="D26" s="135" t="s">
        <v>35</v>
      </c>
      <c r="I26" s="137"/>
      <c r="L26" s="41"/>
    </row>
    <row r="27" s="7" customFormat="1" ht="16.5" customHeight="1">
      <c r="B27" s="142"/>
      <c r="E27" s="143" t="s">
        <v>1</v>
      </c>
      <c r="F27" s="143"/>
      <c r="G27" s="143"/>
      <c r="H27" s="143"/>
      <c r="I27" s="144"/>
      <c r="L27" s="142"/>
    </row>
    <row r="28" s="1" customFormat="1" ht="6.96" customHeight="1">
      <c r="B28" s="41"/>
      <c r="I28" s="137"/>
      <c r="L28" s="41"/>
    </row>
    <row r="29" s="1" customFormat="1" ht="6.96" customHeight="1">
      <c r="B29" s="41"/>
      <c r="D29" s="76"/>
      <c r="E29" s="76"/>
      <c r="F29" s="76"/>
      <c r="G29" s="76"/>
      <c r="H29" s="76"/>
      <c r="I29" s="145"/>
      <c r="J29" s="76"/>
      <c r="K29" s="76"/>
      <c r="L29" s="41"/>
    </row>
    <row r="30" s="1" customFormat="1" ht="25.44" customHeight="1">
      <c r="B30" s="41"/>
      <c r="D30" s="146" t="s">
        <v>36</v>
      </c>
      <c r="I30" s="137"/>
      <c r="J30" s="147">
        <f>ROUND(J121, 2)</f>
        <v>0</v>
      </c>
      <c r="L30" s="41"/>
    </row>
    <row r="31" s="1" customFormat="1" ht="6.96" customHeight="1">
      <c r="B31" s="41"/>
      <c r="D31" s="76"/>
      <c r="E31" s="76"/>
      <c r="F31" s="76"/>
      <c r="G31" s="76"/>
      <c r="H31" s="76"/>
      <c r="I31" s="145"/>
      <c r="J31" s="76"/>
      <c r="K31" s="76"/>
      <c r="L31" s="41"/>
    </row>
    <row r="32" s="1" customFormat="1" ht="14.4" customHeight="1">
      <c r="B32" s="41"/>
      <c r="F32" s="148" t="s">
        <v>38</v>
      </c>
      <c r="I32" s="149" t="s">
        <v>37</v>
      </c>
      <c r="J32" s="148" t="s">
        <v>39</v>
      </c>
      <c r="L32" s="41"/>
    </row>
    <row r="33" s="1" customFormat="1" ht="14.4" customHeight="1">
      <c r="B33" s="41"/>
      <c r="D33" s="150" t="s">
        <v>40</v>
      </c>
      <c r="E33" s="135" t="s">
        <v>41</v>
      </c>
      <c r="F33" s="151">
        <f>ROUND((SUM(BE121:BE137)),  2)</f>
        <v>0</v>
      </c>
      <c r="I33" s="152">
        <v>0.20999999999999999</v>
      </c>
      <c r="J33" s="151">
        <f>ROUND(((SUM(BE121:BE137))*I33),  2)</f>
        <v>0</v>
      </c>
      <c r="L33" s="41"/>
    </row>
    <row r="34" s="1" customFormat="1" ht="14.4" customHeight="1">
      <c r="B34" s="41"/>
      <c r="E34" s="135" t="s">
        <v>42</v>
      </c>
      <c r="F34" s="151">
        <f>ROUND((SUM(BF121:BF137)),  2)</f>
        <v>0</v>
      </c>
      <c r="I34" s="152">
        <v>0.14999999999999999</v>
      </c>
      <c r="J34" s="151">
        <f>ROUND(((SUM(BF121:BF137))*I34),  2)</f>
        <v>0</v>
      </c>
      <c r="L34" s="41"/>
    </row>
    <row r="35" hidden="1" s="1" customFormat="1" ht="14.4" customHeight="1">
      <c r="B35" s="41"/>
      <c r="E35" s="135" t="s">
        <v>43</v>
      </c>
      <c r="F35" s="151">
        <f>ROUND((SUM(BG121:BG137)),  2)</f>
        <v>0</v>
      </c>
      <c r="I35" s="152">
        <v>0.20999999999999999</v>
      </c>
      <c r="J35" s="151">
        <f>0</f>
        <v>0</v>
      </c>
      <c r="L35" s="41"/>
    </row>
    <row r="36" hidden="1" s="1" customFormat="1" ht="14.4" customHeight="1">
      <c r="B36" s="41"/>
      <c r="E36" s="135" t="s">
        <v>44</v>
      </c>
      <c r="F36" s="151">
        <f>ROUND((SUM(BH121:BH137)),  2)</f>
        <v>0</v>
      </c>
      <c r="I36" s="152">
        <v>0.14999999999999999</v>
      </c>
      <c r="J36" s="151">
        <f>0</f>
        <v>0</v>
      </c>
      <c r="L36" s="41"/>
    </row>
    <row r="37" hidden="1" s="1" customFormat="1" ht="14.4" customHeight="1">
      <c r="B37" s="41"/>
      <c r="E37" s="135" t="s">
        <v>45</v>
      </c>
      <c r="F37" s="151">
        <f>ROUND((SUM(BI121:BI137)),  2)</f>
        <v>0</v>
      </c>
      <c r="I37" s="152">
        <v>0</v>
      </c>
      <c r="J37" s="151">
        <f>0</f>
        <v>0</v>
      </c>
      <c r="L37" s="41"/>
    </row>
    <row r="38" s="1" customFormat="1" ht="6.96" customHeight="1">
      <c r="B38" s="41"/>
      <c r="I38" s="137"/>
      <c r="L38" s="41"/>
    </row>
    <row r="39" s="1" customFormat="1" ht="25.44" customHeight="1">
      <c r="B39" s="41"/>
      <c r="C39" s="153"/>
      <c r="D39" s="154" t="s">
        <v>46</v>
      </c>
      <c r="E39" s="155"/>
      <c r="F39" s="155"/>
      <c r="G39" s="156" t="s">
        <v>47</v>
      </c>
      <c r="H39" s="157" t="s">
        <v>48</v>
      </c>
      <c r="I39" s="158"/>
      <c r="J39" s="159">
        <f>SUM(J30:J37)</f>
        <v>0</v>
      </c>
      <c r="K39" s="160"/>
      <c r="L39" s="41"/>
    </row>
    <row r="40" s="1" customFormat="1" ht="14.4" customHeight="1">
      <c r="B40" s="41"/>
      <c r="I40" s="137"/>
      <c r="L40" s="41"/>
    </row>
    <row r="41" ht="14.4" customHeight="1">
      <c r="B41" s="18"/>
      <c r="L41" s="18"/>
    </row>
    <row r="42" ht="14.4" customHeight="1">
      <c r="B42" s="18"/>
      <c r="L42" s="18"/>
    </row>
    <row r="43" ht="14.4" customHeight="1">
      <c r="B43" s="18"/>
      <c r="L43" s="18"/>
    </row>
    <row r="44" ht="14.4" customHeight="1">
      <c r="B44" s="18"/>
      <c r="L44" s="18"/>
    </row>
    <row r="45" ht="14.4" customHeight="1">
      <c r="B45" s="18"/>
      <c r="L45" s="18"/>
    </row>
    <row r="46" ht="14.4" customHeight="1">
      <c r="B46" s="18"/>
      <c r="L46" s="18"/>
    </row>
    <row r="47" ht="14.4" customHeight="1">
      <c r="B47" s="18"/>
      <c r="L47" s="18"/>
    </row>
    <row r="48" ht="14.4" customHeight="1">
      <c r="B48" s="18"/>
      <c r="L48" s="18"/>
    </row>
    <row r="49" ht="14.4" customHeight="1">
      <c r="B49" s="18"/>
      <c r="L49" s="18"/>
    </row>
    <row r="50" s="1" customFormat="1" ht="14.4" customHeight="1">
      <c r="B50" s="41"/>
      <c r="D50" s="161" t="s">
        <v>49</v>
      </c>
      <c r="E50" s="162"/>
      <c r="F50" s="162"/>
      <c r="G50" s="161" t="s">
        <v>50</v>
      </c>
      <c r="H50" s="162"/>
      <c r="I50" s="163"/>
      <c r="J50" s="162"/>
      <c r="K50" s="162"/>
      <c r="L50" s="4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1" customFormat="1">
      <c r="B61" s="41"/>
      <c r="D61" s="164" t="s">
        <v>51</v>
      </c>
      <c r="E61" s="165"/>
      <c r="F61" s="166" t="s">
        <v>52</v>
      </c>
      <c r="G61" s="164" t="s">
        <v>51</v>
      </c>
      <c r="H61" s="165"/>
      <c r="I61" s="167"/>
      <c r="J61" s="168" t="s">
        <v>52</v>
      </c>
      <c r="K61" s="165"/>
      <c r="L61" s="41"/>
    </row>
    <row r="62">
      <c r="B62" s="18"/>
      <c r="L62" s="18"/>
    </row>
    <row r="63">
      <c r="B63" s="18"/>
      <c r="L63" s="18"/>
    </row>
    <row r="64">
      <c r="B64" s="18"/>
      <c r="L64" s="18"/>
    </row>
    <row r="65" s="1" customFormat="1">
      <c r="B65" s="41"/>
      <c r="D65" s="161" t="s">
        <v>53</v>
      </c>
      <c r="E65" s="162"/>
      <c r="F65" s="162"/>
      <c r="G65" s="161" t="s">
        <v>54</v>
      </c>
      <c r="H65" s="162"/>
      <c r="I65" s="163"/>
      <c r="J65" s="162"/>
      <c r="K65" s="162"/>
      <c r="L65" s="41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1" customFormat="1">
      <c r="B76" s="41"/>
      <c r="D76" s="164" t="s">
        <v>51</v>
      </c>
      <c r="E76" s="165"/>
      <c r="F76" s="166" t="s">
        <v>52</v>
      </c>
      <c r="G76" s="164" t="s">
        <v>51</v>
      </c>
      <c r="H76" s="165"/>
      <c r="I76" s="167"/>
      <c r="J76" s="168" t="s">
        <v>52</v>
      </c>
      <c r="K76" s="165"/>
      <c r="L76" s="41"/>
    </row>
    <row r="77" s="1" customFormat="1" ht="14.4" customHeight="1">
      <c r="B77" s="169"/>
      <c r="C77" s="170"/>
      <c r="D77" s="170"/>
      <c r="E77" s="170"/>
      <c r="F77" s="170"/>
      <c r="G77" s="170"/>
      <c r="H77" s="170"/>
      <c r="I77" s="171"/>
      <c r="J77" s="170"/>
      <c r="K77" s="170"/>
      <c r="L77" s="41"/>
    </row>
    <row r="81" s="1" customFormat="1" ht="6.96" customHeight="1">
      <c r="B81" s="172"/>
      <c r="C81" s="173"/>
      <c r="D81" s="173"/>
      <c r="E81" s="173"/>
      <c r="F81" s="173"/>
      <c r="G81" s="173"/>
      <c r="H81" s="173"/>
      <c r="I81" s="174"/>
      <c r="J81" s="173"/>
      <c r="K81" s="173"/>
      <c r="L81" s="41"/>
    </row>
    <row r="82" s="1" customFormat="1" ht="24.96" customHeight="1">
      <c r="B82" s="36"/>
      <c r="C82" s="21" t="s">
        <v>93</v>
      </c>
      <c r="D82" s="37"/>
      <c r="E82" s="37"/>
      <c r="F82" s="37"/>
      <c r="G82" s="37"/>
      <c r="H82" s="37"/>
      <c r="I82" s="137"/>
      <c r="J82" s="37"/>
      <c r="K82" s="37"/>
      <c r="L82" s="41"/>
    </row>
    <row r="83" s="1" customFormat="1" ht="6.96" customHeight="1">
      <c r="B83" s="36"/>
      <c r="C83" s="37"/>
      <c r="D83" s="37"/>
      <c r="E83" s="37"/>
      <c r="F83" s="37"/>
      <c r="G83" s="37"/>
      <c r="H83" s="37"/>
      <c r="I83" s="137"/>
      <c r="J83" s="37"/>
      <c r="K83" s="37"/>
      <c r="L83" s="41"/>
    </row>
    <row r="84" s="1" customFormat="1" ht="12" customHeight="1">
      <c r="B84" s="36"/>
      <c r="C84" s="30" t="s">
        <v>16</v>
      </c>
      <c r="D84" s="37"/>
      <c r="E84" s="37"/>
      <c r="F84" s="37"/>
      <c r="G84" s="37"/>
      <c r="H84" s="37"/>
      <c r="I84" s="137"/>
      <c r="J84" s="37"/>
      <c r="K84" s="37"/>
      <c r="L84" s="41"/>
    </row>
    <row r="85" s="1" customFormat="1" ht="16.5" customHeight="1">
      <c r="B85" s="36"/>
      <c r="C85" s="37"/>
      <c r="D85" s="37"/>
      <c r="E85" s="175" t="str">
        <f>E7</f>
        <v>Rozšíření parkovacích míst v ulici Družstevní,Cheb</v>
      </c>
      <c r="F85" s="30"/>
      <c r="G85" s="30"/>
      <c r="H85" s="30"/>
      <c r="I85" s="137"/>
      <c r="J85" s="37"/>
      <c r="K85" s="37"/>
      <c r="L85" s="41"/>
    </row>
    <row r="86" s="1" customFormat="1" ht="12" customHeight="1">
      <c r="B86" s="36"/>
      <c r="C86" s="30" t="s">
        <v>91</v>
      </c>
      <c r="D86" s="37"/>
      <c r="E86" s="37"/>
      <c r="F86" s="37"/>
      <c r="G86" s="37"/>
      <c r="H86" s="37"/>
      <c r="I86" s="137"/>
      <c r="J86" s="37"/>
      <c r="K86" s="37"/>
      <c r="L86" s="41"/>
    </row>
    <row r="87" s="1" customFormat="1" ht="16.5" customHeight="1">
      <c r="B87" s="36"/>
      <c r="C87" s="37"/>
      <c r="D87" s="37"/>
      <c r="E87" s="69" t="str">
        <f>E9</f>
        <v>02b-2018 - SO 800 - VRN</v>
      </c>
      <c r="F87" s="37"/>
      <c r="G87" s="37"/>
      <c r="H87" s="37"/>
      <c r="I87" s="137"/>
      <c r="J87" s="37"/>
      <c r="K87" s="37"/>
      <c r="L87" s="41"/>
    </row>
    <row r="88" s="1" customFormat="1" ht="6.96" customHeight="1">
      <c r="B88" s="36"/>
      <c r="C88" s="37"/>
      <c r="D88" s="37"/>
      <c r="E88" s="37"/>
      <c r="F88" s="37"/>
      <c r="G88" s="37"/>
      <c r="H88" s="37"/>
      <c r="I88" s="137"/>
      <c r="J88" s="37"/>
      <c r="K88" s="37"/>
      <c r="L88" s="41"/>
    </row>
    <row r="89" s="1" customFormat="1" ht="12" customHeight="1">
      <c r="B89" s="36"/>
      <c r="C89" s="30" t="s">
        <v>20</v>
      </c>
      <c r="D89" s="37"/>
      <c r="E89" s="37"/>
      <c r="F89" s="25" t="str">
        <f>F12</f>
        <v>ul. Družstevní,Cheb</v>
      </c>
      <c r="G89" s="37"/>
      <c r="H89" s="37"/>
      <c r="I89" s="140" t="s">
        <v>22</v>
      </c>
      <c r="J89" s="72" t="str">
        <f>IF(J12="","",J12)</f>
        <v>13. 8. 2018</v>
      </c>
      <c r="K89" s="37"/>
      <c r="L89" s="41"/>
    </row>
    <row r="90" s="1" customFormat="1" ht="6.96" customHeight="1">
      <c r="B90" s="36"/>
      <c r="C90" s="37"/>
      <c r="D90" s="37"/>
      <c r="E90" s="37"/>
      <c r="F90" s="37"/>
      <c r="G90" s="37"/>
      <c r="H90" s="37"/>
      <c r="I90" s="137"/>
      <c r="J90" s="37"/>
      <c r="K90" s="37"/>
      <c r="L90" s="41"/>
    </row>
    <row r="91" s="1" customFormat="1" ht="15.15" customHeight="1">
      <c r="B91" s="36"/>
      <c r="C91" s="30" t="s">
        <v>24</v>
      </c>
      <c r="D91" s="37"/>
      <c r="E91" s="37"/>
      <c r="F91" s="25" t="str">
        <f>E15</f>
        <v>Město Cheb,nám. Krále Jiřího z Poděbrad 1/14</v>
      </c>
      <c r="G91" s="37"/>
      <c r="H91" s="37"/>
      <c r="I91" s="140" t="s">
        <v>31</v>
      </c>
      <c r="J91" s="34" t="str">
        <f>E21</f>
        <v xml:space="preserve"> </v>
      </c>
      <c r="K91" s="37"/>
      <c r="L91" s="41"/>
    </row>
    <row r="92" s="1" customFormat="1" ht="15.15" customHeight="1">
      <c r="B92" s="36"/>
      <c r="C92" s="30" t="s">
        <v>29</v>
      </c>
      <c r="D92" s="37"/>
      <c r="E92" s="37"/>
      <c r="F92" s="25" t="str">
        <f>IF(E18="","",E18)</f>
        <v>Vyplň údaj</v>
      </c>
      <c r="G92" s="37"/>
      <c r="H92" s="37"/>
      <c r="I92" s="140" t="s">
        <v>34</v>
      </c>
      <c r="J92" s="34" t="str">
        <f>E24</f>
        <v xml:space="preserve"> </v>
      </c>
      <c r="K92" s="37"/>
      <c r="L92" s="41"/>
    </row>
    <row r="93" s="1" customFormat="1" ht="10.32" customHeight="1">
      <c r="B93" s="36"/>
      <c r="C93" s="37"/>
      <c r="D93" s="37"/>
      <c r="E93" s="37"/>
      <c r="F93" s="37"/>
      <c r="G93" s="37"/>
      <c r="H93" s="37"/>
      <c r="I93" s="137"/>
      <c r="J93" s="37"/>
      <c r="K93" s="37"/>
      <c r="L93" s="41"/>
    </row>
    <row r="94" s="1" customFormat="1" ht="29.28" customHeight="1">
      <c r="B94" s="36"/>
      <c r="C94" s="176" t="s">
        <v>94</v>
      </c>
      <c r="D94" s="177"/>
      <c r="E94" s="177"/>
      <c r="F94" s="177"/>
      <c r="G94" s="177"/>
      <c r="H94" s="177"/>
      <c r="I94" s="178"/>
      <c r="J94" s="179" t="s">
        <v>95</v>
      </c>
      <c r="K94" s="177"/>
      <c r="L94" s="41"/>
    </row>
    <row r="95" s="1" customFormat="1" ht="10.32" customHeight="1">
      <c r="B95" s="36"/>
      <c r="C95" s="37"/>
      <c r="D95" s="37"/>
      <c r="E95" s="37"/>
      <c r="F95" s="37"/>
      <c r="G95" s="37"/>
      <c r="H95" s="37"/>
      <c r="I95" s="137"/>
      <c r="J95" s="37"/>
      <c r="K95" s="37"/>
      <c r="L95" s="41"/>
    </row>
    <row r="96" s="1" customFormat="1" ht="22.8" customHeight="1">
      <c r="B96" s="36"/>
      <c r="C96" s="180" t="s">
        <v>96</v>
      </c>
      <c r="D96" s="37"/>
      <c r="E96" s="37"/>
      <c r="F96" s="37"/>
      <c r="G96" s="37"/>
      <c r="H96" s="37"/>
      <c r="I96" s="137"/>
      <c r="J96" s="103">
        <f>J121</f>
        <v>0</v>
      </c>
      <c r="K96" s="37"/>
      <c r="L96" s="41"/>
      <c r="AU96" s="15" t="s">
        <v>97</v>
      </c>
    </row>
    <row r="97" s="8" customFormat="1" ht="24.96" customHeight="1">
      <c r="B97" s="181"/>
      <c r="C97" s="182"/>
      <c r="D97" s="183" t="s">
        <v>624</v>
      </c>
      <c r="E97" s="184"/>
      <c r="F97" s="184"/>
      <c r="G97" s="184"/>
      <c r="H97" s="184"/>
      <c r="I97" s="185"/>
      <c r="J97" s="186">
        <f>J122</f>
        <v>0</v>
      </c>
      <c r="K97" s="182"/>
      <c r="L97" s="187"/>
    </row>
    <row r="98" s="9" customFormat="1" ht="19.92" customHeight="1">
      <c r="B98" s="188"/>
      <c r="C98" s="189"/>
      <c r="D98" s="190" t="s">
        <v>625</v>
      </c>
      <c r="E98" s="191"/>
      <c r="F98" s="191"/>
      <c r="G98" s="191"/>
      <c r="H98" s="191"/>
      <c r="I98" s="192"/>
      <c r="J98" s="193">
        <f>J123</f>
        <v>0</v>
      </c>
      <c r="K98" s="189"/>
      <c r="L98" s="194"/>
    </row>
    <row r="99" s="9" customFormat="1" ht="19.92" customHeight="1">
      <c r="B99" s="188"/>
      <c r="C99" s="189"/>
      <c r="D99" s="190" t="s">
        <v>626</v>
      </c>
      <c r="E99" s="191"/>
      <c r="F99" s="191"/>
      <c r="G99" s="191"/>
      <c r="H99" s="191"/>
      <c r="I99" s="192"/>
      <c r="J99" s="193">
        <f>J129</f>
        <v>0</v>
      </c>
      <c r="K99" s="189"/>
      <c r="L99" s="194"/>
    </row>
    <row r="100" s="9" customFormat="1" ht="19.92" customHeight="1">
      <c r="B100" s="188"/>
      <c r="C100" s="189"/>
      <c r="D100" s="190" t="s">
        <v>627</v>
      </c>
      <c r="E100" s="191"/>
      <c r="F100" s="191"/>
      <c r="G100" s="191"/>
      <c r="H100" s="191"/>
      <c r="I100" s="192"/>
      <c r="J100" s="193">
        <f>J131</f>
        <v>0</v>
      </c>
      <c r="K100" s="189"/>
      <c r="L100" s="194"/>
    </row>
    <row r="101" s="9" customFormat="1" ht="19.92" customHeight="1">
      <c r="B101" s="188"/>
      <c r="C101" s="189"/>
      <c r="D101" s="190" t="s">
        <v>628</v>
      </c>
      <c r="E101" s="191"/>
      <c r="F101" s="191"/>
      <c r="G101" s="191"/>
      <c r="H101" s="191"/>
      <c r="I101" s="192"/>
      <c r="J101" s="193">
        <f>J135</f>
        <v>0</v>
      </c>
      <c r="K101" s="189"/>
      <c r="L101" s="194"/>
    </row>
    <row r="102" s="1" customFormat="1" ht="21.84" customHeight="1">
      <c r="B102" s="36"/>
      <c r="C102" s="37"/>
      <c r="D102" s="37"/>
      <c r="E102" s="37"/>
      <c r="F102" s="37"/>
      <c r="G102" s="37"/>
      <c r="H102" s="37"/>
      <c r="I102" s="137"/>
      <c r="J102" s="37"/>
      <c r="K102" s="37"/>
      <c r="L102" s="41"/>
    </row>
    <row r="103" s="1" customFormat="1" ht="6.96" customHeight="1">
      <c r="B103" s="59"/>
      <c r="C103" s="60"/>
      <c r="D103" s="60"/>
      <c r="E103" s="60"/>
      <c r="F103" s="60"/>
      <c r="G103" s="60"/>
      <c r="H103" s="60"/>
      <c r="I103" s="171"/>
      <c r="J103" s="60"/>
      <c r="K103" s="60"/>
      <c r="L103" s="41"/>
    </row>
    <row r="107" s="1" customFormat="1" ht="6.96" customHeight="1">
      <c r="B107" s="61"/>
      <c r="C107" s="62"/>
      <c r="D107" s="62"/>
      <c r="E107" s="62"/>
      <c r="F107" s="62"/>
      <c r="G107" s="62"/>
      <c r="H107" s="62"/>
      <c r="I107" s="174"/>
      <c r="J107" s="62"/>
      <c r="K107" s="62"/>
      <c r="L107" s="41"/>
    </row>
    <row r="108" s="1" customFormat="1" ht="24.96" customHeight="1">
      <c r="B108" s="36"/>
      <c r="C108" s="21" t="s">
        <v>107</v>
      </c>
      <c r="D108" s="37"/>
      <c r="E108" s="37"/>
      <c r="F108" s="37"/>
      <c r="G108" s="37"/>
      <c r="H108" s="37"/>
      <c r="I108" s="137"/>
      <c r="J108" s="37"/>
      <c r="K108" s="37"/>
      <c r="L108" s="41"/>
    </row>
    <row r="109" s="1" customFormat="1" ht="6.96" customHeight="1">
      <c r="B109" s="36"/>
      <c r="C109" s="37"/>
      <c r="D109" s="37"/>
      <c r="E109" s="37"/>
      <c r="F109" s="37"/>
      <c r="G109" s="37"/>
      <c r="H109" s="37"/>
      <c r="I109" s="137"/>
      <c r="J109" s="37"/>
      <c r="K109" s="37"/>
      <c r="L109" s="41"/>
    </row>
    <row r="110" s="1" customFormat="1" ht="12" customHeight="1">
      <c r="B110" s="36"/>
      <c r="C110" s="30" t="s">
        <v>16</v>
      </c>
      <c r="D110" s="37"/>
      <c r="E110" s="37"/>
      <c r="F110" s="37"/>
      <c r="G110" s="37"/>
      <c r="H110" s="37"/>
      <c r="I110" s="137"/>
      <c r="J110" s="37"/>
      <c r="K110" s="37"/>
      <c r="L110" s="41"/>
    </row>
    <row r="111" s="1" customFormat="1" ht="16.5" customHeight="1">
      <c r="B111" s="36"/>
      <c r="C111" s="37"/>
      <c r="D111" s="37"/>
      <c r="E111" s="175" t="str">
        <f>E7</f>
        <v>Rozšíření parkovacích míst v ulici Družstevní,Cheb</v>
      </c>
      <c r="F111" s="30"/>
      <c r="G111" s="30"/>
      <c r="H111" s="30"/>
      <c r="I111" s="137"/>
      <c r="J111" s="37"/>
      <c r="K111" s="37"/>
      <c r="L111" s="41"/>
    </row>
    <row r="112" s="1" customFormat="1" ht="12" customHeight="1">
      <c r="B112" s="36"/>
      <c r="C112" s="30" t="s">
        <v>91</v>
      </c>
      <c r="D112" s="37"/>
      <c r="E112" s="37"/>
      <c r="F112" s="37"/>
      <c r="G112" s="37"/>
      <c r="H112" s="37"/>
      <c r="I112" s="137"/>
      <c r="J112" s="37"/>
      <c r="K112" s="37"/>
      <c r="L112" s="41"/>
    </row>
    <row r="113" s="1" customFormat="1" ht="16.5" customHeight="1">
      <c r="B113" s="36"/>
      <c r="C113" s="37"/>
      <c r="D113" s="37"/>
      <c r="E113" s="69" t="str">
        <f>E9</f>
        <v>02b-2018 - SO 800 - VRN</v>
      </c>
      <c r="F113" s="37"/>
      <c r="G113" s="37"/>
      <c r="H113" s="37"/>
      <c r="I113" s="137"/>
      <c r="J113" s="37"/>
      <c r="K113" s="37"/>
      <c r="L113" s="41"/>
    </row>
    <row r="114" s="1" customFormat="1" ht="6.96" customHeight="1">
      <c r="B114" s="36"/>
      <c r="C114" s="37"/>
      <c r="D114" s="37"/>
      <c r="E114" s="37"/>
      <c r="F114" s="37"/>
      <c r="G114" s="37"/>
      <c r="H114" s="37"/>
      <c r="I114" s="137"/>
      <c r="J114" s="37"/>
      <c r="K114" s="37"/>
      <c r="L114" s="41"/>
    </row>
    <row r="115" s="1" customFormat="1" ht="12" customHeight="1">
      <c r="B115" s="36"/>
      <c r="C115" s="30" t="s">
        <v>20</v>
      </c>
      <c r="D115" s="37"/>
      <c r="E115" s="37"/>
      <c r="F115" s="25" t="str">
        <f>F12</f>
        <v>ul. Družstevní,Cheb</v>
      </c>
      <c r="G115" s="37"/>
      <c r="H115" s="37"/>
      <c r="I115" s="140" t="s">
        <v>22</v>
      </c>
      <c r="J115" s="72" t="str">
        <f>IF(J12="","",J12)</f>
        <v>13. 8. 2018</v>
      </c>
      <c r="K115" s="37"/>
      <c r="L115" s="41"/>
    </row>
    <row r="116" s="1" customFormat="1" ht="6.96" customHeight="1">
      <c r="B116" s="36"/>
      <c r="C116" s="37"/>
      <c r="D116" s="37"/>
      <c r="E116" s="37"/>
      <c r="F116" s="37"/>
      <c r="G116" s="37"/>
      <c r="H116" s="37"/>
      <c r="I116" s="137"/>
      <c r="J116" s="37"/>
      <c r="K116" s="37"/>
      <c r="L116" s="41"/>
    </row>
    <row r="117" s="1" customFormat="1" ht="15.15" customHeight="1">
      <c r="B117" s="36"/>
      <c r="C117" s="30" t="s">
        <v>24</v>
      </c>
      <c r="D117" s="37"/>
      <c r="E117" s="37"/>
      <c r="F117" s="25" t="str">
        <f>E15</f>
        <v>Město Cheb,nám. Krále Jiřího z Poděbrad 1/14</v>
      </c>
      <c r="G117" s="37"/>
      <c r="H117" s="37"/>
      <c r="I117" s="140" t="s">
        <v>31</v>
      </c>
      <c r="J117" s="34" t="str">
        <f>E21</f>
        <v xml:space="preserve"> </v>
      </c>
      <c r="K117" s="37"/>
      <c r="L117" s="41"/>
    </row>
    <row r="118" s="1" customFormat="1" ht="15.15" customHeight="1">
      <c r="B118" s="36"/>
      <c r="C118" s="30" t="s">
        <v>29</v>
      </c>
      <c r="D118" s="37"/>
      <c r="E118" s="37"/>
      <c r="F118" s="25" t="str">
        <f>IF(E18="","",E18)</f>
        <v>Vyplň údaj</v>
      </c>
      <c r="G118" s="37"/>
      <c r="H118" s="37"/>
      <c r="I118" s="140" t="s">
        <v>34</v>
      </c>
      <c r="J118" s="34" t="str">
        <f>E24</f>
        <v xml:space="preserve"> </v>
      </c>
      <c r="K118" s="37"/>
      <c r="L118" s="41"/>
    </row>
    <row r="119" s="1" customFormat="1" ht="10.32" customHeight="1">
      <c r="B119" s="36"/>
      <c r="C119" s="37"/>
      <c r="D119" s="37"/>
      <c r="E119" s="37"/>
      <c r="F119" s="37"/>
      <c r="G119" s="37"/>
      <c r="H119" s="37"/>
      <c r="I119" s="137"/>
      <c r="J119" s="37"/>
      <c r="K119" s="37"/>
      <c r="L119" s="41"/>
    </row>
    <row r="120" s="10" customFormat="1" ht="29.28" customHeight="1">
      <c r="B120" s="195"/>
      <c r="C120" s="196" t="s">
        <v>108</v>
      </c>
      <c r="D120" s="197" t="s">
        <v>61</v>
      </c>
      <c r="E120" s="197" t="s">
        <v>57</v>
      </c>
      <c r="F120" s="197" t="s">
        <v>58</v>
      </c>
      <c r="G120" s="197" t="s">
        <v>109</v>
      </c>
      <c r="H120" s="197" t="s">
        <v>110</v>
      </c>
      <c r="I120" s="198" t="s">
        <v>111</v>
      </c>
      <c r="J120" s="199" t="s">
        <v>95</v>
      </c>
      <c r="K120" s="200" t="s">
        <v>112</v>
      </c>
      <c r="L120" s="201"/>
      <c r="M120" s="93" t="s">
        <v>1</v>
      </c>
      <c r="N120" s="94" t="s">
        <v>40</v>
      </c>
      <c r="O120" s="94" t="s">
        <v>113</v>
      </c>
      <c r="P120" s="94" t="s">
        <v>114</v>
      </c>
      <c r="Q120" s="94" t="s">
        <v>115</v>
      </c>
      <c r="R120" s="94" t="s">
        <v>116</v>
      </c>
      <c r="S120" s="94" t="s">
        <v>117</v>
      </c>
      <c r="T120" s="95" t="s">
        <v>118</v>
      </c>
    </row>
    <row r="121" s="1" customFormat="1" ht="22.8" customHeight="1">
      <c r="B121" s="36"/>
      <c r="C121" s="100" t="s">
        <v>119</v>
      </c>
      <c r="D121" s="37"/>
      <c r="E121" s="37"/>
      <c r="F121" s="37"/>
      <c r="G121" s="37"/>
      <c r="H121" s="37"/>
      <c r="I121" s="137"/>
      <c r="J121" s="202">
        <f>BK121</f>
        <v>0</v>
      </c>
      <c r="K121" s="37"/>
      <c r="L121" s="41"/>
      <c r="M121" s="96"/>
      <c r="N121" s="97"/>
      <c r="O121" s="97"/>
      <c r="P121" s="203">
        <f>P122</f>
        <v>0</v>
      </c>
      <c r="Q121" s="97"/>
      <c r="R121" s="203">
        <f>R122</f>
        <v>0</v>
      </c>
      <c r="S121" s="97"/>
      <c r="T121" s="204">
        <f>T122</f>
        <v>0</v>
      </c>
      <c r="AT121" s="15" t="s">
        <v>75</v>
      </c>
      <c r="AU121" s="15" t="s">
        <v>97</v>
      </c>
      <c r="BK121" s="205">
        <f>BK122</f>
        <v>0</v>
      </c>
    </row>
    <row r="122" s="11" customFormat="1" ht="25.92" customHeight="1">
      <c r="B122" s="206"/>
      <c r="C122" s="207"/>
      <c r="D122" s="208" t="s">
        <v>75</v>
      </c>
      <c r="E122" s="209" t="s">
        <v>629</v>
      </c>
      <c r="F122" s="209" t="s">
        <v>630</v>
      </c>
      <c r="G122" s="207"/>
      <c r="H122" s="207"/>
      <c r="I122" s="210"/>
      <c r="J122" s="211">
        <f>BK122</f>
        <v>0</v>
      </c>
      <c r="K122" s="207"/>
      <c r="L122" s="212"/>
      <c r="M122" s="213"/>
      <c r="N122" s="214"/>
      <c r="O122" s="214"/>
      <c r="P122" s="215">
        <f>P123+P129+P131+P135</f>
        <v>0</v>
      </c>
      <c r="Q122" s="214"/>
      <c r="R122" s="215">
        <f>R123+R129+R131+R135</f>
        <v>0</v>
      </c>
      <c r="S122" s="214"/>
      <c r="T122" s="216">
        <f>T123+T129+T131+T135</f>
        <v>0</v>
      </c>
      <c r="AR122" s="217" t="s">
        <v>148</v>
      </c>
      <c r="AT122" s="218" t="s">
        <v>75</v>
      </c>
      <c r="AU122" s="218" t="s">
        <v>76</v>
      </c>
      <c r="AY122" s="217" t="s">
        <v>122</v>
      </c>
      <c r="BK122" s="219">
        <f>BK123+BK129+BK131+BK135</f>
        <v>0</v>
      </c>
    </row>
    <row r="123" s="11" customFormat="1" ht="22.8" customHeight="1">
      <c r="B123" s="206"/>
      <c r="C123" s="207"/>
      <c r="D123" s="208" t="s">
        <v>75</v>
      </c>
      <c r="E123" s="220" t="s">
        <v>631</v>
      </c>
      <c r="F123" s="220" t="s">
        <v>632</v>
      </c>
      <c r="G123" s="207"/>
      <c r="H123" s="207"/>
      <c r="I123" s="210"/>
      <c r="J123" s="221">
        <f>BK123</f>
        <v>0</v>
      </c>
      <c r="K123" s="207"/>
      <c r="L123" s="212"/>
      <c r="M123" s="213"/>
      <c r="N123" s="214"/>
      <c r="O123" s="214"/>
      <c r="P123" s="215">
        <f>SUM(P124:P128)</f>
        <v>0</v>
      </c>
      <c r="Q123" s="214"/>
      <c r="R123" s="215">
        <f>SUM(R124:R128)</f>
        <v>0</v>
      </c>
      <c r="S123" s="214"/>
      <c r="T123" s="216">
        <f>SUM(T124:T128)</f>
        <v>0</v>
      </c>
      <c r="AR123" s="217" t="s">
        <v>148</v>
      </c>
      <c r="AT123" s="218" t="s">
        <v>75</v>
      </c>
      <c r="AU123" s="218" t="s">
        <v>84</v>
      </c>
      <c r="AY123" s="217" t="s">
        <v>122</v>
      </c>
      <c r="BK123" s="219">
        <f>SUM(BK124:BK128)</f>
        <v>0</v>
      </c>
    </row>
    <row r="124" s="1" customFormat="1" ht="24" customHeight="1">
      <c r="B124" s="36"/>
      <c r="C124" s="222" t="s">
        <v>84</v>
      </c>
      <c r="D124" s="222" t="s">
        <v>125</v>
      </c>
      <c r="E124" s="223" t="s">
        <v>633</v>
      </c>
      <c r="F124" s="224" t="s">
        <v>634</v>
      </c>
      <c r="G124" s="225" t="s">
        <v>603</v>
      </c>
      <c r="H124" s="226">
        <v>1</v>
      </c>
      <c r="I124" s="227"/>
      <c r="J124" s="228">
        <f>ROUND(I124*H124,2)</f>
        <v>0</v>
      </c>
      <c r="K124" s="224" t="s">
        <v>1</v>
      </c>
      <c r="L124" s="41"/>
      <c r="M124" s="229" t="s">
        <v>1</v>
      </c>
      <c r="N124" s="230" t="s">
        <v>41</v>
      </c>
      <c r="O124" s="84"/>
      <c r="P124" s="231">
        <f>O124*H124</f>
        <v>0</v>
      </c>
      <c r="Q124" s="231">
        <v>0</v>
      </c>
      <c r="R124" s="231">
        <f>Q124*H124</f>
        <v>0</v>
      </c>
      <c r="S124" s="231">
        <v>0</v>
      </c>
      <c r="T124" s="232">
        <f>S124*H124</f>
        <v>0</v>
      </c>
      <c r="AR124" s="233" t="s">
        <v>635</v>
      </c>
      <c r="AT124" s="233" t="s">
        <v>125</v>
      </c>
      <c r="AU124" s="233" t="s">
        <v>86</v>
      </c>
      <c r="AY124" s="15" t="s">
        <v>122</v>
      </c>
      <c r="BE124" s="234">
        <f>IF(N124="základní",J124,0)</f>
        <v>0</v>
      </c>
      <c r="BF124" s="234">
        <f>IF(N124="snížená",J124,0)</f>
        <v>0</v>
      </c>
      <c r="BG124" s="234">
        <f>IF(N124="zákl. přenesená",J124,0)</f>
        <v>0</v>
      </c>
      <c r="BH124" s="234">
        <f>IF(N124="sníž. přenesená",J124,0)</f>
        <v>0</v>
      </c>
      <c r="BI124" s="234">
        <f>IF(N124="nulová",J124,0)</f>
        <v>0</v>
      </c>
      <c r="BJ124" s="15" t="s">
        <v>84</v>
      </c>
      <c r="BK124" s="234">
        <f>ROUND(I124*H124,2)</f>
        <v>0</v>
      </c>
      <c r="BL124" s="15" t="s">
        <v>635</v>
      </c>
      <c r="BM124" s="233" t="s">
        <v>636</v>
      </c>
    </row>
    <row r="125" s="1" customFormat="1" ht="16.5" customHeight="1">
      <c r="B125" s="36"/>
      <c r="C125" s="222" t="s">
        <v>148</v>
      </c>
      <c r="D125" s="222" t="s">
        <v>125</v>
      </c>
      <c r="E125" s="223" t="s">
        <v>637</v>
      </c>
      <c r="F125" s="224" t="s">
        <v>638</v>
      </c>
      <c r="G125" s="225" t="s">
        <v>603</v>
      </c>
      <c r="H125" s="226">
        <v>1</v>
      </c>
      <c r="I125" s="227"/>
      <c r="J125" s="228">
        <f>ROUND(I125*H125,2)</f>
        <v>0</v>
      </c>
      <c r="K125" s="224" t="s">
        <v>1</v>
      </c>
      <c r="L125" s="41"/>
      <c r="M125" s="229" t="s">
        <v>1</v>
      </c>
      <c r="N125" s="230" t="s">
        <v>41</v>
      </c>
      <c r="O125" s="84"/>
      <c r="P125" s="231">
        <f>O125*H125</f>
        <v>0</v>
      </c>
      <c r="Q125" s="231">
        <v>0</v>
      </c>
      <c r="R125" s="231">
        <f>Q125*H125</f>
        <v>0</v>
      </c>
      <c r="S125" s="231">
        <v>0</v>
      </c>
      <c r="T125" s="232">
        <f>S125*H125</f>
        <v>0</v>
      </c>
      <c r="AR125" s="233" t="s">
        <v>635</v>
      </c>
      <c r="AT125" s="233" t="s">
        <v>125</v>
      </c>
      <c r="AU125" s="233" t="s">
        <v>86</v>
      </c>
      <c r="AY125" s="15" t="s">
        <v>122</v>
      </c>
      <c r="BE125" s="234">
        <f>IF(N125="základní",J125,0)</f>
        <v>0</v>
      </c>
      <c r="BF125" s="234">
        <f>IF(N125="snížená",J125,0)</f>
        <v>0</v>
      </c>
      <c r="BG125" s="234">
        <f>IF(N125="zákl. přenesená",J125,0)</f>
        <v>0</v>
      </c>
      <c r="BH125" s="234">
        <f>IF(N125="sníž. přenesená",J125,0)</f>
        <v>0</v>
      </c>
      <c r="BI125" s="234">
        <f>IF(N125="nulová",J125,0)</f>
        <v>0</v>
      </c>
      <c r="BJ125" s="15" t="s">
        <v>84</v>
      </c>
      <c r="BK125" s="234">
        <f>ROUND(I125*H125,2)</f>
        <v>0</v>
      </c>
      <c r="BL125" s="15" t="s">
        <v>635</v>
      </c>
      <c r="BM125" s="233" t="s">
        <v>639</v>
      </c>
    </row>
    <row r="126" s="1" customFormat="1" ht="16.5" customHeight="1">
      <c r="B126" s="36"/>
      <c r="C126" s="222" t="s">
        <v>225</v>
      </c>
      <c r="D126" s="222" t="s">
        <v>125</v>
      </c>
      <c r="E126" s="223" t="s">
        <v>640</v>
      </c>
      <c r="F126" s="224" t="s">
        <v>641</v>
      </c>
      <c r="G126" s="225" t="s">
        <v>603</v>
      </c>
      <c r="H126" s="226">
        <v>1</v>
      </c>
      <c r="I126" s="227"/>
      <c r="J126" s="228">
        <f>ROUND(I126*H126,2)</f>
        <v>0</v>
      </c>
      <c r="K126" s="224" t="s">
        <v>1</v>
      </c>
      <c r="L126" s="41"/>
      <c r="M126" s="229" t="s">
        <v>1</v>
      </c>
      <c r="N126" s="230" t="s">
        <v>41</v>
      </c>
      <c r="O126" s="84"/>
      <c r="P126" s="231">
        <f>O126*H126</f>
        <v>0</v>
      </c>
      <c r="Q126" s="231">
        <v>0</v>
      </c>
      <c r="R126" s="231">
        <f>Q126*H126</f>
        <v>0</v>
      </c>
      <c r="S126" s="231">
        <v>0</v>
      </c>
      <c r="T126" s="232">
        <f>S126*H126</f>
        <v>0</v>
      </c>
      <c r="AR126" s="233" t="s">
        <v>635</v>
      </c>
      <c r="AT126" s="233" t="s">
        <v>125</v>
      </c>
      <c r="AU126" s="233" t="s">
        <v>86</v>
      </c>
      <c r="AY126" s="15" t="s">
        <v>122</v>
      </c>
      <c r="BE126" s="234">
        <f>IF(N126="základní",J126,0)</f>
        <v>0</v>
      </c>
      <c r="BF126" s="234">
        <f>IF(N126="snížená",J126,0)</f>
        <v>0</v>
      </c>
      <c r="BG126" s="234">
        <f>IF(N126="zákl. přenesená",J126,0)</f>
        <v>0</v>
      </c>
      <c r="BH126" s="234">
        <f>IF(N126="sníž. přenesená",J126,0)</f>
        <v>0</v>
      </c>
      <c r="BI126" s="234">
        <f>IF(N126="nulová",J126,0)</f>
        <v>0</v>
      </c>
      <c r="BJ126" s="15" t="s">
        <v>84</v>
      </c>
      <c r="BK126" s="234">
        <f>ROUND(I126*H126,2)</f>
        <v>0</v>
      </c>
      <c r="BL126" s="15" t="s">
        <v>635</v>
      </c>
      <c r="BM126" s="233" t="s">
        <v>642</v>
      </c>
    </row>
    <row r="127" s="1" customFormat="1" ht="16.5" customHeight="1">
      <c r="B127" s="36"/>
      <c r="C127" s="222" t="s">
        <v>439</v>
      </c>
      <c r="D127" s="222" t="s">
        <v>125</v>
      </c>
      <c r="E127" s="223" t="s">
        <v>643</v>
      </c>
      <c r="F127" s="224" t="s">
        <v>644</v>
      </c>
      <c r="G127" s="225" t="s">
        <v>603</v>
      </c>
      <c r="H127" s="226">
        <v>1</v>
      </c>
      <c r="I127" s="227"/>
      <c r="J127" s="228">
        <f>ROUND(I127*H127,2)</f>
        <v>0</v>
      </c>
      <c r="K127" s="224" t="s">
        <v>1</v>
      </c>
      <c r="L127" s="41"/>
      <c r="M127" s="229" t="s">
        <v>1</v>
      </c>
      <c r="N127" s="230" t="s">
        <v>41</v>
      </c>
      <c r="O127" s="84"/>
      <c r="P127" s="231">
        <f>O127*H127</f>
        <v>0</v>
      </c>
      <c r="Q127" s="231">
        <v>0</v>
      </c>
      <c r="R127" s="231">
        <f>Q127*H127</f>
        <v>0</v>
      </c>
      <c r="S127" s="231">
        <v>0</v>
      </c>
      <c r="T127" s="232">
        <f>S127*H127</f>
        <v>0</v>
      </c>
      <c r="AR127" s="233" t="s">
        <v>635</v>
      </c>
      <c r="AT127" s="233" t="s">
        <v>125</v>
      </c>
      <c r="AU127" s="233" t="s">
        <v>86</v>
      </c>
      <c r="AY127" s="15" t="s">
        <v>122</v>
      </c>
      <c r="BE127" s="234">
        <f>IF(N127="základní",J127,0)</f>
        <v>0</v>
      </c>
      <c r="BF127" s="234">
        <f>IF(N127="snížená",J127,0)</f>
        <v>0</v>
      </c>
      <c r="BG127" s="234">
        <f>IF(N127="zákl. přenesená",J127,0)</f>
        <v>0</v>
      </c>
      <c r="BH127" s="234">
        <f>IF(N127="sníž. přenesená",J127,0)</f>
        <v>0</v>
      </c>
      <c r="BI127" s="234">
        <f>IF(N127="nulová",J127,0)</f>
        <v>0</v>
      </c>
      <c r="BJ127" s="15" t="s">
        <v>84</v>
      </c>
      <c r="BK127" s="234">
        <f>ROUND(I127*H127,2)</f>
        <v>0</v>
      </c>
      <c r="BL127" s="15" t="s">
        <v>635</v>
      </c>
      <c r="BM127" s="233" t="s">
        <v>645</v>
      </c>
    </row>
    <row r="128" s="1" customFormat="1" ht="16.5" customHeight="1">
      <c r="B128" s="36"/>
      <c r="C128" s="222" t="s">
        <v>359</v>
      </c>
      <c r="D128" s="222" t="s">
        <v>125</v>
      </c>
      <c r="E128" s="223" t="s">
        <v>646</v>
      </c>
      <c r="F128" s="224" t="s">
        <v>647</v>
      </c>
      <c r="G128" s="225" t="s">
        <v>603</v>
      </c>
      <c r="H128" s="226">
        <v>1</v>
      </c>
      <c r="I128" s="227"/>
      <c r="J128" s="228">
        <f>ROUND(I128*H128,2)</f>
        <v>0</v>
      </c>
      <c r="K128" s="224" t="s">
        <v>1</v>
      </c>
      <c r="L128" s="41"/>
      <c r="M128" s="229" t="s">
        <v>1</v>
      </c>
      <c r="N128" s="230" t="s">
        <v>41</v>
      </c>
      <c r="O128" s="84"/>
      <c r="P128" s="231">
        <f>O128*H128</f>
        <v>0</v>
      </c>
      <c r="Q128" s="231">
        <v>0</v>
      </c>
      <c r="R128" s="231">
        <f>Q128*H128</f>
        <v>0</v>
      </c>
      <c r="S128" s="231">
        <v>0</v>
      </c>
      <c r="T128" s="232">
        <f>S128*H128</f>
        <v>0</v>
      </c>
      <c r="AR128" s="233" t="s">
        <v>635</v>
      </c>
      <c r="AT128" s="233" t="s">
        <v>125</v>
      </c>
      <c r="AU128" s="233" t="s">
        <v>86</v>
      </c>
      <c r="AY128" s="15" t="s">
        <v>122</v>
      </c>
      <c r="BE128" s="234">
        <f>IF(N128="základní",J128,0)</f>
        <v>0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5" t="s">
        <v>84</v>
      </c>
      <c r="BK128" s="234">
        <f>ROUND(I128*H128,2)</f>
        <v>0</v>
      </c>
      <c r="BL128" s="15" t="s">
        <v>635</v>
      </c>
      <c r="BM128" s="233" t="s">
        <v>648</v>
      </c>
    </row>
    <row r="129" s="11" customFormat="1" ht="22.8" customHeight="1">
      <c r="B129" s="206"/>
      <c r="C129" s="207"/>
      <c r="D129" s="208" t="s">
        <v>75</v>
      </c>
      <c r="E129" s="220" t="s">
        <v>649</v>
      </c>
      <c r="F129" s="220" t="s">
        <v>650</v>
      </c>
      <c r="G129" s="207"/>
      <c r="H129" s="207"/>
      <c r="I129" s="210"/>
      <c r="J129" s="221">
        <f>BK129</f>
        <v>0</v>
      </c>
      <c r="K129" s="207"/>
      <c r="L129" s="212"/>
      <c r="M129" s="213"/>
      <c r="N129" s="214"/>
      <c r="O129" s="214"/>
      <c r="P129" s="215">
        <f>P130</f>
        <v>0</v>
      </c>
      <c r="Q129" s="214"/>
      <c r="R129" s="215">
        <f>R130</f>
        <v>0</v>
      </c>
      <c r="S129" s="214"/>
      <c r="T129" s="216">
        <f>T130</f>
        <v>0</v>
      </c>
      <c r="AR129" s="217" t="s">
        <v>148</v>
      </c>
      <c r="AT129" s="218" t="s">
        <v>75</v>
      </c>
      <c r="AU129" s="218" t="s">
        <v>84</v>
      </c>
      <c r="AY129" s="217" t="s">
        <v>122</v>
      </c>
      <c r="BK129" s="219">
        <f>BK130</f>
        <v>0</v>
      </c>
    </row>
    <row r="130" s="1" customFormat="1" ht="16.5" customHeight="1">
      <c r="B130" s="36"/>
      <c r="C130" s="222" t="s">
        <v>86</v>
      </c>
      <c r="D130" s="222" t="s">
        <v>125</v>
      </c>
      <c r="E130" s="223" t="s">
        <v>651</v>
      </c>
      <c r="F130" s="224" t="s">
        <v>652</v>
      </c>
      <c r="G130" s="225" t="s">
        <v>603</v>
      </c>
      <c r="H130" s="226">
        <v>1</v>
      </c>
      <c r="I130" s="227"/>
      <c r="J130" s="228">
        <f>ROUND(I130*H130,2)</f>
        <v>0</v>
      </c>
      <c r="K130" s="224" t="s">
        <v>1</v>
      </c>
      <c r="L130" s="41"/>
      <c r="M130" s="229" t="s">
        <v>1</v>
      </c>
      <c r="N130" s="230" t="s">
        <v>41</v>
      </c>
      <c r="O130" s="84"/>
      <c r="P130" s="231">
        <f>O130*H130</f>
        <v>0</v>
      </c>
      <c r="Q130" s="231">
        <v>0</v>
      </c>
      <c r="R130" s="231">
        <f>Q130*H130</f>
        <v>0</v>
      </c>
      <c r="S130" s="231">
        <v>0</v>
      </c>
      <c r="T130" s="232">
        <f>S130*H130</f>
        <v>0</v>
      </c>
      <c r="AR130" s="233" t="s">
        <v>635</v>
      </c>
      <c r="AT130" s="233" t="s">
        <v>125</v>
      </c>
      <c r="AU130" s="233" t="s">
        <v>86</v>
      </c>
      <c r="AY130" s="15" t="s">
        <v>122</v>
      </c>
      <c r="BE130" s="234">
        <f>IF(N130="základní",J130,0)</f>
        <v>0</v>
      </c>
      <c r="BF130" s="234">
        <f>IF(N130="snížená",J130,0)</f>
        <v>0</v>
      </c>
      <c r="BG130" s="234">
        <f>IF(N130="zákl. přenesená",J130,0)</f>
        <v>0</v>
      </c>
      <c r="BH130" s="234">
        <f>IF(N130="sníž. přenesená",J130,0)</f>
        <v>0</v>
      </c>
      <c r="BI130" s="234">
        <f>IF(N130="nulová",J130,0)</f>
        <v>0</v>
      </c>
      <c r="BJ130" s="15" t="s">
        <v>84</v>
      </c>
      <c r="BK130" s="234">
        <f>ROUND(I130*H130,2)</f>
        <v>0</v>
      </c>
      <c r="BL130" s="15" t="s">
        <v>635</v>
      </c>
      <c r="BM130" s="233" t="s">
        <v>653</v>
      </c>
    </row>
    <row r="131" s="11" customFormat="1" ht="22.8" customHeight="1">
      <c r="B131" s="206"/>
      <c r="C131" s="207"/>
      <c r="D131" s="208" t="s">
        <v>75</v>
      </c>
      <c r="E131" s="220" t="s">
        <v>654</v>
      </c>
      <c r="F131" s="220" t="s">
        <v>655</v>
      </c>
      <c r="G131" s="207"/>
      <c r="H131" s="207"/>
      <c r="I131" s="210"/>
      <c r="J131" s="221">
        <f>BK131</f>
        <v>0</v>
      </c>
      <c r="K131" s="207"/>
      <c r="L131" s="212"/>
      <c r="M131" s="213"/>
      <c r="N131" s="214"/>
      <c r="O131" s="214"/>
      <c r="P131" s="215">
        <f>SUM(P132:P134)</f>
        <v>0</v>
      </c>
      <c r="Q131" s="214"/>
      <c r="R131" s="215">
        <f>SUM(R132:R134)</f>
        <v>0</v>
      </c>
      <c r="S131" s="214"/>
      <c r="T131" s="216">
        <f>SUM(T132:T134)</f>
        <v>0</v>
      </c>
      <c r="AR131" s="217" t="s">
        <v>148</v>
      </c>
      <c r="AT131" s="218" t="s">
        <v>75</v>
      </c>
      <c r="AU131" s="218" t="s">
        <v>84</v>
      </c>
      <c r="AY131" s="217" t="s">
        <v>122</v>
      </c>
      <c r="BK131" s="219">
        <f>SUM(BK132:BK134)</f>
        <v>0</v>
      </c>
    </row>
    <row r="132" s="1" customFormat="1" ht="16.5" customHeight="1">
      <c r="B132" s="36"/>
      <c r="C132" s="222" t="s">
        <v>384</v>
      </c>
      <c r="D132" s="222" t="s">
        <v>125</v>
      </c>
      <c r="E132" s="223" t="s">
        <v>656</v>
      </c>
      <c r="F132" s="224" t="s">
        <v>657</v>
      </c>
      <c r="G132" s="225" t="s">
        <v>603</v>
      </c>
      <c r="H132" s="226">
        <v>1</v>
      </c>
      <c r="I132" s="227"/>
      <c r="J132" s="228">
        <f>ROUND(I132*H132,2)</f>
        <v>0</v>
      </c>
      <c r="K132" s="224" t="s">
        <v>1</v>
      </c>
      <c r="L132" s="41"/>
      <c r="M132" s="229" t="s">
        <v>1</v>
      </c>
      <c r="N132" s="230" t="s">
        <v>41</v>
      </c>
      <c r="O132" s="84"/>
      <c r="P132" s="231">
        <f>O132*H132</f>
        <v>0</v>
      </c>
      <c r="Q132" s="231">
        <v>0</v>
      </c>
      <c r="R132" s="231">
        <f>Q132*H132</f>
        <v>0</v>
      </c>
      <c r="S132" s="231">
        <v>0</v>
      </c>
      <c r="T132" s="232">
        <f>S132*H132</f>
        <v>0</v>
      </c>
      <c r="AR132" s="233" t="s">
        <v>635</v>
      </c>
      <c r="AT132" s="233" t="s">
        <v>125</v>
      </c>
      <c r="AU132" s="233" t="s">
        <v>86</v>
      </c>
      <c r="AY132" s="15" t="s">
        <v>122</v>
      </c>
      <c r="BE132" s="234">
        <f>IF(N132="základní",J132,0)</f>
        <v>0</v>
      </c>
      <c r="BF132" s="234">
        <f>IF(N132="snížená",J132,0)</f>
        <v>0</v>
      </c>
      <c r="BG132" s="234">
        <f>IF(N132="zákl. přenesená",J132,0)</f>
        <v>0</v>
      </c>
      <c r="BH132" s="234">
        <f>IF(N132="sníž. přenesená",J132,0)</f>
        <v>0</v>
      </c>
      <c r="BI132" s="234">
        <f>IF(N132="nulová",J132,0)</f>
        <v>0</v>
      </c>
      <c r="BJ132" s="15" t="s">
        <v>84</v>
      </c>
      <c r="BK132" s="234">
        <f>ROUND(I132*H132,2)</f>
        <v>0</v>
      </c>
      <c r="BL132" s="15" t="s">
        <v>635</v>
      </c>
      <c r="BM132" s="233" t="s">
        <v>658</v>
      </c>
    </row>
    <row r="133" s="1" customFormat="1" ht="16.5" customHeight="1">
      <c r="B133" s="36"/>
      <c r="C133" s="222" t="s">
        <v>659</v>
      </c>
      <c r="D133" s="222" t="s">
        <v>125</v>
      </c>
      <c r="E133" s="223" t="s">
        <v>660</v>
      </c>
      <c r="F133" s="224" t="s">
        <v>661</v>
      </c>
      <c r="G133" s="225" t="s">
        <v>603</v>
      </c>
      <c r="H133" s="226">
        <v>1</v>
      </c>
      <c r="I133" s="227"/>
      <c r="J133" s="228">
        <f>ROUND(I133*H133,2)</f>
        <v>0</v>
      </c>
      <c r="K133" s="224" t="s">
        <v>1</v>
      </c>
      <c r="L133" s="41"/>
      <c r="M133" s="229" t="s">
        <v>1</v>
      </c>
      <c r="N133" s="230" t="s">
        <v>41</v>
      </c>
      <c r="O133" s="84"/>
      <c r="P133" s="231">
        <f>O133*H133</f>
        <v>0</v>
      </c>
      <c r="Q133" s="231">
        <v>0</v>
      </c>
      <c r="R133" s="231">
        <f>Q133*H133</f>
        <v>0</v>
      </c>
      <c r="S133" s="231">
        <v>0</v>
      </c>
      <c r="T133" s="232">
        <f>S133*H133</f>
        <v>0</v>
      </c>
      <c r="AR133" s="233" t="s">
        <v>635</v>
      </c>
      <c r="AT133" s="233" t="s">
        <v>125</v>
      </c>
      <c r="AU133" s="233" t="s">
        <v>86</v>
      </c>
      <c r="AY133" s="15" t="s">
        <v>122</v>
      </c>
      <c r="BE133" s="234">
        <f>IF(N133="základní",J133,0)</f>
        <v>0</v>
      </c>
      <c r="BF133" s="234">
        <f>IF(N133="snížená",J133,0)</f>
        <v>0</v>
      </c>
      <c r="BG133" s="234">
        <f>IF(N133="zákl. přenesená",J133,0)</f>
        <v>0</v>
      </c>
      <c r="BH133" s="234">
        <f>IF(N133="sníž. přenesená",J133,0)</f>
        <v>0</v>
      </c>
      <c r="BI133" s="234">
        <f>IF(N133="nulová",J133,0)</f>
        <v>0</v>
      </c>
      <c r="BJ133" s="15" t="s">
        <v>84</v>
      </c>
      <c r="BK133" s="234">
        <f>ROUND(I133*H133,2)</f>
        <v>0</v>
      </c>
      <c r="BL133" s="15" t="s">
        <v>635</v>
      </c>
      <c r="BM133" s="233" t="s">
        <v>662</v>
      </c>
    </row>
    <row r="134" s="1" customFormat="1" ht="16.5" customHeight="1">
      <c r="B134" s="36"/>
      <c r="C134" s="222" t="s">
        <v>663</v>
      </c>
      <c r="D134" s="222" t="s">
        <v>125</v>
      </c>
      <c r="E134" s="223" t="s">
        <v>664</v>
      </c>
      <c r="F134" s="224" t="s">
        <v>665</v>
      </c>
      <c r="G134" s="225" t="s">
        <v>603</v>
      </c>
      <c r="H134" s="226">
        <v>1</v>
      </c>
      <c r="I134" s="227"/>
      <c r="J134" s="228">
        <f>ROUND(I134*H134,2)</f>
        <v>0</v>
      </c>
      <c r="K134" s="224" t="s">
        <v>1</v>
      </c>
      <c r="L134" s="41"/>
      <c r="M134" s="229" t="s">
        <v>1</v>
      </c>
      <c r="N134" s="230" t="s">
        <v>41</v>
      </c>
      <c r="O134" s="84"/>
      <c r="P134" s="231">
        <f>O134*H134</f>
        <v>0</v>
      </c>
      <c r="Q134" s="231">
        <v>0</v>
      </c>
      <c r="R134" s="231">
        <f>Q134*H134</f>
        <v>0</v>
      </c>
      <c r="S134" s="231">
        <v>0</v>
      </c>
      <c r="T134" s="232">
        <f>S134*H134</f>
        <v>0</v>
      </c>
      <c r="AR134" s="233" t="s">
        <v>635</v>
      </c>
      <c r="AT134" s="233" t="s">
        <v>125</v>
      </c>
      <c r="AU134" s="233" t="s">
        <v>86</v>
      </c>
      <c r="AY134" s="15" t="s">
        <v>122</v>
      </c>
      <c r="BE134" s="234">
        <f>IF(N134="základní",J134,0)</f>
        <v>0</v>
      </c>
      <c r="BF134" s="234">
        <f>IF(N134="snížená",J134,0)</f>
        <v>0</v>
      </c>
      <c r="BG134" s="234">
        <f>IF(N134="zákl. přenesená",J134,0)</f>
        <v>0</v>
      </c>
      <c r="BH134" s="234">
        <f>IF(N134="sníž. přenesená",J134,0)</f>
        <v>0</v>
      </c>
      <c r="BI134" s="234">
        <f>IF(N134="nulová",J134,0)</f>
        <v>0</v>
      </c>
      <c r="BJ134" s="15" t="s">
        <v>84</v>
      </c>
      <c r="BK134" s="234">
        <f>ROUND(I134*H134,2)</f>
        <v>0</v>
      </c>
      <c r="BL134" s="15" t="s">
        <v>635</v>
      </c>
      <c r="BM134" s="233" t="s">
        <v>666</v>
      </c>
    </row>
    <row r="135" s="11" customFormat="1" ht="22.8" customHeight="1">
      <c r="B135" s="206"/>
      <c r="C135" s="207"/>
      <c r="D135" s="208" t="s">
        <v>75</v>
      </c>
      <c r="E135" s="220" t="s">
        <v>667</v>
      </c>
      <c r="F135" s="220" t="s">
        <v>668</v>
      </c>
      <c r="G135" s="207"/>
      <c r="H135" s="207"/>
      <c r="I135" s="210"/>
      <c r="J135" s="221">
        <f>BK135</f>
        <v>0</v>
      </c>
      <c r="K135" s="207"/>
      <c r="L135" s="212"/>
      <c r="M135" s="213"/>
      <c r="N135" s="214"/>
      <c r="O135" s="214"/>
      <c r="P135" s="215">
        <f>SUM(P136:P137)</f>
        <v>0</v>
      </c>
      <c r="Q135" s="214"/>
      <c r="R135" s="215">
        <f>SUM(R136:R137)</f>
        <v>0</v>
      </c>
      <c r="S135" s="214"/>
      <c r="T135" s="216">
        <f>SUM(T136:T137)</f>
        <v>0</v>
      </c>
      <c r="AR135" s="217" t="s">
        <v>148</v>
      </c>
      <c r="AT135" s="218" t="s">
        <v>75</v>
      </c>
      <c r="AU135" s="218" t="s">
        <v>84</v>
      </c>
      <c r="AY135" s="217" t="s">
        <v>122</v>
      </c>
      <c r="BK135" s="219">
        <f>SUM(BK136:BK137)</f>
        <v>0</v>
      </c>
    </row>
    <row r="136" s="1" customFormat="1" ht="16.5" customHeight="1">
      <c r="B136" s="36"/>
      <c r="C136" s="222" t="s">
        <v>129</v>
      </c>
      <c r="D136" s="222" t="s">
        <v>125</v>
      </c>
      <c r="E136" s="223" t="s">
        <v>669</v>
      </c>
      <c r="F136" s="224" t="s">
        <v>670</v>
      </c>
      <c r="G136" s="225" t="s">
        <v>603</v>
      </c>
      <c r="H136" s="226">
        <v>1</v>
      </c>
      <c r="I136" s="227"/>
      <c r="J136" s="228">
        <f>ROUND(I136*H136,2)</f>
        <v>0</v>
      </c>
      <c r="K136" s="224" t="s">
        <v>1</v>
      </c>
      <c r="L136" s="41"/>
      <c r="M136" s="229" t="s">
        <v>1</v>
      </c>
      <c r="N136" s="230" t="s">
        <v>41</v>
      </c>
      <c r="O136" s="84"/>
      <c r="P136" s="231">
        <f>O136*H136</f>
        <v>0</v>
      </c>
      <c r="Q136" s="231">
        <v>0</v>
      </c>
      <c r="R136" s="231">
        <f>Q136*H136</f>
        <v>0</v>
      </c>
      <c r="S136" s="231">
        <v>0</v>
      </c>
      <c r="T136" s="232">
        <f>S136*H136</f>
        <v>0</v>
      </c>
      <c r="AR136" s="233" t="s">
        <v>635</v>
      </c>
      <c r="AT136" s="233" t="s">
        <v>125</v>
      </c>
      <c r="AU136" s="233" t="s">
        <v>86</v>
      </c>
      <c r="AY136" s="15" t="s">
        <v>122</v>
      </c>
      <c r="BE136" s="234">
        <f>IF(N136="základní",J136,0)</f>
        <v>0</v>
      </c>
      <c r="BF136" s="234">
        <f>IF(N136="snížená",J136,0)</f>
        <v>0</v>
      </c>
      <c r="BG136" s="234">
        <f>IF(N136="zákl. přenesená",J136,0)</f>
        <v>0</v>
      </c>
      <c r="BH136" s="234">
        <f>IF(N136="sníž. přenesená",J136,0)</f>
        <v>0</v>
      </c>
      <c r="BI136" s="234">
        <f>IF(N136="nulová",J136,0)</f>
        <v>0</v>
      </c>
      <c r="BJ136" s="15" t="s">
        <v>84</v>
      </c>
      <c r="BK136" s="234">
        <f>ROUND(I136*H136,2)</f>
        <v>0</v>
      </c>
      <c r="BL136" s="15" t="s">
        <v>635</v>
      </c>
      <c r="BM136" s="233" t="s">
        <v>671</v>
      </c>
    </row>
    <row r="137" s="1" customFormat="1" ht="16.5" customHeight="1">
      <c r="B137" s="36"/>
      <c r="C137" s="222" t="s">
        <v>153</v>
      </c>
      <c r="D137" s="222" t="s">
        <v>125</v>
      </c>
      <c r="E137" s="223" t="s">
        <v>672</v>
      </c>
      <c r="F137" s="224" t="s">
        <v>673</v>
      </c>
      <c r="G137" s="225" t="s">
        <v>603</v>
      </c>
      <c r="H137" s="226">
        <v>1</v>
      </c>
      <c r="I137" s="227"/>
      <c r="J137" s="228">
        <f>ROUND(I137*H137,2)</f>
        <v>0</v>
      </c>
      <c r="K137" s="224" t="s">
        <v>1</v>
      </c>
      <c r="L137" s="41"/>
      <c r="M137" s="270" t="s">
        <v>1</v>
      </c>
      <c r="N137" s="271" t="s">
        <v>41</v>
      </c>
      <c r="O137" s="272"/>
      <c r="P137" s="273">
        <f>O137*H137</f>
        <v>0</v>
      </c>
      <c r="Q137" s="273">
        <v>0</v>
      </c>
      <c r="R137" s="273">
        <f>Q137*H137</f>
        <v>0</v>
      </c>
      <c r="S137" s="273">
        <v>0</v>
      </c>
      <c r="T137" s="274">
        <f>S137*H137</f>
        <v>0</v>
      </c>
      <c r="AR137" s="233" t="s">
        <v>635</v>
      </c>
      <c r="AT137" s="233" t="s">
        <v>125</v>
      </c>
      <c r="AU137" s="233" t="s">
        <v>86</v>
      </c>
      <c r="AY137" s="15" t="s">
        <v>122</v>
      </c>
      <c r="BE137" s="234">
        <f>IF(N137="základní",J137,0)</f>
        <v>0</v>
      </c>
      <c r="BF137" s="234">
        <f>IF(N137="snížená",J137,0)</f>
        <v>0</v>
      </c>
      <c r="BG137" s="234">
        <f>IF(N137="zákl. přenesená",J137,0)</f>
        <v>0</v>
      </c>
      <c r="BH137" s="234">
        <f>IF(N137="sníž. přenesená",J137,0)</f>
        <v>0</v>
      </c>
      <c r="BI137" s="234">
        <f>IF(N137="nulová",J137,0)</f>
        <v>0</v>
      </c>
      <c r="BJ137" s="15" t="s">
        <v>84</v>
      </c>
      <c r="BK137" s="234">
        <f>ROUND(I137*H137,2)</f>
        <v>0</v>
      </c>
      <c r="BL137" s="15" t="s">
        <v>635</v>
      </c>
      <c r="BM137" s="233" t="s">
        <v>674</v>
      </c>
    </row>
    <row r="138" s="1" customFormat="1" ht="6.96" customHeight="1">
      <c r="B138" s="59"/>
      <c r="C138" s="60"/>
      <c r="D138" s="60"/>
      <c r="E138" s="60"/>
      <c r="F138" s="60"/>
      <c r="G138" s="60"/>
      <c r="H138" s="60"/>
      <c r="I138" s="171"/>
      <c r="J138" s="60"/>
      <c r="K138" s="60"/>
      <c r="L138" s="41"/>
    </row>
  </sheetData>
  <sheetProtection sheet="1" autoFilter="0" formatColumns="0" formatRows="0" objects="1" scenarios="1" spinCount="100000" saltValue="ZpIGHaUGnNdEoosk2xNJDK+Htor2IqsgAUeL0S7ChSFDxS8K7segMpRYzYEstOxhx1ElW0V64JQuKBO6qAgPdA==" hashValue="7A836OnRUR8LrTwx1GnnKmN93x23tDtoOMwxrjJJTgLl8duz9NiIQ6ODQn/31tr9Mf7nkSEqU9WiwBTOowXCZA==" algorithmName="SHA-512" password="CC35"/>
  <autoFilter ref="C120:K137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Miroslav Adam</dc:creator>
  <cp:lastModifiedBy>Miroslav Adam</cp:lastModifiedBy>
  <dcterms:created xsi:type="dcterms:W3CDTF">2019-07-29T14:50:19Z</dcterms:created>
  <dcterms:modified xsi:type="dcterms:W3CDTF">2019-07-29T14:50:23Z</dcterms:modified>
</cp:coreProperties>
</file>